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Macfe\OneDrive\Desktop\HR Excel Dashboard\"/>
    </mc:Choice>
  </mc:AlternateContent>
  <xr:revisionPtr revIDLastSave="0" documentId="13_ncr:1_{AD0C38AA-B2FE-49A5-B6BB-E0CBDFB18CDC}"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Dashboard" sheetId="11" r:id="rId2"/>
    <sheet name="Analysis Sheet" sheetId="8" r:id="rId3"/>
  </sheets>
  <definedNames>
    <definedName name="_xlchart.v1.2" hidden="1">'Analysis Sheet'!$D$45:$D$53</definedName>
    <definedName name="_xlchart.v1.3" hidden="1">'Analysis Sheet'!$E$45:$E$53</definedName>
    <definedName name="_xlchart.v1.4" hidden="1">'Analysis Sheet'!$D$45:$D$53</definedName>
    <definedName name="_xlchart.v1.5" hidden="1">'Analysis Sheet'!$E$45:$E$53</definedName>
    <definedName name="_xlchart.v2.0" hidden="1">'Analysis Sheet'!$A$84:$A$86</definedName>
    <definedName name="_xlchart.v2.1" hidden="1">'Analysis Sheet'!$B$84:$B$86</definedName>
    <definedName name="_xlchart.v2.6" hidden="1">'Analysis Sheet'!$A$84:$A$86</definedName>
    <definedName name="_xlchart.v2.7" hidden="1">'Analysis Sheet'!$B$84:$B$86</definedName>
    <definedName name="Slicer_Department">#N/A</definedName>
    <definedName name="Slicer_Education_Field">#N/A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0W7NtiAel2xy0cZdwUBcRsMoEuXg6pzXui43o1bypBA="/>
    </ext>
  </extLst>
</workbook>
</file>

<file path=xl/calcChain.xml><?xml version="1.0" encoding="utf-8"?>
<calcChain xmlns="http://schemas.openxmlformats.org/spreadsheetml/2006/main">
  <c r="A85" i="8" l="1"/>
  <c r="A86" i="8"/>
  <c r="A84" i="8"/>
  <c r="D50" i="8"/>
  <c r="D52" i="8"/>
  <c r="D51" i="8"/>
  <c r="D45" i="8"/>
  <c r="D48" i="8"/>
  <c r="D46" i="8"/>
  <c r="D53" i="8"/>
  <c r="D49" i="8"/>
  <c r="D47" i="8"/>
  <c r="E51" i="8"/>
  <c r="B27" i="8"/>
  <c r="B84" i="8"/>
  <c r="E45" i="8"/>
  <c r="E53" i="8"/>
  <c r="B86" i="8"/>
  <c r="B26" i="8"/>
  <c r="E52" i="8"/>
  <c r="E48" i="8"/>
  <c r="E49" i="8"/>
  <c r="B85" i="8"/>
  <c r="E46" i="8"/>
  <c r="E47" i="8"/>
  <c r="E50" i="8"/>
  <c r="C26" i="8" l="1"/>
  <c r="C27" i="8"/>
  <c r="B16" i="8"/>
  <c r="C8" i="8"/>
  <c r="B8" i="8"/>
  <c r="A8" i="8"/>
  <c r="C16" i="8" l="1"/>
  <c r="B17" i="8"/>
  <c r="C17" i="8" s="1"/>
  <c r="E8" i="8"/>
  <c r="D8" i="8"/>
</calcChain>
</file>

<file path=xl/sharedStrings.xml><?xml version="1.0" encoding="utf-8"?>
<sst xmlns="http://schemas.openxmlformats.org/spreadsheetml/2006/main" count="19217" uniqueCount="1580">
  <si>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</si>
  <si>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</si>
  <si>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</si>
  <si>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</si>
  <si>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</si>
  <si>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</si>
  <si>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</si>
  <si>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</si>
  <si>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</si>
  <si>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</si>
  <si>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</si>
  <si>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</si>
  <si>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</si>
  <si>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</si>
  <si>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</si>
  <si>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</si>
  <si>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</si>
  <si>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</si>
  <si>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</si>
  <si>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</si>
  <si>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</si>
  <si>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</si>
  <si>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</si>
  <si>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</si>
  <si>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</si>
  <si>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</si>
  <si>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</si>
  <si>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</si>
  <si>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</si>
  <si>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</si>
  <si>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</si>
  <si>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</si>
  <si>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</si>
  <si>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</si>
  <si>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</si>
  <si>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</si>
  <si>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</si>
  <si>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</si>
  <si>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</si>
  <si>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</si>
  <si>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</si>
  <si>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</si>
  <si>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</si>
  <si>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</si>
  <si>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</si>
  <si>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</si>
  <si>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</si>
  <si>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</si>
  <si>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</si>
  <si>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</si>
  <si>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</si>
  <si>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</si>
  <si>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</si>
  <si>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</si>
  <si>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</si>
  <si>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</si>
  <si>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</si>
  <si>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</si>
  <si>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</si>
  <si>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</si>
  <si>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</si>
  <si>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</si>
  <si>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</si>
  <si>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</si>
  <si>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</si>
  <si>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</si>
  <si>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</si>
  <si>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</si>
  <si>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</si>
  <si>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</si>
  <si>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</si>
  <si>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</si>
  <si>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</si>
  <si>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</si>
  <si>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</si>
  <si>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</si>
  <si>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</si>
  <si>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</si>
  <si>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</si>
  <si>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</si>
  <si>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</si>
  <si>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</si>
  <si>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</si>
  <si>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</si>
  <si>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</si>
  <si>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</si>
  <si>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</si>
  <si>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</si>
  <si>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</si>
  <si>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</si>
  <si>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</si>
  <si>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</si>
  <si>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</si>
  <si>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</si>
  <si>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</si>
  <si>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</si>
  <si>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</si>
  <si>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</si>
  <si>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</si>
  <si>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</si>
  <si>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</si>
  <si>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</si>
  <si>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</si>
  <si>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</si>
  <si>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</si>
  <si>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</si>
  <si>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</si>
  <si>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</si>
  <si>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</si>
  <si>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</si>
  <si>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</si>
  <si>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</si>
  <si>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</si>
  <si>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</si>
  <si>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</si>
  <si>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</si>
  <si>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</si>
  <si>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</si>
  <si>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</si>
  <si>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</si>
  <si>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</si>
  <si>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</si>
  <si>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</si>
  <si>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</si>
  <si>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</si>
  <si>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</si>
  <si>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</si>
  <si>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</si>
  <si>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</si>
  <si>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</si>
  <si>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</si>
  <si>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</si>
  <si>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</si>
  <si>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</si>
  <si>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</si>
  <si>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</si>
  <si>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</si>
  <si>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</si>
  <si>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</si>
  <si>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</si>
  <si>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</si>
  <si>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</si>
  <si>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</si>
  <si>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</si>
  <si>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</si>
  <si>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</si>
  <si>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</si>
  <si>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</si>
  <si>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</si>
  <si>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</si>
  <si>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</si>
  <si>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</si>
  <si>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</si>
  <si>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</si>
  <si>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</si>
  <si>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</si>
  <si>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</si>
  <si>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</si>
  <si>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</si>
  <si>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</si>
  <si>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</si>
  <si>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</si>
  <si>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</si>
  <si>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</si>
  <si>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</si>
  <si>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</si>
  <si>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</si>
  <si>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</si>
  <si>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</si>
  <si>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</si>
  <si>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</si>
  <si>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</si>
  <si>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</si>
  <si>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</si>
  <si>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</si>
  <si>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</si>
  <si>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</si>
  <si>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</si>
  <si>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</si>
  <si>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</si>
  <si>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</si>
  <si>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</si>
  <si>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</si>
  <si>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</si>
  <si>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</si>
  <si>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</si>
  <si>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</si>
  <si>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</si>
  <si>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</si>
  <si>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</si>
  <si>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</si>
  <si>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</si>
  <si>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</si>
  <si>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</si>
  <si>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</si>
  <si>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</si>
  <si>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</si>
  <si>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</si>
  <si>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</si>
  <si>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</si>
  <si>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</si>
  <si>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</si>
  <si>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</si>
  <si>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</si>
  <si>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</si>
  <si>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</si>
  <si>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</si>
  <si>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</si>
  <si>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</si>
  <si>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</si>
  <si>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</si>
  <si>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</si>
  <si>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</si>
  <si>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</si>
  <si>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</si>
  <si>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</si>
  <si>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</si>
  <si>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</si>
  <si>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</si>
  <si>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</si>
  <si>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</si>
  <si>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</si>
  <si>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</si>
  <si>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</si>
  <si>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</si>
  <si>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</si>
  <si>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</si>
  <si>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</si>
  <si>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</si>
  <si>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</si>
  <si>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</si>
  <si>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</si>
  <si>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</si>
  <si>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</si>
  <si>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</si>
  <si>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</si>
  <si>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</si>
  <si>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</si>
  <si>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</si>
  <si>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</si>
  <si>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</si>
  <si>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</si>
  <si>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</si>
  <si>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</si>
  <si>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</si>
  <si>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</si>
  <si>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</si>
  <si>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</si>
  <si>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</si>
  <si>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</si>
  <si>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</si>
  <si>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</si>
  <si>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</si>
  <si>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</si>
  <si>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</si>
  <si>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</si>
  <si>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</si>
  <si>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</si>
  <si>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</si>
  <si>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</si>
  <si>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</si>
  <si>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</si>
  <si>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</si>
  <si>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</si>
  <si>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</si>
  <si>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</si>
  <si>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</si>
  <si>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</si>
  <si>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</si>
  <si>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</si>
  <si>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</si>
  <si>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</si>
  <si>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</si>
  <si>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</si>
  <si>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</si>
  <si>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</si>
  <si>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</si>
  <si>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</si>
  <si>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</si>
  <si>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</si>
  <si>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</si>
  <si>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</si>
  <si>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</si>
  <si>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</si>
  <si>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</si>
  <si>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</si>
  <si>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</si>
  <si>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</si>
  <si>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</si>
  <si>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</si>
  <si>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</si>
  <si>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</si>
  <si>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</si>
  <si>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</si>
  <si>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</si>
  <si>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</si>
  <si>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</si>
  <si>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</si>
  <si>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</si>
  <si>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</si>
  <si>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</si>
  <si>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</si>
  <si>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</si>
  <si>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</si>
  <si>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</si>
  <si>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</si>
  <si>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</si>
  <si>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</si>
  <si>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</si>
  <si>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</si>
  <si>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</si>
  <si>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</si>
  <si>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</si>
  <si>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</si>
  <si>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</si>
  <si>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</si>
  <si>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</si>
  <si>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</si>
  <si>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</si>
  <si>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</si>
  <si>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</si>
  <si>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</si>
  <si>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</si>
  <si>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</si>
  <si>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</si>
  <si>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</si>
  <si>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</si>
  <si>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</si>
  <si>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</si>
  <si>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</si>
  <si>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</si>
  <si>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</si>
  <si>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</si>
  <si>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</si>
  <si>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</si>
  <si>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</si>
  <si>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</si>
  <si>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</si>
  <si>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</si>
  <si>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</si>
  <si>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</si>
  <si>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</si>
  <si>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</si>
  <si>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</si>
  <si>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</si>
  <si>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</si>
  <si>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</si>
  <si>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</si>
  <si>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</si>
  <si>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</si>
  <si>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</si>
  <si>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</si>
  <si>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</si>
  <si>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</si>
  <si>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</si>
  <si>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</si>
  <si>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</si>
  <si>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</si>
  <si>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</si>
  <si>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</si>
  <si>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</si>
  <si>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</si>
  <si>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</si>
  <si>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</si>
  <si>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</si>
  <si>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</si>
  <si>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</si>
  <si>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</si>
  <si>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</si>
  <si>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</si>
  <si>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</si>
  <si>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</si>
  <si>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</si>
  <si>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</si>
  <si>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</si>
  <si>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</si>
  <si>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</si>
  <si>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</si>
  <si>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</si>
  <si>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</si>
  <si>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</si>
  <si>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</si>
  <si>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</si>
  <si>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</si>
  <si>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</si>
  <si>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</si>
  <si>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</si>
  <si>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</si>
  <si>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</si>
  <si>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</si>
  <si>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</si>
  <si>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</si>
  <si>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</si>
  <si>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</si>
  <si>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</si>
  <si>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</si>
  <si>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</si>
  <si>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</si>
  <si>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</si>
  <si>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</si>
  <si>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</si>
  <si>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</si>
  <si>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</si>
  <si>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</si>
  <si>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</si>
  <si>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</si>
  <si>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</si>
  <si>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</si>
  <si>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</si>
  <si>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</si>
  <si>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</si>
  <si>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</si>
  <si>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</si>
  <si>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</si>
  <si>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</si>
  <si>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</si>
  <si>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</si>
  <si>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</si>
  <si>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</si>
  <si>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</si>
  <si>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</si>
  <si>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</si>
  <si>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</si>
  <si>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</si>
  <si>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</si>
  <si>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</si>
  <si>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</si>
  <si>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</si>
  <si>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</si>
  <si>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</si>
  <si>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</si>
  <si>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</si>
  <si>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</si>
  <si>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</si>
  <si>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</si>
  <si>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</si>
  <si>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</si>
  <si>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</si>
  <si>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</si>
  <si>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</si>
  <si>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</si>
  <si>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</si>
  <si>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</si>
  <si>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</si>
  <si>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</si>
  <si>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</si>
  <si>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</si>
  <si>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</si>
  <si>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</si>
  <si>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</si>
  <si>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</si>
  <si>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</si>
  <si>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</si>
  <si>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</si>
  <si>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</si>
  <si>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</si>
  <si>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</si>
  <si>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</si>
  <si>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</si>
  <si>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</si>
  <si>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</si>
  <si>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</si>
  <si>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</si>
  <si>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</si>
  <si>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</si>
  <si>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</si>
  <si>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</si>
  <si>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</si>
  <si>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</si>
  <si>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</si>
  <si>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</si>
  <si>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</si>
  <si>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</si>
  <si>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</si>
  <si>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</si>
  <si>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</si>
  <si>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</si>
  <si>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</si>
  <si>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</si>
  <si>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</si>
  <si>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</si>
  <si>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</si>
  <si>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</si>
  <si>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</si>
  <si>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</si>
  <si>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</si>
  <si>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</si>
  <si>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</si>
  <si>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</si>
  <si>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</si>
  <si>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</si>
  <si>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</si>
  <si>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</si>
  <si>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</si>
  <si>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</si>
  <si>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</si>
  <si>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</si>
  <si>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</si>
  <si>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</si>
  <si>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</si>
  <si>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</si>
  <si>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</si>
  <si>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</si>
  <si>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</si>
  <si>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</si>
  <si>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</si>
  <si>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</si>
  <si>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</si>
  <si>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</si>
  <si>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</si>
  <si>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</si>
  <si>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</si>
  <si>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</si>
  <si>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</si>
  <si>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</si>
  <si>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</si>
  <si>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</si>
  <si>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</si>
  <si>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</si>
  <si>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</si>
  <si>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</si>
  <si>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</si>
  <si>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</si>
  <si>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</si>
  <si>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</si>
  <si>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</si>
  <si>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</si>
  <si>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</si>
  <si>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</si>
  <si>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</si>
  <si>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</si>
  <si>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</si>
  <si>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</si>
  <si>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</si>
  <si>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</si>
  <si>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</si>
  <si>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</si>
  <si>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</si>
  <si>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</si>
  <si>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</si>
  <si>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</si>
  <si>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</si>
  <si>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</si>
  <si>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</si>
  <si>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</si>
  <si>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</si>
  <si>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</si>
  <si>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</si>
  <si>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</si>
  <si>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</si>
  <si>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</si>
  <si>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</si>
  <si>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</si>
  <si>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</si>
  <si>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</si>
  <si>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</si>
  <si>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</si>
  <si>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</si>
  <si>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</si>
  <si>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</si>
  <si>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</si>
  <si>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</si>
  <si>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</si>
  <si>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</si>
  <si>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</si>
  <si>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</si>
  <si>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</si>
  <si>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</si>
  <si>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</si>
  <si>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</si>
  <si>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</si>
  <si>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</si>
  <si>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</si>
  <si>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</si>
  <si>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</si>
  <si>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</si>
  <si>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</si>
  <si>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</si>
  <si>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</si>
  <si>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</si>
  <si>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</si>
  <si>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</si>
  <si>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</si>
  <si>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</si>
  <si>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</si>
  <si>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</si>
  <si>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</si>
  <si>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</si>
  <si>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</si>
  <si>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</si>
  <si>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</si>
  <si>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</si>
  <si>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</si>
  <si>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</si>
  <si>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</si>
  <si>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</si>
  <si>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</si>
  <si>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</si>
  <si>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</si>
  <si>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</si>
  <si>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</si>
  <si>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</si>
  <si>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</si>
  <si>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</si>
  <si>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</si>
  <si>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</si>
  <si>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</si>
  <si>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</si>
  <si>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</si>
  <si>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</si>
  <si>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</si>
  <si>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</si>
  <si>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</si>
  <si>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</si>
  <si>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</si>
  <si>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</si>
  <si>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</si>
  <si>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</si>
  <si>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</si>
  <si>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</si>
  <si>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</si>
  <si>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</si>
  <si>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</si>
  <si>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</si>
  <si>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</si>
  <si>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</si>
  <si>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</si>
  <si>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</si>
  <si>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</si>
  <si>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</si>
  <si>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</si>
  <si>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</si>
  <si>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</si>
  <si>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</si>
  <si>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</si>
  <si>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</si>
  <si>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</si>
  <si>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</si>
  <si>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</si>
  <si>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</si>
  <si>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</si>
  <si>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</si>
  <si>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</si>
  <si>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</si>
  <si>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</si>
  <si>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</si>
  <si>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</si>
  <si>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</si>
  <si>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</si>
  <si>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</si>
  <si>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</si>
  <si>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</si>
  <si>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</si>
  <si>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</si>
  <si>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</si>
  <si>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</si>
  <si>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</si>
  <si>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</si>
  <si>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</si>
  <si>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</si>
  <si>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</si>
  <si>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</si>
  <si>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</si>
  <si>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</si>
  <si>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</si>
  <si>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</si>
  <si>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</si>
  <si>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</si>
  <si>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</si>
  <si>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</si>
  <si>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</si>
  <si>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</si>
  <si>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</si>
  <si>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</si>
  <si>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</si>
  <si>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</si>
  <si>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</si>
  <si>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</si>
  <si>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</si>
  <si>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</si>
  <si>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</si>
  <si>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</si>
  <si>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</si>
  <si>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</si>
  <si>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</si>
  <si>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</si>
  <si>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</si>
  <si>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</si>
  <si>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</si>
  <si>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</si>
  <si>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</si>
  <si>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</si>
  <si>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</si>
  <si>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</si>
  <si>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</si>
  <si>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</si>
  <si>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</si>
  <si>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</si>
  <si>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</si>
  <si>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</si>
  <si>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</si>
  <si>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</si>
  <si>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</si>
  <si>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</si>
  <si>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</si>
  <si>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</si>
  <si>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</si>
  <si>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</si>
  <si>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</si>
  <si>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</si>
  <si>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</si>
  <si>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</si>
  <si>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</si>
  <si>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</si>
  <si>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</si>
  <si>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</si>
  <si>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</si>
  <si>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</si>
  <si>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</si>
  <si>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</si>
  <si>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</si>
  <si>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</si>
  <si>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</si>
  <si>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</si>
  <si>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</si>
  <si>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</si>
  <si>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</si>
  <si>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</si>
  <si>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</si>
  <si>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</si>
  <si>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</si>
  <si>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</si>
  <si>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</si>
  <si>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</si>
  <si>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</si>
  <si>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</si>
  <si>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</si>
  <si>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</si>
  <si>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</si>
  <si>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</si>
  <si>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</si>
  <si>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</si>
  <si>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</si>
  <si>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</si>
  <si>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</si>
  <si>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</si>
  <si>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</si>
  <si>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</si>
  <si>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</si>
  <si>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</si>
  <si>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</si>
  <si>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</si>
  <si>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</si>
  <si>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</si>
  <si>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</si>
  <si>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</si>
  <si>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</si>
  <si>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</si>
  <si>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</si>
  <si>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</si>
  <si>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</si>
  <si>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</si>
  <si>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</si>
  <si>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</si>
  <si>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</si>
  <si>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</si>
  <si>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</si>
  <si>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</si>
  <si>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</si>
  <si>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</si>
  <si>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</si>
  <si>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</si>
  <si>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</si>
  <si>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</si>
  <si>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</si>
  <si>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</si>
  <si>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</si>
  <si>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</si>
  <si>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</si>
  <si>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</si>
  <si>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</si>
  <si>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</si>
  <si>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</si>
  <si>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</si>
  <si>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</si>
  <si>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</si>
  <si>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</si>
  <si>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</si>
  <si>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</si>
  <si>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</si>
  <si>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</si>
  <si>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</si>
  <si>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</si>
  <si>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</si>
  <si>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</si>
  <si>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</si>
  <si>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</si>
  <si>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</si>
  <si>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</si>
  <si>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</si>
  <si>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</si>
  <si>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</si>
  <si>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</si>
  <si>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</si>
  <si>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</si>
  <si>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</si>
  <si>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</si>
  <si>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</si>
  <si>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</si>
  <si>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</si>
  <si>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</si>
  <si>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</si>
  <si>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</si>
  <si>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</si>
  <si>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</si>
  <si>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</si>
  <si>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</si>
  <si>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</si>
  <si>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</si>
  <si>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</si>
  <si>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</si>
  <si>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</si>
  <si>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</si>
  <si>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</si>
  <si>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</si>
  <si>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</si>
  <si>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</si>
  <si>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</si>
  <si>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</si>
  <si>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</si>
  <si>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</si>
  <si>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</si>
  <si>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</si>
  <si>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</si>
  <si>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</si>
  <si>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</si>
  <si>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</si>
  <si>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</si>
  <si>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</si>
  <si>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</si>
  <si>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</si>
  <si>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</si>
  <si>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</si>
  <si>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</si>
  <si>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</si>
  <si>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</si>
  <si>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</si>
  <si>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</si>
  <si>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</si>
  <si>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</si>
  <si>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</si>
  <si>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</si>
  <si>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</si>
  <si>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</si>
  <si>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</si>
  <si>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</si>
  <si>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</si>
  <si>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</si>
  <si>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</si>
  <si>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</si>
  <si>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</si>
  <si>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</si>
  <si>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</si>
  <si>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</si>
  <si>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</si>
  <si>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</si>
  <si>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</si>
  <si>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</si>
  <si>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</si>
  <si>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</si>
  <si>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</si>
  <si>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</si>
  <si>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</si>
  <si>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</si>
  <si>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</si>
  <si>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</si>
  <si>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</si>
  <si>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</si>
  <si>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</si>
  <si>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</si>
  <si>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</si>
  <si>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</si>
  <si>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</si>
  <si>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</si>
  <si>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</si>
  <si>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</si>
  <si>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</si>
  <si>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</si>
  <si>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</si>
  <si>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</si>
  <si>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</si>
  <si>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</si>
  <si>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</si>
  <si>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</si>
  <si>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</si>
  <si>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</si>
  <si>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</si>
  <si>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</si>
  <si>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</si>
  <si>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</si>
  <si>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</si>
  <si>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</si>
  <si>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</si>
  <si>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</si>
  <si>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</si>
  <si>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</si>
  <si>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</si>
  <si>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</si>
  <si>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</si>
  <si>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</si>
  <si>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</si>
  <si>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</si>
  <si>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</si>
  <si>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</si>
  <si>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</si>
  <si>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</si>
  <si>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</si>
  <si>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</si>
  <si>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</si>
  <si>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</si>
  <si>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</si>
  <si>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</si>
  <si>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</si>
  <si>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</si>
  <si>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</si>
  <si>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</si>
  <si>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</si>
  <si>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</si>
  <si>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</si>
  <si>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</si>
  <si>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</si>
  <si>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</si>
  <si>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</si>
  <si>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</si>
  <si>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</si>
  <si>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</si>
  <si>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</si>
  <si>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</si>
  <si>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</si>
  <si>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</si>
  <si>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</si>
  <si>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</si>
  <si>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</si>
  <si>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</si>
  <si>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</si>
  <si>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</si>
  <si>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</si>
  <si>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</si>
  <si>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</si>
  <si>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</si>
  <si>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</si>
  <si>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</si>
  <si>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</si>
  <si>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</si>
  <si>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</si>
  <si>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</si>
  <si>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</si>
  <si>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</si>
  <si>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</si>
  <si>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</si>
  <si>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</si>
  <si>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</si>
  <si>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</si>
  <si>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</si>
  <si>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</si>
  <si>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</si>
  <si>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</si>
  <si>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</si>
  <si>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</si>
  <si>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</si>
  <si>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</si>
  <si>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</si>
  <si>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</si>
  <si>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</si>
  <si>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</si>
  <si>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</si>
  <si>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</si>
  <si>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</si>
  <si>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</si>
  <si>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</si>
  <si>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</si>
  <si>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</si>
  <si>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</si>
  <si>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</si>
  <si>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</si>
  <si>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</si>
  <si>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</si>
  <si>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</si>
  <si>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</si>
  <si>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</si>
  <si>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</si>
  <si>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</si>
  <si>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</si>
  <si>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</si>
  <si>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</si>
  <si>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</si>
  <si>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</si>
  <si>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</si>
  <si>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</si>
  <si>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</si>
  <si>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</si>
  <si>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</si>
  <si>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</si>
  <si>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</si>
  <si>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</si>
  <si>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</si>
  <si>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</si>
  <si>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</si>
  <si>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</si>
  <si>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</si>
  <si>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</si>
  <si>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</si>
  <si>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</si>
  <si>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</si>
  <si>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</si>
  <si>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</si>
  <si>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</si>
  <si>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</si>
  <si>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</si>
  <si>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</si>
  <si>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</si>
  <si>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</si>
  <si>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</si>
  <si>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</si>
  <si>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</si>
  <si>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</si>
  <si>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</si>
  <si>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</si>
  <si>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</si>
  <si>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</si>
  <si>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</si>
  <si>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</si>
  <si>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</si>
  <si>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</si>
  <si>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</si>
  <si>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</si>
  <si>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</si>
  <si>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</si>
  <si>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</si>
  <si>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</si>
  <si>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</si>
  <si>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</si>
  <si>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</si>
  <si>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</si>
  <si>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</si>
  <si>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</si>
  <si>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</si>
  <si>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</si>
  <si>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</si>
  <si>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</si>
  <si>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</si>
  <si>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</si>
  <si>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</si>
  <si>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</si>
  <si>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</si>
  <si>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</si>
  <si>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</si>
  <si>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</si>
  <si>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</si>
  <si>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</si>
  <si>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</si>
  <si>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</si>
  <si>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</si>
  <si>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</si>
  <si>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</si>
  <si>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</si>
  <si>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</si>
  <si>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</si>
  <si>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</si>
  <si>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</si>
  <si>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</si>
  <si>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</si>
  <si>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</si>
  <si>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</si>
  <si>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</si>
  <si>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</si>
  <si>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</si>
  <si>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</si>
  <si>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</si>
  <si>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</si>
  <si>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</si>
  <si>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</si>
  <si>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</si>
  <si>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</si>
  <si>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</si>
  <si>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</si>
  <si>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</si>
  <si>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</si>
  <si>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</si>
  <si>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</si>
  <si>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</si>
  <si>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</si>
  <si>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</si>
  <si>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</si>
  <si>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</si>
  <si>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</si>
  <si>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</si>
  <si>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</si>
  <si>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</si>
  <si>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</si>
  <si>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</si>
  <si>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</si>
  <si>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</si>
  <si>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</si>
  <si>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</si>
  <si>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</si>
  <si>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</si>
  <si>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</si>
  <si>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</si>
  <si>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</si>
  <si>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</si>
  <si>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</si>
  <si>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</si>
  <si>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</si>
  <si>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</si>
  <si>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</si>
  <si>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</si>
  <si>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</si>
  <si>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</si>
  <si>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</si>
  <si>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</si>
  <si>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</si>
  <si>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</si>
  <si>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</si>
  <si>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</si>
  <si>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</si>
  <si>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</si>
  <si>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</si>
  <si>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</si>
  <si>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</si>
  <si>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</si>
  <si>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</si>
  <si>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</si>
  <si>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</si>
  <si>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</si>
  <si>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</si>
  <si>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</si>
  <si>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</si>
  <si>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</si>
  <si>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</si>
  <si>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</si>
  <si>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</si>
  <si>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</si>
  <si>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</si>
  <si>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</si>
  <si>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</si>
  <si>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</si>
  <si>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</si>
  <si>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</si>
  <si>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</si>
  <si>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</si>
  <si>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</si>
  <si>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</si>
  <si>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</si>
  <si>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</si>
  <si>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</si>
  <si>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</si>
  <si>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</si>
  <si>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</si>
  <si>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</si>
  <si>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</si>
  <si>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</si>
  <si>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</si>
  <si>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</si>
  <si>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</si>
  <si>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</si>
  <si>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</si>
  <si>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</si>
  <si>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</si>
  <si>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</si>
  <si>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</si>
  <si>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</si>
  <si>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</si>
  <si>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</si>
  <si>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</si>
  <si>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</si>
  <si>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</si>
  <si>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</si>
  <si>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</si>
  <si>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</si>
  <si>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</si>
  <si>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</si>
  <si>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</si>
  <si>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</si>
  <si>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</si>
  <si>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</si>
  <si>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</si>
  <si>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</si>
  <si>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</si>
  <si>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</si>
  <si>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</si>
  <si>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</si>
  <si>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</si>
  <si>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</si>
  <si>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</si>
  <si>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</si>
  <si>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</si>
  <si>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</si>
  <si>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</si>
  <si>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</si>
  <si>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</si>
  <si>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</si>
  <si>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</si>
  <si>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</si>
  <si>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</si>
  <si>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</si>
  <si>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</si>
  <si>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</si>
  <si>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</si>
  <si>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</si>
  <si>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</si>
  <si>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</si>
  <si>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</si>
  <si>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</si>
  <si>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</si>
  <si>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</si>
  <si>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</si>
  <si>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</si>
  <si>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</si>
  <si>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</si>
  <si>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</si>
  <si>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</si>
  <si>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</si>
  <si>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</si>
  <si>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</si>
  <si>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</si>
  <si>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</si>
  <si>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</si>
  <si>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</si>
  <si>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</si>
  <si>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</si>
  <si>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</si>
  <si>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</si>
  <si>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</si>
  <si>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</si>
  <si>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</si>
  <si>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</si>
  <si>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</si>
  <si>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</si>
  <si>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</si>
  <si>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</si>
  <si>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</si>
  <si>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</si>
  <si>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</si>
  <si>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</si>
  <si>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</si>
  <si>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</si>
  <si>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</si>
  <si>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</si>
  <si>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</si>
  <si>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</si>
  <si>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</si>
  <si>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</si>
  <si>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</si>
  <si>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</si>
  <si>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</si>
  <si>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</si>
  <si>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</si>
  <si>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</si>
  <si>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</si>
  <si>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</si>
  <si>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</si>
  <si>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</si>
  <si>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</si>
  <si>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</si>
  <si>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</si>
  <si>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</si>
  <si>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</si>
  <si>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</si>
  <si>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</si>
  <si>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</si>
  <si>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</si>
  <si>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</si>
  <si>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</si>
  <si>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</si>
  <si>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</si>
  <si>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</si>
  <si>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</si>
  <si>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</si>
  <si>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</si>
  <si>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</si>
  <si>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</si>
  <si>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</si>
  <si>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</si>
  <si>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</si>
  <si>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</si>
  <si>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</si>
  <si>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</si>
  <si>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</si>
  <si>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</si>
  <si>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</si>
  <si>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</si>
  <si>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</si>
  <si>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</si>
  <si>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</si>
  <si>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</si>
  <si>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</si>
  <si>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</si>
  <si>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</si>
  <si>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</si>
  <si>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</si>
  <si>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</si>
  <si>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</si>
  <si>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</si>
  <si>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</si>
  <si>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</si>
  <si>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</si>
  <si>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</si>
  <si>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</si>
  <si>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</si>
  <si>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</si>
  <si>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</si>
  <si>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</si>
  <si>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</si>
  <si>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</si>
  <si>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</si>
  <si>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</si>
  <si>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</si>
  <si>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</si>
  <si>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</si>
  <si>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</si>
  <si>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</si>
  <si>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</si>
  <si>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</si>
  <si>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</si>
  <si>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</si>
  <si>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</si>
  <si>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</si>
  <si>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</si>
  <si>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</si>
  <si>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</si>
  <si>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</si>
  <si>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</si>
  <si>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</si>
  <si>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</si>
  <si>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</si>
  <si>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</si>
  <si>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</si>
  <si>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</si>
  <si>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</si>
  <si>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</si>
  <si>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</si>
  <si>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</si>
  <si>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</si>
  <si>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</si>
  <si>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</si>
  <si>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</si>
  <si>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</si>
  <si>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</si>
  <si>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</si>
  <si>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</si>
  <si>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</si>
  <si>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</si>
  <si>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</si>
  <si>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</si>
  <si>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</si>
  <si>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</si>
  <si>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</si>
  <si>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</si>
  <si>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</si>
  <si>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</si>
  <si>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</si>
  <si>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</si>
  <si>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</si>
  <si>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</si>
  <si>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</si>
  <si>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</si>
  <si>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</si>
  <si>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</si>
  <si>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</si>
  <si>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</si>
  <si>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</si>
  <si>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</si>
  <si>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</si>
  <si>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</si>
  <si>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</si>
  <si>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</si>
  <si>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</si>
  <si>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</si>
  <si>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</si>
  <si>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</si>
  <si>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</si>
  <si>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</si>
  <si>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</si>
  <si>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</si>
  <si>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</si>
  <si>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</si>
  <si>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</si>
  <si>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</si>
  <si>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</si>
  <si>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</si>
  <si>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</si>
  <si>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</si>
  <si>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</si>
  <si>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</si>
  <si>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</si>
  <si>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</si>
  <si>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</si>
  <si>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</si>
  <si>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</si>
  <si>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</si>
  <si>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</si>
  <si>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</si>
  <si>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</si>
  <si>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</si>
  <si>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</si>
  <si>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</si>
  <si>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</si>
  <si>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</si>
  <si>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</si>
  <si>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</si>
  <si>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</si>
  <si>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</si>
  <si>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</si>
  <si>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</si>
  <si>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</si>
  <si>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</si>
  <si>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</si>
  <si>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</si>
  <si>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</si>
  <si>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</si>
  <si>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</si>
  <si>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</si>
  <si>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</si>
  <si>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</si>
  <si>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</si>
  <si>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</si>
  <si>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</si>
  <si>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</si>
  <si>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</si>
  <si>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</si>
  <si>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</si>
  <si>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</si>
  <si>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</si>
  <si>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</si>
  <si>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</si>
  <si>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</si>
  <si>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</si>
  <si>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</si>
  <si>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</si>
  <si>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</si>
  <si>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</si>
  <si>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</si>
  <si>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</si>
  <si>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</si>
  <si>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</si>
  <si>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</si>
  <si>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</si>
  <si>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</si>
  <si>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</si>
  <si>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</si>
  <si>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</si>
  <si>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</si>
  <si>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</si>
  <si>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</si>
  <si>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</si>
  <si>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</si>
  <si>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</si>
  <si>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</si>
  <si>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</si>
  <si>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</si>
  <si>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</si>
  <si>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</si>
  <si>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</si>
  <si>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</si>
  <si>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</si>
  <si>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</si>
  <si>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</si>
  <si>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</si>
  <si>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</si>
  <si>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</si>
  <si>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</si>
  <si>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</si>
  <si>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</si>
  <si>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</si>
  <si>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</si>
  <si>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</si>
  <si>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</si>
  <si>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</si>
  <si>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</si>
  <si>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</si>
  <si>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</si>
  <si>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</si>
  <si>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</si>
  <si>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</si>
  <si>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</si>
  <si>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</si>
  <si>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</si>
  <si>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</si>
  <si>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</si>
  <si>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</si>
  <si>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</si>
  <si>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</si>
  <si>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</si>
  <si>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</si>
  <si>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</si>
  <si>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</si>
  <si>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</si>
  <si>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</si>
  <si>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</si>
  <si>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</si>
  <si>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</si>
  <si>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</si>
  <si>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</si>
  <si>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</si>
  <si>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</si>
  <si>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</si>
  <si>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</si>
  <si>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</si>
  <si>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</si>
  <si>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</si>
  <si>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</si>
  <si>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</si>
  <si>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</si>
  <si>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</si>
  <si>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</si>
  <si>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</si>
  <si>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</si>
  <si>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</si>
  <si>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</si>
  <si>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</si>
  <si>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</si>
  <si>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</si>
  <si>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</si>
  <si>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</si>
  <si>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</si>
  <si>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</si>
  <si>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</si>
  <si>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</si>
  <si>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</si>
  <si>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</si>
  <si>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</si>
  <si>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</si>
  <si>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</si>
  <si>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</si>
  <si>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</si>
  <si>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</si>
  <si>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</si>
  <si>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</si>
  <si>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</si>
  <si>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</si>
  <si>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</si>
  <si>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</si>
  <si>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</si>
  <si>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</si>
  <si>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</si>
  <si>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</si>
  <si>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</si>
  <si>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</si>
  <si>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</si>
  <si>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</si>
  <si>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</si>
  <si>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</si>
  <si>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</si>
  <si>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</si>
  <si>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</si>
  <si>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</si>
  <si>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</si>
  <si>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</si>
  <si>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</si>
  <si>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t>
  </si>
  <si>
    <t>Attrition Rate</t>
  </si>
  <si>
    <t>Attrition Count means those who left the complany</t>
  </si>
  <si>
    <t>Average of Job Satisfaction</t>
  </si>
  <si>
    <t>Rating</t>
  </si>
  <si>
    <t>Balance Rating</t>
  </si>
  <si>
    <t>Percentage</t>
  </si>
  <si>
    <t>Row Labels</t>
  </si>
  <si>
    <t>Job role</t>
  </si>
  <si>
    <t>KPI's</t>
  </si>
  <si>
    <t>Education by Attrition</t>
  </si>
  <si>
    <t>Total Employees by Gender Count</t>
  </si>
  <si>
    <t>Count of Education Field</t>
  </si>
  <si>
    <t>Attrition by Job Role</t>
  </si>
  <si>
    <t>Ratings</t>
  </si>
  <si>
    <t>attrition count</t>
  </si>
  <si>
    <t>Department wise Attrition</t>
  </si>
  <si>
    <t>Sum of CF_attrition counts</t>
  </si>
  <si>
    <t>Grand Total</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</si>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</sst>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2"/>
      <color theme="1"/>
      <name val="Calibri"/>
      <scheme val="minor"/>
    </font>
    <font>
      <sz val="12"/>
      <color theme="1"/>
      <name val="Calibri"/>
      <family val="2"/>
      <scheme val="minor"/>
    </font>
    <font>
      <b/>
      <sz val="12"/>
      <color theme="1"/>
      <name val="Calibri"/>
      <family val="2"/>
      <scheme val="minor"/>
    </font>
    <font>
      <i/>
      <sz val="12"/>
      <color theme="1"/>
      <name val="Calibri"/>
      <family val="2"/>
      <scheme val="minor"/>
    </font>
    <font>
      <b/>
      <sz val="12"/>
      <name val="Calibri"/>
      <family val="2"/>
      <scheme val="maj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5"/>
      </top>
      <bottom/>
      <diagonal/>
    </border>
    <border>
      <left style="medium">
        <color indexed="64"/>
      </left>
      <right style="medium">
        <color indexed="64"/>
      </right>
      <top style="thin">
        <color indexed="65"/>
      </top>
      <bottom style="medium">
        <color indexed="64"/>
      </bottom>
      <diagonal/>
    </border>
    <border>
      <left style="medium">
        <color indexed="64"/>
      </left>
      <right style="medium">
        <color indexed="64"/>
      </right>
      <top style="thin">
        <color rgb="FF999999"/>
      </top>
      <bottom style="medium">
        <color indexed="64"/>
      </bottom>
      <diagonal/>
    </border>
  </borders>
  <cellStyleXfs count="1">
    <xf numFmtId="0" fontId="0" fillId="0" borderId="0"/>
  </cellStyleXfs>
  <cellXfs count="54">
    <xf numFmtId="0" fontId="0" fillId="0" borderId="0" xfId="0"/>
    <xf numFmtId="0" fontId="1" fillId="0" borderId="0" xfId="0" applyFont="1"/>
    <xf numFmtId="0" fontId="3" fillId="0" borderId="0" xfId="0" applyFont="1"/>
    <xf numFmtId="164" fontId="0" fillId="0" borderId="1" xfId="0" applyNumberFormat="1" applyBorder="1" applyAlignment="1">
      <alignment horizontal="center"/>
    </xf>
    <xf numFmtId="0" fontId="0" fillId="0" borderId="1" xfId="0"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1" fontId="0" fillId="0" borderId="1" xfId="0" applyNumberForma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0" fillId="0" borderId="11" xfId="0" applyBorder="1" applyAlignment="1">
      <alignment horizontal="center"/>
    </xf>
    <xf numFmtId="10" fontId="0" fillId="0" borderId="13" xfId="0" applyNumberFormat="1" applyBorder="1" applyAlignment="1">
      <alignment horizontal="center"/>
    </xf>
    <xf numFmtId="0" fontId="0" fillId="0" borderId="1" xfId="0" applyBorder="1" applyAlignment="1">
      <alignment horizontal="left"/>
    </xf>
    <xf numFmtId="0" fontId="0" fillId="0" borderId="14" xfId="0" applyBorder="1"/>
    <xf numFmtId="0" fontId="0" fillId="0" borderId="15" xfId="0" applyBorder="1"/>
    <xf numFmtId="0" fontId="0" fillId="0" borderId="16" xfId="0" applyBorder="1"/>
    <xf numFmtId="164" fontId="0" fillId="0" borderId="2" xfId="0" applyNumberFormat="1" applyBorder="1" applyAlignment="1">
      <alignment horizontal="center"/>
    </xf>
    <xf numFmtId="0" fontId="0" fillId="0" borderId="12" xfId="0" applyBorder="1" applyAlignment="1">
      <alignment horizontal="left"/>
    </xf>
    <xf numFmtId="0" fontId="0" fillId="0" borderId="18" xfId="0" applyBorder="1" applyAlignment="1">
      <alignment horizontal="left"/>
    </xf>
    <xf numFmtId="0" fontId="0" fillId="0" borderId="2" xfId="0" applyBorder="1" applyAlignment="1">
      <alignment horizontal="left"/>
    </xf>
    <xf numFmtId="9" fontId="0" fillId="0" borderId="13" xfId="0" applyNumberFormat="1" applyBorder="1" applyAlignment="1">
      <alignment horizontal="center"/>
    </xf>
    <xf numFmtId="0" fontId="2" fillId="3" borderId="2" xfId="0" applyFont="1" applyFill="1" applyBorder="1"/>
    <xf numFmtId="0" fontId="2" fillId="3" borderId="11" xfId="0" applyFont="1" applyFill="1" applyBorder="1"/>
    <xf numFmtId="0" fontId="2" fillId="3" borderId="11" xfId="0" applyFont="1" applyFill="1" applyBorder="1" applyAlignment="1">
      <alignment horizontal="center"/>
    </xf>
    <xf numFmtId="0" fontId="2" fillId="3" borderId="1" xfId="0" applyFont="1" applyFill="1" applyBorder="1"/>
    <xf numFmtId="0" fontId="2" fillId="3" borderId="1" xfId="0" applyFont="1" applyFill="1" applyBorder="1" applyAlignment="1">
      <alignment horizontal="center"/>
    </xf>
    <xf numFmtId="10" fontId="0" fillId="0" borderId="12" xfId="0" applyNumberFormat="1" applyBorder="1"/>
    <xf numFmtId="10" fontId="0" fillId="0" borderId="17" xfId="0" applyNumberFormat="1" applyBorder="1"/>
    <xf numFmtId="10" fontId="0" fillId="0" borderId="18" xfId="0" applyNumberFormat="1" applyBorder="1"/>
    <xf numFmtId="0" fontId="0" fillId="0" borderId="17" xfId="0" applyBorder="1" applyAlignment="1">
      <alignment horizontal="left"/>
    </xf>
    <xf numFmtId="0" fontId="6" fillId="4" borderId="0" xfId="0" applyFont="1" applyFill="1"/>
    <xf numFmtId="0" fontId="0" fillId="0" borderId="2" xfId="0" pivotButton="1" applyBorder="1"/>
    <xf numFmtId="0" fontId="5" fillId="2" borderId="14" xfId="0" applyFont="1" applyFill="1" applyBorder="1" applyAlignment="1">
      <alignment horizontal="center" vertical="center"/>
    </xf>
    <xf numFmtId="0" fontId="5" fillId="2" borderId="16" xfId="0" applyFont="1" applyFill="1" applyBorder="1" applyAlignment="1">
      <alignment horizontal="center" vertic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4" fillId="2" borderId="14" xfId="0" applyFont="1" applyFill="1" applyBorder="1" applyAlignment="1">
      <alignment horizontal="center" vertical="center"/>
    </xf>
    <xf numFmtId="0" fontId="4" fillId="2" borderId="16" xfId="0" applyFont="1" applyFill="1" applyBorder="1" applyAlignment="1">
      <alignment horizontal="center" vertical="center"/>
    </xf>
    <xf numFmtId="0" fontId="2" fillId="0" borderId="1" xfId="0" applyNumberFormat="1" applyFont="1" applyBorder="1" applyAlignment="1">
      <alignment horizontal="center"/>
    </xf>
    <xf numFmtId="0" fontId="0" fillId="0" borderId="12" xfId="0" applyNumberFormat="1" applyBorder="1"/>
    <xf numFmtId="0" fontId="0" fillId="0" borderId="17" xfId="0" applyNumberFormat="1" applyBorder="1"/>
    <xf numFmtId="0" fontId="0" fillId="0" borderId="18" xfId="0" applyNumberFormat="1" applyBorder="1"/>
    <xf numFmtId="0" fontId="0" fillId="0" borderId="1" xfId="0" applyNumberFormat="1" applyBorder="1" applyAlignment="1">
      <alignment horizontal="center"/>
    </xf>
    <xf numFmtId="0" fontId="0" fillId="0" borderId="19" xfId="0" applyNumberFormat="1" applyBorder="1"/>
  </cellXfs>
  <cellStyles count="1">
    <cellStyle name="Normal" xfId="0" builtinId="0"/>
  </cellStyles>
  <dxfs count="2484">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F0"/>
        </patternFill>
      </fill>
    </dxf>
    <dxf>
      <fill>
        <patternFill patternType="solid">
          <bgColor rgb="FF00B0F0"/>
        </patternFill>
      </fill>
    </dxf>
    <dxf>
      <fill>
        <patternFill patternType="solid">
          <bgColor rgb="FF00B0F0"/>
        </patternFill>
      </fill>
    </dxf>
    <dxf>
      <font>
        <b/>
        <family val="2"/>
      </font>
    </dxf>
    <dxf>
      <font>
        <b/>
        <family val="2"/>
      </font>
    </dxf>
    <dxf>
      <font>
        <b/>
        <family val="2"/>
      </font>
    </dxf>
    <dxf>
      <fill>
        <patternFill patternType="solid">
          <bgColor rgb="FF00B0F0"/>
        </patternFill>
      </fill>
    </dxf>
    <dxf>
      <fill>
        <patternFill patternType="solid">
          <bgColor rgb="FF00B0F0"/>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patternType="solid">
          <bgColor rgb="FF00B0F0"/>
        </patternFill>
      </fill>
    </dxf>
    <dxf>
      <fill>
        <patternFill patternType="solid">
          <bgColor rgb="FF00B0F0"/>
        </patternFill>
      </fill>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ill>
        <patternFill patternType="solid">
          <bgColor rgb="FF00B0F0"/>
        </patternFill>
      </fill>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ill>
        <patternFill patternType="solid">
          <bgColor rgb="FF00B0F0"/>
        </patternFill>
      </fill>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ill>
        <patternFill patternType="solid">
          <bgColor rgb="FF00B0F0"/>
        </patternFill>
      </fill>
    </dxf>
    <dxf>
      <fill>
        <patternFill patternType="solid">
          <bgColor rgb="FF00B0F0"/>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ont>
        <b/>
        <color theme="1"/>
      </font>
      <border>
        <bottom style="thin">
          <color theme="4"/>
        </bottom>
        <vertical/>
        <horizontal/>
      </border>
    </dxf>
    <dxf>
      <font>
        <color theme="1"/>
      </font>
      <fill>
        <patternFill>
          <bgColor theme="2" tint="-4.9989318521683403E-2"/>
        </patternFill>
      </fill>
      <border diagonalUp="0" diagonalDown="0">
        <left/>
        <right/>
        <top/>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color theme="1"/>
      </font>
      <fill>
        <patternFill>
          <bgColor theme="2" tint="-4.9989318521683403E-2"/>
        </patternFill>
      </fill>
      <border diagonalUp="0" diagonalDown="0">
        <left style="thin">
          <color auto="1"/>
        </left>
        <right style="thin">
          <color auto="1"/>
        </right>
        <top style="thin">
          <color auto="1"/>
        </top>
        <bottom style="thin">
          <color auto="1"/>
        </bottom>
        <vertical/>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4">
    <tableStyle name="Data-style" pivot="0" count="3" xr9:uid="{00000000-0011-0000-FFFF-FFFF00000000}">
      <tableStyleElement type="headerRow" dxfId="2483"/>
      <tableStyleElement type="firstRowStripe" dxfId="2482"/>
      <tableStyleElement type="secondRowStripe" dxfId="2481"/>
    </tableStyle>
    <tableStyle name="HHHRRRR" pivot="0" table="0" count="10" xr9:uid="{63841E6F-9101-4670-8D65-2C5E874AAA79}">
      <tableStyleElement type="wholeTable" dxfId="2480"/>
      <tableStyleElement type="headerRow" dxfId="2479"/>
    </tableStyle>
    <tableStyle name="HR Slicer" pivot="0" table="0" count="10" xr9:uid="{1EAE32E1-7B1B-48F5-8CC6-03EC677C739E}">
      <tableStyleElement type="wholeTable" dxfId="2478"/>
      <tableStyleElement type="headerRow" dxfId="2477"/>
    </tableStyle>
    <tableStyle name="Slcier1" pivot="0" table="0" count="10" xr9:uid="{3ABE7A0B-0D5D-4726-BB01-B7CCF0E2B8B6}">
      <tableStyleElement type="wholeTable" dxfId="2476"/>
      <tableStyleElement type="headerRow" dxfId="2475"/>
    </tableStyle>
  </tableStyles>
  <colors>
    <mruColors>
      <color rgb="FF5F339F"/>
      <color rgb="FF335A9F"/>
      <color rgb="FF1B064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gradientFill>
              <stop position="0">
                <color theme="1" tint="0.25098422193060094"/>
              </stop>
              <stop position="1">
                <color theme="0" tint="-0.34900967436750391"/>
              </stop>
            </gradient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fill>
            <gradientFill>
              <stop position="0">
                <color theme="9" tint="-0.49803155613879818"/>
              </stop>
              <stop position="1">
                <color theme="9" tint="0.40000610370189521"/>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theme="1" tint="0.1490218817712943"/>
              </stop>
              <stop position="1">
                <color theme="0" tint="-0.49803155613879818"/>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HHHRRR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HR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ci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customschemas.google.com/relationships/workbookmetadata" Target="metadata"/><Relationship Id="rId5" Type="http://schemas.microsoft.com/office/2007/relationships/slicerCache" Target="slicerCaches/slicerCache1.xml"/><Relationship Id="rId15" Type="http://schemas.openxmlformats.org/officeDocument/2006/relationships/calcChain" Target="calcChain.xml"/><Relationship Id="rId4"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507157464212681E-2"/>
          <c:y val="5.4112554112554112E-2"/>
          <c:w val="0.88343558282208612"/>
          <c:h val="0.93506493506493527"/>
        </c:manualLayout>
      </c:layout>
      <c:doughnutChart>
        <c:varyColors val="1"/>
        <c:ser>
          <c:idx val="0"/>
          <c:order val="0"/>
          <c:spPr>
            <a:ln>
              <a:noFill/>
            </a:ln>
            <a:effectLst>
              <a:outerShdw blurRad="50800" dist="38100" dir="2700000" algn="tl" rotWithShape="0">
                <a:prstClr val="black">
                  <a:alpha val="40000"/>
                </a:prstClr>
              </a:outerShdw>
            </a:effectLst>
          </c:spPr>
          <c:dPt>
            <c:idx val="0"/>
            <c:bubble3D val="0"/>
            <c:spPr>
              <a:gradFill>
                <a:gsLst>
                  <a:gs pos="0">
                    <a:srgbClr val="5F339F"/>
                  </a:gs>
                  <a:gs pos="74000">
                    <a:schemeClr val="accent1">
                      <a:lumMod val="45000"/>
                      <a:lumOff val="55000"/>
                    </a:schemeClr>
                  </a:gs>
                  <a:gs pos="83000">
                    <a:srgbClr val="335A9F"/>
                  </a:gs>
                  <a:gs pos="100000">
                    <a:srgbClr val="1B064A"/>
                  </a:gs>
                </a:gsLst>
                <a:lin ang="5400000" scaled="1"/>
              </a:gra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115-4E76-BF4D-C5AB92C5C808}"/>
              </c:ext>
            </c:extLst>
          </c:dPt>
          <c:dPt>
            <c:idx val="1"/>
            <c:bubble3D val="0"/>
            <c:spPr>
              <a:solidFill>
                <a:schemeClr val="bg1">
                  <a:lumMod val="8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115-4E76-BF4D-C5AB92C5C808}"/>
              </c:ext>
            </c:extLst>
          </c:dPt>
          <c:val>
            <c:numRef>
              <c:f>'Analysis Sheet'!$C$26:$C$27</c:f>
              <c:numCache>
                <c:formatCode>0%</c:formatCode>
                <c:ptCount val="2"/>
                <c:pt idx="0">
                  <c:v>0.4</c:v>
                </c:pt>
                <c:pt idx="1">
                  <c:v>0.6</c:v>
                </c:pt>
              </c:numCache>
            </c:numRef>
          </c:val>
          <c:extLst>
            <c:ext xmlns:c16="http://schemas.microsoft.com/office/drawing/2014/chart" uri="{C3380CC4-5D6E-409C-BE32-E72D297353CC}">
              <c16:uniqueId val="{00000004-3115-4E76-BF4D-C5AB92C5C80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Dashboard.xlsx]Analysis Sheet!PivotTable3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167674353205849E-3"/>
          <c:y val="7.4518210908567931E-2"/>
          <c:w val="0.9830896137982752"/>
          <c:h val="0.79228466213586435"/>
        </c:manualLayout>
      </c:layout>
      <c:barChart>
        <c:barDir val="col"/>
        <c:grouping val="clustered"/>
        <c:varyColors val="0"/>
        <c:ser>
          <c:idx val="0"/>
          <c:order val="0"/>
          <c:tx>
            <c:strRef>
              <c:f>'Analysis Sheet'!$B$67</c:f>
              <c:strCache>
                <c:ptCount val="1"/>
                <c:pt idx="0">
                  <c:v>Total</c:v>
                </c:pt>
              </c:strCache>
            </c:strRef>
          </c:tx>
          <c:spPr>
            <a:gradFill>
              <a:gsLst>
                <a:gs pos="0">
                  <a:schemeClr val="accent6">
                    <a:lumMod val="50000"/>
                  </a:schemeClr>
                </a:gs>
                <a:gs pos="100000">
                  <a:schemeClr val="accent6">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Sheet'!$A$68:$A$73</c:f>
              <c:strCache>
                <c:ptCount val="5"/>
                <c:pt idx="0">
                  <c:v>25 - 34</c:v>
                </c:pt>
                <c:pt idx="1">
                  <c:v>35 - 44</c:v>
                </c:pt>
                <c:pt idx="2">
                  <c:v>Under 25</c:v>
                </c:pt>
                <c:pt idx="3">
                  <c:v>45 - 54</c:v>
                </c:pt>
                <c:pt idx="4">
                  <c:v>Over 55</c:v>
                </c:pt>
              </c:strCache>
            </c:strRef>
          </c:cat>
          <c:val>
            <c:numRef>
              <c:f>'Analysis Sheet'!$B$68:$B$73</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2A8B-46D3-97C5-04BF5A749848}"/>
            </c:ext>
          </c:extLst>
        </c:ser>
        <c:dLbls>
          <c:dLblPos val="outEnd"/>
          <c:showLegendKey val="0"/>
          <c:showVal val="1"/>
          <c:showCatName val="0"/>
          <c:showSerName val="0"/>
          <c:showPercent val="0"/>
          <c:showBubbleSize val="0"/>
        </c:dLbls>
        <c:gapWidth val="107"/>
        <c:overlap val="-27"/>
        <c:axId val="782268560"/>
        <c:axId val="782267120"/>
      </c:barChart>
      <c:catAx>
        <c:axId val="7822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782267120"/>
        <c:crosses val="autoZero"/>
        <c:auto val="1"/>
        <c:lblAlgn val="ctr"/>
        <c:lblOffset val="100"/>
        <c:noMultiLvlLbl val="0"/>
      </c:catAx>
      <c:valAx>
        <c:axId val="782267120"/>
        <c:scaling>
          <c:orientation val="minMax"/>
        </c:scaling>
        <c:delete val="1"/>
        <c:axPos val="l"/>
        <c:numFmt formatCode="General" sourceLinked="1"/>
        <c:majorTickMark val="none"/>
        <c:minorTickMark val="none"/>
        <c:tickLblPos val="nextTo"/>
        <c:crossAx val="7822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507157464212681E-2"/>
          <c:y val="5.4112554112554112E-2"/>
          <c:w val="0.88343558282208612"/>
          <c:h val="0.93506493506493527"/>
        </c:manualLayout>
      </c:layout>
      <c:doughnutChart>
        <c:varyColors val="1"/>
        <c:ser>
          <c:idx val="0"/>
          <c:order val="0"/>
          <c:spPr>
            <a:ln>
              <a:noFill/>
            </a:ln>
            <a:effectLst>
              <a:outerShdw blurRad="50800" dist="38100" dir="2700000" algn="tl" rotWithShape="0">
                <a:prstClr val="black">
                  <a:alpha val="40000"/>
                </a:prstClr>
              </a:outerShdw>
            </a:effectLst>
          </c:spPr>
          <c:dPt>
            <c:idx val="0"/>
            <c:bubble3D val="0"/>
            <c:spPr>
              <a:solidFill>
                <a:schemeClr val="bg1">
                  <a:lumMod val="8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52C-4F77-9595-5B8FE98B9CF1}"/>
              </c:ext>
            </c:extLst>
          </c:dPt>
          <c:dPt>
            <c:idx val="1"/>
            <c:bubble3D val="0"/>
            <c:spPr>
              <a:gradFill>
                <a:gsLst>
                  <a:gs pos="0">
                    <a:schemeClr val="accent3">
                      <a:lumMod val="60000"/>
                      <a:lumOff val="40000"/>
                    </a:schemeClr>
                  </a:gs>
                  <a:gs pos="0">
                    <a:schemeClr val="accent1">
                      <a:lumMod val="45000"/>
                      <a:lumOff val="55000"/>
                    </a:schemeClr>
                  </a:gs>
                  <a:gs pos="0">
                    <a:srgbClr val="335A9F"/>
                  </a:gs>
                  <a:gs pos="0">
                    <a:schemeClr val="accent2">
                      <a:lumMod val="50000"/>
                    </a:schemeClr>
                  </a:gs>
                </a:gsLst>
                <a:lin ang="5400000" scaled="1"/>
              </a:gra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52C-4F77-9595-5B8FE98B9CF1}"/>
              </c:ext>
            </c:extLst>
          </c:dPt>
          <c:val>
            <c:numRef>
              <c:f>'Analysis Sheet'!$C$26:$C$27</c:f>
              <c:numCache>
                <c:formatCode>0%</c:formatCode>
                <c:ptCount val="2"/>
                <c:pt idx="0">
                  <c:v>0.4</c:v>
                </c:pt>
                <c:pt idx="1">
                  <c:v>0.6</c:v>
                </c:pt>
              </c:numCache>
            </c:numRef>
          </c:val>
          <c:extLst>
            <c:ext xmlns:c16="http://schemas.microsoft.com/office/drawing/2014/chart" uri="{C3380CC4-5D6E-409C-BE32-E72D297353CC}">
              <c16:uniqueId val="{00000004-552C-4F77-9595-5B8FE98B9CF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Dashboard.xlsx]Analysis Sheet!Dept attrition</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dLbl>
          <c:idx val="0"/>
          <c:layout>
            <c:manualLayout>
              <c:x val="-2.9423562620710147E-2"/>
              <c:y val="-6.378227590661114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5859146734016741"/>
              <c:y val="9.0491529467907408E-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gradFill>
            <a:gsLst>
              <a:gs pos="0">
                <a:schemeClr val="accent4">
                  <a:lumMod val="75000"/>
                </a:schemeClr>
              </a:gs>
              <a:gs pos="100000">
                <a:schemeClr val="accent3">
                  <a:lumMod val="50000"/>
                </a:schemeClr>
              </a:gs>
            </a:gsLst>
            <a:lin ang="18000000" scaled="0"/>
          </a:gradFill>
          <a:ln w="19050">
            <a:solidFill>
              <a:schemeClr val="lt1"/>
            </a:solidFill>
          </a:ln>
          <a:effectLst/>
        </c:spPr>
        <c:dLbl>
          <c:idx val="0"/>
          <c:layout>
            <c:manualLayout>
              <c:x val="-0.16520690595493745"/>
              <c:y val="-3.3728408294512922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dLbl>
          <c:idx val="0"/>
          <c:layout>
            <c:manualLayout>
              <c:x val="-0.23333901444137664"/>
              <c:y val="3.2293083783375244E-4"/>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46145169353830773"/>
          <c:y val="0"/>
          <c:w val="0.49589490968801314"/>
          <c:h val="1"/>
        </c:manualLayout>
      </c:layout>
      <c:pieChart>
        <c:varyColors val="1"/>
        <c:ser>
          <c:idx val="0"/>
          <c:order val="0"/>
          <c:tx>
            <c:strRef>
              <c:f>'Analysis Sheet'!$B$58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02-427A-ADD4-5AC99A56797E}"/>
              </c:ext>
            </c:extLst>
          </c:dPt>
          <c:dPt>
            <c:idx val="1"/>
            <c:bubble3D val="0"/>
            <c:spPr>
              <a:gradFill>
                <a:gsLst>
                  <a:gs pos="0">
                    <a:schemeClr val="accent4">
                      <a:lumMod val="75000"/>
                    </a:schemeClr>
                  </a:gs>
                  <a:gs pos="100000">
                    <a:schemeClr val="accent3">
                      <a:lumMod val="50000"/>
                    </a:schemeClr>
                  </a:gs>
                </a:gsLst>
                <a:lin ang="18000000" scaled="0"/>
              </a:gradFill>
              <a:ln w="19050">
                <a:solidFill>
                  <a:schemeClr val="lt1"/>
                </a:solidFill>
              </a:ln>
              <a:effectLst/>
            </c:spPr>
            <c:extLst>
              <c:ext xmlns:c16="http://schemas.microsoft.com/office/drawing/2014/chart" uri="{C3380CC4-5D6E-409C-BE32-E72D297353CC}">
                <c16:uniqueId val="{00000003-5C02-427A-ADD4-5AC99A56797E}"/>
              </c:ext>
            </c:extLst>
          </c:dPt>
          <c:dPt>
            <c:idx val="2"/>
            <c:bubble3D val="0"/>
            <c:spPr>
              <a:gradFill>
                <a:gsLst>
                  <a:gs pos="18000">
                    <a:schemeClr val="accent6">
                      <a:lumMod val="50000"/>
                    </a:schemeClr>
                  </a:gs>
                  <a:gs pos="44000">
                    <a:schemeClr val="accent3">
                      <a:lumMod val="50000"/>
                    </a:schemeClr>
                  </a:gs>
                  <a:gs pos="97000">
                    <a:schemeClr val="accent3">
                      <a:lumMod val="50000"/>
                    </a:schemeClr>
                  </a:gs>
                </a:gsLst>
                <a:lin ang="5400000" scaled="1"/>
              </a:gradFill>
              <a:ln w="12700">
                <a:solidFill>
                  <a:schemeClr val="lt1"/>
                </a:solidFill>
              </a:ln>
              <a:effectLst/>
            </c:spPr>
            <c:extLst>
              <c:ext xmlns:c16="http://schemas.microsoft.com/office/drawing/2014/chart" uri="{C3380CC4-5D6E-409C-BE32-E72D297353CC}">
                <c16:uniqueId val="{00000005-5C02-427A-ADD4-5AC99A56797E}"/>
              </c:ext>
            </c:extLst>
          </c:dPt>
          <c:dLbls>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C02-427A-ADD4-5AC99A56797E}"/>
                </c:ext>
              </c:extLst>
            </c:dLbl>
            <c:dLbl>
              <c:idx val="1"/>
              <c:layout>
                <c:manualLayout>
                  <c:x val="-0.16520690595493745"/>
                  <c:y val="-3.3728408294512922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C02-427A-ADD4-5AC99A56797E}"/>
                </c:ext>
              </c:extLst>
            </c:dLbl>
            <c:dLbl>
              <c:idx val="2"/>
              <c:layout>
                <c:manualLayout>
                  <c:x val="-0.23333901444137664"/>
                  <c:y val="3.2293083783375244E-4"/>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C02-427A-ADD4-5AC99A56797E}"/>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Sheet'!$A$59:$A$61</c:f>
              <c:strCache>
                <c:ptCount val="3"/>
                <c:pt idx="0">
                  <c:v>HR</c:v>
                </c:pt>
                <c:pt idx="1">
                  <c:v>R&amp;D</c:v>
                </c:pt>
                <c:pt idx="2">
                  <c:v>Sales</c:v>
                </c:pt>
              </c:strCache>
            </c:strRef>
          </c:cat>
          <c:val>
            <c:numRef>
              <c:f>'Analysis Sheet'!$B$59:$B$61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5C02-427A-ADD4-5AC99A56797E}"/>
            </c:ext>
          </c:extLst>
        </c:ser>
        <c:dLbls>
          <c:dLblPos val="bestFit"/>
          <c:showLegendKey val="0"/>
          <c:showVal val="1"/>
          <c:showCatName val="0"/>
          <c:showSerName val="0"/>
          <c:showPercent val="0"/>
          <c:showBubbleSize val="0"/>
          <c:showLeaderLines val="0"/>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Dashboard.xlsx]Analysis Sheet!PivotTable3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2">
                  <a:lumMod val="75000"/>
                </a:schemeClr>
              </a:gs>
              <a:gs pos="100000">
                <a:srgbClr val="002060"/>
              </a:gs>
            </a:gsLst>
            <a:lin ang="10800000" scaled="0"/>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2">
                  <a:lumMod val="75000"/>
                </a:schemeClr>
              </a:gs>
              <a:gs pos="100000">
                <a:srgbClr val="002060"/>
              </a:gs>
            </a:gsLst>
            <a:lin ang="10800000" scaled="0"/>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2">
                  <a:lumMod val="75000"/>
                </a:schemeClr>
              </a:gs>
              <a:gs pos="100000">
                <a:srgbClr val="002060"/>
              </a:gs>
            </a:gsLst>
            <a:lin ang="10800000" scaled="0"/>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897719816272967E-2"/>
          <c:y val="7.4518210908567931E-2"/>
          <c:w val="0.9830896137982752"/>
          <c:h val="0.79228466213586435"/>
        </c:manualLayout>
      </c:layout>
      <c:barChart>
        <c:barDir val="col"/>
        <c:grouping val="clustered"/>
        <c:varyColors val="0"/>
        <c:ser>
          <c:idx val="0"/>
          <c:order val="0"/>
          <c:tx>
            <c:strRef>
              <c:f>'Analysis Sheet'!$B$67</c:f>
              <c:strCache>
                <c:ptCount val="1"/>
                <c:pt idx="0">
                  <c:v>Total</c:v>
                </c:pt>
              </c:strCache>
            </c:strRef>
          </c:tx>
          <c:spPr>
            <a:gradFill>
              <a:gsLst>
                <a:gs pos="0">
                  <a:schemeClr val="accent2">
                    <a:lumMod val="75000"/>
                  </a:schemeClr>
                </a:gs>
                <a:gs pos="100000">
                  <a:srgbClr val="002060"/>
                </a:gs>
              </a:gsLst>
              <a:lin ang="10800000" scaled="0"/>
            </a:gra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Sheet'!$A$68:$A$73</c:f>
              <c:strCache>
                <c:ptCount val="5"/>
                <c:pt idx="0">
                  <c:v>25 - 34</c:v>
                </c:pt>
                <c:pt idx="1">
                  <c:v>35 - 44</c:v>
                </c:pt>
                <c:pt idx="2">
                  <c:v>Under 25</c:v>
                </c:pt>
                <c:pt idx="3">
                  <c:v>45 - 54</c:v>
                </c:pt>
                <c:pt idx="4">
                  <c:v>Over 55</c:v>
                </c:pt>
              </c:strCache>
            </c:strRef>
          </c:cat>
          <c:val>
            <c:numRef>
              <c:f>'Analysis Sheet'!$B$68:$B$73</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272E-43B3-B448-BD1769A55B99}"/>
            </c:ext>
          </c:extLst>
        </c:ser>
        <c:dLbls>
          <c:dLblPos val="outEnd"/>
          <c:showLegendKey val="0"/>
          <c:showVal val="1"/>
          <c:showCatName val="0"/>
          <c:showSerName val="0"/>
          <c:showPercent val="0"/>
          <c:showBubbleSize val="0"/>
        </c:dLbls>
        <c:gapWidth val="138"/>
        <c:overlap val="-27"/>
        <c:axId val="782268560"/>
        <c:axId val="782267120"/>
      </c:barChart>
      <c:catAx>
        <c:axId val="7822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782267120"/>
        <c:crosses val="autoZero"/>
        <c:auto val="1"/>
        <c:lblAlgn val="ctr"/>
        <c:lblOffset val="100"/>
        <c:noMultiLvlLbl val="0"/>
      </c:catAx>
      <c:valAx>
        <c:axId val="782267120"/>
        <c:scaling>
          <c:orientation val="minMax"/>
        </c:scaling>
        <c:delete val="1"/>
        <c:axPos val="l"/>
        <c:numFmt formatCode="General" sourceLinked="1"/>
        <c:majorTickMark val="none"/>
        <c:minorTickMark val="none"/>
        <c:tickLblPos val="nextTo"/>
        <c:crossAx val="7822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Dashboard.xlsx]Analysis Sheet!Education by attrition</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335A9F"/>
              </a:gs>
              <a:gs pos="100000">
                <a:schemeClr val="accent6">
                  <a:lumMod val="60000"/>
                  <a:lumOff val="40000"/>
                </a:schemeClr>
              </a:gs>
              <a:gs pos="0">
                <a:schemeClr val="accent6">
                  <a:lumMod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335A9F"/>
              </a:gs>
              <a:gs pos="100000">
                <a:schemeClr val="accent6">
                  <a:lumMod val="60000"/>
                  <a:lumOff val="40000"/>
                </a:schemeClr>
              </a:gs>
              <a:gs pos="0">
                <a:schemeClr val="accent6">
                  <a:lumMod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335A9F"/>
              </a:gs>
              <a:gs pos="100000">
                <a:schemeClr val="accent6">
                  <a:lumMod val="60000"/>
                  <a:lumOff val="40000"/>
                </a:schemeClr>
              </a:gs>
              <a:gs pos="0">
                <a:schemeClr val="accent6">
                  <a:lumMod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1131288173098"/>
          <c:y val="3.0580827655610408E-2"/>
          <c:w val="0.69555171774531899"/>
          <c:h val="0.91899623298383037"/>
        </c:manualLayout>
      </c:layout>
      <c:barChart>
        <c:barDir val="bar"/>
        <c:grouping val="clustered"/>
        <c:varyColors val="0"/>
        <c:ser>
          <c:idx val="0"/>
          <c:order val="0"/>
          <c:tx>
            <c:strRef>
              <c:f>'Analysis Sheet'!$B$32</c:f>
              <c:strCache>
                <c:ptCount val="1"/>
                <c:pt idx="0">
                  <c:v>Total</c:v>
                </c:pt>
              </c:strCache>
            </c:strRef>
          </c:tx>
          <c:spPr>
            <a:gradFill>
              <a:gsLst>
                <a:gs pos="0">
                  <a:srgbClr val="335A9F"/>
                </a:gs>
                <a:gs pos="100000">
                  <a:schemeClr val="accent6">
                    <a:lumMod val="60000"/>
                    <a:lumOff val="40000"/>
                  </a:schemeClr>
                </a:gs>
                <a:gs pos="0">
                  <a:schemeClr val="accent6">
                    <a:lumMod val="50000"/>
                  </a:schemeClr>
                </a:gs>
              </a:gsLst>
              <a:lin ang="5400000" scaled="1"/>
            </a:gra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Sheet'!$A$33:$A$37</c:f>
              <c:strCache>
                <c:ptCount val="5"/>
                <c:pt idx="0">
                  <c:v>Doctoral Degree</c:v>
                </c:pt>
                <c:pt idx="1">
                  <c:v>High School</c:v>
                </c:pt>
                <c:pt idx="2">
                  <c:v>Associates Degree</c:v>
                </c:pt>
                <c:pt idx="3">
                  <c:v>Master's Degree</c:v>
                </c:pt>
                <c:pt idx="4">
                  <c:v>Bachelor's Degree</c:v>
                </c:pt>
              </c:strCache>
            </c:strRef>
          </c:cat>
          <c:val>
            <c:numRef>
              <c:f>'Analysis Sheet'!$B$33:$B$37</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E12-462B-8D6B-09DA481970F2}"/>
            </c:ext>
          </c:extLst>
        </c:ser>
        <c:dLbls>
          <c:dLblPos val="outEnd"/>
          <c:showLegendKey val="0"/>
          <c:showVal val="1"/>
          <c:showCatName val="0"/>
          <c:showSerName val="0"/>
          <c:showPercent val="0"/>
          <c:showBubbleSize val="0"/>
        </c:dLbls>
        <c:gapWidth val="77"/>
        <c:axId val="1048287904"/>
        <c:axId val="1048287424"/>
      </c:barChart>
      <c:catAx>
        <c:axId val="1048287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048287424"/>
        <c:crosses val="autoZero"/>
        <c:auto val="1"/>
        <c:lblAlgn val="ctr"/>
        <c:lblOffset val="100"/>
        <c:noMultiLvlLbl val="0"/>
      </c:catAx>
      <c:valAx>
        <c:axId val="1048287424"/>
        <c:scaling>
          <c:orientation val="minMax"/>
        </c:scaling>
        <c:delete val="1"/>
        <c:axPos val="b"/>
        <c:numFmt formatCode="General" sourceLinked="1"/>
        <c:majorTickMark val="out"/>
        <c:minorTickMark val="none"/>
        <c:tickLblPos val="nextTo"/>
        <c:crossAx val="104828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197127798049632"/>
          <c:y val="7.7451682176091621E-2"/>
          <c:w val="0.5774192860038837"/>
          <c:h val="0.71739971897452215"/>
        </c:manualLayout>
      </c:layout>
      <c:doughnutChart>
        <c:varyColors val="1"/>
        <c:ser>
          <c:idx val="0"/>
          <c:order val="0"/>
          <c:spPr>
            <a:effectLst>
              <a:outerShdw blurRad="50800" dist="38100" dir="2700000" algn="tl" rotWithShape="0">
                <a:prstClr val="black">
                  <a:alpha val="40000"/>
                </a:prstClr>
              </a:outerShdw>
            </a:effectLst>
          </c:spPr>
          <c:dPt>
            <c:idx val="0"/>
            <c:bubble3D val="0"/>
            <c:spPr>
              <a:gradFill>
                <a:gsLst>
                  <a:gs pos="0">
                    <a:schemeClr val="accent1">
                      <a:lumMod val="75000"/>
                    </a:schemeClr>
                  </a:gs>
                  <a:gs pos="100000">
                    <a:schemeClr val="accent4">
                      <a:lumMod val="75000"/>
                    </a:schemeClr>
                  </a:gs>
                </a:gsLst>
                <a:lin ang="5400000" scaled="1"/>
              </a:gra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498-40EC-BD7F-BA25DEDD47F4}"/>
              </c:ext>
            </c:extLst>
          </c:dPt>
          <c:dPt>
            <c:idx val="1"/>
            <c:bubble3D val="0"/>
            <c:spPr>
              <a:no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498-40EC-BD7F-BA25DEDD47F4}"/>
              </c:ext>
            </c:extLst>
          </c:dPt>
          <c:val>
            <c:numRef>
              <c:f>'Analysis Sheet'!$C$16:$C$17</c:f>
              <c:numCache>
                <c:formatCode>General</c:formatCode>
                <c:ptCount val="2"/>
                <c:pt idx="0">
                  <c:v>0.65663265306122454</c:v>
                </c:pt>
                <c:pt idx="1">
                  <c:v>0.34336734693877546</c:v>
                </c:pt>
              </c:numCache>
            </c:numRef>
          </c:val>
          <c:extLst>
            <c:ext xmlns:c16="http://schemas.microsoft.com/office/drawing/2014/chart" uri="{C3380CC4-5D6E-409C-BE32-E72D297353CC}">
              <c16:uniqueId val="{00000004-5498-40EC-BD7F-BA25DEDD47F4}"/>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577898550724634"/>
          <c:y val="0.10558069381598793"/>
          <c:w val="0.50996376811594202"/>
          <c:h val="0.8340874811463047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EE-4485-A1C7-5EE5D58287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EE-4485-A1C7-5EE5D582873A}"/>
              </c:ext>
            </c:extLst>
          </c:dPt>
          <c:val>
            <c:numRef>
              <c:f>'Analysis Sheet'!$C$16:$C$17</c:f>
              <c:numCache>
                <c:formatCode>General</c:formatCode>
                <c:ptCount val="2"/>
                <c:pt idx="0">
                  <c:v>0.65663265306122454</c:v>
                </c:pt>
                <c:pt idx="1">
                  <c:v>0.34336734693877546</c:v>
                </c:pt>
              </c:numCache>
            </c:numRef>
          </c:val>
          <c:extLst>
            <c:ext xmlns:c16="http://schemas.microsoft.com/office/drawing/2014/chart" uri="{C3380CC4-5D6E-409C-BE32-E72D297353CC}">
              <c16:uniqueId val="{00000004-D5EE-4485-A1C7-5EE5D582873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Dashboard.xlsx]Analysis Sheet!Education by attrition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335A9F"/>
              </a:gs>
              <a:gs pos="100000">
                <a:schemeClr val="accent6">
                  <a:lumMod val="60000"/>
                  <a:lumOff val="40000"/>
                </a:schemeClr>
              </a:gs>
              <a:gs pos="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2222619899782"/>
          <c:y val="1.4555572380375531E-2"/>
          <c:w val="0.57924868766404203"/>
          <c:h val="0.93626746438354602"/>
        </c:manualLayout>
      </c:layout>
      <c:barChart>
        <c:barDir val="bar"/>
        <c:grouping val="clustered"/>
        <c:varyColors val="0"/>
        <c:ser>
          <c:idx val="0"/>
          <c:order val="0"/>
          <c:tx>
            <c:strRef>
              <c:f>'Analysis Sheet'!$B$32</c:f>
              <c:strCache>
                <c:ptCount val="1"/>
                <c:pt idx="0">
                  <c:v>Total</c:v>
                </c:pt>
              </c:strCache>
            </c:strRef>
          </c:tx>
          <c:spPr>
            <a:gradFill>
              <a:gsLst>
                <a:gs pos="0">
                  <a:srgbClr val="335A9F"/>
                </a:gs>
                <a:gs pos="100000">
                  <a:schemeClr val="accent6">
                    <a:lumMod val="60000"/>
                    <a:lumOff val="40000"/>
                  </a:schemeClr>
                </a:gs>
                <a:gs pos="0">
                  <a:schemeClr val="accent6">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Sheet'!$A$33:$A$37</c:f>
              <c:strCache>
                <c:ptCount val="5"/>
                <c:pt idx="0">
                  <c:v>Doctoral Degree</c:v>
                </c:pt>
                <c:pt idx="1">
                  <c:v>High School</c:v>
                </c:pt>
                <c:pt idx="2">
                  <c:v>Associates Degree</c:v>
                </c:pt>
                <c:pt idx="3">
                  <c:v>Master's Degree</c:v>
                </c:pt>
                <c:pt idx="4">
                  <c:v>Bachelor's Degree</c:v>
                </c:pt>
              </c:strCache>
            </c:strRef>
          </c:cat>
          <c:val>
            <c:numRef>
              <c:f>'Analysis Sheet'!$B$33:$B$37</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D02-4BF9-99A4-E9499AB6EB18}"/>
            </c:ext>
          </c:extLst>
        </c:ser>
        <c:dLbls>
          <c:dLblPos val="outEnd"/>
          <c:showLegendKey val="0"/>
          <c:showVal val="1"/>
          <c:showCatName val="0"/>
          <c:showSerName val="0"/>
          <c:showPercent val="0"/>
          <c:showBubbleSize val="0"/>
        </c:dLbls>
        <c:gapWidth val="77"/>
        <c:axId val="1048287904"/>
        <c:axId val="1048287424"/>
      </c:barChart>
      <c:catAx>
        <c:axId val="1048287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8287424"/>
        <c:crosses val="autoZero"/>
        <c:auto val="1"/>
        <c:lblAlgn val="ctr"/>
        <c:lblOffset val="100"/>
        <c:noMultiLvlLbl val="0"/>
      </c:catAx>
      <c:valAx>
        <c:axId val="1048287424"/>
        <c:scaling>
          <c:orientation val="minMax"/>
        </c:scaling>
        <c:delete val="1"/>
        <c:axPos val="b"/>
        <c:numFmt formatCode="General" sourceLinked="1"/>
        <c:majorTickMark val="out"/>
        <c:minorTickMark val="none"/>
        <c:tickLblPos val="nextTo"/>
        <c:crossAx val="104828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Dashboard.xlsx]Analysis Sheet!Dept attrition</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002660209059942"/>
          <c:y val="0"/>
          <c:w val="0.49589490968801314"/>
          <c:h val="1"/>
        </c:manualLayout>
      </c:layout>
      <c:pieChart>
        <c:varyColors val="1"/>
        <c:ser>
          <c:idx val="0"/>
          <c:order val="0"/>
          <c:tx>
            <c:strRef>
              <c:f>'Analysis Sheet'!$B$58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50-4565-A7FA-4D6077814B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50-4565-A7FA-4D6077814B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50-4565-A7FA-4D6077814B44}"/>
              </c:ext>
            </c:extLst>
          </c:dPt>
          <c:dLbls>
            <c:dLbl>
              <c:idx val="0"/>
              <c:layout>
                <c:manualLayout>
                  <c:x val="1.3056409107398161E-2"/>
                  <c:y val="4.378686535150848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B50-4565-A7FA-4D6077814B44}"/>
                </c:ext>
              </c:extLst>
            </c:dLbl>
            <c:dLbl>
              <c:idx val="1"/>
              <c:layout>
                <c:manualLayout>
                  <c:x val="-0.19767433024101386"/>
                  <c:y val="-3.372816544483663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B50-4565-A7FA-4D6077814B44}"/>
                </c:ext>
              </c:extLst>
            </c:dLbl>
            <c:dLbl>
              <c:idx val="2"/>
              <c:layout>
                <c:manualLayout>
                  <c:x val="-0.25466069246912065"/>
                  <c:y val="1.851920988324735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B50-4565-A7FA-4D6077814B44}"/>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Sheet'!$A$59:$A$61</c:f>
              <c:strCache>
                <c:ptCount val="3"/>
                <c:pt idx="0">
                  <c:v>HR</c:v>
                </c:pt>
                <c:pt idx="1">
                  <c:v>R&amp;D</c:v>
                </c:pt>
                <c:pt idx="2">
                  <c:v>Sales</c:v>
                </c:pt>
              </c:strCache>
            </c:strRef>
          </c:cat>
          <c:val>
            <c:numRef>
              <c:f>'Analysis Sheet'!$B$59:$B$61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9E0B-4A6F-B02A-9A2FF0AB93EC}"/>
            </c:ext>
          </c:extLst>
        </c:ser>
        <c:dLbls>
          <c:dLblPos val="bestFit"/>
          <c:showLegendKey val="0"/>
          <c:showVal val="1"/>
          <c:showCatName val="0"/>
          <c:showSerName val="0"/>
          <c:showPercent val="0"/>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effectLst>
              <a:outerShdw blurRad="50800" dist="38100" dir="2700000" algn="tl" rotWithShape="0">
                <a:prstClr val="black">
                  <a:alpha val="40000"/>
                </a:prstClr>
              </a:outerShdw>
            </a:effectLst>
          </cx:spPr>
        </cx:plotSurface>
        <cx:series layoutId="funnel" uniqueId="{EBE51ECA-761A-4903-AE36-4D485F87E2C1}">
          <cx:spPr>
            <a:gradFill>
              <a:gsLst>
                <a:gs pos="0">
                  <a:schemeClr val="accent6">
                    <a:lumMod val="50000"/>
                  </a:schemeClr>
                </a:gs>
                <a:gs pos="95000">
                  <a:schemeClr val="accent6">
                    <a:lumMod val="75000"/>
                  </a:schemeClr>
                </a:gs>
              </a:gsLst>
              <a:lin ang="10800000" scaled="0"/>
            </a:gra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2"/>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2"/>
              </a:solidFill>
              <a:latin typeface="Segoe UI Semibold" panose="020B0702040204020203" pitchFamily="34" charset="0"/>
              <a:ea typeface="Calibri"/>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CFCD75B3-A581-4C8D-A9F4-052E2F3B8FB7}">
          <cx:spPr>
            <a:effectLst>
              <a:outerShdw blurRad="50800" dist="38100" dir="2700000" algn="tl" rotWithShape="0">
                <a:prstClr val="black">
                  <a:alpha val="40000"/>
                </a:prstClr>
              </a:outerShdw>
            </a:effectLst>
          </cx:spPr>
          <cx:dataLabels pos="inEnd">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EBE51ECA-761A-4903-AE36-4D485F87E2C1}">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CFCD75B3-A581-4C8D-A9F4-052E2F3B8FB7}">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18" Type="http://schemas.openxmlformats.org/officeDocument/2006/relationships/image" Target="../media/image15.svg"/><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chart" Target="../charts/chart1.xml"/><Relationship Id="rId12" Type="http://schemas.openxmlformats.org/officeDocument/2006/relationships/image" Target="../media/image9.svg"/><Relationship Id="rId17" Type="http://schemas.openxmlformats.org/officeDocument/2006/relationships/image" Target="../media/image14.png"/><Relationship Id="rId2" Type="http://schemas.openxmlformats.org/officeDocument/2006/relationships/image" Target="../media/image1.png"/><Relationship Id="rId16" Type="http://schemas.openxmlformats.org/officeDocument/2006/relationships/image" Target="../media/image13.svg"/><Relationship Id="rId20" Type="http://schemas.openxmlformats.org/officeDocument/2006/relationships/chart" Target="../charts/chart4.xml"/><Relationship Id="rId1" Type="http://schemas.openxmlformats.org/officeDocument/2006/relationships/hyperlink" Target="#Data!A1"/><Relationship Id="rId6" Type="http://schemas.openxmlformats.org/officeDocument/2006/relationships/image" Target="../media/image5.svg"/><Relationship Id="rId11" Type="http://schemas.openxmlformats.org/officeDocument/2006/relationships/image" Target="../media/image8.png"/><Relationship Id="rId24" Type="http://schemas.microsoft.com/office/2014/relationships/chartEx" Target="../charts/chartEx2.xml"/><Relationship Id="rId5" Type="http://schemas.openxmlformats.org/officeDocument/2006/relationships/image" Target="../media/image4.png"/><Relationship Id="rId15" Type="http://schemas.openxmlformats.org/officeDocument/2006/relationships/image" Target="../media/image12.png"/><Relationship Id="rId23" Type="http://schemas.openxmlformats.org/officeDocument/2006/relationships/chart" Target="../charts/chart6.xml"/><Relationship Id="rId10" Type="http://schemas.openxmlformats.org/officeDocument/2006/relationships/image" Target="../media/image7.svg"/><Relationship Id="rId19"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svg"/><Relationship Id="rId22"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251460</xdr:colOff>
      <xdr:row>0</xdr:row>
      <xdr:rowOff>83820</xdr:rowOff>
    </xdr:from>
    <xdr:to>
      <xdr:col>19</xdr:col>
      <xdr:colOff>297180</xdr:colOff>
      <xdr:row>30</xdr:row>
      <xdr:rowOff>137160</xdr:rowOff>
    </xdr:to>
    <xdr:sp macro="" textlink="">
      <xdr:nvSpPr>
        <xdr:cNvPr id="2" name="Rectangle: Rounded Corners 1">
          <a:extLst>
            <a:ext uri="{FF2B5EF4-FFF2-40B4-BE49-F238E27FC236}">
              <a16:creationId xmlns:a16="http://schemas.microsoft.com/office/drawing/2014/main" id="{853AEE9B-CCD5-466C-8A57-822F7F246E5E}"/>
            </a:ext>
          </a:extLst>
        </xdr:cNvPr>
        <xdr:cNvSpPr/>
      </xdr:nvSpPr>
      <xdr:spPr>
        <a:xfrm>
          <a:off x="1592580" y="83820"/>
          <a:ext cx="11445240" cy="5996940"/>
        </a:xfrm>
        <a:prstGeom prst="roundRect">
          <a:avLst>
            <a:gd name="adj" fmla="val 2105"/>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312420</xdr:colOff>
      <xdr:row>0</xdr:row>
      <xdr:rowOff>137160</xdr:rowOff>
    </xdr:from>
    <xdr:to>
      <xdr:col>13</xdr:col>
      <xdr:colOff>68580</xdr:colOff>
      <xdr:row>3</xdr:row>
      <xdr:rowOff>175260</xdr:rowOff>
    </xdr:to>
    <xdr:sp macro="" textlink="">
      <xdr:nvSpPr>
        <xdr:cNvPr id="3" name="Rectangle: Rounded Corners 2">
          <a:extLst>
            <a:ext uri="{FF2B5EF4-FFF2-40B4-BE49-F238E27FC236}">
              <a16:creationId xmlns:a16="http://schemas.microsoft.com/office/drawing/2014/main" id="{8A215207-F956-4BE1-86B9-AA88B141DF7F}"/>
            </a:ext>
          </a:extLst>
        </xdr:cNvPr>
        <xdr:cNvSpPr/>
      </xdr:nvSpPr>
      <xdr:spPr>
        <a:xfrm>
          <a:off x="1653540" y="137160"/>
          <a:ext cx="7132320" cy="632460"/>
        </a:xfrm>
        <a:prstGeom prst="roundRect">
          <a:avLst>
            <a:gd name="adj" fmla="val 10215"/>
          </a:avLst>
        </a:prstGeom>
        <a:solidFill>
          <a:schemeClr val="bg2">
            <a:lumMod val="95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13</xdr:col>
      <xdr:colOff>106680</xdr:colOff>
      <xdr:row>0</xdr:row>
      <xdr:rowOff>129540</xdr:rowOff>
    </xdr:from>
    <xdr:to>
      <xdr:col>19</xdr:col>
      <xdr:colOff>236220</xdr:colOff>
      <xdr:row>3</xdr:row>
      <xdr:rowOff>175260</xdr:rowOff>
    </xdr:to>
    <xdr:sp macro="" textlink="">
      <xdr:nvSpPr>
        <xdr:cNvPr id="4" name="Rectangle: Rounded Corners 3">
          <a:extLst>
            <a:ext uri="{FF2B5EF4-FFF2-40B4-BE49-F238E27FC236}">
              <a16:creationId xmlns:a16="http://schemas.microsoft.com/office/drawing/2014/main" id="{239AFC72-A086-4949-95EA-6BE263339B99}"/>
            </a:ext>
          </a:extLst>
        </xdr:cNvPr>
        <xdr:cNvSpPr/>
      </xdr:nvSpPr>
      <xdr:spPr>
        <a:xfrm>
          <a:off x="8823960" y="129540"/>
          <a:ext cx="4152900" cy="640080"/>
        </a:xfrm>
        <a:prstGeom prst="roundRect">
          <a:avLst>
            <a:gd name="adj" fmla="val 10215"/>
          </a:avLst>
        </a:prstGeom>
        <a:solidFill>
          <a:schemeClr val="bg2">
            <a:lumMod val="95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2</xdr:col>
      <xdr:colOff>327660</xdr:colOff>
      <xdr:row>4</xdr:row>
      <xdr:rowOff>38100</xdr:rowOff>
    </xdr:from>
    <xdr:to>
      <xdr:col>5</xdr:col>
      <xdr:colOff>533400</xdr:colOff>
      <xdr:row>7</xdr:row>
      <xdr:rowOff>45720</xdr:rowOff>
    </xdr:to>
    <xdr:sp macro="" textlink="">
      <xdr:nvSpPr>
        <xdr:cNvPr id="5" name="Rectangle: Rounded Corners 4">
          <a:extLst>
            <a:ext uri="{FF2B5EF4-FFF2-40B4-BE49-F238E27FC236}">
              <a16:creationId xmlns:a16="http://schemas.microsoft.com/office/drawing/2014/main" id="{0A2A6434-86E7-43C9-B17E-0208756122ED}"/>
            </a:ext>
          </a:extLst>
        </xdr:cNvPr>
        <xdr:cNvSpPr/>
      </xdr:nvSpPr>
      <xdr:spPr>
        <a:xfrm>
          <a:off x="1668780" y="830580"/>
          <a:ext cx="2217420" cy="601980"/>
        </a:xfrm>
        <a:prstGeom prst="roundRect">
          <a:avLst>
            <a:gd name="adj" fmla="val 10215"/>
          </a:avLst>
        </a:prstGeom>
        <a:solidFill>
          <a:schemeClr val="bg2">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5</xdr:col>
      <xdr:colOff>579120</xdr:colOff>
      <xdr:row>4</xdr:row>
      <xdr:rowOff>30480</xdr:rowOff>
    </xdr:from>
    <xdr:to>
      <xdr:col>9</xdr:col>
      <xdr:colOff>114480</xdr:colOff>
      <xdr:row>7</xdr:row>
      <xdr:rowOff>45720</xdr:rowOff>
    </xdr:to>
    <xdr:sp macro="" textlink="">
      <xdr:nvSpPr>
        <xdr:cNvPr id="6" name="Rectangle: Rounded Corners 5">
          <a:extLst>
            <a:ext uri="{FF2B5EF4-FFF2-40B4-BE49-F238E27FC236}">
              <a16:creationId xmlns:a16="http://schemas.microsoft.com/office/drawing/2014/main" id="{16111662-6DFF-4770-96F0-D524E956881D}"/>
            </a:ext>
          </a:extLst>
        </xdr:cNvPr>
        <xdr:cNvSpPr/>
      </xdr:nvSpPr>
      <xdr:spPr>
        <a:xfrm>
          <a:off x="3931920" y="822960"/>
          <a:ext cx="2217600" cy="609600"/>
        </a:xfrm>
        <a:prstGeom prst="roundRect">
          <a:avLst>
            <a:gd name="adj" fmla="val 10215"/>
          </a:avLst>
        </a:prstGeom>
        <a:solidFill>
          <a:schemeClr val="bg2">
            <a:lumMod val="95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160020</xdr:colOff>
      <xdr:row>4</xdr:row>
      <xdr:rowOff>30480</xdr:rowOff>
    </xdr:from>
    <xdr:to>
      <xdr:col>12</xdr:col>
      <xdr:colOff>365940</xdr:colOff>
      <xdr:row>7</xdr:row>
      <xdr:rowOff>45720</xdr:rowOff>
    </xdr:to>
    <xdr:sp macro="" textlink="">
      <xdr:nvSpPr>
        <xdr:cNvPr id="7" name="Rectangle: Rounded Corners 6">
          <a:extLst>
            <a:ext uri="{FF2B5EF4-FFF2-40B4-BE49-F238E27FC236}">
              <a16:creationId xmlns:a16="http://schemas.microsoft.com/office/drawing/2014/main" id="{FF1E4574-FD0E-41E2-A433-F72CC64DE8FE}"/>
            </a:ext>
          </a:extLst>
        </xdr:cNvPr>
        <xdr:cNvSpPr/>
      </xdr:nvSpPr>
      <xdr:spPr>
        <a:xfrm>
          <a:off x="6195060" y="822960"/>
          <a:ext cx="2217600" cy="609600"/>
        </a:xfrm>
        <a:prstGeom prst="roundRect">
          <a:avLst>
            <a:gd name="adj" fmla="val 10215"/>
          </a:avLst>
        </a:prstGeom>
        <a:solidFill>
          <a:sysClr val="window" lastClr="FFFFF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434340</xdr:colOff>
      <xdr:row>4</xdr:row>
      <xdr:rowOff>38100</xdr:rowOff>
    </xdr:from>
    <xdr:to>
      <xdr:col>15</xdr:col>
      <xdr:colOff>640260</xdr:colOff>
      <xdr:row>7</xdr:row>
      <xdr:rowOff>53340</xdr:rowOff>
    </xdr:to>
    <xdr:sp macro="" textlink="">
      <xdr:nvSpPr>
        <xdr:cNvPr id="8" name="Rectangle: Rounded Corners 7">
          <a:extLst>
            <a:ext uri="{FF2B5EF4-FFF2-40B4-BE49-F238E27FC236}">
              <a16:creationId xmlns:a16="http://schemas.microsoft.com/office/drawing/2014/main" id="{37200F3F-4022-4EC3-8D38-5CEC19EEECFF}"/>
            </a:ext>
          </a:extLst>
        </xdr:cNvPr>
        <xdr:cNvSpPr/>
      </xdr:nvSpPr>
      <xdr:spPr>
        <a:xfrm>
          <a:off x="8481060" y="830580"/>
          <a:ext cx="2217600" cy="609600"/>
        </a:xfrm>
        <a:prstGeom prst="roundRect">
          <a:avLst>
            <a:gd name="adj" fmla="val 10215"/>
          </a:avLst>
        </a:prstGeom>
        <a:solidFill>
          <a:schemeClr val="bg2">
            <a:lumMod val="95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16</xdr:col>
      <xdr:colOff>30480</xdr:colOff>
      <xdr:row>4</xdr:row>
      <xdr:rowOff>38100</xdr:rowOff>
    </xdr:from>
    <xdr:to>
      <xdr:col>19</xdr:col>
      <xdr:colOff>236400</xdr:colOff>
      <xdr:row>7</xdr:row>
      <xdr:rowOff>53340</xdr:rowOff>
    </xdr:to>
    <xdr:sp macro="" textlink="">
      <xdr:nvSpPr>
        <xdr:cNvPr id="9" name="Rectangle: Rounded Corners 8">
          <a:extLst>
            <a:ext uri="{FF2B5EF4-FFF2-40B4-BE49-F238E27FC236}">
              <a16:creationId xmlns:a16="http://schemas.microsoft.com/office/drawing/2014/main" id="{471ECB9B-9730-4B4D-B5C0-E1F59F78A9D8}"/>
            </a:ext>
          </a:extLst>
        </xdr:cNvPr>
        <xdr:cNvSpPr/>
      </xdr:nvSpPr>
      <xdr:spPr>
        <a:xfrm>
          <a:off x="10759440" y="830580"/>
          <a:ext cx="2217600" cy="609600"/>
        </a:xfrm>
        <a:prstGeom prst="roundRect">
          <a:avLst>
            <a:gd name="adj" fmla="val 10215"/>
          </a:avLst>
        </a:prstGeom>
        <a:solidFill>
          <a:sysClr val="window" lastClr="FFFFF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571500</xdr:colOff>
      <xdr:row>17</xdr:row>
      <xdr:rowOff>106680</xdr:rowOff>
    </xdr:from>
    <xdr:to>
      <xdr:col>9</xdr:col>
      <xdr:colOff>533400</xdr:colOff>
      <xdr:row>30</xdr:row>
      <xdr:rowOff>68580</xdr:rowOff>
    </xdr:to>
    <xdr:sp macro="" textlink="">
      <xdr:nvSpPr>
        <xdr:cNvPr id="10" name="Rectangle: Rounded Corners 9">
          <a:extLst>
            <a:ext uri="{FF2B5EF4-FFF2-40B4-BE49-F238E27FC236}">
              <a16:creationId xmlns:a16="http://schemas.microsoft.com/office/drawing/2014/main" id="{1377844B-1AFB-4D09-9F40-FCECAF1119A6}"/>
            </a:ext>
          </a:extLst>
        </xdr:cNvPr>
        <xdr:cNvSpPr/>
      </xdr:nvSpPr>
      <xdr:spPr>
        <a:xfrm>
          <a:off x="3253740" y="3474720"/>
          <a:ext cx="3314700" cy="2537460"/>
        </a:xfrm>
        <a:prstGeom prst="roundRect">
          <a:avLst>
            <a:gd name="adj" fmla="val 4230"/>
          </a:avLst>
        </a:prstGeom>
        <a:solidFill>
          <a:schemeClr val="bg2">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3</xdr:col>
      <xdr:colOff>495300</xdr:colOff>
      <xdr:row>0</xdr:row>
      <xdr:rowOff>99060</xdr:rowOff>
    </xdr:from>
    <xdr:to>
      <xdr:col>13</xdr:col>
      <xdr:colOff>274320</xdr:colOff>
      <xdr:row>3</xdr:row>
      <xdr:rowOff>83820</xdr:rowOff>
    </xdr:to>
    <xdr:sp macro="" textlink="">
      <xdr:nvSpPr>
        <xdr:cNvPr id="11" name="TextBox 10">
          <a:extLst>
            <a:ext uri="{FF2B5EF4-FFF2-40B4-BE49-F238E27FC236}">
              <a16:creationId xmlns:a16="http://schemas.microsoft.com/office/drawing/2014/main" id="{100B581F-485F-42FC-9D7F-4B88479CAD09}"/>
            </a:ext>
          </a:extLst>
        </xdr:cNvPr>
        <xdr:cNvSpPr txBox="1"/>
      </xdr:nvSpPr>
      <xdr:spPr>
        <a:xfrm>
          <a:off x="2506980" y="99060"/>
          <a:ext cx="648462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cap="none" spc="0">
              <a:ln w="9525">
                <a:solidFill>
                  <a:schemeClr val="bg1"/>
                </a:solidFill>
                <a:prstDash val="solid"/>
              </a:ln>
              <a:solidFill>
                <a:srgbClr val="002060"/>
              </a:solidFill>
              <a:effectLst>
                <a:outerShdw blurRad="12700" dist="38100" dir="2700000" algn="tl" rotWithShape="0">
                  <a:schemeClr val="bg1">
                    <a:lumMod val="50000"/>
                  </a:schemeClr>
                </a:outerShdw>
              </a:effectLst>
            </a:rPr>
            <a:t>HR ANALYTICS DASHBOARD</a:t>
          </a:r>
        </a:p>
      </xdr:txBody>
    </xdr:sp>
    <xdr:clientData/>
  </xdr:twoCellAnchor>
  <xdr:oneCellAnchor>
    <xdr:from>
      <xdr:col>2</xdr:col>
      <xdr:colOff>525780</xdr:colOff>
      <xdr:row>1</xdr:row>
      <xdr:rowOff>60961</xdr:rowOff>
    </xdr:from>
    <xdr:ext cx="464820" cy="411479"/>
    <xdr:pic>
      <xdr:nvPicPr>
        <xdr:cNvPr id="12" name="image1.png">
          <a:hlinkClick xmlns:r="http://schemas.openxmlformats.org/officeDocument/2006/relationships" r:id="rId1"/>
          <a:extLst>
            <a:ext uri="{FF2B5EF4-FFF2-40B4-BE49-F238E27FC236}">
              <a16:creationId xmlns:a16="http://schemas.microsoft.com/office/drawing/2014/main" id="{1C9FA878-86BE-4543-A064-6B2FF4B0F431}"/>
            </a:ext>
          </a:extLst>
        </xdr:cNvPr>
        <xdr:cNvPicPr preferRelativeResize="0"/>
      </xdr:nvPicPr>
      <xdr:blipFill>
        <a:blip xmlns:r="http://schemas.openxmlformats.org/officeDocument/2006/relationships" r:embed="rId2" cstate="print"/>
        <a:stretch>
          <a:fillRect/>
        </a:stretch>
      </xdr:blipFill>
      <xdr:spPr>
        <a:xfrm>
          <a:off x="1866900" y="259081"/>
          <a:ext cx="464820" cy="411479"/>
        </a:xfrm>
        <a:prstGeom prst="rect">
          <a:avLst/>
        </a:prstGeom>
        <a:noFill/>
      </xdr:spPr>
    </xdr:pic>
    <xdr:clientData fLocksWithSheet="0"/>
  </xdr:oneCellAnchor>
  <xdr:twoCellAnchor>
    <xdr:from>
      <xdr:col>2</xdr:col>
      <xdr:colOff>236220</xdr:colOff>
      <xdr:row>4</xdr:row>
      <xdr:rowOff>60960</xdr:rowOff>
    </xdr:from>
    <xdr:to>
      <xdr:col>4</xdr:col>
      <xdr:colOff>502920</xdr:colOff>
      <xdr:row>5</xdr:row>
      <xdr:rowOff>91440</xdr:rowOff>
    </xdr:to>
    <xdr:sp macro="" textlink="">
      <xdr:nvSpPr>
        <xdr:cNvPr id="13" name="TextBox 12">
          <a:extLst>
            <a:ext uri="{FF2B5EF4-FFF2-40B4-BE49-F238E27FC236}">
              <a16:creationId xmlns:a16="http://schemas.microsoft.com/office/drawing/2014/main" id="{EFABED91-9B95-4634-90BE-21ED365B29DB}"/>
            </a:ext>
          </a:extLst>
        </xdr:cNvPr>
        <xdr:cNvSpPr txBox="1"/>
      </xdr:nvSpPr>
      <xdr:spPr>
        <a:xfrm>
          <a:off x="1577340" y="853440"/>
          <a:ext cx="16078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002060"/>
              </a:solidFill>
              <a:latin typeface="Bahnschrift SemiCondensed" panose="020B0502040204020203" pitchFamily="34" charset="0"/>
            </a:rPr>
            <a:t>Total Employees</a:t>
          </a:r>
        </a:p>
      </xdr:txBody>
    </xdr:sp>
    <xdr:clientData/>
  </xdr:twoCellAnchor>
  <xdr:twoCellAnchor>
    <xdr:from>
      <xdr:col>9</xdr:col>
      <xdr:colOff>83820</xdr:colOff>
      <xdr:row>4</xdr:row>
      <xdr:rowOff>38100</xdr:rowOff>
    </xdr:from>
    <xdr:to>
      <xdr:col>11</xdr:col>
      <xdr:colOff>350520</xdr:colOff>
      <xdr:row>5</xdr:row>
      <xdr:rowOff>99060</xdr:rowOff>
    </xdr:to>
    <xdr:sp macro="" textlink="">
      <xdr:nvSpPr>
        <xdr:cNvPr id="14" name="TextBox 13">
          <a:extLst>
            <a:ext uri="{FF2B5EF4-FFF2-40B4-BE49-F238E27FC236}">
              <a16:creationId xmlns:a16="http://schemas.microsoft.com/office/drawing/2014/main" id="{01C55EAB-0362-4FC3-8A65-D14CA400D95F}"/>
            </a:ext>
          </a:extLst>
        </xdr:cNvPr>
        <xdr:cNvSpPr txBox="1"/>
      </xdr:nvSpPr>
      <xdr:spPr>
        <a:xfrm>
          <a:off x="6118860" y="830580"/>
          <a:ext cx="1607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002060"/>
              </a:solidFill>
              <a:latin typeface="Agency FB" panose="020B0503020202020204" pitchFamily="34" charset="0"/>
            </a:rPr>
            <a:t>Active </a:t>
          </a:r>
          <a:r>
            <a:rPr lang="en-IN" sz="1600" b="1">
              <a:solidFill>
                <a:srgbClr val="002060"/>
              </a:solidFill>
              <a:latin typeface="Bahnschrift SemiCondensed" panose="020B0502040204020203" pitchFamily="34" charset="0"/>
              <a:ea typeface="+mn-ea"/>
              <a:cs typeface="+mn-cs"/>
            </a:rPr>
            <a:t>Employees</a:t>
          </a:r>
        </a:p>
      </xdr:txBody>
    </xdr:sp>
    <xdr:clientData/>
  </xdr:twoCellAnchor>
  <xdr:twoCellAnchor>
    <xdr:from>
      <xdr:col>5</xdr:col>
      <xdr:colOff>548640</xdr:colOff>
      <xdr:row>4</xdr:row>
      <xdr:rowOff>30480</xdr:rowOff>
    </xdr:from>
    <xdr:to>
      <xdr:col>7</xdr:col>
      <xdr:colOff>114300</xdr:colOff>
      <xdr:row>5</xdr:row>
      <xdr:rowOff>114300</xdr:rowOff>
    </xdr:to>
    <xdr:sp macro="" textlink="">
      <xdr:nvSpPr>
        <xdr:cNvPr id="15" name="TextBox 14">
          <a:extLst>
            <a:ext uri="{FF2B5EF4-FFF2-40B4-BE49-F238E27FC236}">
              <a16:creationId xmlns:a16="http://schemas.microsoft.com/office/drawing/2014/main" id="{98508D95-6BE0-4091-A2D7-BB2788DC8809}"/>
            </a:ext>
          </a:extLst>
        </xdr:cNvPr>
        <xdr:cNvSpPr txBox="1"/>
      </xdr:nvSpPr>
      <xdr:spPr>
        <a:xfrm>
          <a:off x="3901440" y="822960"/>
          <a:ext cx="9067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002060"/>
              </a:solidFill>
              <a:latin typeface="Bahnschrift SemiCondensed" panose="020B0502040204020203" pitchFamily="34" charset="0"/>
              <a:ea typeface="+mn-ea"/>
              <a:cs typeface="+mn-cs"/>
            </a:rPr>
            <a:t>Attrition</a:t>
          </a:r>
        </a:p>
      </xdr:txBody>
    </xdr:sp>
    <xdr:clientData/>
  </xdr:twoCellAnchor>
  <xdr:twoCellAnchor>
    <xdr:from>
      <xdr:col>15</xdr:col>
      <xdr:colOff>662940</xdr:colOff>
      <xdr:row>4</xdr:row>
      <xdr:rowOff>38100</xdr:rowOff>
    </xdr:from>
    <xdr:to>
      <xdr:col>17</xdr:col>
      <xdr:colOff>556260</xdr:colOff>
      <xdr:row>5</xdr:row>
      <xdr:rowOff>99060</xdr:rowOff>
    </xdr:to>
    <xdr:sp macro="" textlink="">
      <xdr:nvSpPr>
        <xdr:cNvPr id="16" name="TextBox 15">
          <a:extLst>
            <a:ext uri="{FF2B5EF4-FFF2-40B4-BE49-F238E27FC236}">
              <a16:creationId xmlns:a16="http://schemas.microsoft.com/office/drawing/2014/main" id="{D77BC716-96A7-4FA1-B9C2-5B4A37C74F64}"/>
            </a:ext>
          </a:extLst>
        </xdr:cNvPr>
        <xdr:cNvSpPr txBox="1"/>
      </xdr:nvSpPr>
      <xdr:spPr>
        <a:xfrm>
          <a:off x="10721340" y="830580"/>
          <a:ext cx="1234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002060"/>
              </a:solidFill>
              <a:latin typeface="Bahnschrift SemiCondensed" panose="020B0502040204020203" pitchFamily="34" charset="0"/>
              <a:ea typeface="+mn-ea"/>
              <a:cs typeface="+mn-cs"/>
            </a:rPr>
            <a:t>Average</a:t>
          </a:r>
          <a:r>
            <a:rPr lang="en-IN" sz="1600" b="1" baseline="0">
              <a:solidFill>
                <a:srgbClr val="002060"/>
              </a:solidFill>
              <a:latin typeface="Agency FB" panose="020B0503020202020204" pitchFamily="34" charset="0"/>
            </a:rPr>
            <a:t> Age</a:t>
          </a:r>
          <a:endParaRPr lang="en-IN" sz="1600" b="1">
            <a:solidFill>
              <a:srgbClr val="002060"/>
            </a:solidFill>
            <a:latin typeface="Agency FB" panose="020B0503020202020204" pitchFamily="34" charset="0"/>
          </a:endParaRPr>
        </a:p>
      </xdr:txBody>
    </xdr:sp>
    <xdr:clientData/>
  </xdr:twoCellAnchor>
  <xdr:twoCellAnchor>
    <xdr:from>
      <xdr:col>12</xdr:col>
      <xdr:colOff>304800</xdr:colOff>
      <xdr:row>4</xdr:row>
      <xdr:rowOff>38100</xdr:rowOff>
    </xdr:from>
    <xdr:to>
      <xdr:col>14</xdr:col>
      <xdr:colOff>342900</xdr:colOff>
      <xdr:row>5</xdr:row>
      <xdr:rowOff>99060</xdr:rowOff>
    </xdr:to>
    <xdr:sp macro="" textlink="">
      <xdr:nvSpPr>
        <xdr:cNvPr id="17" name="TextBox 16">
          <a:extLst>
            <a:ext uri="{FF2B5EF4-FFF2-40B4-BE49-F238E27FC236}">
              <a16:creationId xmlns:a16="http://schemas.microsoft.com/office/drawing/2014/main" id="{EE016DFE-DBB7-49F5-93A1-7623DCCAE065}"/>
            </a:ext>
          </a:extLst>
        </xdr:cNvPr>
        <xdr:cNvSpPr txBox="1"/>
      </xdr:nvSpPr>
      <xdr:spPr>
        <a:xfrm>
          <a:off x="8351520" y="830580"/>
          <a:ext cx="13792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002060"/>
              </a:solidFill>
              <a:latin typeface="Bahnschrift SemiCondensed" panose="020B0502040204020203" pitchFamily="34" charset="0"/>
              <a:ea typeface="+mn-ea"/>
              <a:cs typeface="+mn-cs"/>
            </a:rPr>
            <a:t>Attrition</a:t>
          </a:r>
          <a:r>
            <a:rPr lang="en-IN" sz="1600" b="1" baseline="0">
              <a:solidFill>
                <a:srgbClr val="002060"/>
              </a:solidFill>
              <a:latin typeface="Agency FB" panose="020B0503020202020204" pitchFamily="34" charset="0"/>
            </a:rPr>
            <a:t> Rate</a:t>
          </a:r>
          <a:endParaRPr lang="en-IN" sz="1600" b="1">
            <a:solidFill>
              <a:srgbClr val="002060"/>
            </a:solidFill>
            <a:latin typeface="Agency FB" panose="020B0503020202020204" pitchFamily="34" charset="0"/>
          </a:endParaRPr>
        </a:p>
      </xdr:txBody>
    </xdr:sp>
    <xdr:clientData/>
  </xdr:twoCellAnchor>
  <xdr:oneCellAnchor>
    <xdr:from>
      <xdr:col>11</xdr:col>
      <xdr:colOff>480061</xdr:colOff>
      <xdr:row>4</xdr:row>
      <xdr:rowOff>138330</xdr:rowOff>
    </xdr:from>
    <xdr:ext cx="435600" cy="432000"/>
    <xdr:pic>
      <xdr:nvPicPr>
        <xdr:cNvPr id="18" name="image5.png">
          <a:extLst>
            <a:ext uri="{FF2B5EF4-FFF2-40B4-BE49-F238E27FC236}">
              <a16:creationId xmlns:a16="http://schemas.microsoft.com/office/drawing/2014/main" id="{6F845A31-1E72-4C5B-994E-431581FEC42C}"/>
            </a:ext>
          </a:extLst>
        </xdr:cNvPr>
        <xdr:cNvPicPr preferRelativeResize="0"/>
      </xdr:nvPicPr>
      <xdr:blipFill>
        <a:blip xmlns:r="http://schemas.openxmlformats.org/officeDocument/2006/relationships" r:embed="rId3" cstate="print"/>
        <a:stretch>
          <a:fillRect/>
        </a:stretch>
      </xdr:blipFill>
      <xdr:spPr>
        <a:xfrm>
          <a:off x="7856221" y="930810"/>
          <a:ext cx="435600" cy="432000"/>
        </a:xfrm>
        <a:prstGeom prst="rect">
          <a:avLst/>
        </a:prstGeom>
        <a:noFill/>
      </xdr:spPr>
    </xdr:pic>
    <xdr:clientData fLocksWithSheet="0"/>
  </xdr:oneCellAnchor>
  <xdr:oneCellAnchor>
    <xdr:from>
      <xdr:col>18</xdr:col>
      <xdr:colOff>312421</xdr:colOff>
      <xdr:row>4</xdr:row>
      <xdr:rowOff>138330</xdr:rowOff>
    </xdr:from>
    <xdr:ext cx="435600" cy="432000"/>
    <xdr:pic>
      <xdr:nvPicPr>
        <xdr:cNvPr id="19" name="image6.png">
          <a:extLst>
            <a:ext uri="{FF2B5EF4-FFF2-40B4-BE49-F238E27FC236}">
              <a16:creationId xmlns:a16="http://schemas.microsoft.com/office/drawing/2014/main" id="{D8153676-950A-485B-998C-940092D98B90}"/>
            </a:ext>
          </a:extLst>
        </xdr:cNvPr>
        <xdr:cNvPicPr preferRelativeResize="0"/>
      </xdr:nvPicPr>
      <xdr:blipFill>
        <a:blip xmlns:r="http://schemas.openxmlformats.org/officeDocument/2006/relationships" r:embed="rId4" cstate="print"/>
        <a:stretch>
          <a:fillRect/>
        </a:stretch>
      </xdr:blipFill>
      <xdr:spPr>
        <a:xfrm>
          <a:off x="12382501" y="930810"/>
          <a:ext cx="435600" cy="432000"/>
        </a:xfrm>
        <a:prstGeom prst="rect">
          <a:avLst/>
        </a:prstGeom>
        <a:solidFill>
          <a:schemeClr val="bg1">
            <a:lumMod val="95000"/>
          </a:schemeClr>
        </a:solidFill>
      </xdr:spPr>
    </xdr:pic>
    <xdr:clientData fLocksWithSheet="0"/>
  </xdr:oneCellAnchor>
  <xdr:twoCellAnchor editAs="oneCell">
    <xdr:from>
      <xdr:col>8</xdr:col>
      <xdr:colOff>198120</xdr:colOff>
      <xdr:row>4</xdr:row>
      <xdr:rowOff>100230</xdr:rowOff>
    </xdr:from>
    <xdr:to>
      <xdr:col>9</xdr:col>
      <xdr:colOff>15240</xdr:colOff>
      <xdr:row>6</xdr:row>
      <xdr:rowOff>191670</xdr:rowOff>
    </xdr:to>
    <xdr:pic>
      <xdr:nvPicPr>
        <xdr:cNvPr id="20" name="Graphic 19" descr="Bar graph with downward trend with solid fill">
          <a:extLst>
            <a:ext uri="{FF2B5EF4-FFF2-40B4-BE49-F238E27FC236}">
              <a16:creationId xmlns:a16="http://schemas.microsoft.com/office/drawing/2014/main" id="{EBF94E9A-2A6E-4FE9-827C-35E7E22D93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562600" y="892710"/>
          <a:ext cx="487680" cy="487680"/>
        </a:xfrm>
        <a:prstGeom prst="rect">
          <a:avLst/>
        </a:prstGeom>
      </xdr:spPr>
    </xdr:pic>
    <xdr:clientData/>
  </xdr:twoCellAnchor>
  <xdr:twoCellAnchor>
    <xdr:from>
      <xdr:col>3</xdr:col>
      <xdr:colOff>243840</xdr:colOff>
      <xdr:row>4</xdr:row>
      <xdr:rowOff>179070</xdr:rowOff>
    </xdr:from>
    <xdr:to>
      <xdr:col>4</xdr:col>
      <xdr:colOff>586740</xdr:colOff>
      <xdr:row>7</xdr:row>
      <xdr:rowOff>72390</xdr:rowOff>
    </xdr:to>
    <xdr:sp macro="" textlink="'Analysis Sheet'!A8">
      <xdr:nvSpPr>
        <xdr:cNvPr id="21" name="TextBox 20">
          <a:extLst>
            <a:ext uri="{FF2B5EF4-FFF2-40B4-BE49-F238E27FC236}">
              <a16:creationId xmlns:a16="http://schemas.microsoft.com/office/drawing/2014/main" id="{79F62F2E-D232-4350-B043-2082ED17832D}"/>
            </a:ext>
          </a:extLst>
        </xdr:cNvPr>
        <xdr:cNvSpPr txBox="1"/>
      </xdr:nvSpPr>
      <xdr:spPr>
        <a:xfrm>
          <a:off x="2255520" y="971550"/>
          <a:ext cx="10134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698F25-EC16-4E7F-A42F-BF82A3DE2FA2}" type="TxLink">
            <a:rPr lang="en-US" sz="2900" b="1" i="0" u="none" strike="noStrike">
              <a:solidFill>
                <a:srgbClr val="C00000"/>
              </a:solidFill>
              <a:latin typeface="Calibri"/>
              <a:ea typeface="Calibri"/>
              <a:cs typeface="Calibri"/>
            </a:rPr>
            <a:pPr/>
            <a:t>1470</a:t>
          </a:fld>
          <a:endParaRPr lang="en-IN" sz="2900" b="1">
            <a:solidFill>
              <a:srgbClr val="C00000"/>
            </a:solidFill>
          </a:endParaRPr>
        </a:p>
      </xdr:txBody>
    </xdr:sp>
    <xdr:clientData/>
  </xdr:twoCellAnchor>
  <xdr:twoCellAnchor>
    <xdr:from>
      <xdr:col>13</xdr:col>
      <xdr:colOff>198120</xdr:colOff>
      <xdr:row>4</xdr:row>
      <xdr:rowOff>179070</xdr:rowOff>
    </xdr:from>
    <xdr:to>
      <xdr:col>14</xdr:col>
      <xdr:colOff>624840</xdr:colOff>
      <xdr:row>7</xdr:row>
      <xdr:rowOff>72390</xdr:rowOff>
    </xdr:to>
    <xdr:sp macro="" textlink="'Analysis Sheet'!E8">
      <xdr:nvSpPr>
        <xdr:cNvPr id="22" name="TextBox 21">
          <a:extLst>
            <a:ext uri="{FF2B5EF4-FFF2-40B4-BE49-F238E27FC236}">
              <a16:creationId xmlns:a16="http://schemas.microsoft.com/office/drawing/2014/main" id="{8116C6AA-CD10-4409-AEB6-1F3818B4B903}"/>
            </a:ext>
          </a:extLst>
        </xdr:cNvPr>
        <xdr:cNvSpPr txBox="1"/>
      </xdr:nvSpPr>
      <xdr:spPr>
        <a:xfrm>
          <a:off x="8915400" y="971550"/>
          <a:ext cx="10972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289879-F31F-4133-8C12-55AFFA342468}" type="TxLink">
            <a:rPr lang="en-US" sz="2900" b="1" i="0" u="none" strike="noStrike">
              <a:solidFill>
                <a:srgbClr val="C00000"/>
              </a:solidFill>
              <a:latin typeface="Calibri"/>
              <a:ea typeface="Calibri"/>
              <a:cs typeface="Calibri"/>
            </a:rPr>
            <a:pPr marL="0" indent="0"/>
            <a:t>16.12%</a:t>
          </a:fld>
          <a:endParaRPr lang="en-IN" sz="2900" b="1" i="0" u="none" strike="noStrike">
            <a:solidFill>
              <a:srgbClr val="C00000"/>
            </a:solidFill>
            <a:latin typeface="Calibri"/>
            <a:ea typeface="Calibri"/>
            <a:cs typeface="Calibri"/>
          </a:endParaRPr>
        </a:p>
      </xdr:txBody>
    </xdr:sp>
    <xdr:clientData/>
  </xdr:twoCellAnchor>
  <xdr:twoCellAnchor>
    <xdr:from>
      <xdr:col>10</xdr:col>
      <xdr:colOff>7620</xdr:colOff>
      <xdr:row>4</xdr:row>
      <xdr:rowOff>179070</xdr:rowOff>
    </xdr:from>
    <xdr:to>
      <xdr:col>11</xdr:col>
      <xdr:colOff>350520</xdr:colOff>
      <xdr:row>7</xdr:row>
      <xdr:rowOff>72390</xdr:rowOff>
    </xdr:to>
    <xdr:sp macro="" textlink="'Analysis Sheet'!D8">
      <xdr:nvSpPr>
        <xdr:cNvPr id="23" name="TextBox 22">
          <a:extLst>
            <a:ext uri="{FF2B5EF4-FFF2-40B4-BE49-F238E27FC236}">
              <a16:creationId xmlns:a16="http://schemas.microsoft.com/office/drawing/2014/main" id="{ACE4C9B1-61E5-4A3A-A492-DD3A60094F7A}"/>
            </a:ext>
          </a:extLst>
        </xdr:cNvPr>
        <xdr:cNvSpPr txBox="1"/>
      </xdr:nvSpPr>
      <xdr:spPr>
        <a:xfrm>
          <a:off x="6713220" y="971550"/>
          <a:ext cx="10134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BA0851-DA20-4F34-B8E9-FF6DD480078F}" type="TxLink">
            <a:rPr lang="en-US" sz="2900" b="1" i="0" u="none" strike="noStrike">
              <a:solidFill>
                <a:srgbClr val="C00000"/>
              </a:solidFill>
              <a:latin typeface="Calibri"/>
              <a:ea typeface="Calibri"/>
              <a:cs typeface="Calibri"/>
            </a:rPr>
            <a:pPr marL="0" indent="0"/>
            <a:t>1233</a:t>
          </a:fld>
          <a:endParaRPr lang="en-IN" sz="2900" b="1" i="0" u="none" strike="noStrike">
            <a:solidFill>
              <a:srgbClr val="C00000"/>
            </a:solidFill>
            <a:latin typeface="Calibri"/>
            <a:ea typeface="Calibri"/>
            <a:cs typeface="Calibri"/>
          </a:endParaRPr>
        </a:p>
      </xdr:txBody>
    </xdr:sp>
    <xdr:clientData/>
  </xdr:twoCellAnchor>
  <xdr:twoCellAnchor>
    <xdr:from>
      <xdr:col>6</xdr:col>
      <xdr:colOff>556260</xdr:colOff>
      <xdr:row>4</xdr:row>
      <xdr:rowOff>163830</xdr:rowOff>
    </xdr:from>
    <xdr:to>
      <xdr:col>8</xdr:col>
      <xdr:colOff>228600</xdr:colOff>
      <xdr:row>7</xdr:row>
      <xdr:rowOff>57150</xdr:rowOff>
    </xdr:to>
    <xdr:sp macro="" textlink="'Analysis Sheet'!B8">
      <xdr:nvSpPr>
        <xdr:cNvPr id="24" name="TextBox 23">
          <a:extLst>
            <a:ext uri="{FF2B5EF4-FFF2-40B4-BE49-F238E27FC236}">
              <a16:creationId xmlns:a16="http://schemas.microsoft.com/office/drawing/2014/main" id="{58E3EC37-CDA8-4A50-8387-4C609458767E}"/>
            </a:ext>
          </a:extLst>
        </xdr:cNvPr>
        <xdr:cNvSpPr txBox="1"/>
      </xdr:nvSpPr>
      <xdr:spPr>
        <a:xfrm>
          <a:off x="4579620" y="956310"/>
          <a:ext cx="10134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F826D5A-851E-44FF-98CB-003B1943450B}" type="TxLink">
            <a:rPr lang="en-US" sz="2900" b="1" i="0" u="none" strike="noStrike">
              <a:solidFill>
                <a:srgbClr val="C00000"/>
              </a:solidFill>
              <a:latin typeface="Calibri"/>
              <a:ea typeface="Calibri"/>
              <a:cs typeface="Calibri"/>
            </a:rPr>
            <a:pPr marL="0" indent="0"/>
            <a:t>237</a:t>
          </a:fld>
          <a:endParaRPr lang="en-IN" sz="2900" b="1" i="0" u="none" strike="noStrike">
            <a:solidFill>
              <a:srgbClr val="C00000"/>
            </a:solidFill>
            <a:latin typeface="Calibri"/>
            <a:ea typeface="Calibri"/>
            <a:cs typeface="Calibri"/>
          </a:endParaRPr>
        </a:p>
      </xdr:txBody>
    </xdr:sp>
    <xdr:clientData/>
  </xdr:twoCellAnchor>
  <xdr:twoCellAnchor>
    <xdr:from>
      <xdr:col>17</xdr:col>
      <xdr:colOff>91440</xdr:colOff>
      <xdr:row>4</xdr:row>
      <xdr:rowOff>186690</xdr:rowOff>
    </xdr:from>
    <xdr:to>
      <xdr:col>18</xdr:col>
      <xdr:colOff>434340</xdr:colOff>
      <xdr:row>7</xdr:row>
      <xdr:rowOff>80010</xdr:rowOff>
    </xdr:to>
    <xdr:sp macro="" textlink="'Analysis Sheet'!C8">
      <xdr:nvSpPr>
        <xdr:cNvPr id="25" name="TextBox 24">
          <a:extLst>
            <a:ext uri="{FF2B5EF4-FFF2-40B4-BE49-F238E27FC236}">
              <a16:creationId xmlns:a16="http://schemas.microsoft.com/office/drawing/2014/main" id="{CBB0F3A7-7061-46FB-9974-DA41A44F5BC8}"/>
            </a:ext>
          </a:extLst>
        </xdr:cNvPr>
        <xdr:cNvSpPr txBox="1"/>
      </xdr:nvSpPr>
      <xdr:spPr>
        <a:xfrm>
          <a:off x="11490960" y="979170"/>
          <a:ext cx="10134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6C7BEF-FF64-4145-909B-511DA8DE4F4C}" type="TxLink">
            <a:rPr lang="en-US" sz="2900" b="1" i="0" u="none" strike="noStrike">
              <a:solidFill>
                <a:srgbClr val="C00000"/>
              </a:solidFill>
              <a:latin typeface="Calibri"/>
              <a:ea typeface="Calibri"/>
              <a:cs typeface="Calibri"/>
            </a:rPr>
            <a:pPr marL="0" indent="0"/>
            <a:t>37</a:t>
          </a:fld>
          <a:endParaRPr lang="en-IN" sz="2900" b="1" i="0" u="none" strike="noStrike">
            <a:solidFill>
              <a:srgbClr val="C00000"/>
            </a:solidFill>
            <a:latin typeface="Calibri"/>
            <a:ea typeface="Calibri"/>
            <a:cs typeface="Calibri"/>
          </a:endParaRPr>
        </a:p>
      </xdr:txBody>
    </xdr:sp>
    <xdr:clientData/>
  </xdr:twoCellAnchor>
  <xdr:twoCellAnchor>
    <xdr:from>
      <xdr:col>13</xdr:col>
      <xdr:colOff>190500</xdr:colOff>
      <xdr:row>1</xdr:row>
      <xdr:rowOff>7620</xdr:rowOff>
    </xdr:from>
    <xdr:to>
      <xdr:col>19</xdr:col>
      <xdr:colOff>167640</xdr:colOff>
      <xdr:row>3</xdr:row>
      <xdr:rowOff>129540</xdr:rowOff>
    </xdr:to>
    <xdr:sp macro="" textlink="">
      <xdr:nvSpPr>
        <xdr:cNvPr id="26" name="TextBox 25">
          <a:extLst>
            <a:ext uri="{FF2B5EF4-FFF2-40B4-BE49-F238E27FC236}">
              <a16:creationId xmlns:a16="http://schemas.microsoft.com/office/drawing/2014/main" id="{EB42CCEF-A3FD-411C-A908-8C18000EB747}"/>
            </a:ext>
          </a:extLst>
        </xdr:cNvPr>
        <xdr:cNvSpPr txBox="1"/>
      </xdr:nvSpPr>
      <xdr:spPr>
        <a:xfrm>
          <a:off x="8907780" y="205740"/>
          <a:ext cx="400050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400" b="1">
              <a:solidFill>
                <a:srgbClr val="002060"/>
              </a:solidFill>
              <a:latin typeface="Agency FB" panose="020B0503020202020204" pitchFamily="34" charset="0"/>
              <a:ea typeface="+mn-ea"/>
              <a:cs typeface="+mn-cs"/>
            </a:rPr>
            <a:t>JOB</a:t>
          </a:r>
          <a:r>
            <a:rPr lang="en-IN" sz="2400" b="1" baseline="0">
              <a:solidFill>
                <a:srgbClr val="002060"/>
              </a:solidFill>
              <a:latin typeface="Agency FB" panose="020B0503020202020204" pitchFamily="34" charset="0"/>
              <a:ea typeface="+mn-ea"/>
              <a:cs typeface="+mn-cs"/>
            </a:rPr>
            <a:t> </a:t>
          </a:r>
          <a:r>
            <a:rPr lang="en-IN" sz="2400" b="1">
              <a:solidFill>
                <a:srgbClr val="002060"/>
              </a:solidFill>
              <a:latin typeface="Agency FB" panose="020B0503020202020204" pitchFamily="34" charset="0"/>
              <a:ea typeface="+mn-ea"/>
              <a:cs typeface="+mn-cs"/>
            </a:rPr>
            <a:t>SATISFACTION</a:t>
          </a:r>
          <a:r>
            <a:rPr lang="en-IN" sz="2400" b="1" baseline="0">
              <a:solidFill>
                <a:srgbClr val="002060"/>
              </a:solidFill>
              <a:latin typeface="Agency FB" panose="020B0503020202020204" pitchFamily="34" charset="0"/>
              <a:ea typeface="+mn-ea"/>
              <a:cs typeface="+mn-cs"/>
            </a:rPr>
            <a:t> </a:t>
          </a:r>
          <a:r>
            <a:rPr lang="en-IN" sz="2400" b="1">
              <a:solidFill>
                <a:srgbClr val="002060"/>
              </a:solidFill>
              <a:latin typeface="Agency FB" panose="020B0503020202020204" pitchFamily="34" charset="0"/>
              <a:ea typeface="+mn-ea"/>
              <a:cs typeface="+mn-cs"/>
            </a:rPr>
            <a:t>RATING</a:t>
          </a:r>
        </a:p>
      </xdr:txBody>
    </xdr:sp>
    <xdr:clientData/>
  </xdr:twoCellAnchor>
  <xdr:twoCellAnchor>
    <xdr:from>
      <xdr:col>18</xdr:col>
      <xdr:colOff>304800</xdr:colOff>
      <xdr:row>1</xdr:row>
      <xdr:rowOff>91440</xdr:rowOff>
    </xdr:from>
    <xdr:to>
      <xdr:col>19</xdr:col>
      <xdr:colOff>99060</xdr:colOff>
      <xdr:row>3</xdr:row>
      <xdr:rowOff>91440</xdr:rowOff>
    </xdr:to>
    <xdr:sp macro="" textlink="'Analysis Sheet'!$B$16">
      <xdr:nvSpPr>
        <xdr:cNvPr id="27" name="TextBox 26">
          <a:extLst>
            <a:ext uri="{FF2B5EF4-FFF2-40B4-BE49-F238E27FC236}">
              <a16:creationId xmlns:a16="http://schemas.microsoft.com/office/drawing/2014/main" id="{8C43F9F8-CA55-4455-95C8-D156D934CEED}"/>
            </a:ext>
          </a:extLst>
        </xdr:cNvPr>
        <xdr:cNvSpPr txBox="1"/>
      </xdr:nvSpPr>
      <xdr:spPr>
        <a:xfrm>
          <a:off x="12374880" y="289560"/>
          <a:ext cx="4648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83AC41-31DB-4302-A3C2-EA9F1EC8A5C1}" type="TxLink">
            <a:rPr lang="en-US" sz="1600" b="1" i="0" u="none" strike="noStrike">
              <a:solidFill>
                <a:srgbClr val="002060"/>
              </a:solidFill>
              <a:latin typeface="Calibri"/>
              <a:ea typeface="Calibri"/>
              <a:cs typeface="Calibri"/>
            </a:rPr>
            <a:pPr marL="0" indent="0"/>
            <a:t>2.6</a:t>
          </a:fld>
          <a:endParaRPr lang="en-IN" sz="1600" b="1" i="0" u="none" strike="noStrike">
            <a:solidFill>
              <a:srgbClr val="002060"/>
            </a:solidFill>
            <a:latin typeface="Calibri"/>
            <a:ea typeface="Calibri"/>
            <a:cs typeface="Calibri"/>
          </a:endParaRPr>
        </a:p>
      </xdr:txBody>
    </xdr:sp>
    <xdr:clientData/>
  </xdr:twoCellAnchor>
  <xdr:twoCellAnchor>
    <xdr:from>
      <xdr:col>4</xdr:col>
      <xdr:colOff>563880</xdr:colOff>
      <xdr:row>7</xdr:row>
      <xdr:rowOff>114300</xdr:rowOff>
    </xdr:from>
    <xdr:to>
      <xdr:col>9</xdr:col>
      <xdr:colOff>548640</xdr:colOff>
      <xdr:row>17</xdr:row>
      <xdr:rowOff>22860</xdr:rowOff>
    </xdr:to>
    <xdr:sp macro="" textlink="">
      <xdr:nvSpPr>
        <xdr:cNvPr id="28" name="Rectangle: Rounded Corners 27">
          <a:extLst>
            <a:ext uri="{FF2B5EF4-FFF2-40B4-BE49-F238E27FC236}">
              <a16:creationId xmlns:a16="http://schemas.microsoft.com/office/drawing/2014/main" id="{205B1BEA-04A0-449C-ACA8-FE530A3F9A0E}"/>
            </a:ext>
          </a:extLst>
        </xdr:cNvPr>
        <xdr:cNvSpPr/>
      </xdr:nvSpPr>
      <xdr:spPr>
        <a:xfrm>
          <a:off x="3246120" y="1501140"/>
          <a:ext cx="3337560" cy="1889760"/>
        </a:xfrm>
        <a:prstGeom prst="roundRect">
          <a:avLst>
            <a:gd name="adj" fmla="val 4831"/>
          </a:avLst>
        </a:prstGeom>
        <a:solidFill>
          <a:schemeClr val="bg2">
            <a:lumMod val="95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60000"/>
                <a:lumOff val="40000"/>
              </a:schemeClr>
            </a:solidFill>
          </a:endParaRPr>
        </a:p>
      </xdr:txBody>
    </xdr:sp>
    <xdr:clientData/>
  </xdr:twoCellAnchor>
  <xdr:twoCellAnchor>
    <xdr:from>
      <xdr:col>4</xdr:col>
      <xdr:colOff>571500</xdr:colOff>
      <xdr:row>9</xdr:row>
      <xdr:rowOff>106680</xdr:rowOff>
    </xdr:from>
    <xdr:to>
      <xdr:col>6</xdr:col>
      <xdr:colOff>166380</xdr:colOff>
      <xdr:row>14</xdr:row>
      <xdr:rowOff>52080</xdr:rowOff>
    </xdr:to>
    <xdr:graphicFrame macro="">
      <xdr:nvGraphicFramePr>
        <xdr:cNvPr id="29" name="Chart 28">
          <a:extLst>
            <a:ext uri="{FF2B5EF4-FFF2-40B4-BE49-F238E27FC236}">
              <a16:creationId xmlns:a16="http://schemas.microsoft.com/office/drawing/2014/main" id="{E70333E6-9737-46C7-B32E-CD1EC1B84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213360</xdr:colOff>
      <xdr:row>9</xdr:row>
      <xdr:rowOff>106680</xdr:rowOff>
    </xdr:from>
    <xdr:to>
      <xdr:col>9</xdr:col>
      <xdr:colOff>478800</xdr:colOff>
      <xdr:row>14</xdr:row>
      <xdr:rowOff>52080</xdr:rowOff>
    </xdr:to>
    <xdr:graphicFrame macro="">
      <xdr:nvGraphicFramePr>
        <xdr:cNvPr id="30" name="Chart 29">
          <a:extLst>
            <a:ext uri="{FF2B5EF4-FFF2-40B4-BE49-F238E27FC236}">
              <a16:creationId xmlns:a16="http://schemas.microsoft.com/office/drawing/2014/main" id="{1A401E1A-8CB3-435F-BD9A-E77718AAE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320040</xdr:colOff>
      <xdr:row>10</xdr:row>
      <xdr:rowOff>30392</xdr:rowOff>
    </xdr:from>
    <xdr:to>
      <xdr:col>8</xdr:col>
      <xdr:colOff>236280</xdr:colOff>
      <xdr:row>13</xdr:row>
      <xdr:rowOff>22832</xdr:rowOff>
    </xdr:to>
    <xdr:pic>
      <xdr:nvPicPr>
        <xdr:cNvPr id="31" name="Graphic 30" descr="Male profile with solid fill">
          <a:extLst>
            <a:ext uri="{FF2B5EF4-FFF2-40B4-BE49-F238E27FC236}">
              <a16:creationId xmlns:a16="http://schemas.microsoft.com/office/drawing/2014/main" id="{0FF5D98A-D601-4CB6-98C4-36DBA315840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013960" y="2011592"/>
          <a:ext cx="586800" cy="586800"/>
        </a:xfrm>
        <a:prstGeom prst="rect">
          <a:avLst/>
        </a:prstGeom>
        <a:effectLst>
          <a:innerShdw blurRad="63500" dist="50800" dir="18900000">
            <a:prstClr val="black">
              <a:alpha val="50000"/>
            </a:prstClr>
          </a:innerShdw>
        </a:effectLst>
      </xdr:spPr>
    </xdr:pic>
    <xdr:clientData/>
  </xdr:twoCellAnchor>
  <xdr:twoCellAnchor>
    <xdr:from>
      <xdr:col>6</xdr:col>
      <xdr:colOff>182880</xdr:colOff>
      <xdr:row>10</xdr:row>
      <xdr:rowOff>45570</xdr:rowOff>
    </xdr:from>
    <xdr:to>
      <xdr:col>7</xdr:col>
      <xdr:colOff>99244</xdr:colOff>
      <xdr:row>13</xdr:row>
      <xdr:rowOff>38134</xdr:rowOff>
    </xdr:to>
    <xdr:pic>
      <xdr:nvPicPr>
        <xdr:cNvPr id="32" name="Graphic 31" descr="Female Profile with solid fill">
          <a:extLst>
            <a:ext uri="{FF2B5EF4-FFF2-40B4-BE49-F238E27FC236}">
              <a16:creationId xmlns:a16="http://schemas.microsoft.com/office/drawing/2014/main" id="{B3C48121-C9A2-4330-B184-3875F4DC371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206240" y="2026770"/>
          <a:ext cx="586924" cy="586924"/>
        </a:xfrm>
        <a:prstGeom prst="rect">
          <a:avLst/>
        </a:prstGeom>
        <a:effectLst>
          <a:innerShdw blurRad="63500" dist="50800" dir="18900000">
            <a:prstClr val="black">
              <a:alpha val="50000"/>
            </a:prstClr>
          </a:innerShdw>
        </a:effectLst>
      </xdr:spPr>
    </xdr:pic>
    <xdr:clientData/>
  </xdr:twoCellAnchor>
  <xdr:twoCellAnchor>
    <xdr:from>
      <xdr:col>4</xdr:col>
      <xdr:colOff>411480</xdr:colOff>
      <xdr:row>7</xdr:row>
      <xdr:rowOff>99060</xdr:rowOff>
    </xdr:from>
    <xdr:to>
      <xdr:col>8</xdr:col>
      <xdr:colOff>243840</xdr:colOff>
      <xdr:row>9</xdr:row>
      <xdr:rowOff>68580</xdr:rowOff>
    </xdr:to>
    <xdr:sp macro="" textlink="">
      <xdr:nvSpPr>
        <xdr:cNvPr id="35" name="TextBox 34">
          <a:extLst>
            <a:ext uri="{FF2B5EF4-FFF2-40B4-BE49-F238E27FC236}">
              <a16:creationId xmlns:a16="http://schemas.microsoft.com/office/drawing/2014/main" id="{A8B7D005-5834-4D81-9A68-0EFC17B7EF8F}"/>
            </a:ext>
          </a:extLst>
        </xdr:cNvPr>
        <xdr:cNvSpPr txBox="1"/>
      </xdr:nvSpPr>
      <xdr:spPr>
        <a:xfrm>
          <a:off x="3093720" y="1485900"/>
          <a:ext cx="25146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2060"/>
              </a:solidFill>
              <a:latin typeface="Agency FB" panose="020B0503020202020204" pitchFamily="34" charset="0"/>
            </a:rPr>
            <a:t>Total </a:t>
          </a:r>
          <a:r>
            <a:rPr lang="en-IN" sz="1800" b="1">
              <a:solidFill>
                <a:srgbClr val="002060"/>
              </a:solidFill>
              <a:latin typeface="Agency FB" panose="020B0503020202020204" pitchFamily="34" charset="0"/>
              <a:ea typeface="+mn-ea"/>
              <a:cs typeface="+mn-cs"/>
            </a:rPr>
            <a:t>Employees</a:t>
          </a:r>
          <a:r>
            <a:rPr lang="en-IN" sz="1800" b="1">
              <a:solidFill>
                <a:srgbClr val="002060"/>
              </a:solidFill>
              <a:latin typeface="Agency FB" panose="020B0503020202020204" pitchFamily="34" charset="0"/>
            </a:rPr>
            <a:t> by</a:t>
          </a:r>
          <a:r>
            <a:rPr lang="en-IN" sz="1800" b="1" baseline="0">
              <a:solidFill>
                <a:srgbClr val="002060"/>
              </a:solidFill>
              <a:latin typeface="Agency FB" panose="020B0503020202020204" pitchFamily="34" charset="0"/>
            </a:rPr>
            <a:t> Gender</a:t>
          </a:r>
          <a:endParaRPr lang="en-IN" sz="1800" b="1">
            <a:solidFill>
              <a:srgbClr val="002060"/>
            </a:solidFill>
            <a:latin typeface="Agency FB" panose="020B0503020202020204" pitchFamily="34" charset="0"/>
          </a:endParaRPr>
        </a:p>
      </xdr:txBody>
    </xdr:sp>
    <xdr:clientData/>
  </xdr:twoCellAnchor>
  <xdr:twoCellAnchor editAs="oneCell">
    <xdr:from>
      <xdr:col>6</xdr:col>
      <xdr:colOff>53340</xdr:colOff>
      <xdr:row>13</xdr:row>
      <xdr:rowOff>91441</xdr:rowOff>
    </xdr:from>
    <xdr:to>
      <xdr:col>8</xdr:col>
      <xdr:colOff>358140</xdr:colOff>
      <xdr:row>17</xdr:row>
      <xdr:rowOff>7620</xdr:rowOff>
    </xdr:to>
    <mc:AlternateContent xmlns:mc="http://schemas.openxmlformats.org/markup-compatibility/2006" xmlns:a14="http://schemas.microsoft.com/office/drawing/2010/main">
      <mc:Choice Requires="a14">
        <xdr:graphicFrame macro="">
          <xdr:nvGraphicFramePr>
            <xdr:cNvPr id="36" name="Gender 2">
              <a:extLst>
                <a:ext uri="{FF2B5EF4-FFF2-40B4-BE49-F238E27FC236}">
                  <a16:creationId xmlns:a16="http://schemas.microsoft.com/office/drawing/2014/main" id="{76A56878-5433-4217-A0D1-BF2C1464527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076700" y="2667001"/>
              <a:ext cx="1645920" cy="70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601980</xdr:colOff>
      <xdr:row>9</xdr:row>
      <xdr:rowOff>38100</xdr:rowOff>
    </xdr:from>
    <xdr:to>
      <xdr:col>9</xdr:col>
      <xdr:colOff>441960</xdr:colOff>
      <xdr:row>9</xdr:row>
      <xdr:rowOff>45720</xdr:rowOff>
    </xdr:to>
    <xdr:cxnSp macro="">
      <xdr:nvCxnSpPr>
        <xdr:cNvPr id="37" name="Straight Connector 36">
          <a:extLst>
            <a:ext uri="{FF2B5EF4-FFF2-40B4-BE49-F238E27FC236}">
              <a16:creationId xmlns:a16="http://schemas.microsoft.com/office/drawing/2014/main" id="{D56E3E57-7108-48F8-847C-A58343B4EAD6}"/>
            </a:ext>
          </a:extLst>
        </xdr:cNvPr>
        <xdr:cNvCxnSpPr/>
      </xdr:nvCxnSpPr>
      <xdr:spPr>
        <a:xfrm>
          <a:off x="3284220" y="1821180"/>
          <a:ext cx="3192780" cy="762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365760</xdr:colOff>
      <xdr:row>17</xdr:row>
      <xdr:rowOff>72390</xdr:rowOff>
    </xdr:from>
    <xdr:to>
      <xdr:col>7</xdr:col>
      <xdr:colOff>266700</xdr:colOff>
      <xdr:row>19</xdr:row>
      <xdr:rowOff>41910</xdr:rowOff>
    </xdr:to>
    <xdr:sp macro="" textlink="">
      <xdr:nvSpPr>
        <xdr:cNvPr id="38" name="TextBox 37">
          <a:extLst>
            <a:ext uri="{FF2B5EF4-FFF2-40B4-BE49-F238E27FC236}">
              <a16:creationId xmlns:a16="http://schemas.microsoft.com/office/drawing/2014/main" id="{9D4AA2BC-336E-44A1-B685-8E4E6B39CC3B}"/>
            </a:ext>
          </a:extLst>
        </xdr:cNvPr>
        <xdr:cNvSpPr txBox="1"/>
      </xdr:nvSpPr>
      <xdr:spPr>
        <a:xfrm>
          <a:off x="3048000" y="3440430"/>
          <a:ext cx="19126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solidFill>
                <a:srgbClr val="002060"/>
              </a:solidFill>
              <a:latin typeface="Agency FB" panose="020B0503020202020204" pitchFamily="34" charset="0"/>
            </a:rPr>
            <a:t>   Age Wise Attrition</a:t>
          </a:r>
          <a:endParaRPr lang="en-IN" sz="1800" b="1">
            <a:solidFill>
              <a:srgbClr val="002060"/>
            </a:solidFill>
            <a:latin typeface="Agency FB" panose="020B0503020202020204" pitchFamily="34" charset="0"/>
          </a:endParaRPr>
        </a:p>
      </xdr:txBody>
    </xdr:sp>
    <xdr:clientData/>
  </xdr:twoCellAnchor>
  <xdr:twoCellAnchor editAs="oneCell">
    <xdr:from>
      <xdr:col>5</xdr:col>
      <xdr:colOff>7620</xdr:colOff>
      <xdr:row>4</xdr:row>
      <xdr:rowOff>114300</xdr:rowOff>
    </xdr:from>
    <xdr:to>
      <xdr:col>5</xdr:col>
      <xdr:colOff>439620</xdr:colOff>
      <xdr:row>7</xdr:row>
      <xdr:rowOff>15240</xdr:rowOff>
    </xdr:to>
    <xdr:pic>
      <xdr:nvPicPr>
        <xdr:cNvPr id="39" name="Graphic 38" descr="Users with solid fill">
          <a:extLst>
            <a:ext uri="{FF2B5EF4-FFF2-40B4-BE49-F238E27FC236}">
              <a16:creationId xmlns:a16="http://schemas.microsoft.com/office/drawing/2014/main" id="{B110F923-2B0F-45B1-98D6-2738A4E1E7B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360420" y="906780"/>
          <a:ext cx="432000" cy="495300"/>
        </a:xfrm>
        <a:prstGeom prst="rect">
          <a:avLst/>
        </a:prstGeom>
      </xdr:spPr>
    </xdr:pic>
    <xdr:clientData/>
  </xdr:twoCellAnchor>
  <xdr:twoCellAnchor editAs="oneCell">
    <xdr:from>
      <xdr:col>14</xdr:col>
      <xdr:colOff>662940</xdr:colOff>
      <xdr:row>4</xdr:row>
      <xdr:rowOff>121920</xdr:rowOff>
    </xdr:from>
    <xdr:to>
      <xdr:col>15</xdr:col>
      <xdr:colOff>556260</xdr:colOff>
      <xdr:row>7</xdr:row>
      <xdr:rowOff>7620</xdr:rowOff>
    </xdr:to>
    <xdr:pic>
      <xdr:nvPicPr>
        <xdr:cNvPr id="40" name="Graphic 39" descr="Business Growth with solid fill">
          <a:extLst>
            <a:ext uri="{FF2B5EF4-FFF2-40B4-BE49-F238E27FC236}">
              <a16:creationId xmlns:a16="http://schemas.microsoft.com/office/drawing/2014/main" id="{2CFD94A3-2DF3-4D13-B9B1-669573362B9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050780" y="914400"/>
          <a:ext cx="563880" cy="480060"/>
        </a:xfrm>
        <a:prstGeom prst="rect">
          <a:avLst/>
        </a:prstGeom>
      </xdr:spPr>
    </xdr:pic>
    <xdr:clientData/>
  </xdr:twoCellAnchor>
  <xdr:twoCellAnchor editAs="oneCell">
    <xdr:from>
      <xdr:col>13</xdr:col>
      <xdr:colOff>190500</xdr:colOff>
      <xdr:row>0</xdr:row>
      <xdr:rowOff>182880</xdr:rowOff>
    </xdr:from>
    <xdr:to>
      <xdr:col>14</xdr:col>
      <xdr:colOff>83820</xdr:colOff>
      <xdr:row>3</xdr:row>
      <xdr:rowOff>137160</xdr:rowOff>
    </xdr:to>
    <xdr:pic>
      <xdr:nvPicPr>
        <xdr:cNvPr id="41" name="Graphic 40" descr="Thumbs up sign with solid fill">
          <a:extLst>
            <a:ext uri="{FF2B5EF4-FFF2-40B4-BE49-F238E27FC236}">
              <a16:creationId xmlns:a16="http://schemas.microsoft.com/office/drawing/2014/main" id="{AB579F9D-E0C6-42A4-9513-AC26C8C71D7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907780" y="182880"/>
          <a:ext cx="563880" cy="548640"/>
        </a:xfrm>
        <a:prstGeom prst="rect">
          <a:avLst/>
        </a:prstGeom>
      </xdr:spPr>
    </xdr:pic>
    <xdr:clientData/>
  </xdr:twoCellAnchor>
  <xdr:twoCellAnchor>
    <xdr:from>
      <xdr:col>15</xdr:col>
      <xdr:colOff>594360</xdr:colOff>
      <xdr:row>7</xdr:row>
      <xdr:rowOff>114300</xdr:rowOff>
    </xdr:from>
    <xdr:to>
      <xdr:col>19</xdr:col>
      <xdr:colOff>236220</xdr:colOff>
      <xdr:row>17</xdr:row>
      <xdr:rowOff>30480</xdr:rowOff>
    </xdr:to>
    <xdr:sp macro="" textlink="">
      <xdr:nvSpPr>
        <xdr:cNvPr id="43" name="Rectangle: Rounded Corners 42">
          <a:extLst>
            <a:ext uri="{FF2B5EF4-FFF2-40B4-BE49-F238E27FC236}">
              <a16:creationId xmlns:a16="http://schemas.microsoft.com/office/drawing/2014/main" id="{0628B513-F969-4E5F-9294-BAF9FE90F20A}"/>
            </a:ext>
          </a:extLst>
        </xdr:cNvPr>
        <xdr:cNvSpPr/>
      </xdr:nvSpPr>
      <xdr:spPr>
        <a:xfrm>
          <a:off x="10652760" y="1501140"/>
          <a:ext cx="2324100" cy="1897380"/>
        </a:xfrm>
        <a:prstGeom prst="roundRect">
          <a:avLst>
            <a:gd name="adj" fmla="val 4831"/>
          </a:avLst>
        </a:prstGeom>
        <a:solidFill>
          <a:schemeClr val="bg2">
            <a:lumMod val="95000"/>
          </a:schemeClr>
        </a:solidFill>
        <a:effectLst>
          <a:outerShdw blurRad="50800" dist="38100" dir="5400000" algn="t" rotWithShape="0">
            <a:schemeClr val="accent2">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15</xdr:col>
      <xdr:colOff>411480</xdr:colOff>
      <xdr:row>7</xdr:row>
      <xdr:rowOff>76200</xdr:rowOff>
    </xdr:from>
    <xdr:to>
      <xdr:col>19</xdr:col>
      <xdr:colOff>243840</xdr:colOff>
      <xdr:row>9</xdr:row>
      <xdr:rowOff>45720</xdr:rowOff>
    </xdr:to>
    <xdr:sp macro="" textlink="">
      <xdr:nvSpPr>
        <xdr:cNvPr id="44" name="TextBox 43">
          <a:extLst>
            <a:ext uri="{FF2B5EF4-FFF2-40B4-BE49-F238E27FC236}">
              <a16:creationId xmlns:a16="http://schemas.microsoft.com/office/drawing/2014/main" id="{7EB76462-39F8-4393-8B26-550DCDBDD801}"/>
            </a:ext>
          </a:extLst>
        </xdr:cNvPr>
        <xdr:cNvSpPr txBox="1"/>
      </xdr:nvSpPr>
      <xdr:spPr>
        <a:xfrm>
          <a:off x="10469880" y="1463040"/>
          <a:ext cx="25146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2060"/>
              </a:solidFill>
              <a:latin typeface="Agency FB" panose="020B0503020202020204" pitchFamily="34" charset="0"/>
            </a:rPr>
            <a:t>Department</a:t>
          </a:r>
          <a:r>
            <a:rPr lang="en-IN" sz="1800" b="1" baseline="0">
              <a:solidFill>
                <a:srgbClr val="002060"/>
              </a:solidFill>
              <a:latin typeface="Agency FB" panose="020B0503020202020204" pitchFamily="34" charset="0"/>
            </a:rPr>
            <a:t> wise Attrition</a:t>
          </a:r>
          <a:endParaRPr lang="en-IN" sz="1800" b="1">
            <a:solidFill>
              <a:srgbClr val="002060"/>
            </a:solidFill>
            <a:latin typeface="Agency FB" panose="020B0503020202020204" pitchFamily="34" charset="0"/>
          </a:endParaRPr>
        </a:p>
      </xdr:txBody>
    </xdr:sp>
    <xdr:clientData/>
  </xdr:twoCellAnchor>
  <xdr:twoCellAnchor>
    <xdr:from>
      <xdr:col>13</xdr:col>
      <xdr:colOff>640080</xdr:colOff>
      <xdr:row>9</xdr:row>
      <xdr:rowOff>68580</xdr:rowOff>
    </xdr:from>
    <xdr:to>
      <xdr:col>19</xdr:col>
      <xdr:colOff>137160</xdr:colOff>
      <xdr:row>16</xdr:row>
      <xdr:rowOff>137160</xdr:rowOff>
    </xdr:to>
    <xdr:graphicFrame macro="">
      <xdr:nvGraphicFramePr>
        <xdr:cNvPr id="45" name="Chart 44">
          <a:extLst>
            <a:ext uri="{FF2B5EF4-FFF2-40B4-BE49-F238E27FC236}">
              <a16:creationId xmlns:a16="http://schemas.microsoft.com/office/drawing/2014/main" id="{C5E84F98-FFF3-496A-BD37-AC86BBD7F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632460</xdr:colOff>
      <xdr:row>9</xdr:row>
      <xdr:rowOff>30480</xdr:rowOff>
    </xdr:from>
    <xdr:to>
      <xdr:col>19</xdr:col>
      <xdr:colOff>175260</xdr:colOff>
      <xdr:row>9</xdr:row>
      <xdr:rowOff>30480</xdr:rowOff>
    </xdr:to>
    <xdr:cxnSp macro="">
      <xdr:nvCxnSpPr>
        <xdr:cNvPr id="46" name="Straight Connector 45">
          <a:extLst>
            <a:ext uri="{FF2B5EF4-FFF2-40B4-BE49-F238E27FC236}">
              <a16:creationId xmlns:a16="http://schemas.microsoft.com/office/drawing/2014/main" id="{FD6722CD-187B-45AD-9E5D-38B983233E7D}"/>
            </a:ext>
          </a:extLst>
        </xdr:cNvPr>
        <xdr:cNvCxnSpPr/>
      </xdr:nvCxnSpPr>
      <xdr:spPr>
        <a:xfrm>
          <a:off x="10690860" y="1813560"/>
          <a:ext cx="2225040" cy="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640080</xdr:colOff>
      <xdr:row>18</xdr:row>
      <xdr:rowOff>167640</xdr:rowOff>
    </xdr:from>
    <xdr:to>
      <xdr:col>9</xdr:col>
      <xdr:colOff>411480</xdr:colOff>
      <xdr:row>30</xdr:row>
      <xdr:rowOff>121920</xdr:rowOff>
    </xdr:to>
    <xdr:graphicFrame macro="">
      <xdr:nvGraphicFramePr>
        <xdr:cNvPr id="47" name="Chart 46">
          <a:extLst>
            <a:ext uri="{FF2B5EF4-FFF2-40B4-BE49-F238E27FC236}">
              <a16:creationId xmlns:a16="http://schemas.microsoft.com/office/drawing/2014/main" id="{797E23D6-DB4B-4E7C-AB49-C52736DEF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601980</xdr:colOff>
      <xdr:row>7</xdr:row>
      <xdr:rowOff>121920</xdr:rowOff>
    </xdr:from>
    <xdr:to>
      <xdr:col>15</xdr:col>
      <xdr:colOff>541020</xdr:colOff>
      <xdr:row>17</xdr:row>
      <xdr:rowOff>22860</xdr:rowOff>
    </xdr:to>
    <xdr:sp macro="" textlink="">
      <xdr:nvSpPr>
        <xdr:cNvPr id="48" name="Rectangle: Rounded Corners 47">
          <a:extLst>
            <a:ext uri="{FF2B5EF4-FFF2-40B4-BE49-F238E27FC236}">
              <a16:creationId xmlns:a16="http://schemas.microsoft.com/office/drawing/2014/main" id="{4BEC6E38-36BD-4F02-AEA8-B58AC81DC5A6}"/>
            </a:ext>
          </a:extLst>
        </xdr:cNvPr>
        <xdr:cNvSpPr/>
      </xdr:nvSpPr>
      <xdr:spPr>
        <a:xfrm>
          <a:off x="6637020" y="1508760"/>
          <a:ext cx="3962400" cy="1882140"/>
        </a:xfrm>
        <a:prstGeom prst="roundRect">
          <a:avLst>
            <a:gd name="adj" fmla="val 4831"/>
          </a:avLst>
        </a:prstGeom>
        <a:solidFill>
          <a:schemeClr val="bg2">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640080</xdr:colOff>
      <xdr:row>9</xdr:row>
      <xdr:rowOff>114300</xdr:rowOff>
    </xdr:from>
    <xdr:to>
      <xdr:col>16</xdr:col>
      <xdr:colOff>45720</xdr:colOff>
      <xdr:row>17</xdr:row>
      <xdr:rowOff>0</xdr:rowOff>
    </xdr:to>
    <xdr:graphicFrame macro="">
      <xdr:nvGraphicFramePr>
        <xdr:cNvPr id="49" name="Chart 48">
          <a:extLst>
            <a:ext uri="{FF2B5EF4-FFF2-40B4-BE49-F238E27FC236}">
              <a16:creationId xmlns:a16="http://schemas.microsoft.com/office/drawing/2014/main" id="{C00B96E3-9794-4F57-80DF-20A46E073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640080</xdr:colOff>
      <xdr:row>9</xdr:row>
      <xdr:rowOff>30480</xdr:rowOff>
    </xdr:from>
    <xdr:to>
      <xdr:col>15</xdr:col>
      <xdr:colOff>449580</xdr:colOff>
      <xdr:row>9</xdr:row>
      <xdr:rowOff>30480</xdr:rowOff>
    </xdr:to>
    <xdr:cxnSp macro="">
      <xdr:nvCxnSpPr>
        <xdr:cNvPr id="50" name="Straight Connector 49">
          <a:extLst>
            <a:ext uri="{FF2B5EF4-FFF2-40B4-BE49-F238E27FC236}">
              <a16:creationId xmlns:a16="http://schemas.microsoft.com/office/drawing/2014/main" id="{BB4911E3-CDCF-4D2A-846F-A40D9FEA33BD}"/>
            </a:ext>
          </a:extLst>
        </xdr:cNvPr>
        <xdr:cNvCxnSpPr/>
      </xdr:nvCxnSpPr>
      <xdr:spPr>
        <a:xfrm>
          <a:off x="6675120" y="1813560"/>
          <a:ext cx="3832860" cy="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7</xdr:row>
      <xdr:rowOff>91440</xdr:rowOff>
    </xdr:from>
    <xdr:to>
      <xdr:col>13</xdr:col>
      <xdr:colOff>213360</xdr:colOff>
      <xdr:row>9</xdr:row>
      <xdr:rowOff>60960</xdr:rowOff>
    </xdr:to>
    <xdr:sp macro="" textlink="">
      <xdr:nvSpPr>
        <xdr:cNvPr id="51" name="TextBox 50">
          <a:extLst>
            <a:ext uri="{FF2B5EF4-FFF2-40B4-BE49-F238E27FC236}">
              <a16:creationId xmlns:a16="http://schemas.microsoft.com/office/drawing/2014/main" id="{C30D7706-079C-4DBD-BF65-8CAF6412F9B2}"/>
            </a:ext>
          </a:extLst>
        </xdr:cNvPr>
        <xdr:cNvSpPr txBox="1"/>
      </xdr:nvSpPr>
      <xdr:spPr>
        <a:xfrm>
          <a:off x="6416040" y="1478280"/>
          <a:ext cx="25146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002060"/>
              </a:solidFill>
              <a:latin typeface="Agency FB" panose="020B0503020202020204" pitchFamily="34" charset="0"/>
            </a:rPr>
            <a:t>Education</a:t>
          </a:r>
          <a:r>
            <a:rPr lang="en-IN" sz="2000" b="1" baseline="0">
              <a:solidFill>
                <a:srgbClr val="002060"/>
              </a:solidFill>
              <a:latin typeface="Agency FB" panose="020B0503020202020204" pitchFamily="34" charset="0"/>
            </a:rPr>
            <a:t> by Attrition</a:t>
          </a:r>
          <a:endParaRPr lang="en-IN" sz="2000" b="1">
            <a:solidFill>
              <a:srgbClr val="002060"/>
            </a:solidFill>
            <a:latin typeface="Agency FB" panose="020B0503020202020204" pitchFamily="34" charset="0"/>
          </a:endParaRPr>
        </a:p>
      </xdr:txBody>
    </xdr:sp>
    <xdr:clientData/>
  </xdr:twoCellAnchor>
  <xdr:twoCellAnchor>
    <xdr:from>
      <xdr:col>15</xdr:col>
      <xdr:colOff>601980</xdr:colOff>
      <xdr:row>17</xdr:row>
      <xdr:rowOff>106680</xdr:rowOff>
    </xdr:from>
    <xdr:to>
      <xdr:col>19</xdr:col>
      <xdr:colOff>228600</xdr:colOff>
      <xdr:row>30</xdr:row>
      <xdr:rowOff>76200</xdr:rowOff>
    </xdr:to>
    <xdr:sp macro="" textlink="">
      <xdr:nvSpPr>
        <xdr:cNvPr id="52" name="Rectangle: Rounded Corners 51">
          <a:extLst>
            <a:ext uri="{FF2B5EF4-FFF2-40B4-BE49-F238E27FC236}">
              <a16:creationId xmlns:a16="http://schemas.microsoft.com/office/drawing/2014/main" id="{8F84FC0E-0D6B-4395-A73C-A4DC6DCCC6C3}"/>
            </a:ext>
          </a:extLst>
        </xdr:cNvPr>
        <xdr:cNvSpPr/>
      </xdr:nvSpPr>
      <xdr:spPr>
        <a:xfrm>
          <a:off x="10660380" y="3474720"/>
          <a:ext cx="2308860" cy="2545080"/>
        </a:xfrm>
        <a:prstGeom prst="roundRect">
          <a:avLst>
            <a:gd name="adj" fmla="val 4831"/>
          </a:avLst>
        </a:prstGeom>
        <a:solidFill>
          <a:schemeClr val="bg2">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15</xdr:col>
      <xdr:colOff>601442</xdr:colOff>
      <xdr:row>19</xdr:row>
      <xdr:rowOff>53340</xdr:rowOff>
    </xdr:from>
    <xdr:to>
      <xdr:col>19</xdr:col>
      <xdr:colOff>148590</xdr:colOff>
      <xdr:row>30</xdr:row>
      <xdr:rowOff>38100</xdr:rowOff>
    </xdr:to>
    <mc:AlternateContent xmlns:mc="http://schemas.openxmlformats.org/markup-compatibility/2006">
      <mc:Choice xmlns:cx2="http://schemas.microsoft.com/office/drawing/2015/10/21/chartex" Requires="cx2">
        <xdr:graphicFrame macro="">
          <xdr:nvGraphicFramePr>
            <xdr:cNvPr id="53" name="Chart 52">
              <a:extLst>
                <a:ext uri="{FF2B5EF4-FFF2-40B4-BE49-F238E27FC236}">
                  <a16:creationId xmlns:a16="http://schemas.microsoft.com/office/drawing/2014/main" id="{ECB2E422-FF50-4DFF-BA69-F0FB258CF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0659842" y="3817620"/>
              <a:ext cx="2229388" cy="2164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601980</xdr:colOff>
      <xdr:row>19</xdr:row>
      <xdr:rowOff>22860</xdr:rowOff>
    </xdr:from>
    <xdr:to>
      <xdr:col>9</xdr:col>
      <xdr:colOff>419100</xdr:colOff>
      <xdr:row>19</xdr:row>
      <xdr:rowOff>30480</xdr:rowOff>
    </xdr:to>
    <xdr:cxnSp macro="">
      <xdr:nvCxnSpPr>
        <xdr:cNvPr id="56" name="Straight Connector 55">
          <a:extLst>
            <a:ext uri="{FF2B5EF4-FFF2-40B4-BE49-F238E27FC236}">
              <a16:creationId xmlns:a16="http://schemas.microsoft.com/office/drawing/2014/main" id="{903E4375-D935-4BF9-BEDB-A7059446C686}"/>
            </a:ext>
          </a:extLst>
        </xdr:cNvPr>
        <xdr:cNvCxnSpPr/>
      </xdr:nvCxnSpPr>
      <xdr:spPr>
        <a:xfrm flipV="1">
          <a:off x="3284220" y="3787140"/>
          <a:ext cx="3169920" cy="762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402866</xdr:colOff>
      <xdr:row>17</xdr:row>
      <xdr:rowOff>80010</xdr:rowOff>
    </xdr:from>
    <xdr:to>
      <xdr:col>19</xdr:col>
      <xdr:colOff>297180</xdr:colOff>
      <xdr:row>19</xdr:row>
      <xdr:rowOff>49530</xdr:rowOff>
    </xdr:to>
    <xdr:sp macro="" textlink="">
      <xdr:nvSpPr>
        <xdr:cNvPr id="57" name="TextBox 56">
          <a:extLst>
            <a:ext uri="{FF2B5EF4-FFF2-40B4-BE49-F238E27FC236}">
              <a16:creationId xmlns:a16="http://schemas.microsoft.com/office/drawing/2014/main" id="{9FB97B28-6692-4B6A-BB5A-C028CE8DAE19}"/>
            </a:ext>
          </a:extLst>
        </xdr:cNvPr>
        <xdr:cNvSpPr txBox="1"/>
      </xdr:nvSpPr>
      <xdr:spPr>
        <a:xfrm>
          <a:off x="10461266" y="3448050"/>
          <a:ext cx="257655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solidFill>
                <a:srgbClr val="002060"/>
              </a:solidFill>
              <a:latin typeface="Agency FB" panose="020B0503020202020204" pitchFamily="34" charset="0"/>
            </a:rPr>
            <a:t>Attrition by Martial Status</a:t>
          </a:r>
          <a:endParaRPr lang="en-IN" sz="1800" b="1">
            <a:solidFill>
              <a:srgbClr val="002060"/>
            </a:solidFill>
            <a:latin typeface="Agency FB" panose="020B0503020202020204" pitchFamily="34" charset="0"/>
          </a:endParaRPr>
        </a:p>
      </xdr:txBody>
    </xdr:sp>
    <xdr:clientData/>
  </xdr:twoCellAnchor>
  <xdr:twoCellAnchor>
    <xdr:from>
      <xdr:col>16</xdr:col>
      <xdr:colOff>22860</xdr:colOff>
      <xdr:row>19</xdr:row>
      <xdr:rowOff>38100</xdr:rowOff>
    </xdr:from>
    <xdr:to>
      <xdr:col>19</xdr:col>
      <xdr:colOff>152400</xdr:colOff>
      <xdr:row>19</xdr:row>
      <xdr:rowOff>38100</xdr:rowOff>
    </xdr:to>
    <xdr:cxnSp macro="">
      <xdr:nvCxnSpPr>
        <xdr:cNvPr id="58" name="Straight Connector 57">
          <a:extLst>
            <a:ext uri="{FF2B5EF4-FFF2-40B4-BE49-F238E27FC236}">
              <a16:creationId xmlns:a16="http://schemas.microsoft.com/office/drawing/2014/main" id="{1FCBF63C-87AD-4671-8A53-D16A5DCEF552}"/>
            </a:ext>
          </a:extLst>
        </xdr:cNvPr>
        <xdr:cNvCxnSpPr/>
      </xdr:nvCxnSpPr>
      <xdr:spPr>
        <a:xfrm>
          <a:off x="10751820" y="3802380"/>
          <a:ext cx="2141220" cy="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647700</xdr:colOff>
      <xdr:row>0</xdr:row>
      <xdr:rowOff>114300</xdr:rowOff>
    </xdr:from>
    <xdr:to>
      <xdr:col>19</xdr:col>
      <xdr:colOff>243840</xdr:colOff>
      <xdr:row>4</xdr:row>
      <xdr:rowOff>76200</xdr:rowOff>
    </xdr:to>
    <xdr:graphicFrame macro="">
      <xdr:nvGraphicFramePr>
        <xdr:cNvPr id="61" name="Chart 60">
          <a:extLst>
            <a:ext uri="{FF2B5EF4-FFF2-40B4-BE49-F238E27FC236}">
              <a16:creationId xmlns:a16="http://schemas.microsoft.com/office/drawing/2014/main" id="{7B8ADB16-285A-4434-BA3B-7DFF4CA2A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327660</xdr:colOff>
      <xdr:row>7</xdr:row>
      <xdr:rowOff>121920</xdr:rowOff>
    </xdr:from>
    <xdr:to>
      <xdr:col>4</xdr:col>
      <xdr:colOff>495300</xdr:colOff>
      <xdr:row>30</xdr:row>
      <xdr:rowOff>64770</xdr:rowOff>
    </xdr:to>
    <xdr:sp macro="" textlink="">
      <xdr:nvSpPr>
        <xdr:cNvPr id="62" name="Rectangle: Rounded Corners 61">
          <a:extLst>
            <a:ext uri="{FF2B5EF4-FFF2-40B4-BE49-F238E27FC236}">
              <a16:creationId xmlns:a16="http://schemas.microsoft.com/office/drawing/2014/main" id="{586A63D6-46C2-4DC9-B6D5-3AE9EF89734C}"/>
            </a:ext>
          </a:extLst>
        </xdr:cNvPr>
        <xdr:cNvSpPr/>
      </xdr:nvSpPr>
      <xdr:spPr>
        <a:xfrm>
          <a:off x="1668780" y="1508760"/>
          <a:ext cx="1508760" cy="4499610"/>
        </a:xfrm>
        <a:prstGeom prst="roundRect">
          <a:avLst>
            <a:gd name="adj" fmla="val 3273"/>
          </a:avLst>
        </a:prstGeom>
        <a:solidFill>
          <a:schemeClr val="bg2">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2</xdr:col>
      <xdr:colOff>331470</xdr:colOff>
      <xdr:row>22</xdr:row>
      <xdr:rowOff>102871</xdr:rowOff>
    </xdr:from>
    <xdr:to>
      <xdr:col>4</xdr:col>
      <xdr:colOff>480060</xdr:colOff>
      <xdr:row>28</xdr:row>
      <xdr:rowOff>186691</xdr:rowOff>
    </xdr:to>
    <mc:AlternateContent xmlns:mc="http://schemas.openxmlformats.org/markup-compatibility/2006" xmlns:a14="http://schemas.microsoft.com/office/drawing/2010/main">
      <mc:Choice Requires="a14">
        <xdr:graphicFrame macro="">
          <xdr:nvGraphicFramePr>
            <xdr:cNvPr id="63" name="Department 3">
              <a:extLst>
                <a:ext uri="{FF2B5EF4-FFF2-40B4-BE49-F238E27FC236}">
                  <a16:creationId xmlns:a16="http://schemas.microsoft.com/office/drawing/2014/main" id="{14FE0636-6632-4A31-A863-486F3FEDDF13}"/>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672590" y="4461511"/>
              <a:ext cx="148971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339090</xdr:colOff>
      <xdr:row>10</xdr:row>
      <xdr:rowOff>57150</xdr:rowOff>
    </xdr:from>
    <xdr:to>
      <xdr:col>4</xdr:col>
      <xdr:colOff>472440</xdr:colOff>
      <xdr:row>21</xdr:row>
      <xdr:rowOff>3810</xdr:rowOff>
    </xdr:to>
    <mc:AlternateContent xmlns:mc="http://schemas.openxmlformats.org/markup-compatibility/2006" xmlns:a14="http://schemas.microsoft.com/office/drawing/2010/main">
      <mc:Choice Requires="a14">
        <xdr:graphicFrame macro="">
          <xdr:nvGraphicFramePr>
            <xdr:cNvPr id="64" name="Education Field 3">
              <a:extLst>
                <a:ext uri="{FF2B5EF4-FFF2-40B4-BE49-F238E27FC236}">
                  <a16:creationId xmlns:a16="http://schemas.microsoft.com/office/drawing/2014/main" id="{1AF54795-9BA1-4A80-9966-F7705452C48E}"/>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680210" y="2038350"/>
              <a:ext cx="147447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449580</xdr:colOff>
      <xdr:row>9</xdr:row>
      <xdr:rowOff>49530</xdr:rowOff>
    </xdr:from>
    <xdr:to>
      <xdr:col>4</xdr:col>
      <xdr:colOff>320040</xdr:colOff>
      <xdr:row>10</xdr:row>
      <xdr:rowOff>118110</xdr:rowOff>
    </xdr:to>
    <xdr:sp macro="" textlink="">
      <xdr:nvSpPr>
        <xdr:cNvPr id="65" name="TextBox 64">
          <a:extLst>
            <a:ext uri="{FF2B5EF4-FFF2-40B4-BE49-F238E27FC236}">
              <a16:creationId xmlns:a16="http://schemas.microsoft.com/office/drawing/2014/main" id="{FD688EAD-E04C-4E9C-A614-7A0F786F17FD}"/>
            </a:ext>
          </a:extLst>
        </xdr:cNvPr>
        <xdr:cNvSpPr txBox="1"/>
      </xdr:nvSpPr>
      <xdr:spPr>
        <a:xfrm>
          <a:off x="1790700" y="1832610"/>
          <a:ext cx="1211580" cy="266700"/>
        </a:xfrm>
        <a:prstGeom prst="rect">
          <a:avLst/>
        </a:prstGeom>
        <a:noFill/>
        <a:ln w="9525" cmpd="sng">
          <a:noFill/>
        </a:ln>
        <a:effectLst>
          <a:outerShdw blurRad="50800" dist="38100" dir="2700000" algn="tl" rotWithShape="0">
            <a:prstClr val="black">
              <a:alpha val="29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kern="1200">
              <a:latin typeface="Segoe UI Variable Text Semibold" pitchFamily="2" charset="0"/>
            </a:rPr>
            <a:t>Education</a:t>
          </a:r>
          <a:r>
            <a:rPr lang="en-IN" sz="1100" u="sng" kern="1200" baseline="0">
              <a:latin typeface="Segoe UI Variable Text Semibold" pitchFamily="2" charset="0"/>
            </a:rPr>
            <a:t> Field</a:t>
          </a:r>
          <a:endParaRPr lang="en-IN" sz="1100" u="sng" kern="1200">
            <a:latin typeface="Segoe UI Variable Text Semibold" pitchFamily="2" charset="0"/>
          </a:endParaRPr>
        </a:p>
      </xdr:txBody>
    </xdr:sp>
    <xdr:clientData/>
  </xdr:twoCellAnchor>
  <xdr:twoCellAnchor>
    <xdr:from>
      <xdr:col>2</xdr:col>
      <xdr:colOff>541020</xdr:colOff>
      <xdr:row>21</xdr:row>
      <xdr:rowOff>87630</xdr:rowOff>
    </xdr:from>
    <xdr:to>
      <xdr:col>4</xdr:col>
      <xdr:colOff>411480</xdr:colOff>
      <xdr:row>22</xdr:row>
      <xdr:rowOff>133350</xdr:rowOff>
    </xdr:to>
    <xdr:sp macro="" textlink="">
      <xdr:nvSpPr>
        <xdr:cNvPr id="66" name="TextBox 65">
          <a:extLst>
            <a:ext uri="{FF2B5EF4-FFF2-40B4-BE49-F238E27FC236}">
              <a16:creationId xmlns:a16="http://schemas.microsoft.com/office/drawing/2014/main" id="{0AEECB84-DB61-437A-A9A5-B855975F01C8}"/>
            </a:ext>
          </a:extLst>
        </xdr:cNvPr>
        <xdr:cNvSpPr txBox="1"/>
      </xdr:nvSpPr>
      <xdr:spPr>
        <a:xfrm>
          <a:off x="1882140" y="4248150"/>
          <a:ext cx="1211580" cy="243840"/>
        </a:xfrm>
        <a:prstGeom prst="rect">
          <a:avLst/>
        </a:prstGeom>
        <a:noFill/>
        <a:ln w="9525" cmpd="sng">
          <a:noFill/>
        </a:ln>
        <a:effectLst>
          <a:outerShdw blurRad="50800" dist="38100" dir="2700000" algn="tl" rotWithShape="0">
            <a:prstClr val="black">
              <a:alpha val="29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kern="1200">
              <a:latin typeface="Segoe UI Variable Text Semibold" pitchFamily="2" charset="0"/>
            </a:rPr>
            <a:t>Department</a:t>
          </a:r>
        </a:p>
      </xdr:txBody>
    </xdr:sp>
    <xdr:clientData/>
  </xdr:twoCellAnchor>
  <xdr:twoCellAnchor>
    <xdr:from>
      <xdr:col>1</xdr:col>
      <xdr:colOff>632460</xdr:colOff>
      <xdr:row>7</xdr:row>
      <xdr:rowOff>99060</xdr:rowOff>
    </xdr:from>
    <xdr:to>
      <xdr:col>4</xdr:col>
      <xdr:colOff>533400</xdr:colOff>
      <xdr:row>9</xdr:row>
      <xdr:rowOff>68580</xdr:rowOff>
    </xdr:to>
    <xdr:sp macro="" textlink="">
      <xdr:nvSpPr>
        <xdr:cNvPr id="67" name="TextBox 66">
          <a:extLst>
            <a:ext uri="{FF2B5EF4-FFF2-40B4-BE49-F238E27FC236}">
              <a16:creationId xmlns:a16="http://schemas.microsoft.com/office/drawing/2014/main" id="{645FDBC6-3AFD-449E-BF42-5F697C52CE5B}"/>
            </a:ext>
          </a:extLst>
        </xdr:cNvPr>
        <xdr:cNvSpPr txBox="1"/>
      </xdr:nvSpPr>
      <xdr:spPr>
        <a:xfrm>
          <a:off x="1303020" y="1485900"/>
          <a:ext cx="19126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solidFill>
                <a:srgbClr val="002060"/>
              </a:solidFill>
              <a:latin typeface="Agency FB" panose="020B0503020202020204" pitchFamily="34" charset="0"/>
            </a:rPr>
            <a:t>Filter Pannel</a:t>
          </a:r>
          <a:endParaRPr lang="en-IN" sz="1800" b="1">
            <a:solidFill>
              <a:srgbClr val="002060"/>
            </a:solidFill>
            <a:latin typeface="Agency FB" panose="020B0503020202020204" pitchFamily="34" charset="0"/>
          </a:endParaRPr>
        </a:p>
      </xdr:txBody>
    </xdr:sp>
    <xdr:clientData/>
  </xdr:twoCellAnchor>
  <xdr:twoCellAnchor>
    <xdr:from>
      <xdr:col>2</xdr:col>
      <xdr:colOff>411480</xdr:colOff>
      <xdr:row>9</xdr:row>
      <xdr:rowOff>38100</xdr:rowOff>
    </xdr:from>
    <xdr:to>
      <xdr:col>4</xdr:col>
      <xdr:colOff>396240</xdr:colOff>
      <xdr:row>9</xdr:row>
      <xdr:rowOff>38100</xdr:rowOff>
    </xdr:to>
    <xdr:cxnSp macro="">
      <xdr:nvCxnSpPr>
        <xdr:cNvPr id="68" name="Straight Connector 67">
          <a:extLst>
            <a:ext uri="{FF2B5EF4-FFF2-40B4-BE49-F238E27FC236}">
              <a16:creationId xmlns:a16="http://schemas.microsoft.com/office/drawing/2014/main" id="{799A2EE6-B2EC-49A3-AA87-D0B3A227B638}"/>
            </a:ext>
          </a:extLst>
        </xdr:cNvPr>
        <xdr:cNvCxnSpPr/>
      </xdr:nvCxnSpPr>
      <xdr:spPr>
        <a:xfrm>
          <a:off x="1752600" y="1821180"/>
          <a:ext cx="1325880" cy="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xdr:colOff>
      <xdr:row>21</xdr:row>
      <xdr:rowOff>38100</xdr:rowOff>
    </xdr:from>
    <xdr:to>
      <xdr:col>4</xdr:col>
      <xdr:colOff>388620</xdr:colOff>
      <xdr:row>21</xdr:row>
      <xdr:rowOff>38100</xdr:rowOff>
    </xdr:to>
    <xdr:cxnSp macro="">
      <xdr:nvCxnSpPr>
        <xdr:cNvPr id="75" name="Straight Connector 74">
          <a:extLst>
            <a:ext uri="{FF2B5EF4-FFF2-40B4-BE49-F238E27FC236}">
              <a16:creationId xmlns:a16="http://schemas.microsoft.com/office/drawing/2014/main" id="{84D401AC-EA11-4AF8-8E9C-90DD670E10A6}"/>
            </a:ext>
          </a:extLst>
        </xdr:cNvPr>
        <xdr:cNvCxnSpPr/>
      </xdr:nvCxnSpPr>
      <xdr:spPr>
        <a:xfrm flipH="1">
          <a:off x="1752600" y="4198620"/>
          <a:ext cx="131826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609600</xdr:colOff>
      <xdr:row>17</xdr:row>
      <xdr:rowOff>110490</xdr:rowOff>
    </xdr:from>
    <xdr:to>
      <xdr:col>15</xdr:col>
      <xdr:colOff>533400</xdr:colOff>
      <xdr:row>30</xdr:row>
      <xdr:rowOff>72390</xdr:rowOff>
    </xdr:to>
    <xdr:sp macro="" textlink="">
      <xdr:nvSpPr>
        <xdr:cNvPr id="87" name="Rectangle: Rounded Corners 86">
          <a:extLst>
            <a:ext uri="{FF2B5EF4-FFF2-40B4-BE49-F238E27FC236}">
              <a16:creationId xmlns:a16="http://schemas.microsoft.com/office/drawing/2014/main" id="{0639B370-81E8-4C6F-8A34-6188AF195EA8}"/>
            </a:ext>
          </a:extLst>
        </xdr:cNvPr>
        <xdr:cNvSpPr/>
      </xdr:nvSpPr>
      <xdr:spPr>
        <a:xfrm>
          <a:off x="6644640" y="3478530"/>
          <a:ext cx="3947160" cy="2537460"/>
        </a:xfrm>
        <a:prstGeom prst="roundRect">
          <a:avLst>
            <a:gd name="adj" fmla="val 3630"/>
          </a:avLst>
        </a:prstGeom>
        <a:solidFill>
          <a:schemeClr val="bg2">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601979</xdr:colOff>
      <xdr:row>19</xdr:row>
      <xdr:rowOff>11430</xdr:rowOff>
    </xdr:from>
    <xdr:to>
      <xdr:col>15</xdr:col>
      <xdr:colOff>517504</xdr:colOff>
      <xdr:row>30</xdr:row>
      <xdr:rowOff>49530</xdr:rowOff>
    </xdr:to>
    <mc:AlternateContent xmlns:mc="http://schemas.openxmlformats.org/markup-compatibility/2006">
      <mc:Choice xmlns:cx1="http://schemas.microsoft.com/office/drawing/2015/9/8/chartex" Requires="cx1">
        <xdr:graphicFrame macro="">
          <xdr:nvGraphicFramePr>
            <xdr:cNvPr id="88" name="Chart 87">
              <a:extLst>
                <a:ext uri="{FF2B5EF4-FFF2-40B4-BE49-F238E27FC236}">
                  <a16:creationId xmlns:a16="http://schemas.microsoft.com/office/drawing/2014/main" id="{E935D3B8-C062-4CC3-9DBA-829DC83808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6637019" y="3775710"/>
              <a:ext cx="3938885" cy="2217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480060</xdr:colOff>
      <xdr:row>17</xdr:row>
      <xdr:rowOff>83820</xdr:rowOff>
    </xdr:from>
    <xdr:to>
      <xdr:col>13</xdr:col>
      <xdr:colOff>346510</xdr:colOff>
      <xdr:row>19</xdr:row>
      <xdr:rowOff>53340</xdr:rowOff>
    </xdr:to>
    <xdr:sp macro="" textlink="">
      <xdr:nvSpPr>
        <xdr:cNvPr id="89" name="TextBox 88">
          <a:extLst>
            <a:ext uri="{FF2B5EF4-FFF2-40B4-BE49-F238E27FC236}">
              <a16:creationId xmlns:a16="http://schemas.microsoft.com/office/drawing/2014/main" id="{843D265B-3739-4A36-A3EB-D15EF1F3DC18}"/>
            </a:ext>
          </a:extLst>
        </xdr:cNvPr>
        <xdr:cNvSpPr txBox="1"/>
      </xdr:nvSpPr>
      <xdr:spPr>
        <a:xfrm>
          <a:off x="6515100" y="3451860"/>
          <a:ext cx="254869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just"/>
          <a:r>
            <a:rPr lang="en-IN" sz="1800" b="1" baseline="0">
              <a:solidFill>
                <a:srgbClr val="002060"/>
              </a:solidFill>
              <a:latin typeface="Agency FB" panose="020B0503020202020204" pitchFamily="34" charset="0"/>
            </a:rPr>
            <a:t>   Attrition by Job Role</a:t>
          </a:r>
          <a:endParaRPr lang="en-IN" sz="1800" b="1">
            <a:solidFill>
              <a:srgbClr val="002060"/>
            </a:solidFill>
            <a:latin typeface="Agency FB" panose="020B0503020202020204" pitchFamily="34" charset="0"/>
          </a:endParaRPr>
        </a:p>
      </xdr:txBody>
    </xdr:sp>
    <xdr:clientData/>
  </xdr:twoCellAnchor>
  <xdr:twoCellAnchor>
    <xdr:from>
      <xdr:col>10</xdr:col>
      <xdr:colOff>38100</xdr:colOff>
      <xdr:row>19</xdr:row>
      <xdr:rowOff>7620</xdr:rowOff>
    </xdr:from>
    <xdr:to>
      <xdr:col>15</xdr:col>
      <xdr:colOff>419100</xdr:colOff>
      <xdr:row>19</xdr:row>
      <xdr:rowOff>22860</xdr:rowOff>
    </xdr:to>
    <xdr:cxnSp macro="">
      <xdr:nvCxnSpPr>
        <xdr:cNvPr id="91" name="Straight Connector 90">
          <a:extLst>
            <a:ext uri="{FF2B5EF4-FFF2-40B4-BE49-F238E27FC236}">
              <a16:creationId xmlns:a16="http://schemas.microsoft.com/office/drawing/2014/main" id="{8917D0C1-C452-4EB8-BDB6-F69DA85AC9F7}"/>
            </a:ext>
          </a:extLst>
        </xdr:cNvPr>
        <xdr:cNvCxnSpPr/>
      </xdr:nvCxnSpPr>
      <xdr:spPr>
        <a:xfrm flipV="1">
          <a:off x="6743700" y="3771900"/>
          <a:ext cx="3733800" cy="15240"/>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670559</xdr:colOff>
      <xdr:row>10</xdr:row>
      <xdr:rowOff>197155</xdr:rowOff>
    </xdr:from>
    <xdr:to>
      <xdr:col>6</xdr:col>
      <xdr:colOff>135987</xdr:colOff>
      <xdr:row>12</xdr:row>
      <xdr:rowOff>134289</xdr:rowOff>
    </xdr:to>
    <xdr:sp macro="" textlink="'Analysis Sheet'!C26">
      <xdr:nvSpPr>
        <xdr:cNvPr id="94" name="TextBox 93">
          <a:extLst>
            <a:ext uri="{FF2B5EF4-FFF2-40B4-BE49-F238E27FC236}">
              <a16:creationId xmlns:a16="http://schemas.microsoft.com/office/drawing/2014/main" id="{75AC9153-BF0B-4AB7-99C1-F326FAA1B226}"/>
            </a:ext>
          </a:extLst>
        </xdr:cNvPr>
        <xdr:cNvSpPr txBox="1"/>
      </xdr:nvSpPr>
      <xdr:spPr>
        <a:xfrm>
          <a:off x="3352799" y="2178355"/>
          <a:ext cx="806548"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67DD8ED-92AE-42D1-B6FA-E0D0C2745C38}" type="TxLink">
            <a:rPr lang="en-US" sz="1800" b="1" i="0" u="none" strike="noStrike">
              <a:solidFill>
                <a:srgbClr val="002060"/>
              </a:solidFill>
              <a:latin typeface="Calibri"/>
              <a:ea typeface="Calibri"/>
              <a:cs typeface="Calibri"/>
            </a:rPr>
            <a:pPr marL="0" indent="0" algn="ctr"/>
            <a:t>40%</a:t>
          </a:fld>
          <a:endParaRPr lang="en-IN" sz="1800" b="1" i="0" u="none" strike="noStrike">
            <a:solidFill>
              <a:srgbClr val="002060"/>
            </a:solidFill>
            <a:latin typeface="Calibri"/>
            <a:ea typeface="Calibri"/>
            <a:cs typeface="Calibri"/>
          </a:endParaRPr>
        </a:p>
      </xdr:txBody>
    </xdr:sp>
    <xdr:clientData/>
  </xdr:twoCellAnchor>
  <xdr:twoCellAnchor>
    <xdr:from>
      <xdr:col>8</xdr:col>
      <xdr:colOff>419100</xdr:colOff>
      <xdr:row>10</xdr:row>
      <xdr:rowOff>190487</xdr:rowOff>
    </xdr:from>
    <xdr:to>
      <xdr:col>9</xdr:col>
      <xdr:colOff>358140</xdr:colOff>
      <xdr:row>12</xdr:row>
      <xdr:rowOff>140957</xdr:rowOff>
    </xdr:to>
    <xdr:sp macro="" textlink="'Analysis Sheet'!C27">
      <xdr:nvSpPr>
        <xdr:cNvPr id="95" name="TextBox 94">
          <a:extLst>
            <a:ext uri="{FF2B5EF4-FFF2-40B4-BE49-F238E27FC236}">
              <a16:creationId xmlns:a16="http://schemas.microsoft.com/office/drawing/2014/main" id="{E306FACD-DFDD-4349-8AD6-F323FFCA6EB0}"/>
            </a:ext>
          </a:extLst>
        </xdr:cNvPr>
        <xdr:cNvSpPr txBox="1"/>
      </xdr:nvSpPr>
      <xdr:spPr>
        <a:xfrm>
          <a:off x="5783580" y="2171687"/>
          <a:ext cx="609600" cy="3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06C14A9-DF5D-4C4C-B31F-D1877EE7B4C2}" type="TxLink">
            <a:rPr lang="en-US" sz="1800" b="1" i="0" u="none" strike="noStrike">
              <a:solidFill>
                <a:srgbClr val="002060"/>
              </a:solidFill>
              <a:latin typeface="Calibri"/>
              <a:ea typeface="Calibri"/>
              <a:cs typeface="Calibri"/>
            </a:rPr>
            <a:pPr marL="0" indent="0"/>
            <a:t>60%</a:t>
          </a:fld>
          <a:endParaRPr lang="en-IN" sz="1800" b="1" i="0" u="none" strike="noStrike">
            <a:solidFill>
              <a:srgbClr val="00206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213360</xdr:colOff>
      <xdr:row>13</xdr:row>
      <xdr:rowOff>15240</xdr:rowOff>
    </xdr:from>
    <xdr:to>
      <xdr:col>4</xdr:col>
      <xdr:colOff>487680</xdr:colOff>
      <xdr:row>17</xdr:row>
      <xdr:rowOff>64770</xdr:rowOff>
    </xdr:to>
    <xdr:graphicFrame macro="">
      <xdr:nvGraphicFramePr>
        <xdr:cNvPr id="2" name="Chart 1">
          <a:extLst>
            <a:ext uri="{FF2B5EF4-FFF2-40B4-BE49-F238E27FC236}">
              <a16:creationId xmlns:a16="http://schemas.microsoft.com/office/drawing/2014/main" id="{21836ACB-98A6-41CF-8A53-125C2F0D0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1828800</xdr:colOff>
      <xdr:row>30</xdr:row>
      <xdr:rowOff>175260</xdr:rowOff>
    </xdr:from>
    <xdr:to>
      <xdr:col>4</xdr:col>
      <xdr:colOff>510540</xdr:colOff>
      <xdr:row>38</xdr:row>
      <xdr:rowOff>167640</xdr:rowOff>
    </xdr:to>
    <xdr:graphicFrame macro="">
      <xdr:nvGraphicFramePr>
        <xdr:cNvPr id="4" name="Chart 3">
          <a:extLst>
            <a:ext uri="{FF2B5EF4-FFF2-40B4-BE49-F238E27FC236}">
              <a16:creationId xmlns:a16="http://schemas.microsoft.com/office/drawing/2014/main" id="{AB13549C-E7B1-4079-8F05-976C4D03C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1363980</xdr:colOff>
      <xdr:row>56</xdr:row>
      <xdr:rowOff>144780</xdr:rowOff>
    </xdr:from>
    <xdr:to>
      <xdr:col>3</xdr:col>
      <xdr:colOff>1699260</xdr:colOff>
      <xdr:row>63</xdr:row>
      <xdr:rowOff>76200</xdr:rowOff>
    </xdr:to>
    <xdr:graphicFrame macro="">
      <xdr:nvGraphicFramePr>
        <xdr:cNvPr id="6" name="Chart 5">
          <a:extLst>
            <a:ext uri="{FF2B5EF4-FFF2-40B4-BE49-F238E27FC236}">
              <a16:creationId xmlns:a16="http://schemas.microsoft.com/office/drawing/2014/main" id="{6044FCD5-FEC6-4C63-A626-4FFF41A62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121920</xdr:colOff>
      <xdr:row>66</xdr:row>
      <xdr:rowOff>45720</xdr:rowOff>
    </xdr:from>
    <xdr:to>
      <xdr:col>3</xdr:col>
      <xdr:colOff>1767840</xdr:colOff>
      <xdr:row>75</xdr:row>
      <xdr:rowOff>175260</xdr:rowOff>
    </xdr:to>
    <xdr:graphicFrame macro="">
      <xdr:nvGraphicFramePr>
        <xdr:cNvPr id="8" name="Chart 7">
          <a:extLst>
            <a:ext uri="{FF2B5EF4-FFF2-40B4-BE49-F238E27FC236}">
              <a16:creationId xmlns:a16="http://schemas.microsoft.com/office/drawing/2014/main" id="{A8E2FCEE-3E5E-467A-9F2B-72ACCC58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384810</xdr:colOff>
      <xdr:row>78</xdr:row>
      <xdr:rowOff>72390</xdr:rowOff>
    </xdr:from>
    <xdr:to>
      <xdr:col>3</xdr:col>
      <xdr:colOff>1386840</xdr:colOff>
      <xdr:row>86</xdr:row>
      <xdr:rowOff>7620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2366BF6-23F8-E767-4311-2FB0905BC9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33650" y="15815310"/>
              <a:ext cx="2030730" cy="15354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270510</xdr:colOff>
      <xdr:row>42</xdr:row>
      <xdr:rowOff>163830</xdr:rowOff>
    </xdr:from>
    <xdr:to>
      <xdr:col>9</xdr:col>
      <xdr:colOff>487680</xdr:colOff>
      <xdr:row>52</xdr:row>
      <xdr:rowOff>99060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F2CA38C-5BBF-F1B9-DF0F-5625CC5E11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168390" y="8637270"/>
              <a:ext cx="3280410" cy="19316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167640</xdr:colOff>
      <xdr:row>5</xdr:row>
      <xdr:rowOff>60960</xdr:rowOff>
    </xdr:from>
    <xdr:to>
      <xdr:col>7</xdr:col>
      <xdr:colOff>274320</xdr:colOff>
      <xdr:row>18</xdr:row>
      <xdr:rowOff>135255</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6206F735-28EC-B520-4681-D47A7B7ED30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589520" y="10820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426720</xdr:colOff>
      <xdr:row>5</xdr:row>
      <xdr:rowOff>53340</xdr:rowOff>
    </xdr:from>
    <xdr:to>
      <xdr:col>10</xdr:col>
      <xdr:colOff>243840</xdr:colOff>
      <xdr:row>18</xdr:row>
      <xdr:rowOff>127635</xdr:rowOff>
    </xdr:to>
    <mc:AlternateContent xmlns:mc="http://schemas.openxmlformats.org/markup-compatibility/2006" xmlns:a14="http://schemas.microsoft.com/office/drawing/2010/main">
      <mc:Choice Requires="a14">
        <xdr:graphicFrame macro="">
          <xdr:nvGraphicFramePr>
            <xdr:cNvPr id="10" name="Education Field">
              <a:extLst>
                <a:ext uri="{FF2B5EF4-FFF2-40B4-BE49-F238E27FC236}">
                  <a16:creationId xmlns:a16="http://schemas.microsoft.com/office/drawing/2014/main" id="{B27246AA-8003-52CD-64CE-E88E08F7507E}"/>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570720" y="10744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Roy" refreshedDate="45537.425369791665" createdVersion="8" refreshedVersion="8" minRefreshableVersion="3" recordCount="1470" xr:uid="{F023D555-4468-4378-B7F1-6C8920978931}">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88937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99E16E-EEE1-45CE-9D2F-E9B31D03A3F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A22:B24"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e Number" fld="7" subtotal="count" baseField="8" baseItem="0"/>
  </dataFields>
  <formats count="15">
    <format dxfId="2390">
      <pivotArea type="all" dataOnly="0" outline="0" fieldPosition="0"/>
    </format>
    <format dxfId="2389">
      <pivotArea outline="0" collapsedLevelsAreSubtotals="1" fieldPosition="0"/>
    </format>
    <format dxfId="2388">
      <pivotArea field="8" type="button" dataOnly="0" labelOnly="1" outline="0" axis="axisRow" fieldPosition="0"/>
    </format>
    <format dxfId="2387">
      <pivotArea dataOnly="0" labelOnly="1" fieldPosition="0">
        <references count="1">
          <reference field="8" count="0"/>
        </references>
      </pivotArea>
    </format>
    <format dxfId="2386">
      <pivotArea dataOnly="0" labelOnly="1" grandRow="1" outline="0" fieldPosition="0"/>
    </format>
    <format dxfId="2385">
      <pivotArea dataOnly="0" labelOnly="1" outline="0" axis="axisValues" fieldPosition="0"/>
    </format>
    <format dxfId="2384">
      <pivotArea field="8" type="button" dataOnly="0" labelOnly="1" outline="0" axis="axisRow" fieldPosition="0"/>
    </format>
    <format dxfId="2383">
      <pivotArea dataOnly="0" labelOnly="1" outline="0" axis="axisValues" fieldPosition="0"/>
    </format>
    <format dxfId="2382">
      <pivotArea type="all" dataOnly="0" outline="0" fieldPosition="0"/>
    </format>
    <format dxfId="2381">
      <pivotArea outline="0" collapsedLevelsAreSubtotals="1" fieldPosition="0"/>
    </format>
    <format dxfId="2380">
      <pivotArea field="8" type="button" dataOnly="0" labelOnly="1" outline="0" axis="axisRow" fieldPosition="0"/>
    </format>
    <format dxfId="2379">
      <pivotArea dataOnly="0" labelOnly="1" fieldPosition="0">
        <references count="1">
          <reference field="8" count="0"/>
        </references>
      </pivotArea>
    </format>
    <format dxfId="2378">
      <pivotArea dataOnly="0" labelOnly="1" outline="0" axis="axisValues" fieldPosition="0"/>
    </format>
    <format dxfId="2377">
      <pivotArea field="8" type="button" dataOnly="0" labelOnly="1" outline="0" axis="axisRow" fieldPosition="0"/>
    </format>
    <format dxfId="237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E6176-3C2D-413B-82EB-B7BA760F3E02}" name="Dept attri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58:B61"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Sum of CF_attrition count" fld="17" showDataAs="percentOfCol" baseField="0" baseItem="0" numFmtId="10"/>
  </dataFields>
  <formats count="12">
    <format dxfId="2402">
      <pivotArea type="all" dataOnly="0" outline="0" fieldPosition="0"/>
    </format>
    <format dxfId="2401">
      <pivotArea outline="0" collapsedLevelsAreSubtotals="1" fieldPosition="0"/>
    </format>
    <format dxfId="2400">
      <pivotArea field="4" type="button" dataOnly="0" labelOnly="1" outline="0" axis="axisRow" fieldPosition="0"/>
    </format>
    <format dxfId="2399">
      <pivotArea dataOnly="0" labelOnly="1" fieldPosition="0">
        <references count="1">
          <reference field="4" count="0"/>
        </references>
      </pivotArea>
    </format>
    <format dxfId="2398">
      <pivotArea dataOnly="0" labelOnly="1" grandRow="1" outline="0" fieldPosition="0"/>
    </format>
    <format dxfId="2397">
      <pivotArea dataOnly="0" labelOnly="1" outline="0" axis="axisValues" fieldPosition="0"/>
    </format>
    <format dxfId="2396">
      <pivotArea field="4" type="button" dataOnly="0" labelOnly="1" outline="0" axis="axisRow" fieldPosition="0"/>
    </format>
    <format dxfId="2395">
      <pivotArea dataOnly="0" labelOnly="1" outline="0" axis="axisValues" fieldPosition="0"/>
    </format>
    <format dxfId="2394">
      <pivotArea dataOnly="0" labelOnly="1" outline="0" axis="axisValues" fieldPosition="0"/>
    </format>
    <format dxfId="2393">
      <pivotArea field="4" type="button" dataOnly="0" labelOnly="1" outline="0" axis="axisRow" fieldPosition="0"/>
    </format>
    <format dxfId="2392">
      <pivotArea dataOnly="0" labelOnly="1" outline="0" axis="axisValues" fieldPosition="0"/>
    </format>
    <format dxfId="2391">
      <pivotArea dataOnly="0" labelOnly="1" outline="0" axis="axisValues" fieldPosition="0"/>
    </format>
  </formats>
  <chartFormats count="21">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4" count="1" selected="0">
            <x v="0"/>
          </reference>
        </references>
      </pivotArea>
    </chartFormat>
    <chartFormat chart="9" format="23">
      <pivotArea type="data" outline="0" fieldPosition="0">
        <references count="2">
          <reference field="4294967294" count="1" selected="0">
            <x v="0"/>
          </reference>
          <reference field="4" count="1" selected="0">
            <x v="1"/>
          </reference>
        </references>
      </pivotArea>
    </chartFormat>
    <chartFormat chart="9" format="24">
      <pivotArea type="data" outline="0" fieldPosition="0">
        <references count="2">
          <reference field="4294967294" count="1" selected="0">
            <x v="0"/>
          </reference>
          <reference field="4" count="1" selected="0">
            <x v="2"/>
          </reference>
        </references>
      </pivotArea>
    </chartFormat>
    <chartFormat chart="16" format="37" series="1">
      <pivotArea type="data" outline="0" fieldPosition="0">
        <references count="1">
          <reference field="4294967294" count="1" selected="0">
            <x v="0"/>
          </reference>
        </references>
      </pivotArea>
    </chartFormat>
    <chartFormat chart="16" format="38">
      <pivotArea type="data" outline="0" fieldPosition="0">
        <references count="2">
          <reference field="4294967294" count="1" selected="0">
            <x v="0"/>
          </reference>
          <reference field="4" count="1" selected="0">
            <x v="0"/>
          </reference>
        </references>
      </pivotArea>
    </chartFormat>
    <chartFormat chart="16" format="39">
      <pivotArea type="data" outline="0" fieldPosition="0">
        <references count="2">
          <reference field="4294967294" count="1" selected="0">
            <x v="0"/>
          </reference>
          <reference field="4" count="1" selected="0">
            <x v="1"/>
          </reference>
        </references>
      </pivotArea>
    </chartFormat>
    <chartFormat chart="16" format="40">
      <pivotArea type="data" outline="0" fieldPosition="0">
        <references count="2">
          <reference field="4294967294" count="1" selected="0">
            <x v="0"/>
          </reference>
          <reference field="4" count="1" selected="0">
            <x v="2"/>
          </reference>
        </references>
      </pivotArea>
    </chartFormat>
    <chartFormat chart="17" format="41" series="1">
      <pivotArea type="data" outline="0" fieldPosition="0">
        <references count="1">
          <reference field="4294967294" count="1" selected="0">
            <x v="0"/>
          </reference>
        </references>
      </pivotArea>
    </chartFormat>
    <chartFormat chart="17" format="42">
      <pivotArea type="data" outline="0" fieldPosition="0">
        <references count="2">
          <reference field="4294967294" count="1" selected="0">
            <x v="0"/>
          </reference>
          <reference field="4" count="1" selected="0">
            <x v="0"/>
          </reference>
        </references>
      </pivotArea>
    </chartFormat>
    <chartFormat chart="17" format="43">
      <pivotArea type="data" outline="0" fieldPosition="0">
        <references count="2">
          <reference field="4294967294" count="1" selected="0">
            <x v="0"/>
          </reference>
          <reference field="4" count="1" selected="0">
            <x v="1"/>
          </reference>
        </references>
      </pivotArea>
    </chartFormat>
    <chartFormat chart="17" format="44">
      <pivotArea type="data" outline="0" fieldPosition="0">
        <references count="2">
          <reference field="4294967294" count="1" selected="0">
            <x v="0"/>
          </reference>
          <reference field="4" count="1" selected="0">
            <x v="2"/>
          </reference>
        </references>
      </pivotArea>
    </chartFormat>
    <chartFormat chart="19" format="49" series="1">
      <pivotArea type="data" outline="0" fieldPosition="0">
        <references count="1">
          <reference field="4294967294" count="1" selected="0">
            <x v="0"/>
          </reference>
        </references>
      </pivotArea>
    </chartFormat>
    <chartFormat chart="19" format="50">
      <pivotArea type="data" outline="0" fieldPosition="0">
        <references count="2">
          <reference field="4294967294" count="1" selected="0">
            <x v="0"/>
          </reference>
          <reference field="4" count="1" selected="0">
            <x v="0"/>
          </reference>
        </references>
      </pivotArea>
    </chartFormat>
    <chartFormat chart="19" format="51">
      <pivotArea type="data" outline="0" fieldPosition="0">
        <references count="2">
          <reference field="4294967294" count="1" selected="0">
            <x v="0"/>
          </reference>
          <reference field="4" count="1" selected="0">
            <x v="1"/>
          </reference>
        </references>
      </pivotArea>
    </chartFormat>
    <chartFormat chart="19" format="52">
      <pivotArea type="data" outline="0" fieldPosition="0">
        <references count="2">
          <reference field="4294967294" count="1" selected="0">
            <x v="0"/>
          </reference>
          <reference field="4" count="1" selected="0">
            <x v="2"/>
          </reference>
        </references>
      </pivotArea>
    </chartFormat>
    <chartFormat chart="9" format="25">
      <pivotArea type="data" outline="0" fieldPosition="0">
        <references count="1">
          <reference field="4294967294" count="1" selected="0">
            <x v="0"/>
          </reference>
        </references>
      </pivotArea>
    </chartFormat>
    <chartFormat chart="24" format="62" series="1">
      <pivotArea type="data" outline="0" fieldPosition="0">
        <references count="1">
          <reference field="4294967294" count="1" selected="0">
            <x v="0"/>
          </reference>
        </references>
      </pivotArea>
    </chartFormat>
    <chartFormat chart="24" format="63">
      <pivotArea type="data" outline="0" fieldPosition="0">
        <references count="2">
          <reference field="4294967294" count="1" selected="0">
            <x v="0"/>
          </reference>
          <reference field="4" count="1" selected="0">
            <x v="0"/>
          </reference>
        </references>
      </pivotArea>
    </chartFormat>
    <chartFormat chart="24" format="64">
      <pivotArea type="data" outline="0" fieldPosition="0">
        <references count="2">
          <reference field="4294967294" count="1" selected="0">
            <x v="0"/>
          </reference>
          <reference field="4" count="1" selected="0">
            <x v="1"/>
          </reference>
        </references>
      </pivotArea>
    </chartFormat>
    <chartFormat chart="24" format="65">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9C811-6B1D-494C-9CD8-E3B7FBC0147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79:B82" firstHeaderRow="1" firstDataRow="1" firstDataCol="1"/>
  <pivotFields count="44">
    <pivotField dataField="1"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2"/>
    </i>
    <i>
      <x v="1"/>
    </i>
  </rowItems>
  <colItems count="1">
    <i/>
  </colItems>
  <dataFields count="1">
    <dataField name="Count of Attrition" fld="0" subtotal="count" baseField="0" baseItem="0"/>
  </dataFields>
  <formats count="15">
    <format dxfId="2417">
      <pivotArea type="all" dataOnly="0" outline="0" fieldPosition="0"/>
    </format>
    <format dxfId="2416">
      <pivotArea field="4" type="button" dataOnly="0" labelOnly="1" outline="0"/>
    </format>
    <format dxfId="2415">
      <pivotArea dataOnly="0" labelOnly="1" grandRow="1" outline="0" fieldPosition="0"/>
    </format>
    <format dxfId="2414">
      <pivotArea dataOnly="0" labelOnly="1" outline="0" axis="axisValues" fieldPosition="0"/>
    </format>
    <format dxfId="2413">
      <pivotArea field="4" type="button" dataOnly="0" labelOnly="1" outline="0"/>
    </format>
    <format dxfId="2412">
      <pivotArea dataOnly="0" labelOnly="1" outline="0" axis="axisValues" fieldPosition="0"/>
    </format>
    <format dxfId="2411">
      <pivotArea dataOnly="0" labelOnly="1" outline="0" axis="axisValues" fieldPosition="0"/>
    </format>
    <format dxfId="2410">
      <pivotArea field="4" type="button" dataOnly="0" labelOnly="1" outline="0"/>
    </format>
    <format dxfId="2409">
      <pivotArea dataOnly="0" labelOnly="1" outline="0" axis="axisValues" fieldPosition="0"/>
    </format>
    <format dxfId="2408">
      <pivotArea dataOnly="0" labelOnly="1" outline="0" axis="axisValues" fieldPosition="0"/>
    </format>
    <format dxfId="2407">
      <pivotArea type="all" dataOnly="0" outline="0" fieldPosition="0"/>
    </format>
    <format dxfId="2406">
      <pivotArea outline="0" collapsedLevelsAreSubtotals="1" fieldPosition="0"/>
    </format>
    <format dxfId="2405">
      <pivotArea field="10" type="button" dataOnly="0" labelOnly="1" outline="0" axis="axisRow" fieldPosition="0"/>
    </format>
    <format dxfId="2404">
      <pivotArea dataOnly="0" labelOnly="1" fieldPosition="0">
        <references count="1">
          <reference field="10" count="0"/>
        </references>
      </pivotArea>
    </format>
    <format dxfId="240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03F9D-5472-409E-9B3E-8334E190D0C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Education Field">
  <location ref="A44:B5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9">
    <i>
      <x/>
    </i>
    <i>
      <x v="1"/>
    </i>
    <i>
      <x v="2"/>
    </i>
    <i>
      <x v="3"/>
    </i>
    <i>
      <x v="4"/>
    </i>
    <i>
      <x v="5"/>
    </i>
    <i>
      <x v="6"/>
    </i>
    <i>
      <x v="7"/>
    </i>
    <i>
      <x v="8"/>
    </i>
  </rowItems>
  <colItems count="1">
    <i/>
  </colItems>
  <dataFields count="1">
    <dataField name="Count of Education Field" fld="17" baseField="0" baseItem="0"/>
  </dataFields>
  <formats count="9">
    <format dxfId="2426">
      <pivotArea field="9" type="button" dataOnly="0" labelOnly="1" outline="0" axis="axisRow" fieldPosition="0"/>
    </format>
    <format dxfId="2425">
      <pivotArea dataOnly="0" labelOnly="1" outline="0" axis="axisValues" fieldPosition="0"/>
    </format>
    <format dxfId="2424">
      <pivotArea field="9" type="button" dataOnly="0" labelOnly="1" outline="0" axis="axisRow" fieldPosition="0"/>
    </format>
    <format dxfId="2423">
      <pivotArea dataOnly="0" labelOnly="1" outline="0" axis="axisValues" fieldPosition="0"/>
    </format>
    <format dxfId="2422">
      <pivotArea type="all" dataOnly="0" outline="0" fieldPosition="0"/>
    </format>
    <format dxfId="2421">
      <pivotArea outline="0" collapsedLevelsAreSubtotals="1" fieldPosition="0"/>
    </format>
    <format dxfId="2420">
      <pivotArea field="9" type="button" dataOnly="0" labelOnly="1" outline="0" axis="axisRow" fieldPosition="0"/>
    </format>
    <format dxfId="2419">
      <pivotArea dataOnly="0" labelOnly="1" fieldPosition="0">
        <references count="1">
          <reference field="9" count="0"/>
        </references>
      </pivotArea>
    </format>
    <format dxfId="24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C74720-802A-4CA6-9320-3085BF5063B0}"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5"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formats count="6">
    <format dxfId="2432">
      <pivotArea dataOnly="0" outline="0" axis="axisValues" fieldPosition="0"/>
    </format>
    <format dxfId="2431">
      <pivotArea type="all" dataOnly="0" outline="0" fieldPosition="0"/>
    </format>
    <format dxfId="2430">
      <pivotArea outline="0" collapsedLevelsAreSubtotals="1" fieldPosition="0"/>
    </format>
    <format dxfId="2429">
      <pivotArea dataOnly="0" labelOnly="1" outline="0" fieldPosition="0">
        <references count="1">
          <reference field="4294967294" count="3">
            <x v="0"/>
            <x v="1"/>
            <x v="2"/>
          </reference>
        </references>
      </pivotArea>
    </format>
    <format dxfId="2428">
      <pivotArea outline="0" collapsedLevelsAreSubtotals="1" fieldPosition="0"/>
    </format>
    <format dxfId="2427">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AA452F-0418-4F48-A29F-7190DF61C323}" name="Education by attri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Education">
  <location ref="A32:B3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v="2"/>
    </i>
    <i>
      <x v="3"/>
    </i>
    <i>
      <x/>
    </i>
    <i>
      <x v="4"/>
    </i>
    <i>
      <x v="1"/>
    </i>
  </rowItems>
  <colItems count="1">
    <i/>
  </colItems>
  <dataFields count="1">
    <dataField name="attrition count" fld="17" baseField="0" baseItem="0"/>
  </dataFields>
  <formats count="14">
    <format dxfId="2446">
      <pivotArea type="all" dataOnly="0" outline="0" fieldPosition="0"/>
    </format>
    <format dxfId="2445">
      <pivotArea outline="0" collapsedLevelsAreSubtotals="1" fieldPosition="0"/>
    </format>
    <format dxfId="2444">
      <pivotArea field="23" type="button" dataOnly="0" labelOnly="1" outline="0" axis="axisRow" fieldPosition="0"/>
    </format>
    <format dxfId="2443">
      <pivotArea dataOnly="0" labelOnly="1" outline="0" axis="axisValues" fieldPosition="0"/>
    </format>
    <format dxfId="2442">
      <pivotArea outline="0" collapsedLevelsAreSubtotals="1" fieldPosition="0"/>
    </format>
    <format dxfId="2441">
      <pivotArea field="23" type="button" dataOnly="0" labelOnly="1" outline="0" axis="axisRow" fieldPosition="0"/>
    </format>
    <format dxfId="2440">
      <pivotArea dataOnly="0" labelOnly="1" outline="0" axis="axisValues" fieldPosition="0"/>
    </format>
    <format dxfId="2439">
      <pivotArea type="all" dataOnly="0" outline="0" fieldPosition="0"/>
    </format>
    <format dxfId="2438">
      <pivotArea outline="0" collapsedLevelsAreSubtotals="1" fieldPosition="0"/>
    </format>
    <format dxfId="2437">
      <pivotArea field="23" type="button" dataOnly="0" labelOnly="1" outline="0" axis="axisRow" fieldPosition="0"/>
    </format>
    <format dxfId="2436">
      <pivotArea dataOnly="0" labelOnly="1" fieldPosition="0">
        <references count="1">
          <reference field="23" count="0"/>
        </references>
      </pivotArea>
    </format>
    <format dxfId="2435">
      <pivotArea dataOnly="0" labelOnly="1" outline="0" axis="axisValues" fieldPosition="0"/>
    </format>
    <format dxfId="2434">
      <pivotArea field="23" type="button" dataOnly="0" labelOnly="1" outline="0" axis="axisRow" fieldPosition="0"/>
    </format>
    <format dxfId="2433">
      <pivotArea dataOnly="0" labelOnly="1" outline="0" axis="axisValues" fieldPosition="0"/>
    </format>
  </formats>
  <chartFormats count="4">
    <chartFormat chart="7"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E41324-1EFE-49BD-AA05-F9922D86079D}"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2">
  <location ref="A67:B73"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s" fld="18" baseField="0" baseItem="0"/>
  </dataFields>
  <formats count="15">
    <format dxfId="2461">
      <pivotArea type="all" dataOnly="0" outline="0" fieldPosition="0"/>
    </format>
    <format dxfId="2460">
      <pivotArea field="4" type="button" dataOnly="0" labelOnly="1" outline="0"/>
    </format>
    <format dxfId="2459">
      <pivotArea dataOnly="0" labelOnly="1" outline="0" axis="axisValues" fieldPosition="0"/>
    </format>
    <format dxfId="2458">
      <pivotArea field="4" type="button" dataOnly="0" labelOnly="1" outline="0"/>
    </format>
    <format dxfId="2457">
      <pivotArea dataOnly="0" labelOnly="1" outline="0" axis="axisValues" fieldPosition="0"/>
    </format>
    <format dxfId="2456">
      <pivotArea dataOnly="0" labelOnly="1" outline="0" axis="axisValues" fieldPosition="0"/>
    </format>
    <format dxfId="2455">
      <pivotArea field="4" type="button" dataOnly="0" labelOnly="1" outline="0"/>
    </format>
    <format dxfId="2454">
      <pivotArea dataOnly="0" labelOnly="1" outline="0" axis="axisValues" fieldPosition="0"/>
    </format>
    <format dxfId="2453">
      <pivotArea dataOnly="0" labelOnly="1" outline="0" axis="axisValues" fieldPosition="0"/>
    </format>
    <format dxfId="2452">
      <pivotArea type="all" dataOnly="0" outline="0" fieldPosition="0"/>
    </format>
    <format dxfId="2451">
      <pivotArea outline="0" collapsedLevelsAreSubtotals="1" fieldPosition="0"/>
    </format>
    <format dxfId="2450">
      <pivotArea field="2" type="button" dataOnly="0" labelOnly="1" outline="0" axis="axisRow" fieldPosition="0"/>
    </format>
    <format dxfId="2449">
      <pivotArea dataOnly="0" labelOnly="1" fieldPosition="0">
        <references count="1">
          <reference field="2" count="0"/>
        </references>
      </pivotArea>
    </format>
    <format dxfId="2448">
      <pivotArea dataOnly="0" labelOnly="1" grandRow="1" outline="0" fieldPosition="0"/>
    </format>
    <format dxfId="2447">
      <pivotArea dataOnly="0" labelOnly="1" outline="0" axis="axisValues" fieldPosition="0"/>
    </format>
  </formats>
  <chartFormats count="3">
    <chartFormat chart="13"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30" format="1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849DBD-28CE-448F-915B-45D6723BB785}"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3">
    <format dxfId="2474">
      <pivotArea outline="0" collapsedLevelsAreSubtotals="1" fieldPosition="0"/>
    </format>
    <format dxfId="2473">
      <pivotArea type="all" dataOnly="0" outline="0" fieldPosition="0"/>
    </format>
    <format dxfId="2472">
      <pivotArea dataOnly="0" labelOnly="1" outline="0" axis="axisValues" fieldPosition="0"/>
    </format>
    <format dxfId="2471">
      <pivotArea dataOnly="0" labelOnly="1" outline="0" axis="axisValues" fieldPosition="0"/>
    </format>
    <format dxfId="2470">
      <pivotArea type="all" dataOnly="0" outline="0" fieldPosition="0"/>
    </format>
    <format dxfId="2469">
      <pivotArea outline="0" collapsedLevelsAreSubtotals="1" fieldPosition="0"/>
    </format>
    <format dxfId="2468">
      <pivotArea dataOnly="0" labelOnly="1" outline="0" axis="axisValues" fieldPosition="0"/>
    </format>
    <format dxfId="2467">
      <pivotArea outline="0" collapsedLevelsAreSubtotals="1" fieldPosition="0"/>
    </format>
    <format dxfId="2466">
      <pivotArea dataOnly="0" labelOnly="1" outline="0" axis="axisValues" fieldPosition="0"/>
    </format>
    <format dxfId="2465">
      <pivotArea type="all" dataOnly="0" outline="0" fieldPosition="0"/>
    </format>
    <format dxfId="2464">
      <pivotArea outline="0" collapsedLevelsAreSubtotals="1" fieldPosition="0"/>
    </format>
    <format dxfId="2463">
      <pivotArea dataOnly="0" labelOnly="1" outline="0" axis="axisValues" fieldPosition="0"/>
    </format>
    <format dxfId="246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E50EA7-0D89-4CCD-A8DA-136530C884B3}" sourceName="Gender">
  <pivotTables>
    <pivotTable tabId="8" name="KPI"/>
    <pivotTable tabId="8" name="Rating"/>
    <pivotTable tabId="8" name="PivotTable1"/>
    <pivotTable tabId="8" name="Education by attrition"/>
    <pivotTable tabId="8" name="PivotTable2"/>
    <pivotTable tabId="8" name="Dept attrition"/>
    <pivotTable tabId="8" name="PivotTable3"/>
    <pivotTable tabId="8" name="PivotTable4"/>
  </pivotTables>
  <data>
    <tabular pivotCacheId="1988937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575B9CB-E7C1-4FDD-B610-A341A1EF1C60}" sourceName="Department">
  <pivotTables>
    <pivotTable tabId="8" name="KPI"/>
    <pivotTable tabId="8" name="Dept attrition"/>
    <pivotTable tabId="8" name="Education by attrition"/>
    <pivotTable tabId="8" name="PivotTable1"/>
    <pivotTable tabId="8" name="PivotTable2"/>
    <pivotTable tabId="8" name="PivotTable3"/>
    <pivotTable tabId="8" name="PivotTable4"/>
    <pivotTable tabId="8" name="Rating"/>
  </pivotTables>
  <data>
    <tabular pivotCacheId="19889378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B4D198C4-D4FC-47B7-8442-409B531C1C55}" sourceName="Education Field">
  <pivotTables>
    <pivotTable tabId="8" name="KPI"/>
    <pivotTable tabId="8" name="Dept attrition"/>
    <pivotTable tabId="8" name="Education by attrition"/>
    <pivotTable tabId="8" name="PivotTable1"/>
    <pivotTable tabId="8" name="PivotTable2"/>
    <pivotTable tabId="8" name="PivotTable3"/>
    <pivotTable tabId="8" name="PivotTable4"/>
    <pivotTable tabId="8" name="Rating"/>
  </pivotTables>
  <data>
    <tabular pivotCacheId="198893787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5D9622D0-FCEE-4265-832E-42A87FF1F8EC}" cache="Slicer_Gender" columnCount="2" style="Slcier1" rowHeight="260350"/>
  <slicer name="Department 3" xr10:uid="{DAB2321F-CEFB-4DCA-9207-1D3B231FCF40}" cache="Slicer_Department" style="Slcier1" rowHeight="260350"/>
  <slicer name="Education Field 3" xr10:uid="{4AF837EB-70AD-45B3-9228-3EC31D8D5E46}" cache="Slicer_Education_Field" style="Slcier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55931D4-B96A-4E6D-9F52-64440AA127B9}" cache="Slicer_Department" caption="Department" rowHeight="260350"/>
  <slicer name="Education Field" xr10:uid="{CE159490-A747-4896-BA5F-0B199636A025}" cache="Slicer_Education_Field" caption="Education Field"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filterColumn colId="3">
      <filters>
        <filter val="Current Employees"/>
      </filters>
    </filterColumn>
    <filterColumn colId="23">
      <filters>
        <filter val="Bachelor's Degree"/>
      </filters>
    </filterColumn>
  </autoFilter>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TableStyleLight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workbookViewId="0">
      <selection activeCell="X8" sqref="X8:X1471"/>
    </sheetView>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6" hidden="1"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6" hidden="1"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6" hidden="1"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6" hidden="1"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6" hidden="1"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6" hidden="1"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6"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6" hidden="1"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6"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6"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6"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6" hidden="1"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6" hidden="1"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6" hidden="1"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6" hidden="1"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6" hidden="1"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6" hidden="1"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6" hidden="1"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6" hidden="1"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6"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6" hidden="1"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6" hidden="1"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6" hidden="1"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6" hidden="1"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6" hidden="1"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6"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6" hidden="1"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6" hidden="1"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6" hidden="1"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6" hidden="1"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6"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6" hidden="1"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6" hidden="1"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6" hidden="1"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6" hidden="1"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6" hidden="1"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6" hidden="1"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6"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6" hidden="1"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6"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6" hidden="1"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6" hidden="1"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6" hidden="1"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6"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6" hidden="1"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6" hidden="1"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6" hidden="1"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6" hidden="1"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6" hidden="1"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6" hidden="1"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6" hidden="1"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6" hidden="1"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6" hidden="1"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6" hidden="1"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6"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6" hidden="1"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6" hidden="1"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6" hidden="1"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6" hidden="1"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6" hidden="1"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6"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6" hidden="1"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6" hidden="1"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6"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6"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6"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6"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6"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6"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6" hidden="1"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6" hidden="1"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6"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6" hidden="1"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6"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6"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6" hidden="1"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6" hidden="1"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6" hidden="1"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6" hidden="1"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6" hidden="1"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6" hidden="1"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6"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6" hidden="1"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6"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6" hidden="1"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6"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6" hidden="1"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6" hidden="1"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6"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6" hidden="1"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6" hidden="1"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6" hidden="1"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6" hidden="1"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6"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6" hidden="1"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6" hidden="1"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6" hidden="1"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6"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6" hidden="1"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6"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6" hidden="1"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6" hidden="1"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6" hidden="1"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6" hidden="1"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6" hidden="1"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6" hidden="1"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6"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6" hidden="1"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6" hidden="1"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6"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6" hidden="1"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6" hidden="1"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6"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6" hidden="1"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6" hidden="1"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6"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6"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6" hidden="1"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6" hidden="1"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6" hidden="1"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6"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6" hidden="1"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6" hidden="1"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6"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6" hidden="1"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6"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6" hidden="1"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6" hidden="1"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6" hidden="1"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6" hidden="1"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6"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6"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6" hidden="1"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6" hidden="1"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6" hidden="1"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6" hidden="1"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6" hidden="1"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6" hidden="1"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6"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6"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6" hidden="1"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6"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6" hidden="1"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6"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6" hidden="1"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6"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6" hidden="1"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6"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6" hidden="1"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6" hidden="1"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6"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6" hidden="1"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6" hidden="1"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6"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6"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6" hidden="1"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6" hidden="1"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6"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6" hidden="1"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6" hidden="1"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6" hidden="1"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6"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6"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6" hidden="1"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6"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6"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6"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6"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6" hidden="1"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6" hidden="1"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6"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6" hidden="1"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6" hidden="1"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6"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6" hidden="1"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6"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6"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6" hidden="1"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6" hidden="1"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6" hidden="1"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6" hidden="1"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6" hidden="1"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6" hidden="1"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6"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6" hidden="1"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6"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6" hidden="1"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6" hidden="1"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6" hidden="1"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6"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6" hidden="1"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6"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6" hidden="1"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6"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6" hidden="1"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6"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6"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6" hidden="1"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6" hidden="1"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6"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6" hidden="1"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6" hidden="1"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6" hidden="1"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6" hidden="1"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6" hidden="1"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6" hidden="1"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6"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6" hidden="1"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6" hidden="1"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6" hidden="1"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6" hidden="1"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6" hidden="1"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6"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6" hidden="1"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6" hidden="1"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6"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6" hidden="1"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6" hidden="1"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6"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6"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6" hidden="1"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6" hidden="1"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6"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6"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6" hidden="1"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6"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6" hidden="1"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6" hidden="1"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6"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6" hidden="1"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6"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6" hidden="1"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6" hidden="1"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6" hidden="1"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6" hidden="1"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6"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6" hidden="1"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6" hidden="1"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6" hidden="1"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6" hidden="1"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6" hidden="1"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6" hidden="1"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6" hidden="1"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6" hidden="1"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6"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6" hidden="1"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6" hidden="1"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6" hidden="1"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6" hidden="1"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6" hidden="1"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6" hidden="1"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6" hidden="1"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6"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6" hidden="1"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6" hidden="1"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6"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6"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6" hidden="1"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6"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6" hidden="1"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6"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6" hidden="1"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6" hidden="1"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6"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6" hidden="1"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6"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6"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6" hidden="1"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6" hidden="1"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6"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6"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6" hidden="1"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6"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6" hidden="1"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6" hidden="1"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6" hidden="1"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6"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6" hidden="1"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6"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6" hidden="1"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6" hidden="1"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6" hidden="1"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6" hidden="1"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6" hidden="1"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6" hidden="1"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6"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6" hidden="1"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6" hidden="1"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6" hidden="1"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6" hidden="1"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6" hidden="1"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6"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6"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6" hidden="1"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6"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6"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6" hidden="1"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6"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6" hidden="1"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6"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6" hidden="1"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6"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6" hidden="1"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6"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6"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6" hidden="1"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6"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6" hidden="1"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6" hidden="1"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6" hidden="1"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6"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6"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6" hidden="1"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6" hidden="1"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6" hidden="1"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6" hidden="1"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6" hidden="1"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6" hidden="1"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6"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6" hidden="1"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6"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6"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6" hidden="1"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6" hidden="1"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6" hidden="1"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6" hidden="1"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6" hidden="1"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6" hidden="1"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6"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6" hidden="1"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6" hidden="1"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6" hidden="1"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6" hidden="1"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6"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6" hidden="1"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6" hidden="1"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6" hidden="1"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6" hidden="1"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6"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6" hidden="1"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6" hidden="1"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6" hidden="1"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6" hidden="1"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6" hidden="1"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6" hidden="1"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6" hidden="1"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6"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6" hidden="1"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6" hidden="1"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6"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6" hidden="1"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6"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6" hidden="1"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6"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6" hidden="1"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6"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6" hidden="1"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6" hidden="1"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6" hidden="1"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6" hidden="1"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6" hidden="1"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6" hidden="1"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6" hidden="1"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6" hidden="1"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6"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6" hidden="1"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6" hidden="1"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6"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6" hidden="1"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6" hidden="1"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6" hidden="1"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6"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6" hidden="1"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6" hidden="1"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6" hidden="1"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6"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6" hidden="1"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6"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6" hidden="1"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6"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6" hidden="1"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6" hidden="1"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6" hidden="1"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6"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6" hidden="1"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6" hidden="1"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6"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6" hidden="1"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6" hidden="1"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6" hidden="1"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6"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6"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6" hidden="1"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6" hidden="1"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6" hidden="1"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6"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6" hidden="1"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6" hidden="1"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6" hidden="1"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6" hidden="1"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6" hidden="1"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6"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6"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6"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6" hidden="1"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6" hidden="1"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6"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6" hidden="1"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6" hidden="1"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6" hidden="1"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6"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6"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6"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6" hidden="1"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6" hidden="1"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6" hidden="1"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6" hidden="1"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6" hidden="1"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6"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6"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6" hidden="1"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6" hidden="1"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6" hidden="1"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6" hidden="1"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6"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6" hidden="1"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6"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6"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6" hidden="1"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6"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6"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6" hidden="1"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6" hidden="1"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6"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6" hidden="1"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6" hidden="1"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6" hidden="1"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6" hidden="1"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6"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6" hidden="1"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6" hidden="1"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6" hidden="1"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6" hidden="1"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6" hidden="1"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6" hidden="1"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6" hidden="1"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6" hidden="1"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6"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6"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6" hidden="1"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6" hidden="1"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6"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6"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6" hidden="1"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6"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6" hidden="1"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6"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6" hidden="1"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6"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6" hidden="1"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6" hidden="1"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6"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6" hidden="1"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6" hidden="1"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6"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6" hidden="1"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6" hidden="1"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6" hidden="1"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6" hidden="1"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6" hidden="1"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6"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6"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6" hidden="1"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6" hidden="1"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6"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6" hidden="1"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6" hidden="1"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6"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6" hidden="1"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6" hidden="1"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6" hidden="1"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6" hidden="1"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6" hidden="1"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6" hidden="1"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6" hidden="1"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6" hidden="1"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6"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6"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6" hidden="1"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6" hidden="1"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6" hidden="1"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6" hidden="1"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6" hidden="1"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6" hidden="1"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6"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6" hidden="1"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6" hidden="1"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6" hidden="1"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6" hidden="1"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6" hidden="1"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6" hidden="1"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6"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6" hidden="1"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6" hidden="1"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6" hidden="1"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6"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6"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6" hidden="1"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6" hidden="1"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6"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6" hidden="1"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6" hidden="1"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6" hidden="1"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6" hidden="1"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6" hidden="1"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6"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6"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6"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6" hidden="1"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6" hidden="1"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6" hidden="1"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6" hidden="1"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6" hidden="1"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6" hidden="1"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6"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6" hidden="1"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6" hidden="1"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6"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6" hidden="1"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6" hidden="1"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6" hidden="1"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6" hidden="1"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6" hidden="1"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6" hidden="1"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6"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6" hidden="1"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6" hidden="1"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6" hidden="1"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6"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6" hidden="1"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6" hidden="1"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6"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6"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6"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6"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6" hidden="1"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6"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6" hidden="1"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6"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6" hidden="1"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6" hidden="1"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6"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6"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6" hidden="1"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6"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6"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6"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6" hidden="1"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6" hidden="1"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6" hidden="1"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6" hidden="1"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6" hidden="1"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6" hidden="1"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6" hidden="1"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6" hidden="1"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6" hidden="1"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6" hidden="1"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6"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6" hidden="1"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6" hidden="1"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6" hidden="1"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6" hidden="1"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6"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6" hidden="1"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6" hidden="1"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6" hidden="1"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6" hidden="1"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6" hidden="1"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6" hidden="1"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6" hidden="1"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6" hidden="1"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6"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6" hidden="1"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6" hidden="1"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6"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6" hidden="1"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6"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6" hidden="1"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6"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6" hidden="1"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6"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6" hidden="1"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6" hidden="1"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6"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6" hidden="1"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6" hidden="1"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6" hidden="1"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6" hidden="1"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6" hidden="1"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6"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6"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6" hidden="1"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6"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6"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6"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6"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6" hidden="1"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6" hidden="1"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6" hidden="1"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6" hidden="1"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6" hidden="1"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6"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6" hidden="1"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6" hidden="1"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6" hidden="1"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6"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6" hidden="1"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6"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6" hidden="1"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6"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6" hidden="1"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6" hidden="1"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6" hidden="1"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6" hidden="1"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6" hidden="1"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6"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6" hidden="1"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6" hidden="1"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6" hidden="1"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6" hidden="1"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6" hidden="1"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6" hidden="1"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6" hidden="1"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6"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6" hidden="1"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6"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6" hidden="1"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6"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6" hidden="1"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6"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6" hidden="1"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6" hidden="1"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6"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6"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6" hidden="1"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6" hidden="1"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6"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6"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6" hidden="1"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6" hidden="1"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6"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6" hidden="1"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6" hidden="1"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6" hidden="1"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6"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6" hidden="1"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6" hidden="1"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6" hidden="1"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6" hidden="1"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6" hidden="1"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6" hidden="1"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6"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6" hidden="1"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6" hidden="1"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6" hidden="1"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6" hidden="1"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6" hidden="1"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6" hidden="1"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6"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6" hidden="1"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6"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6"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6" hidden="1"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6" hidden="1"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6"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6" hidden="1"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6" hidden="1"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6" hidden="1"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6" hidden="1"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6" hidden="1"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6" hidden="1"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6"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6"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6" hidden="1"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6" hidden="1"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6"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6"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6" hidden="1"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6" hidden="1"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6" hidden="1"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6"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6" hidden="1"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6" hidden="1"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6" hidden="1"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6"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6" hidden="1"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6" hidden="1"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6"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6"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6" hidden="1"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6" hidden="1"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6" hidden="1"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6" hidden="1"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6"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6" hidden="1"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6" hidden="1"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6" hidden="1"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6" hidden="1"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6" hidden="1"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6" hidden="1"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6"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6" hidden="1"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6" hidden="1"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6" hidden="1"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6" hidden="1"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6" hidden="1"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6"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6" hidden="1"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6" hidden="1"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6" hidden="1"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6" hidden="1"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6"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6" hidden="1"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6" hidden="1"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6" hidden="1"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6" hidden="1"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6" hidden="1"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6" hidden="1"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6"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6" hidden="1"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6" hidden="1"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6" hidden="1"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6" hidden="1"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6" hidden="1"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6" hidden="1"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6"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6" hidden="1"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6" hidden="1"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6" hidden="1"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6" hidden="1"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6"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6" hidden="1"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6"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6"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6" hidden="1"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6" hidden="1"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6" hidden="1"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6" hidden="1"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6" hidden="1"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6" hidden="1"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6"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6"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6" hidden="1"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6"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6" hidden="1"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6" hidden="1"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6" hidden="1"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6" hidden="1"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6" hidden="1"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6" hidden="1"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6"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6" hidden="1"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6" hidden="1"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6" hidden="1"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6" hidden="1"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6" hidden="1"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6" hidden="1"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6"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6"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6" hidden="1"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6" hidden="1"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6" hidden="1"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6"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6" hidden="1"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6" hidden="1"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6"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6" hidden="1"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6" hidden="1"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6" hidden="1"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6" hidden="1"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6" hidden="1"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6" hidden="1"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6"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6" hidden="1"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6" hidden="1"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6" hidden="1"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6" hidden="1"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6" hidden="1"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6"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6" hidden="1"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6"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6" hidden="1"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6" hidden="1"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6" hidden="1"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6" hidden="1"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6" hidden="1"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6" hidden="1"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6" hidden="1"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6" hidden="1"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6" hidden="1"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6" hidden="1"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6" hidden="1"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6"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6" hidden="1"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6" hidden="1"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6" hidden="1"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6" hidden="1"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6" hidden="1"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6" hidden="1"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6"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6" hidden="1"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6" hidden="1"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6"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6" hidden="1"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6"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6" hidden="1"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6"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6" hidden="1"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6"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6" hidden="1"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6" hidden="1"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6" hidden="1"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6" hidden="1"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6"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6"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6" hidden="1"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6"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6"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6" hidden="1"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6" hidden="1"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6" hidden="1"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6" hidden="1"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6" hidden="1"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6"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6" hidden="1"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6" hidden="1"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6" hidden="1"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6" hidden="1"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6" hidden="1"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6" hidden="1"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6" hidden="1"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6"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6" hidden="1"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6" hidden="1"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6"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6" hidden="1"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6"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6"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6" hidden="1"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6" hidden="1"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6" hidden="1"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6" hidden="1"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6" hidden="1"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6" hidden="1"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6"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6"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6"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6" hidden="1"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6" hidden="1"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6" hidden="1"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6" hidden="1"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6"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6"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6"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6" hidden="1"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6" hidden="1"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6" hidden="1"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6"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6" hidden="1"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6" hidden="1"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6" hidden="1"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6" hidden="1"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6"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6" hidden="1"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6" hidden="1"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6" hidden="1"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6"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6" hidden="1"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6" hidden="1"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6" hidden="1"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6"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6" hidden="1"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6"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6"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6"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6" hidden="1"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6"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6" hidden="1"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6" hidden="1"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6"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6" hidden="1"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6" hidden="1"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6" hidden="1"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6"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6"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6" hidden="1"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6"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6"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6"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6" hidden="1"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6"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6" hidden="1"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6" hidden="1"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6"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6"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6"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6"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6"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6" hidden="1"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6"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6" hidden="1"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6" hidden="1"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6" hidden="1"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6" hidden="1"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6" hidden="1"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6" hidden="1"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6" hidden="1"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6"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6"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6" hidden="1"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6"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6" hidden="1"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6" hidden="1"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6"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6" hidden="1"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6" hidden="1"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6" hidden="1"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6" hidden="1"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6" hidden="1"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6"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6" hidden="1"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6" hidden="1"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6" hidden="1"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6"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6"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6"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6"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6" hidden="1"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6" hidden="1"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6" hidden="1"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6" hidden="1"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6"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6" hidden="1"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6" hidden="1"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6"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6"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6" hidden="1"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6" hidden="1"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6" hidden="1"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6" hidden="1"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6" hidden="1"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6" hidden="1"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6" hidden="1"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6" hidden="1"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6" hidden="1"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6" hidden="1"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6" hidden="1"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6" hidden="1"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6"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6"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6"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6" hidden="1"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6"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6" hidden="1"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6" hidden="1"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6" hidden="1"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6" hidden="1"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6" hidden="1"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6"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6"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6"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6" hidden="1"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6"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6"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6" hidden="1"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6" hidden="1"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6"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6" hidden="1"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6" hidden="1"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6"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6" hidden="1"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6" hidden="1"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6"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6" hidden="1"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6"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6" hidden="1"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6" hidden="1"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6"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6"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6" hidden="1"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6" hidden="1"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6" hidden="1"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6" hidden="1"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6" hidden="1"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6" hidden="1"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6"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6"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6" hidden="1"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6" hidden="1"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6"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6" hidden="1"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6" hidden="1"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6" hidden="1"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6" hidden="1"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6"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6" hidden="1"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6" hidden="1"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6"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6"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6" hidden="1"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6" hidden="1"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6"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6"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6" hidden="1"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6"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6" hidden="1"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6" hidden="1"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6" hidden="1"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6" hidden="1"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6"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6" hidden="1"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6" hidden="1"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6"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6"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6"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6"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6"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6" hidden="1"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6" hidden="1"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6" hidden="1"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6"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6"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6"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6"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6" hidden="1"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6"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6"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6" hidden="1"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6" hidden="1"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6" hidden="1"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6" hidden="1"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6" hidden="1"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6"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6" hidden="1"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6" hidden="1"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6" hidden="1"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6" hidden="1"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6" hidden="1"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6"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6" hidden="1"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6" hidden="1"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6" hidden="1"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6" hidden="1"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6" hidden="1"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6" hidden="1"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6" hidden="1"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6" hidden="1"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6"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6"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6"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6" hidden="1"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6" hidden="1"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6" hidden="1"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6"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6" hidden="1"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6"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6" hidden="1"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6"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6"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6" hidden="1"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6" hidden="1"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6" hidden="1"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6" hidden="1"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6" hidden="1"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6" hidden="1"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6" hidden="1"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6"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6"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6" hidden="1"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6" hidden="1"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6" hidden="1"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6"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6" hidden="1"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6" hidden="1"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6" hidden="1"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6" hidden="1"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6"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6" hidden="1"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6"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6" hidden="1"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6" hidden="1"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6"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6"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6" hidden="1"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6" hidden="1"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6"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6"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6" hidden="1"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6" hidden="1"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6"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6" hidden="1"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6"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6" hidden="1"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6" hidden="1"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6" hidden="1"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6"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6"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6" hidden="1"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6"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6"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6" hidden="1"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6" hidden="1"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6"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6" hidden="1"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6"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6" hidden="1"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6" hidden="1"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6" hidden="1"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6"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6" hidden="1"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6" hidden="1"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6"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6" hidden="1"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6" hidden="1"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6" hidden="1"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6" hidden="1"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6" hidden="1"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6"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6"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6" hidden="1"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6" hidden="1"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6"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6" hidden="1"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6" hidden="1"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6"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6"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6" hidden="1"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6"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6"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6"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6" hidden="1"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6" hidden="1"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6" hidden="1"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6" hidden="1"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6"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6"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6"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6"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6" hidden="1"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6"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6" hidden="1"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6"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6" hidden="1"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6"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6" hidden="1"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6" hidden="1"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6" hidden="1"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6" hidden="1"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6"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6"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6" hidden="1"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6" hidden="1"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6" hidden="1"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6" hidden="1"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6"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6"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6" hidden="1"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6" hidden="1"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6"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6" hidden="1"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6"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6" hidden="1"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6"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6" hidden="1"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6"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6"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6"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6" hidden="1"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6"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6" hidden="1"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6" hidden="1"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6" hidden="1"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6" hidden="1"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6" hidden="1"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6" hidden="1"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6"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6" hidden="1"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6"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6"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6"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6"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6" hidden="1"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6"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6" hidden="1"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6" hidden="1"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6"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6" hidden="1"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6" hidden="1"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6"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6"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6" hidden="1"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6"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6" hidden="1"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6"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6"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6"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6" hidden="1"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6" hidden="1"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6"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6" hidden="1"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6" hidden="1"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6" hidden="1"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6" hidden="1"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6" hidden="1"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6"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6" hidden="1"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6"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6" hidden="1"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6"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6" hidden="1"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6"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6"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6"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6"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6"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6"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6"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6" hidden="1"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6" hidden="1"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6"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6" hidden="1"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6" hidden="1"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6"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6" hidden="1"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6"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6" hidden="1"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6"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6" hidden="1"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6" hidden="1"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6" hidden="1"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6"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6" hidden="1"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6" hidden="1"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6" hidden="1"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6"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6"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6" hidden="1"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6" hidden="1"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6"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6" hidden="1"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6" hidden="1"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6" hidden="1"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6" hidden="1"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6"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6" hidden="1"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6" hidden="1"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6" hidden="1"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6"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6"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6"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6" hidden="1"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6"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6"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6"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6" hidden="1"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6" hidden="1"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6"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6" hidden="1"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6" hidden="1"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6"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6" hidden="1"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6"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6"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6"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6" hidden="1"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6" hidden="1"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6" hidden="1"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6" hidden="1"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6" hidden="1"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6" hidden="1"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6"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6" hidden="1"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6" hidden="1"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6" hidden="1"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6" hidden="1"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6"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6"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6" hidden="1"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6" hidden="1"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6" hidden="1"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6" hidden="1"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6" hidden="1"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6"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6"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6" hidden="1"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6" hidden="1"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6" hidden="1"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6" hidden="1"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6"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6"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6" hidden="1"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6" hidden="1"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6" hidden="1"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6" hidden="1"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6" hidden="1"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6" hidden="1"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6"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6" hidden="1"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6" hidden="1"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6" hidden="1"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6" hidden="1"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6"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6" hidden="1"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6" hidden="1"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6"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6" hidden="1"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6" hidden="1"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6" hidden="1"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6" hidden="1"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6" hidden="1"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6"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6" hidden="1"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6" hidden="1"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6"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6" hidden="1"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6"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6" hidden="1"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6" hidden="1"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6"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6" hidden="1"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6"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6"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6" hidden="1"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6"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6"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6"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6"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6" hidden="1"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6" hidden="1"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6"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6" hidden="1"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6" hidden="1"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6"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6" hidden="1"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6"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6"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6"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6" hidden="1"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6" hidden="1"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6" hidden="1"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6" hidden="1"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6"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6" hidden="1"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6"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6" hidden="1"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6"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6" hidden="1"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6" hidden="1"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6" hidden="1"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6" hidden="1"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6"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6"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6" hidden="1"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6" hidden="1"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6" hidden="1"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6"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6" hidden="1"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6" hidden="1"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6"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6" hidden="1"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6" hidden="1"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6" hidden="1"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6"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6"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6" hidden="1"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6" hidden="1"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6" hidden="1"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6" hidden="1"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6"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6"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6"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6" hidden="1"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6"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6" hidden="1"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6" hidden="1"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6" hidden="1"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6" hidden="1"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6"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6" hidden="1"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6"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6"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6"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6" hidden="1"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6" hidden="1"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6" hidden="1"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6" hidden="1"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6"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6" hidden="1"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6" hidden="1"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6" hidden="1"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6" hidden="1"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6" hidden="1"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6" hidden="1"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6" hidden="1"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6" hidden="1"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6" hidden="1"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6" hidden="1"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6" hidden="1"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6" hidden="1"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6" hidden="1"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6" hidden="1"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6" hidden="1"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6" hidden="1"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6" hidden="1"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6" hidden="1"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6" hidden="1"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6" hidden="1"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6" hidden="1"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6" hidden="1"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6" hidden="1"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6" hidden="1"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6" hidden="1"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6" hidden="1"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6" hidden="1"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6" hidden="1"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6" hidden="1"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6" hidden="1"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6" hidden="1"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6" hidden="1"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6" hidden="1"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6" hidden="1"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6" hidden="1"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6" hidden="1"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6" hidden="1"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6" hidden="1"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6" hidden="1"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6" hidden="1"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6" hidden="1"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6" hidden="1"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6" hidden="1"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6" hidden="1"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6" hidden="1"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6" hidden="1"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6" hidden="1"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6" hidden="1"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6" hidden="1"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6" hidden="1"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6" hidden="1"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6" hidden="1"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6" hidden="1"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6" hidden="1"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6" hidden="1"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6" hidden="1"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6" hidden="1"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6" hidden="1"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6" hidden="1"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6" hidden="1"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6" hidden="1"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6" hidden="1"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6" hidden="1"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6" hidden="1"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6" hidden="1"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6" hidden="1"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6" hidden="1"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6" hidden="1"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6" hidden="1"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6" hidden="1"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6" hidden="1"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6" hidden="1"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6" hidden="1"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67BE-6A1B-4C80-B45C-A8A0AC604E0B}">
  <dimension ref="A1"/>
  <sheetViews>
    <sheetView showGridLines="0" showRowColHeaders="0" tabSelected="1" workbookViewId="0">
      <selection activeCell="H39" sqref="H39"/>
    </sheetView>
  </sheetViews>
  <sheetFormatPr defaultRowHeight="15.6" x14ac:dyDescent="0.3"/>
  <cols>
    <col min="1" max="16384" width="8.796875" style="3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DCCC-3022-4BDC-A145-4C901889BD3C}">
  <dimension ref="A1:J96"/>
  <sheetViews>
    <sheetView topLeftCell="A4" workbookViewId="0">
      <selection activeCell="U9" sqref="U9"/>
    </sheetView>
  </sheetViews>
  <sheetFormatPr defaultRowHeight="15.6" x14ac:dyDescent="0.3"/>
  <cols>
    <col min="1" max="1" width="23.69921875" bestFit="1" customWidth="1"/>
    <col min="2" max="2" width="16" bestFit="1" customWidth="1"/>
    <col min="3" max="3" width="13.5" bestFit="1" customWidth="1"/>
    <col min="4" max="4" width="23.296875" bestFit="1" customWidth="1"/>
    <col min="5" max="5" width="12.3984375" bestFit="1" customWidth="1"/>
    <col min="6" max="6" width="13.796875" bestFit="1" customWidth="1"/>
  </cols>
  <sheetData>
    <row r="1" spans="1:10" ht="16.2" thickBot="1" x14ac:dyDescent="0.35"/>
    <row r="2" spans="1:10" ht="16.2" thickBot="1" x14ac:dyDescent="0.35">
      <c r="A2" s="5"/>
      <c r="B2" s="6"/>
      <c r="C2" s="6"/>
      <c r="D2" s="6"/>
      <c r="E2" s="7"/>
    </row>
    <row r="3" spans="1:10" ht="16.2" thickBot="1" x14ac:dyDescent="0.35">
      <c r="A3" s="43" t="s">
        <v>1569</v>
      </c>
      <c r="B3" s="44"/>
      <c r="C3" s="45"/>
      <c r="E3" s="9"/>
    </row>
    <row r="4" spans="1:10" ht="16.2" thickBot="1" x14ac:dyDescent="0.35">
      <c r="A4" s="22" t="s">
        <v>1554</v>
      </c>
      <c r="B4" s="23" t="s">
        <v>1555</v>
      </c>
      <c r="C4" s="24" t="s">
        <v>1556</v>
      </c>
      <c r="E4" s="9"/>
      <c r="F4" s="2" t="s">
        <v>1562</v>
      </c>
      <c r="G4" s="2"/>
      <c r="H4" s="2"/>
      <c r="I4" s="2"/>
      <c r="J4" s="2"/>
    </row>
    <row r="5" spans="1:10" x14ac:dyDescent="0.3">
      <c r="A5" s="48">
        <v>1470</v>
      </c>
      <c r="B5" s="48">
        <v>237</v>
      </c>
      <c r="C5" s="48">
        <v>36.923809523809524</v>
      </c>
      <c r="E5" s="9"/>
    </row>
    <row r="6" spans="1:10" x14ac:dyDescent="0.3">
      <c r="A6" s="8"/>
      <c r="E6" s="9"/>
    </row>
    <row r="7" spans="1:10" x14ac:dyDescent="0.3">
      <c r="A7" s="17" t="s">
        <v>1557</v>
      </c>
      <c r="B7" s="15" t="s">
        <v>1558</v>
      </c>
      <c r="C7" s="15" t="s">
        <v>1559</v>
      </c>
      <c r="D7" s="15" t="s">
        <v>1560</v>
      </c>
      <c r="E7" s="18" t="s">
        <v>1561</v>
      </c>
    </row>
    <row r="8" spans="1:10" x14ac:dyDescent="0.3">
      <c r="A8" s="19">
        <f>GETPIVOTDATA("Count of Employee Number",$A$4)</f>
        <v>1470</v>
      </c>
      <c r="B8" s="4">
        <f>GETPIVOTDATA("Sum of CF_attrition count",$A$4)</f>
        <v>237</v>
      </c>
      <c r="C8" s="14">
        <f>GETPIVOTDATA("Average of Age",$A$4)</f>
        <v>36.923809523809524</v>
      </c>
      <c r="D8" s="4">
        <f>A8-B8</f>
        <v>1233</v>
      </c>
      <c r="E8" s="20">
        <f>B8/A8</f>
        <v>0.16122448979591836</v>
      </c>
    </row>
    <row r="9" spans="1:10" ht="16.2" thickBot="1" x14ac:dyDescent="0.35">
      <c r="A9" s="10"/>
      <c r="B9" s="11"/>
      <c r="C9" s="11"/>
      <c r="D9" s="11"/>
      <c r="E9" s="12"/>
    </row>
    <row r="11" spans="1:10" ht="16.2" thickBot="1" x14ac:dyDescent="0.35"/>
    <row r="12" spans="1:10" ht="16.2" thickBot="1" x14ac:dyDescent="0.35">
      <c r="A12" s="16" t="s">
        <v>1574</v>
      </c>
      <c r="B12" s="6"/>
      <c r="C12" s="6"/>
      <c r="D12" s="6"/>
      <c r="E12" s="7"/>
    </row>
    <row r="13" spans="1:10" ht="16.2" thickBot="1" x14ac:dyDescent="0.35">
      <c r="A13" s="30" t="s">
        <v>1563</v>
      </c>
      <c r="E13" s="9"/>
    </row>
    <row r="14" spans="1:10" ht="16.2" thickBot="1" x14ac:dyDescent="0.35">
      <c r="A14" s="25">
        <v>2.6265306122448981</v>
      </c>
      <c r="E14" s="9"/>
    </row>
    <row r="15" spans="1:10" x14ac:dyDescent="0.3">
      <c r="A15" s="8"/>
      <c r="C15" s="33" t="s">
        <v>1566</v>
      </c>
      <c r="E15" s="9"/>
    </row>
    <row r="16" spans="1:10" x14ac:dyDescent="0.3">
      <c r="A16" s="31" t="s">
        <v>1564</v>
      </c>
      <c r="B16" s="3">
        <f>GETPIVOTDATA("Job Satisfaction",$A$13)</f>
        <v>2.6265306122448981</v>
      </c>
      <c r="C16" s="13">
        <f>B16/4</f>
        <v>0.65663265306122454</v>
      </c>
      <c r="E16" s="9"/>
    </row>
    <row r="17" spans="1:5" x14ac:dyDescent="0.3">
      <c r="A17" s="31" t="s">
        <v>1565</v>
      </c>
      <c r="B17" s="3">
        <f>4-B16</f>
        <v>1.3734693877551019</v>
      </c>
      <c r="C17" s="13">
        <f>B17/4</f>
        <v>0.34336734693877546</v>
      </c>
      <c r="E17" s="9"/>
    </row>
    <row r="18" spans="1:5" ht="16.2" thickBot="1" x14ac:dyDescent="0.35">
      <c r="A18" s="10"/>
      <c r="B18" s="11"/>
      <c r="C18" s="11"/>
      <c r="D18" s="11"/>
      <c r="E18" s="12"/>
    </row>
    <row r="20" spans="1:5" ht="16.2" thickBot="1" x14ac:dyDescent="0.35"/>
    <row r="21" spans="1:5" ht="16.2" thickBot="1" x14ac:dyDescent="0.35">
      <c r="A21" s="41" t="s">
        <v>1571</v>
      </c>
      <c r="B21" s="42"/>
      <c r="C21" s="7"/>
    </row>
    <row r="22" spans="1:5" ht="16.2" thickBot="1" x14ac:dyDescent="0.35">
      <c r="A22" s="30" t="s">
        <v>8</v>
      </c>
      <c r="B22" s="30" t="s">
        <v>1554</v>
      </c>
      <c r="C22" s="9"/>
    </row>
    <row r="23" spans="1:5" x14ac:dyDescent="0.3">
      <c r="A23" s="26" t="s">
        <v>51</v>
      </c>
      <c r="B23" s="49">
        <v>588</v>
      </c>
      <c r="C23" s="9"/>
    </row>
    <row r="24" spans="1:5" ht="16.2" thickBot="1" x14ac:dyDescent="0.35">
      <c r="A24" s="27" t="s">
        <v>62</v>
      </c>
      <c r="B24" s="51">
        <v>882</v>
      </c>
      <c r="C24" s="9"/>
    </row>
    <row r="25" spans="1:5" x14ac:dyDescent="0.3">
      <c r="A25" s="8"/>
      <c r="C25" s="9"/>
    </row>
    <row r="26" spans="1:5" x14ac:dyDescent="0.3">
      <c r="A26" s="32" t="s">
        <v>51</v>
      </c>
      <c r="B26" s="4">
        <f>IFERROR(GETPIVOTDATA("Employee Number",$A$22,"Gender","Female"),0)</f>
        <v>588</v>
      </c>
      <c r="C26" s="29">
        <f>IFERROR(B26/($B$26+$B$27),0)</f>
        <v>0.4</v>
      </c>
    </row>
    <row r="27" spans="1:5" x14ac:dyDescent="0.3">
      <c r="A27" s="32" t="s">
        <v>62</v>
      </c>
      <c r="B27" s="4">
        <f>IFERROR(GETPIVOTDATA("Employee Number",$A$22,"Gender","Male"),0)</f>
        <v>882</v>
      </c>
      <c r="C27" s="29">
        <f>IFERROR(B27/($B$26+$B$27),0)</f>
        <v>0.6</v>
      </c>
    </row>
    <row r="28" spans="1:5" ht="16.2" thickBot="1" x14ac:dyDescent="0.35">
      <c r="A28" s="10"/>
      <c r="B28" s="11"/>
      <c r="C28" s="12"/>
    </row>
    <row r="30" spans="1:5" ht="16.2" thickBot="1" x14ac:dyDescent="0.35"/>
    <row r="31" spans="1:5" ht="16.2" thickBot="1" x14ac:dyDescent="0.35">
      <c r="A31" s="46" t="s">
        <v>1570</v>
      </c>
      <c r="B31" s="47"/>
      <c r="C31" s="6"/>
      <c r="D31" s="7"/>
    </row>
    <row r="32" spans="1:5" x14ac:dyDescent="0.3">
      <c r="A32" s="33" t="s">
        <v>23</v>
      </c>
      <c r="B32" s="33" t="s">
        <v>1575</v>
      </c>
      <c r="D32" s="9"/>
    </row>
    <row r="33" spans="1:10" x14ac:dyDescent="0.3">
      <c r="A33" s="21" t="s">
        <v>134</v>
      </c>
      <c r="B33" s="52">
        <v>5</v>
      </c>
      <c r="D33" s="9"/>
    </row>
    <row r="34" spans="1:10" x14ac:dyDescent="0.3">
      <c r="A34" s="21" t="s">
        <v>65</v>
      </c>
      <c r="B34" s="52">
        <v>31</v>
      </c>
      <c r="D34" s="9"/>
    </row>
    <row r="35" spans="1:10" x14ac:dyDescent="0.3">
      <c r="A35" s="21" t="s">
        <v>55</v>
      </c>
      <c r="B35" s="52">
        <v>44</v>
      </c>
      <c r="D35" s="9"/>
    </row>
    <row r="36" spans="1:10" x14ac:dyDescent="0.3">
      <c r="A36" s="21" t="s">
        <v>71</v>
      </c>
      <c r="B36" s="52">
        <v>58</v>
      </c>
      <c r="D36" s="9"/>
    </row>
    <row r="37" spans="1:10" x14ac:dyDescent="0.3">
      <c r="A37" s="21" t="s">
        <v>77</v>
      </c>
      <c r="B37" s="52">
        <v>99</v>
      </c>
      <c r="D37" s="9"/>
    </row>
    <row r="38" spans="1:10" x14ac:dyDescent="0.3">
      <c r="A38" s="8"/>
      <c r="D38" s="9"/>
    </row>
    <row r="39" spans="1:10" ht="16.2" thickBot="1" x14ac:dyDescent="0.35">
      <c r="A39" s="10"/>
      <c r="B39" s="11"/>
      <c r="C39" s="11"/>
      <c r="D39" s="12"/>
    </row>
    <row r="41" spans="1:10" ht="16.2" thickBot="1" x14ac:dyDescent="0.35"/>
    <row r="42" spans="1:10" ht="16.2" thickBot="1" x14ac:dyDescent="0.35">
      <c r="A42" s="5"/>
      <c r="B42" s="6"/>
      <c r="C42" s="6"/>
      <c r="D42" s="6"/>
      <c r="E42" s="6"/>
      <c r="F42" s="6"/>
      <c r="G42" s="6"/>
      <c r="H42" s="6"/>
      <c r="I42" s="6"/>
      <c r="J42" s="7"/>
    </row>
    <row r="43" spans="1:10" ht="16.2" thickBot="1" x14ac:dyDescent="0.35">
      <c r="A43" s="41" t="s">
        <v>1573</v>
      </c>
      <c r="B43" s="42"/>
      <c r="J43" s="9"/>
    </row>
    <row r="44" spans="1:10" ht="16.2" thickBot="1" x14ac:dyDescent="0.35">
      <c r="A44" s="30" t="s">
        <v>5</v>
      </c>
      <c r="B44" s="30" t="s">
        <v>1572</v>
      </c>
      <c r="D44" s="34" t="s">
        <v>1568</v>
      </c>
      <c r="E44" s="34" t="s">
        <v>0</v>
      </c>
      <c r="J44" s="9"/>
    </row>
    <row r="45" spans="1:10" x14ac:dyDescent="0.3">
      <c r="A45" s="26" t="s">
        <v>83</v>
      </c>
      <c r="B45" s="49">
        <v>9</v>
      </c>
      <c r="D45" s="21" t="str">
        <f t="shared" ref="D45:D53" si="0">A45</f>
        <v>Healthcare Representative</v>
      </c>
      <c r="E45" s="21">
        <f>GETPIVOTDATA("CF_attrition count",$A$44,"Job Role","Research Director")</f>
        <v>2</v>
      </c>
      <c r="J45" s="9"/>
    </row>
    <row r="46" spans="1:10" x14ac:dyDescent="0.3">
      <c r="A46" s="38" t="s">
        <v>163</v>
      </c>
      <c r="B46" s="50">
        <v>12</v>
      </c>
      <c r="D46" s="21" t="str">
        <f t="shared" si="0"/>
        <v>Human Resources</v>
      </c>
      <c r="E46" s="21">
        <f>GETPIVOTDATA("CF_attrition count",$A$44,"Job Role","Manager")</f>
        <v>5</v>
      </c>
      <c r="J46" s="9"/>
    </row>
    <row r="47" spans="1:10" x14ac:dyDescent="0.3">
      <c r="A47" s="38" t="s">
        <v>68</v>
      </c>
      <c r="B47" s="50">
        <v>62</v>
      </c>
      <c r="D47" s="21" t="str">
        <f t="shared" si="0"/>
        <v>Laboratory Technician</v>
      </c>
      <c r="E47" s="21">
        <f>GETPIVOTDATA("CF_attrition count",$A$44,"Job Role","Healthcare Representative")</f>
        <v>9</v>
      </c>
      <c r="J47" s="9"/>
    </row>
    <row r="48" spans="1:10" x14ac:dyDescent="0.3">
      <c r="A48" s="38" t="s">
        <v>95</v>
      </c>
      <c r="B48" s="50">
        <v>5</v>
      </c>
      <c r="D48" s="21" t="str">
        <f t="shared" si="0"/>
        <v>Manager</v>
      </c>
      <c r="E48" s="21">
        <f>GETPIVOTDATA("CF_attrition count",$A$44,"Job Role","Manufacturing Director")</f>
        <v>10</v>
      </c>
      <c r="J48" s="9"/>
    </row>
    <row r="49" spans="1:10" x14ac:dyDescent="0.3">
      <c r="A49" s="38" t="s">
        <v>81</v>
      </c>
      <c r="B49" s="50">
        <v>10</v>
      </c>
      <c r="D49" s="21" t="str">
        <f t="shared" si="0"/>
        <v>Manufacturing Director</v>
      </c>
      <c r="E49" s="21">
        <f>GETPIVOTDATA("CF_attrition count",$A$44,"Job Role","Human Resources")</f>
        <v>12</v>
      </c>
      <c r="J49" s="9"/>
    </row>
    <row r="50" spans="1:10" x14ac:dyDescent="0.3">
      <c r="A50" s="38" t="s">
        <v>101</v>
      </c>
      <c r="B50" s="50">
        <v>2</v>
      </c>
      <c r="D50" s="21" t="str">
        <f t="shared" si="0"/>
        <v>Research Director</v>
      </c>
      <c r="E50" s="21">
        <f>GETPIVOTDATA("CF_attrition count",$A$44,"Job Role","Sales Representative")</f>
        <v>33</v>
      </c>
      <c r="J50" s="9"/>
    </row>
    <row r="51" spans="1:10" x14ac:dyDescent="0.3">
      <c r="A51" s="38" t="s">
        <v>63</v>
      </c>
      <c r="B51" s="50">
        <v>47</v>
      </c>
      <c r="D51" s="21" t="str">
        <f t="shared" si="0"/>
        <v>Research Scientist</v>
      </c>
      <c r="E51" s="21">
        <f>GETPIVOTDATA("CF_attrition count",$A$44,"Job Role","Research Scientist")</f>
        <v>47</v>
      </c>
      <c r="J51" s="9"/>
    </row>
    <row r="52" spans="1:10" x14ac:dyDescent="0.3">
      <c r="A52" s="38" t="s">
        <v>52</v>
      </c>
      <c r="B52" s="50">
        <v>57</v>
      </c>
      <c r="D52" s="21" t="str">
        <f t="shared" si="0"/>
        <v>Sales Executive</v>
      </c>
      <c r="E52" s="21">
        <f>GETPIVOTDATA("CF_attrition count",$A$44,"Job Role","Sales Executive")</f>
        <v>57</v>
      </c>
      <c r="J52" s="9"/>
    </row>
    <row r="53" spans="1:10" ht="16.2" thickBot="1" x14ac:dyDescent="0.35">
      <c r="A53" s="27" t="s">
        <v>99</v>
      </c>
      <c r="B53" s="51">
        <v>33</v>
      </c>
      <c r="D53" s="21" t="str">
        <f t="shared" si="0"/>
        <v>Sales Representative</v>
      </c>
      <c r="E53" s="21">
        <f>GETPIVOTDATA("CF_attrition count",$A$44,"Job Role","Laboratory Technician")</f>
        <v>62</v>
      </c>
      <c r="J53" s="9"/>
    </row>
    <row r="54" spans="1:10" ht="16.2" thickBot="1" x14ac:dyDescent="0.35">
      <c r="A54" s="10"/>
      <c r="B54" s="11"/>
      <c r="C54" s="11"/>
      <c r="D54" s="11"/>
      <c r="E54" s="11"/>
      <c r="F54" s="11"/>
      <c r="G54" s="11"/>
      <c r="H54" s="11"/>
      <c r="I54" s="11"/>
      <c r="J54" s="12"/>
    </row>
    <row r="55" spans="1:10" ht="16.2" thickBot="1" x14ac:dyDescent="0.35"/>
    <row r="56" spans="1:10" ht="16.2" thickBot="1" x14ac:dyDescent="0.35">
      <c r="A56" s="5"/>
      <c r="B56" s="6"/>
      <c r="C56" s="6"/>
      <c r="D56" s="7"/>
    </row>
    <row r="57" spans="1:10" ht="16.2" thickBot="1" x14ac:dyDescent="0.35">
      <c r="A57" s="41" t="s">
        <v>1576</v>
      </c>
      <c r="B57" s="42"/>
      <c r="D57" s="9"/>
    </row>
    <row r="58" spans="1:10" ht="16.2" thickBot="1" x14ac:dyDescent="0.35">
      <c r="A58" s="30" t="s">
        <v>1567</v>
      </c>
      <c r="B58" s="30" t="s">
        <v>1555</v>
      </c>
      <c r="D58" s="9"/>
    </row>
    <row r="59" spans="1:10" x14ac:dyDescent="0.3">
      <c r="A59" s="26" t="s">
        <v>161</v>
      </c>
      <c r="B59" s="35">
        <v>5.0632911392405063E-2</v>
      </c>
      <c r="D59" s="9"/>
    </row>
    <row r="60" spans="1:10" x14ac:dyDescent="0.3">
      <c r="A60" s="38" t="s">
        <v>60</v>
      </c>
      <c r="B60" s="36">
        <v>0.56118143459915615</v>
      </c>
      <c r="D60" s="9"/>
    </row>
    <row r="61" spans="1:10" ht="16.2" thickBot="1" x14ac:dyDescent="0.35">
      <c r="A61" s="27" t="s">
        <v>48</v>
      </c>
      <c r="B61" s="37">
        <v>0.3881856540084388</v>
      </c>
      <c r="D61" s="9"/>
    </row>
    <row r="62" spans="1:10" x14ac:dyDescent="0.3">
      <c r="D62" s="9"/>
    </row>
    <row r="63" spans="1:10" x14ac:dyDescent="0.3">
      <c r="A63" s="8"/>
      <c r="D63" s="9"/>
    </row>
    <row r="64" spans="1:10" ht="16.2" thickBot="1" x14ac:dyDescent="0.35">
      <c r="A64" s="10"/>
      <c r="B64" s="11"/>
      <c r="C64" s="11"/>
      <c r="D64" s="12"/>
    </row>
    <row r="65" spans="1:4" ht="16.2" thickBot="1" x14ac:dyDescent="0.35"/>
    <row r="66" spans="1:4" ht="16.2" thickBot="1" x14ac:dyDescent="0.35">
      <c r="A66" s="5"/>
      <c r="B66" s="6"/>
      <c r="C66" s="6"/>
      <c r="D66" s="7"/>
    </row>
    <row r="67" spans="1:4" ht="16.2" thickBot="1" x14ac:dyDescent="0.35">
      <c r="A67" s="40" t="s">
        <v>1567</v>
      </c>
      <c r="B67" s="30" t="s">
        <v>1577</v>
      </c>
      <c r="D67" s="9"/>
    </row>
    <row r="68" spans="1:4" x14ac:dyDescent="0.3">
      <c r="A68" s="26" t="s">
        <v>69</v>
      </c>
      <c r="B68" s="49">
        <v>112</v>
      </c>
      <c r="D68" s="9"/>
    </row>
    <row r="69" spans="1:4" x14ac:dyDescent="0.3">
      <c r="A69" s="38" t="s">
        <v>46</v>
      </c>
      <c r="B69" s="50">
        <v>51</v>
      </c>
      <c r="D69" s="9"/>
    </row>
    <row r="70" spans="1:4" x14ac:dyDescent="0.3">
      <c r="A70" s="38" t="s">
        <v>92</v>
      </c>
      <c r="B70" s="50">
        <v>38</v>
      </c>
      <c r="D70" s="9"/>
    </row>
    <row r="71" spans="1:4" x14ac:dyDescent="0.3">
      <c r="A71" s="38" t="s">
        <v>58</v>
      </c>
      <c r="B71" s="50">
        <v>25</v>
      </c>
      <c r="D71" s="9"/>
    </row>
    <row r="72" spans="1:4" ht="16.2" thickBot="1" x14ac:dyDescent="0.35">
      <c r="A72" s="27" t="s">
        <v>75</v>
      </c>
      <c r="B72" s="50">
        <v>11</v>
      </c>
      <c r="D72" s="9"/>
    </row>
    <row r="73" spans="1:4" ht="16.2" thickBot="1" x14ac:dyDescent="0.35">
      <c r="A73" s="28" t="s">
        <v>1578</v>
      </c>
      <c r="B73" s="53">
        <v>237</v>
      </c>
      <c r="D73" s="9"/>
    </row>
    <row r="74" spans="1:4" x14ac:dyDescent="0.3">
      <c r="A74" s="8"/>
      <c r="D74" s="9"/>
    </row>
    <row r="75" spans="1:4" x14ac:dyDescent="0.3">
      <c r="A75" s="8"/>
      <c r="D75" s="9"/>
    </row>
    <row r="76" spans="1:4" ht="16.2" thickBot="1" x14ac:dyDescent="0.35">
      <c r="A76" s="10"/>
      <c r="B76" s="11"/>
      <c r="C76" s="11"/>
      <c r="D76" s="12"/>
    </row>
    <row r="77" spans="1:4" ht="16.2" thickBot="1" x14ac:dyDescent="0.35"/>
    <row r="78" spans="1:4" ht="16.2" thickBot="1" x14ac:dyDescent="0.35">
      <c r="A78" s="5"/>
      <c r="B78" s="6"/>
      <c r="C78" s="6"/>
      <c r="D78" s="7"/>
    </row>
    <row r="79" spans="1:4" ht="16.2" thickBot="1" x14ac:dyDescent="0.35">
      <c r="A79" s="40" t="s">
        <v>1567</v>
      </c>
      <c r="B79" s="30" t="s">
        <v>1579</v>
      </c>
      <c r="D79" s="9"/>
    </row>
    <row r="80" spans="1:4" x14ac:dyDescent="0.3">
      <c r="A80" s="26" t="s">
        <v>79</v>
      </c>
      <c r="B80" s="49">
        <v>327</v>
      </c>
      <c r="D80" s="9"/>
    </row>
    <row r="81" spans="1:4" x14ac:dyDescent="0.3">
      <c r="A81" s="38" t="s">
        <v>53</v>
      </c>
      <c r="B81" s="50">
        <v>470</v>
      </c>
      <c r="D81" s="9"/>
    </row>
    <row r="82" spans="1:4" ht="16.2" thickBot="1" x14ac:dyDescent="0.35">
      <c r="A82" s="27" t="s">
        <v>64</v>
      </c>
      <c r="B82" s="51">
        <v>673</v>
      </c>
      <c r="D82" s="9"/>
    </row>
    <row r="83" spans="1:4" x14ac:dyDescent="0.3">
      <c r="A83" s="8"/>
      <c r="D83" s="9"/>
    </row>
    <row r="84" spans="1:4" x14ac:dyDescent="0.3">
      <c r="A84" s="8" t="str">
        <f>A80</f>
        <v>Divorced</v>
      </c>
      <c r="B84">
        <f>GETPIVOTDATA("Attrition",$A$79,"Marital Status",A80)</f>
        <v>327</v>
      </c>
      <c r="D84" s="9"/>
    </row>
    <row r="85" spans="1:4" x14ac:dyDescent="0.3">
      <c r="A85" s="8" t="str">
        <f t="shared" ref="A85:A86" si="1">A81</f>
        <v>Single</v>
      </c>
      <c r="B85">
        <f t="shared" ref="B85:B86" si="2">GETPIVOTDATA("Attrition",$A$79,"Marital Status",A81)</f>
        <v>470</v>
      </c>
      <c r="D85" s="9"/>
    </row>
    <row r="86" spans="1:4" x14ac:dyDescent="0.3">
      <c r="A86" s="8" t="str">
        <f t="shared" si="1"/>
        <v>Married</v>
      </c>
      <c r="B86">
        <f t="shared" si="2"/>
        <v>673</v>
      </c>
      <c r="D86" s="9"/>
    </row>
    <row r="87" spans="1:4" ht="16.2" thickBot="1" x14ac:dyDescent="0.35">
      <c r="A87" s="10"/>
      <c r="B87" s="11"/>
      <c r="C87" s="11"/>
      <c r="D87" s="12"/>
    </row>
    <row r="96" spans="1:4" ht="16.2" thickBot="1" x14ac:dyDescent="0.35"/>
  </sheetData>
  <sortState xmlns:xlrd2="http://schemas.microsoft.com/office/spreadsheetml/2017/richdata2" ref="D45:E53">
    <sortCondition ref="E49:E53"/>
  </sortState>
  <mergeCells count="5">
    <mergeCell ref="A21:B21"/>
    <mergeCell ref="A3:C3"/>
    <mergeCell ref="A31:B31"/>
    <mergeCell ref="A43:B43"/>
    <mergeCell ref="A57:B57"/>
  </mergeCells>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Suman Roy</cp:lastModifiedBy>
  <dcterms:created xsi:type="dcterms:W3CDTF">2022-12-29T16:02:46Z</dcterms:created>
  <dcterms:modified xsi:type="dcterms:W3CDTF">2025-01-24T02:56:08Z</dcterms:modified>
</cp:coreProperties>
</file>