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o/Desktop/"/>
    </mc:Choice>
  </mc:AlternateContent>
  <xr:revisionPtr revIDLastSave="0" documentId="8_{868DD19D-A750-AD49-9384-536E961CDA6D}" xr6:coauthVersionLast="47" xr6:coauthVersionMax="47" xr10:uidLastSave="{00000000-0000-0000-0000-000000000000}"/>
  <bookViews>
    <workbookView xWindow="1080" yWindow="1240" windowWidth="27640" windowHeight="16760" xr2:uid="{D89EB045-C9B5-594B-87FB-325A2EE82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9" i="1" l="1"/>
  <c r="H509" i="1"/>
  <c r="H508" i="1"/>
  <c r="J508" i="1" s="1"/>
  <c r="K507" i="1"/>
  <c r="L507" i="1" s="1"/>
  <c r="M507" i="1" s="1"/>
  <c r="J507" i="1"/>
  <c r="H507" i="1"/>
  <c r="H506" i="1"/>
  <c r="L505" i="1"/>
  <c r="M505" i="1" s="1"/>
  <c r="K505" i="1"/>
  <c r="H505" i="1"/>
  <c r="J505" i="1" s="1"/>
  <c r="J504" i="1"/>
  <c r="K504" i="1" s="1"/>
  <c r="L504" i="1" s="1"/>
  <c r="M504" i="1" s="1"/>
  <c r="H504" i="1"/>
  <c r="J503" i="1"/>
  <c r="K503" i="1" s="1"/>
  <c r="L503" i="1" s="1"/>
  <c r="M503" i="1" s="1"/>
  <c r="H503" i="1"/>
  <c r="J502" i="1"/>
  <c r="K502" i="1" s="1"/>
  <c r="L502" i="1" s="1"/>
  <c r="M502" i="1" s="1"/>
  <c r="H502" i="1"/>
  <c r="H501" i="1"/>
  <c r="H500" i="1"/>
  <c r="J500" i="1" s="1"/>
  <c r="H499" i="1"/>
  <c r="J499" i="1" s="1"/>
  <c r="K499" i="1" s="1"/>
  <c r="L499" i="1" s="1"/>
  <c r="M499" i="1" s="1"/>
  <c r="H498" i="1"/>
  <c r="H497" i="1"/>
  <c r="J497" i="1" s="1"/>
  <c r="K497" i="1" s="1"/>
  <c r="L497" i="1" s="1"/>
  <c r="M497" i="1" s="1"/>
  <c r="K496" i="1"/>
  <c r="L496" i="1" s="1"/>
  <c r="M496" i="1" s="1"/>
  <c r="J496" i="1"/>
  <c r="H496" i="1"/>
  <c r="J495" i="1"/>
  <c r="K495" i="1" s="1"/>
  <c r="L495" i="1" s="1"/>
  <c r="M495" i="1" s="1"/>
  <c r="H495" i="1"/>
  <c r="L494" i="1"/>
  <c r="M494" i="1" s="1"/>
  <c r="K494" i="1"/>
  <c r="J494" i="1"/>
  <c r="H494" i="1"/>
  <c r="H493" i="1"/>
  <c r="H492" i="1"/>
  <c r="J492" i="1" s="1"/>
  <c r="H491" i="1"/>
  <c r="H490" i="1"/>
  <c r="K489" i="1"/>
  <c r="L489" i="1" s="1"/>
  <c r="M489" i="1" s="1"/>
  <c r="H489" i="1"/>
  <c r="J489" i="1" s="1"/>
  <c r="H488" i="1"/>
  <c r="J487" i="1"/>
  <c r="K487" i="1" s="1"/>
  <c r="L487" i="1" s="1"/>
  <c r="M487" i="1" s="1"/>
  <c r="H487" i="1"/>
  <c r="L486" i="1"/>
  <c r="M486" i="1" s="1"/>
  <c r="K486" i="1"/>
  <c r="J486" i="1"/>
  <c r="H486" i="1"/>
  <c r="H485" i="1"/>
  <c r="H484" i="1"/>
  <c r="J484" i="1" s="1"/>
  <c r="H483" i="1"/>
  <c r="H482" i="1"/>
  <c r="L481" i="1"/>
  <c r="M481" i="1" s="1"/>
  <c r="K481" i="1"/>
  <c r="H481" i="1"/>
  <c r="J481" i="1" s="1"/>
  <c r="H480" i="1"/>
  <c r="M479" i="1"/>
  <c r="J479" i="1"/>
  <c r="K479" i="1" s="1"/>
  <c r="L479" i="1" s="1"/>
  <c r="H479" i="1"/>
  <c r="M478" i="1"/>
  <c r="J478" i="1"/>
  <c r="K478" i="1" s="1"/>
  <c r="L478" i="1" s="1"/>
  <c r="H478" i="1"/>
  <c r="J477" i="1"/>
  <c r="H477" i="1"/>
  <c r="H476" i="1"/>
  <c r="J476" i="1" s="1"/>
  <c r="J475" i="1"/>
  <c r="H475" i="1"/>
  <c r="H474" i="1"/>
  <c r="L473" i="1"/>
  <c r="M473" i="1" s="1"/>
  <c r="K473" i="1"/>
  <c r="H473" i="1"/>
  <c r="J473" i="1" s="1"/>
  <c r="J472" i="1"/>
  <c r="K472" i="1" s="1"/>
  <c r="L472" i="1" s="1"/>
  <c r="M472" i="1" s="1"/>
  <c r="H471" i="1"/>
  <c r="J471" i="1" s="1"/>
  <c r="H470" i="1"/>
  <c r="H469" i="1"/>
  <c r="H468" i="1"/>
  <c r="J468" i="1" s="1"/>
  <c r="K468" i="1" s="1"/>
  <c r="L468" i="1" s="1"/>
  <c r="M468" i="1" s="1"/>
  <c r="H467" i="1"/>
  <c r="M466" i="1"/>
  <c r="J466" i="1"/>
  <c r="H466" i="1"/>
  <c r="K466" i="1" s="1"/>
  <c r="L466" i="1" s="1"/>
  <c r="L465" i="1"/>
  <c r="M465" i="1" s="1"/>
  <c r="K465" i="1"/>
  <c r="J465" i="1"/>
  <c r="H464" i="1"/>
  <c r="H463" i="1"/>
  <c r="J463" i="1" s="1"/>
  <c r="K463" i="1" s="1"/>
  <c r="L463" i="1" s="1"/>
  <c r="M463" i="1" s="1"/>
  <c r="K462" i="1"/>
  <c r="L462" i="1" s="1"/>
  <c r="M462" i="1" s="1"/>
  <c r="J462" i="1"/>
  <c r="H462" i="1"/>
  <c r="J461" i="1"/>
  <c r="H461" i="1"/>
  <c r="K461" i="1" s="1"/>
  <c r="L461" i="1" s="1"/>
  <c r="M461" i="1" s="1"/>
  <c r="L460" i="1"/>
  <c r="M460" i="1" s="1"/>
  <c r="K460" i="1"/>
  <c r="J460" i="1"/>
  <c r="H460" i="1"/>
  <c r="H459" i="1"/>
  <c r="H458" i="1"/>
  <c r="J458" i="1" s="1"/>
  <c r="H457" i="1"/>
  <c r="H456" i="1"/>
  <c r="H455" i="1"/>
  <c r="J455" i="1" s="1"/>
  <c r="K455" i="1" s="1"/>
  <c r="L455" i="1" s="1"/>
  <c r="M455" i="1" s="1"/>
  <c r="H454" i="1"/>
  <c r="M453" i="1"/>
  <c r="J453" i="1"/>
  <c r="H453" i="1"/>
  <c r="K453" i="1" s="1"/>
  <c r="L453" i="1" s="1"/>
  <c r="L452" i="1"/>
  <c r="M452" i="1" s="1"/>
  <c r="K452" i="1"/>
  <c r="J452" i="1"/>
  <c r="H452" i="1"/>
  <c r="H451" i="1"/>
  <c r="H450" i="1"/>
  <c r="J450" i="1" s="1"/>
  <c r="H449" i="1"/>
  <c r="H448" i="1"/>
  <c r="L447" i="1"/>
  <c r="M447" i="1" s="1"/>
  <c r="K447" i="1"/>
  <c r="J447" i="1"/>
  <c r="H446" i="1"/>
  <c r="H445" i="1"/>
  <c r="J445" i="1" s="1"/>
  <c r="K444" i="1"/>
  <c r="L444" i="1" s="1"/>
  <c r="M444" i="1" s="1"/>
  <c r="J444" i="1"/>
  <c r="H444" i="1"/>
  <c r="H443" i="1"/>
  <c r="M442" i="1"/>
  <c r="L442" i="1"/>
  <c r="K442" i="1"/>
  <c r="J442" i="1"/>
  <c r="H442" i="1"/>
  <c r="H441" i="1"/>
  <c r="J441" i="1" s="1"/>
  <c r="K441" i="1" s="1"/>
  <c r="L441" i="1" s="1"/>
  <c r="M441" i="1" s="1"/>
  <c r="M440" i="1"/>
  <c r="J440" i="1"/>
  <c r="H440" i="1"/>
  <c r="K440" i="1" s="1"/>
  <c r="L440" i="1" s="1"/>
  <c r="L439" i="1"/>
  <c r="M439" i="1" s="1"/>
  <c r="K439" i="1"/>
  <c r="J439" i="1"/>
  <c r="H438" i="1"/>
  <c r="L437" i="1"/>
  <c r="M437" i="1" s="1"/>
  <c r="K437" i="1"/>
  <c r="J437" i="1"/>
  <c r="H437" i="1"/>
  <c r="H436" i="1"/>
  <c r="J436" i="1" s="1"/>
  <c r="K436" i="1" s="1"/>
  <c r="L436" i="1" s="1"/>
  <c r="M436" i="1" s="1"/>
  <c r="M435" i="1"/>
  <c r="J435" i="1"/>
  <c r="H435" i="1"/>
  <c r="K435" i="1" s="1"/>
  <c r="L435" i="1" s="1"/>
  <c r="M434" i="1"/>
  <c r="L434" i="1"/>
  <c r="K434" i="1"/>
  <c r="J434" i="1"/>
  <c r="H434" i="1"/>
  <c r="J433" i="1"/>
  <c r="H433" i="1"/>
  <c r="H432" i="1"/>
  <c r="H431" i="1"/>
  <c r="H430" i="1"/>
  <c r="M429" i="1"/>
  <c r="L429" i="1"/>
  <c r="K429" i="1"/>
  <c r="J429" i="1"/>
  <c r="H429" i="1"/>
  <c r="H428" i="1"/>
  <c r="M427" i="1"/>
  <c r="J427" i="1"/>
  <c r="H427" i="1"/>
  <c r="K427" i="1" s="1"/>
  <c r="L427" i="1" s="1"/>
  <c r="J426" i="1"/>
  <c r="K426" i="1" s="1"/>
  <c r="L426" i="1" s="1"/>
  <c r="M426" i="1" s="1"/>
  <c r="H426" i="1"/>
  <c r="H425" i="1"/>
  <c r="H424" i="1"/>
  <c r="L423" i="1"/>
  <c r="M423" i="1" s="1"/>
  <c r="K423" i="1"/>
  <c r="J423" i="1"/>
  <c r="H423" i="1"/>
  <c r="H422" i="1"/>
  <c r="M421" i="1"/>
  <c r="K421" i="1"/>
  <c r="L421" i="1" s="1"/>
  <c r="J421" i="1"/>
  <c r="H421" i="1"/>
  <c r="H420" i="1"/>
  <c r="J419" i="1"/>
  <c r="H419" i="1"/>
  <c r="K419" i="1" s="1"/>
  <c r="L419" i="1" s="1"/>
  <c r="M419" i="1" s="1"/>
  <c r="J418" i="1"/>
  <c r="K418" i="1" s="1"/>
  <c r="L418" i="1" s="1"/>
  <c r="M418" i="1" s="1"/>
  <c r="H418" i="1"/>
  <c r="J417" i="1"/>
  <c r="H417" i="1"/>
  <c r="H416" i="1"/>
  <c r="K415" i="1"/>
  <c r="L415" i="1" s="1"/>
  <c r="M415" i="1" s="1"/>
  <c r="J415" i="1"/>
  <c r="M414" i="1"/>
  <c r="J414" i="1"/>
  <c r="K414" i="1" s="1"/>
  <c r="L414" i="1" s="1"/>
  <c r="J413" i="1"/>
  <c r="K413" i="1" s="1"/>
  <c r="L413" i="1" s="1"/>
  <c r="M413" i="1" s="1"/>
  <c r="M412" i="1"/>
  <c r="J412" i="1"/>
  <c r="K412" i="1" s="1"/>
  <c r="L412" i="1" s="1"/>
  <c r="J411" i="1"/>
  <c r="K411" i="1" s="1"/>
  <c r="L411" i="1" s="1"/>
  <c r="M411" i="1" s="1"/>
  <c r="M410" i="1"/>
  <c r="J410" i="1"/>
  <c r="K410" i="1" s="1"/>
  <c r="L410" i="1" s="1"/>
  <c r="J409" i="1"/>
  <c r="K409" i="1" s="1"/>
  <c r="L409" i="1" s="1"/>
  <c r="M409" i="1" s="1"/>
  <c r="J408" i="1"/>
  <c r="K408" i="1" s="1"/>
  <c r="L408" i="1" s="1"/>
  <c r="M408" i="1" s="1"/>
  <c r="L407" i="1"/>
  <c r="M407" i="1" s="1"/>
  <c r="K407" i="1"/>
  <c r="J407" i="1"/>
  <c r="J406" i="1"/>
  <c r="K406" i="1" s="1"/>
  <c r="L406" i="1" s="1"/>
  <c r="M406" i="1" s="1"/>
  <c r="J405" i="1"/>
  <c r="K405" i="1" s="1"/>
  <c r="L405" i="1" s="1"/>
  <c r="M405" i="1" s="1"/>
  <c r="M404" i="1"/>
  <c r="J404" i="1"/>
  <c r="K404" i="1" s="1"/>
  <c r="L404" i="1" s="1"/>
  <c r="J403" i="1"/>
  <c r="K403" i="1" s="1"/>
  <c r="L403" i="1" s="1"/>
  <c r="M403" i="1" s="1"/>
  <c r="M402" i="1"/>
  <c r="J402" i="1"/>
  <c r="K402" i="1" s="1"/>
  <c r="L402" i="1" s="1"/>
  <c r="L401" i="1"/>
  <c r="M401" i="1" s="1"/>
  <c r="K401" i="1"/>
  <c r="J401" i="1"/>
  <c r="J400" i="1"/>
  <c r="K400" i="1" s="1"/>
  <c r="L400" i="1" s="1"/>
  <c r="M400" i="1" s="1"/>
  <c r="L399" i="1"/>
  <c r="M399" i="1" s="1"/>
  <c r="K399" i="1"/>
  <c r="J399" i="1"/>
  <c r="J398" i="1"/>
  <c r="K398" i="1" s="1"/>
  <c r="L398" i="1" s="1"/>
  <c r="M398" i="1" s="1"/>
  <c r="J397" i="1"/>
  <c r="K397" i="1" s="1"/>
  <c r="L397" i="1" s="1"/>
  <c r="M397" i="1" s="1"/>
  <c r="J396" i="1"/>
  <c r="K396" i="1" s="1"/>
  <c r="L396" i="1" s="1"/>
  <c r="M396" i="1" s="1"/>
  <c r="K395" i="1"/>
  <c r="L395" i="1" s="1"/>
  <c r="M395" i="1" s="1"/>
  <c r="J395" i="1"/>
  <c r="M394" i="1"/>
  <c r="J394" i="1"/>
  <c r="K394" i="1" s="1"/>
  <c r="L394" i="1" s="1"/>
  <c r="K393" i="1"/>
  <c r="L393" i="1" s="1"/>
  <c r="M393" i="1" s="1"/>
  <c r="J393" i="1"/>
  <c r="J392" i="1"/>
  <c r="K392" i="1" s="1"/>
  <c r="L392" i="1" s="1"/>
  <c r="M392" i="1" s="1"/>
  <c r="L391" i="1"/>
  <c r="M391" i="1" s="1"/>
  <c r="K391" i="1"/>
  <c r="J391" i="1"/>
  <c r="J390" i="1"/>
  <c r="K390" i="1" s="1"/>
  <c r="L390" i="1" s="1"/>
  <c r="M390" i="1" s="1"/>
  <c r="K389" i="1"/>
  <c r="L389" i="1" s="1"/>
  <c r="M389" i="1" s="1"/>
  <c r="J389" i="1"/>
  <c r="M388" i="1"/>
  <c r="J388" i="1"/>
  <c r="K388" i="1" s="1"/>
  <c r="L388" i="1" s="1"/>
  <c r="J387" i="1"/>
  <c r="K387" i="1" s="1"/>
  <c r="L387" i="1" s="1"/>
  <c r="M387" i="1" s="1"/>
  <c r="J386" i="1"/>
  <c r="K386" i="1" s="1"/>
  <c r="L386" i="1" s="1"/>
  <c r="M386" i="1" s="1"/>
  <c r="K385" i="1"/>
  <c r="L385" i="1" s="1"/>
  <c r="M385" i="1" s="1"/>
  <c r="J385" i="1"/>
  <c r="J384" i="1"/>
  <c r="K384" i="1" s="1"/>
  <c r="L384" i="1" s="1"/>
  <c r="M384" i="1" s="1"/>
  <c r="L383" i="1"/>
  <c r="M383" i="1" s="1"/>
  <c r="K383" i="1"/>
  <c r="J383" i="1"/>
  <c r="M382" i="1"/>
  <c r="J382" i="1"/>
  <c r="K382" i="1" s="1"/>
  <c r="L382" i="1" s="1"/>
  <c r="J381" i="1"/>
  <c r="K381" i="1" s="1"/>
  <c r="L381" i="1" s="1"/>
  <c r="M381" i="1" s="1"/>
  <c r="J380" i="1"/>
  <c r="K380" i="1" s="1"/>
  <c r="L380" i="1" s="1"/>
  <c r="M380" i="1" s="1"/>
  <c r="L379" i="1"/>
  <c r="M379" i="1" s="1"/>
  <c r="K379" i="1"/>
  <c r="J379" i="1"/>
  <c r="M378" i="1"/>
  <c r="J378" i="1"/>
  <c r="K378" i="1" s="1"/>
  <c r="L378" i="1" s="1"/>
  <c r="K377" i="1"/>
  <c r="L377" i="1" s="1"/>
  <c r="M377" i="1" s="1"/>
  <c r="J377" i="1"/>
  <c r="J376" i="1"/>
  <c r="K376" i="1" s="1"/>
  <c r="L376" i="1" s="1"/>
  <c r="M376" i="1" s="1"/>
  <c r="L375" i="1"/>
  <c r="M375" i="1" s="1"/>
  <c r="K375" i="1"/>
  <c r="J375" i="1"/>
  <c r="J374" i="1"/>
  <c r="K374" i="1" s="1"/>
  <c r="L374" i="1" s="1"/>
  <c r="M374" i="1" s="1"/>
  <c r="J373" i="1"/>
  <c r="K373" i="1" s="1"/>
  <c r="L373" i="1" s="1"/>
  <c r="M373" i="1" s="1"/>
  <c r="M372" i="1"/>
  <c r="J372" i="1"/>
  <c r="K372" i="1" s="1"/>
  <c r="L372" i="1" s="1"/>
  <c r="J371" i="1"/>
  <c r="K371" i="1" s="1"/>
  <c r="L371" i="1" s="1"/>
  <c r="M371" i="1" s="1"/>
  <c r="J370" i="1"/>
  <c r="K370" i="1" s="1"/>
  <c r="L370" i="1" s="1"/>
  <c r="M370" i="1" s="1"/>
  <c r="L369" i="1"/>
  <c r="M369" i="1" s="1"/>
  <c r="K369" i="1"/>
  <c r="J369" i="1"/>
  <c r="J368" i="1"/>
  <c r="K368" i="1" s="1"/>
  <c r="L368" i="1" s="1"/>
  <c r="M368" i="1" s="1"/>
  <c r="J367" i="1"/>
  <c r="K367" i="1" s="1"/>
  <c r="L367" i="1" s="1"/>
  <c r="M367" i="1" s="1"/>
  <c r="J366" i="1"/>
  <c r="K366" i="1" s="1"/>
  <c r="L366" i="1" s="1"/>
  <c r="M366" i="1" s="1"/>
  <c r="J365" i="1"/>
  <c r="K365" i="1" s="1"/>
  <c r="L365" i="1" s="1"/>
  <c r="M365" i="1" s="1"/>
  <c r="J364" i="1"/>
  <c r="K364" i="1" s="1"/>
  <c r="L364" i="1" s="1"/>
  <c r="M364" i="1" s="1"/>
  <c r="J363" i="1"/>
  <c r="K363" i="1" s="1"/>
  <c r="L363" i="1" s="1"/>
  <c r="M363" i="1" s="1"/>
  <c r="M362" i="1"/>
  <c r="J362" i="1"/>
  <c r="K362" i="1" s="1"/>
  <c r="L362" i="1" s="1"/>
  <c r="J361" i="1"/>
  <c r="K361" i="1" s="1"/>
  <c r="L361" i="1" s="1"/>
  <c r="M361" i="1" s="1"/>
  <c r="M360" i="1"/>
  <c r="J360" i="1"/>
  <c r="K360" i="1" s="1"/>
  <c r="L360" i="1" s="1"/>
  <c r="L359" i="1"/>
  <c r="M359" i="1" s="1"/>
  <c r="K359" i="1"/>
  <c r="J359" i="1"/>
  <c r="J358" i="1"/>
  <c r="K358" i="1" s="1"/>
  <c r="L358" i="1" s="1"/>
  <c r="M358" i="1" s="1"/>
  <c r="J357" i="1"/>
  <c r="K357" i="1" s="1"/>
  <c r="L357" i="1" s="1"/>
  <c r="M357" i="1" s="1"/>
  <c r="M356" i="1"/>
  <c r="J356" i="1"/>
  <c r="K356" i="1" s="1"/>
  <c r="L356" i="1" s="1"/>
  <c r="J355" i="1"/>
  <c r="K355" i="1" s="1"/>
  <c r="L355" i="1" s="1"/>
  <c r="M355" i="1" s="1"/>
  <c r="J354" i="1"/>
  <c r="K354" i="1" s="1"/>
  <c r="L354" i="1" s="1"/>
  <c r="M354" i="1" s="1"/>
  <c r="K353" i="1"/>
  <c r="L353" i="1" s="1"/>
  <c r="M353" i="1" s="1"/>
  <c r="J353" i="1"/>
  <c r="J352" i="1"/>
  <c r="K352" i="1" s="1"/>
  <c r="L352" i="1" s="1"/>
  <c r="M352" i="1" s="1"/>
  <c r="J351" i="1"/>
  <c r="K351" i="1" s="1"/>
  <c r="L351" i="1" s="1"/>
  <c r="M351" i="1" s="1"/>
  <c r="M350" i="1"/>
  <c r="J350" i="1"/>
  <c r="K350" i="1" s="1"/>
  <c r="L350" i="1" s="1"/>
  <c r="J349" i="1"/>
  <c r="K349" i="1" s="1"/>
  <c r="L349" i="1" s="1"/>
  <c r="M349" i="1" s="1"/>
  <c r="M348" i="1"/>
  <c r="J348" i="1"/>
  <c r="K348" i="1" s="1"/>
  <c r="L348" i="1" s="1"/>
  <c r="J347" i="1"/>
  <c r="K347" i="1" s="1"/>
  <c r="L347" i="1" s="1"/>
  <c r="M347" i="1" s="1"/>
  <c r="M346" i="1"/>
  <c r="J346" i="1"/>
  <c r="K346" i="1" s="1"/>
  <c r="L346" i="1" s="1"/>
  <c r="J345" i="1"/>
  <c r="K345" i="1" s="1"/>
  <c r="L345" i="1" s="1"/>
  <c r="M345" i="1" s="1"/>
  <c r="M344" i="1"/>
  <c r="J344" i="1"/>
  <c r="K344" i="1" s="1"/>
  <c r="L344" i="1" s="1"/>
  <c r="L343" i="1"/>
  <c r="M343" i="1" s="1"/>
  <c r="K343" i="1"/>
  <c r="J343" i="1"/>
  <c r="J342" i="1"/>
  <c r="K342" i="1" s="1"/>
  <c r="L342" i="1" s="1"/>
  <c r="M342" i="1" s="1"/>
  <c r="K341" i="1"/>
  <c r="L341" i="1" s="1"/>
  <c r="M341" i="1" s="1"/>
  <c r="J341" i="1"/>
  <c r="M340" i="1"/>
  <c r="J340" i="1"/>
  <c r="K340" i="1" s="1"/>
  <c r="L340" i="1" s="1"/>
  <c r="J339" i="1"/>
  <c r="K339" i="1" s="1"/>
  <c r="L339" i="1" s="1"/>
  <c r="M339" i="1" s="1"/>
  <c r="J338" i="1"/>
  <c r="K338" i="1" s="1"/>
  <c r="L338" i="1" s="1"/>
  <c r="M338" i="1" s="1"/>
  <c r="J337" i="1"/>
  <c r="K337" i="1" s="1"/>
  <c r="L337" i="1" s="1"/>
  <c r="M337" i="1" s="1"/>
  <c r="K336" i="1"/>
  <c r="L336" i="1" s="1"/>
  <c r="M336" i="1" s="1"/>
  <c r="J336" i="1"/>
  <c r="M335" i="1"/>
  <c r="J335" i="1"/>
  <c r="K335" i="1" s="1"/>
  <c r="L335" i="1" s="1"/>
  <c r="L334" i="1"/>
  <c r="M334" i="1" s="1"/>
  <c r="K334" i="1"/>
  <c r="J334" i="1"/>
  <c r="M333" i="1"/>
  <c r="J333" i="1"/>
  <c r="K333" i="1" s="1"/>
  <c r="L333" i="1" s="1"/>
  <c r="J332" i="1"/>
  <c r="K332" i="1" s="1"/>
  <c r="L332" i="1" s="1"/>
  <c r="M332" i="1" s="1"/>
  <c r="M331" i="1"/>
  <c r="J331" i="1"/>
  <c r="K331" i="1" s="1"/>
  <c r="L331" i="1" s="1"/>
  <c r="K330" i="1"/>
  <c r="L330" i="1" s="1"/>
  <c r="M330" i="1" s="1"/>
  <c r="J330" i="1"/>
  <c r="J329" i="1"/>
  <c r="K329" i="1" s="1"/>
  <c r="L329" i="1" s="1"/>
  <c r="M329" i="1" s="1"/>
  <c r="K328" i="1"/>
  <c r="L328" i="1" s="1"/>
  <c r="M328" i="1" s="1"/>
  <c r="J328" i="1"/>
  <c r="M327" i="1"/>
  <c r="J327" i="1"/>
  <c r="K327" i="1" s="1"/>
  <c r="L327" i="1" s="1"/>
  <c r="L326" i="1"/>
  <c r="M326" i="1" s="1"/>
  <c r="K326" i="1"/>
  <c r="J326" i="1"/>
  <c r="J325" i="1"/>
  <c r="K325" i="1" s="1"/>
  <c r="L325" i="1" s="1"/>
  <c r="M325" i="1" s="1"/>
  <c r="J324" i="1"/>
  <c r="K324" i="1" s="1"/>
  <c r="L324" i="1" s="1"/>
  <c r="M324" i="1" s="1"/>
  <c r="M323" i="1"/>
  <c r="J323" i="1"/>
  <c r="K323" i="1" s="1"/>
  <c r="L323" i="1" s="1"/>
  <c r="K322" i="1"/>
  <c r="L322" i="1" s="1"/>
  <c r="M322" i="1" s="1"/>
  <c r="J322" i="1"/>
  <c r="J321" i="1"/>
  <c r="K321" i="1" s="1"/>
  <c r="L321" i="1" s="1"/>
  <c r="M321" i="1" s="1"/>
  <c r="J320" i="1"/>
  <c r="K320" i="1" s="1"/>
  <c r="L320" i="1" s="1"/>
  <c r="M320" i="1" s="1"/>
  <c r="M319" i="1"/>
  <c r="J319" i="1"/>
  <c r="K319" i="1" s="1"/>
  <c r="L319" i="1" s="1"/>
  <c r="L318" i="1"/>
  <c r="M318" i="1" s="1"/>
  <c r="K318" i="1"/>
  <c r="J318" i="1"/>
  <c r="J317" i="1"/>
  <c r="K317" i="1" s="1"/>
  <c r="L317" i="1" s="1"/>
  <c r="M317" i="1" s="1"/>
  <c r="J316" i="1"/>
  <c r="K316" i="1" s="1"/>
  <c r="L316" i="1" s="1"/>
  <c r="M316" i="1" s="1"/>
  <c r="J315" i="1"/>
  <c r="K315" i="1" s="1"/>
  <c r="L315" i="1" s="1"/>
  <c r="M315" i="1" s="1"/>
  <c r="L314" i="1"/>
  <c r="M314" i="1" s="1"/>
  <c r="K314" i="1"/>
  <c r="J314" i="1"/>
  <c r="M313" i="1"/>
  <c r="L313" i="1"/>
  <c r="J313" i="1"/>
  <c r="K313" i="1" s="1"/>
  <c r="K312" i="1"/>
  <c r="L312" i="1" s="1"/>
  <c r="M312" i="1" s="1"/>
  <c r="J312" i="1"/>
  <c r="L311" i="1"/>
  <c r="M311" i="1" s="1"/>
  <c r="J311" i="1"/>
  <c r="K311" i="1" s="1"/>
  <c r="J310" i="1"/>
  <c r="K310" i="1" s="1"/>
  <c r="L310" i="1" s="1"/>
  <c r="M310" i="1" s="1"/>
  <c r="J309" i="1"/>
  <c r="K309" i="1" s="1"/>
  <c r="L309" i="1" s="1"/>
  <c r="M309" i="1" s="1"/>
  <c r="J308" i="1"/>
  <c r="K308" i="1" s="1"/>
  <c r="L308" i="1" s="1"/>
  <c r="M308" i="1" s="1"/>
  <c r="M307" i="1"/>
  <c r="L307" i="1"/>
  <c r="J307" i="1"/>
  <c r="K307" i="1" s="1"/>
  <c r="M306" i="1"/>
  <c r="J306" i="1"/>
  <c r="K306" i="1" s="1"/>
  <c r="L306" i="1" s="1"/>
  <c r="L305" i="1"/>
  <c r="M305" i="1" s="1"/>
  <c r="J305" i="1"/>
  <c r="K305" i="1" s="1"/>
  <c r="L304" i="1"/>
  <c r="M304" i="1" s="1"/>
  <c r="K304" i="1"/>
  <c r="J304" i="1"/>
  <c r="J303" i="1"/>
  <c r="K303" i="1" s="1"/>
  <c r="L303" i="1" s="1"/>
  <c r="M303" i="1" s="1"/>
  <c r="K302" i="1"/>
  <c r="L302" i="1" s="1"/>
  <c r="M302" i="1" s="1"/>
  <c r="J302" i="1"/>
  <c r="J301" i="1"/>
  <c r="K301" i="1" s="1"/>
  <c r="L301" i="1" s="1"/>
  <c r="M301" i="1" s="1"/>
  <c r="J300" i="1"/>
  <c r="K300" i="1" s="1"/>
  <c r="L300" i="1" s="1"/>
  <c r="M300" i="1" s="1"/>
  <c r="J299" i="1"/>
  <c r="K299" i="1" s="1"/>
  <c r="L299" i="1" s="1"/>
  <c r="M299" i="1" s="1"/>
  <c r="L298" i="1"/>
  <c r="M298" i="1" s="1"/>
  <c r="K298" i="1"/>
  <c r="J298" i="1"/>
  <c r="M297" i="1"/>
  <c r="L297" i="1"/>
  <c r="J297" i="1"/>
  <c r="K297" i="1" s="1"/>
  <c r="K296" i="1"/>
  <c r="L296" i="1" s="1"/>
  <c r="M296" i="1" s="1"/>
  <c r="J296" i="1"/>
  <c r="L295" i="1"/>
  <c r="M295" i="1" s="1"/>
  <c r="J295" i="1"/>
  <c r="K295" i="1" s="1"/>
  <c r="J294" i="1"/>
  <c r="K294" i="1" s="1"/>
  <c r="L294" i="1" s="1"/>
  <c r="M294" i="1" s="1"/>
  <c r="J293" i="1"/>
  <c r="K293" i="1" s="1"/>
  <c r="L293" i="1" s="1"/>
  <c r="M293" i="1" s="1"/>
  <c r="J292" i="1"/>
  <c r="K292" i="1" s="1"/>
  <c r="L292" i="1" s="1"/>
  <c r="M292" i="1" s="1"/>
  <c r="M291" i="1"/>
  <c r="L291" i="1"/>
  <c r="J291" i="1"/>
  <c r="K291" i="1" s="1"/>
  <c r="J290" i="1"/>
  <c r="K290" i="1" s="1"/>
  <c r="L290" i="1" s="1"/>
  <c r="M290" i="1" s="1"/>
  <c r="L289" i="1"/>
  <c r="M289" i="1" s="1"/>
  <c r="J289" i="1"/>
  <c r="K289" i="1" s="1"/>
  <c r="L288" i="1"/>
  <c r="M288" i="1" s="1"/>
  <c r="K288" i="1"/>
  <c r="J288" i="1"/>
  <c r="J287" i="1"/>
  <c r="K287" i="1" s="1"/>
  <c r="L287" i="1" s="1"/>
  <c r="M287" i="1" s="1"/>
  <c r="K286" i="1"/>
  <c r="L286" i="1" s="1"/>
  <c r="M286" i="1" s="1"/>
  <c r="J286" i="1"/>
  <c r="J285" i="1"/>
  <c r="K285" i="1" s="1"/>
  <c r="L285" i="1" s="1"/>
  <c r="M285" i="1" s="1"/>
  <c r="J284" i="1"/>
  <c r="K284" i="1" s="1"/>
  <c r="L284" i="1" s="1"/>
  <c r="M284" i="1" s="1"/>
  <c r="J283" i="1"/>
  <c r="K283" i="1" s="1"/>
  <c r="L283" i="1" s="1"/>
  <c r="M283" i="1" s="1"/>
  <c r="L282" i="1"/>
  <c r="M282" i="1" s="1"/>
  <c r="K282" i="1"/>
  <c r="J282" i="1"/>
  <c r="M281" i="1"/>
  <c r="L281" i="1"/>
  <c r="J281" i="1"/>
  <c r="K281" i="1" s="1"/>
  <c r="K280" i="1"/>
  <c r="L280" i="1" s="1"/>
  <c r="M280" i="1" s="1"/>
  <c r="J280" i="1"/>
  <c r="L279" i="1"/>
  <c r="M279" i="1" s="1"/>
  <c r="J279" i="1"/>
  <c r="K279" i="1" s="1"/>
  <c r="J278" i="1"/>
  <c r="K278" i="1" s="1"/>
  <c r="L278" i="1" s="1"/>
  <c r="M278" i="1" s="1"/>
  <c r="J277" i="1"/>
  <c r="K277" i="1" s="1"/>
  <c r="L277" i="1" s="1"/>
  <c r="M277" i="1" s="1"/>
  <c r="J276" i="1"/>
  <c r="K276" i="1" s="1"/>
  <c r="L276" i="1" s="1"/>
  <c r="M276" i="1" s="1"/>
  <c r="M275" i="1"/>
  <c r="L275" i="1"/>
  <c r="J275" i="1"/>
  <c r="K275" i="1" s="1"/>
  <c r="J274" i="1"/>
  <c r="K274" i="1" s="1"/>
  <c r="L274" i="1" s="1"/>
  <c r="M274" i="1" s="1"/>
  <c r="L273" i="1"/>
  <c r="M273" i="1" s="1"/>
  <c r="J273" i="1"/>
  <c r="K273" i="1" s="1"/>
  <c r="L272" i="1"/>
  <c r="M272" i="1" s="1"/>
  <c r="K272" i="1"/>
  <c r="J272" i="1"/>
  <c r="J271" i="1"/>
  <c r="K271" i="1" s="1"/>
  <c r="L271" i="1" s="1"/>
  <c r="M271" i="1" s="1"/>
  <c r="K270" i="1"/>
  <c r="L270" i="1" s="1"/>
  <c r="M270" i="1" s="1"/>
  <c r="J270" i="1"/>
  <c r="J269" i="1"/>
  <c r="K269" i="1" s="1"/>
  <c r="L269" i="1" s="1"/>
  <c r="M269" i="1" s="1"/>
  <c r="J268" i="1"/>
  <c r="K268" i="1" s="1"/>
  <c r="L268" i="1" s="1"/>
  <c r="M268" i="1" s="1"/>
  <c r="J267" i="1"/>
  <c r="K267" i="1" s="1"/>
  <c r="L267" i="1" s="1"/>
  <c r="M267" i="1" s="1"/>
  <c r="J266" i="1"/>
  <c r="K266" i="1" s="1"/>
  <c r="L266" i="1" s="1"/>
  <c r="M266" i="1" s="1"/>
  <c r="M265" i="1"/>
  <c r="L265" i="1"/>
  <c r="J265" i="1"/>
  <c r="K265" i="1" s="1"/>
  <c r="K264" i="1"/>
  <c r="L264" i="1" s="1"/>
  <c r="M264" i="1" s="1"/>
  <c r="J264" i="1"/>
  <c r="L263" i="1"/>
  <c r="M263" i="1" s="1"/>
  <c r="J263" i="1"/>
  <c r="K263" i="1" s="1"/>
  <c r="J262" i="1"/>
  <c r="K262" i="1" s="1"/>
  <c r="L262" i="1" s="1"/>
  <c r="M262" i="1" s="1"/>
  <c r="J261" i="1"/>
  <c r="K261" i="1" s="1"/>
  <c r="L261" i="1" s="1"/>
  <c r="M261" i="1" s="1"/>
  <c r="K260" i="1"/>
  <c r="L260" i="1" s="1"/>
  <c r="M260" i="1" s="1"/>
  <c r="J260" i="1"/>
  <c r="J259" i="1"/>
  <c r="K259" i="1" s="1"/>
  <c r="L259" i="1" s="1"/>
  <c r="M259" i="1" s="1"/>
  <c r="J258" i="1"/>
  <c r="K258" i="1" s="1"/>
  <c r="L258" i="1" s="1"/>
  <c r="M258" i="1" s="1"/>
  <c r="L257" i="1"/>
  <c r="M257" i="1" s="1"/>
  <c r="J257" i="1"/>
  <c r="K257" i="1" s="1"/>
  <c r="L256" i="1"/>
  <c r="M256" i="1" s="1"/>
  <c r="K256" i="1"/>
  <c r="J256" i="1"/>
  <c r="J255" i="1"/>
  <c r="K255" i="1" s="1"/>
  <c r="L255" i="1" s="1"/>
  <c r="M255" i="1" s="1"/>
  <c r="K254" i="1"/>
  <c r="L254" i="1" s="1"/>
  <c r="M254" i="1" s="1"/>
  <c r="J254" i="1"/>
  <c r="J253" i="1"/>
  <c r="K253" i="1" s="1"/>
  <c r="L253" i="1" s="1"/>
  <c r="M253" i="1" s="1"/>
  <c r="J252" i="1"/>
  <c r="K252" i="1" s="1"/>
  <c r="L252" i="1" s="1"/>
  <c r="M252" i="1" s="1"/>
  <c r="J251" i="1"/>
  <c r="K251" i="1" s="1"/>
  <c r="L251" i="1" s="1"/>
  <c r="M251" i="1" s="1"/>
  <c r="J250" i="1"/>
  <c r="K250" i="1" s="1"/>
  <c r="L250" i="1" s="1"/>
  <c r="M250" i="1" s="1"/>
  <c r="M249" i="1"/>
  <c r="L249" i="1"/>
  <c r="J249" i="1"/>
  <c r="K249" i="1" s="1"/>
  <c r="K248" i="1"/>
  <c r="L248" i="1" s="1"/>
  <c r="M248" i="1" s="1"/>
  <c r="J248" i="1"/>
  <c r="L247" i="1"/>
  <c r="M247" i="1" s="1"/>
  <c r="J247" i="1"/>
  <c r="K247" i="1" s="1"/>
  <c r="J246" i="1"/>
  <c r="K246" i="1" s="1"/>
  <c r="L246" i="1" s="1"/>
  <c r="M246" i="1" s="1"/>
  <c r="J245" i="1"/>
  <c r="K245" i="1" s="1"/>
  <c r="L245" i="1" s="1"/>
  <c r="M245" i="1" s="1"/>
  <c r="J244" i="1"/>
  <c r="K244" i="1" s="1"/>
  <c r="L244" i="1" s="1"/>
  <c r="M244" i="1" s="1"/>
  <c r="J243" i="1"/>
  <c r="K243" i="1" s="1"/>
  <c r="L243" i="1" s="1"/>
  <c r="M243" i="1" s="1"/>
  <c r="M242" i="1"/>
  <c r="J242" i="1"/>
  <c r="K242" i="1" s="1"/>
  <c r="L242" i="1" s="1"/>
  <c r="L241" i="1"/>
  <c r="M241" i="1" s="1"/>
  <c r="J241" i="1"/>
  <c r="K241" i="1" s="1"/>
  <c r="L240" i="1"/>
  <c r="M240" i="1" s="1"/>
  <c r="K240" i="1"/>
  <c r="J240" i="1"/>
  <c r="K239" i="1"/>
  <c r="L239" i="1" s="1"/>
  <c r="M239" i="1" s="1"/>
  <c r="J239" i="1"/>
  <c r="L238" i="1"/>
  <c r="M238" i="1" s="1"/>
  <c r="K238" i="1"/>
  <c r="J238" i="1"/>
  <c r="K237" i="1"/>
  <c r="L237" i="1" s="1"/>
  <c r="M237" i="1" s="1"/>
  <c r="J237" i="1"/>
  <c r="L236" i="1"/>
  <c r="M236" i="1" s="1"/>
  <c r="K236" i="1"/>
  <c r="J236" i="1"/>
  <c r="K235" i="1"/>
  <c r="L235" i="1" s="1"/>
  <c r="M235" i="1" s="1"/>
  <c r="J235" i="1"/>
  <c r="L234" i="1"/>
  <c r="M234" i="1" s="1"/>
  <c r="K234" i="1"/>
  <c r="J234" i="1"/>
  <c r="K233" i="1"/>
  <c r="L233" i="1" s="1"/>
  <c r="M233" i="1" s="1"/>
  <c r="J233" i="1"/>
  <c r="L232" i="1"/>
  <c r="M232" i="1" s="1"/>
  <c r="K232" i="1"/>
  <c r="J232" i="1"/>
  <c r="K231" i="1"/>
  <c r="L231" i="1" s="1"/>
  <c r="M231" i="1" s="1"/>
  <c r="J231" i="1"/>
  <c r="L230" i="1"/>
  <c r="M230" i="1" s="1"/>
  <c r="K230" i="1"/>
  <c r="J230" i="1"/>
  <c r="K229" i="1"/>
  <c r="L229" i="1" s="1"/>
  <c r="M229" i="1" s="1"/>
  <c r="J229" i="1"/>
  <c r="L228" i="1"/>
  <c r="M228" i="1" s="1"/>
  <c r="K228" i="1"/>
  <c r="J228" i="1"/>
  <c r="K227" i="1"/>
  <c r="L227" i="1" s="1"/>
  <c r="M227" i="1" s="1"/>
  <c r="J227" i="1"/>
  <c r="L226" i="1"/>
  <c r="M226" i="1" s="1"/>
  <c r="K226" i="1"/>
  <c r="J226" i="1"/>
  <c r="K225" i="1"/>
  <c r="L225" i="1" s="1"/>
  <c r="M225" i="1" s="1"/>
  <c r="J225" i="1"/>
  <c r="L224" i="1"/>
  <c r="M224" i="1" s="1"/>
  <c r="K224" i="1"/>
  <c r="J224" i="1"/>
  <c r="K223" i="1"/>
  <c r="L223" i="1" s="1"/>
  <c r="M223" i="1" s="1"/>
  <c r="J223" i="1"/>
  <c r="L222" i="1"/>
  <c r="M222" i="1" s="1"/>
  <c r="K222" i="1"/>
  <c r="J222" i="1"/>
  <c r="K221" i="1"/>
  <c r="L221" i="1" s="1"/>
  <c r="M221" i="1" s="1"/>
  <c r="J221" i="1"/>
  <c r="L220" i="1"/>
  <c r="M220" i="1" s="1"/>
  <c r="K220" i="1"/>
  <c r="J220" i="1"/>
  <c r="K219" i="1"/>
  <c r="L219" i="1" s="1"/>
  <c r="M219" i="1" s="1"/>
  <c r="J219" i="1"/>
  <c r="L218" i="1"/>
  <c r="M218" i="1" s="1"/>
  <c r="K218" i="1"/>
  <c r="J218" i="1"/>
  <c r="K217" i="1"/>
  <c r="L217" i="1" s="1"/>
  <c r="M217" i="1" s="1"/>
  <c r="J217" i="1"/>
  <c r="L216" i="1"/>
  <c r="M216" i="1" s="1"/>
  <c r="K216" i="1"/>
  <c r="J216" i="1"/>
  <c r="K215" i="1"/>
  <c r="L215" i="1" s="1"/>
  <c r="M215" i="1" s="1"/>
  <c r="J215" i="1"/>
  <c r="L214" i="1"/>
  <c r="M214" i="1" s="1"/>
  <c r="K214" i="1"/>
  <c r="J214" i="1"/>
  <c r="K213" i="1"/>
  <c r="L213" i="1" s="1"/>
  <c r="M213" i="1" s="1"/>
  <c r="J213" i="1"/>
  <c r="L212" i="1"/>
  <c r="M212" i="1" s="1"/>
  <c r="K212" i="1"/>
  <c r="J212" i="1"/>
  <c r="K211" i="1"/>
  <c r="L211" i="1" s="1"/>
  <c r="M211" i="1" s="1"/>
  <c r="J211" i="1"/>
  <c r="L210" i="1"/>
  <c r="M210" i="1" s="1"/>
  <c r="K210" i="1"/>
  <c r="J210" i="1"/>
  <c r="K209" i="1"/>
  <c r="L209" i="1" s="1"/>
  <c r="M209" i="1" s="1"/>
  <c r="J209" i="1"/>
  <c r="L208" i="1"/>
  <c r="M208" i="1" s="1"/>
  <c r="K208" i="1"/>
  <c r="J208" i="1"/>
  <c r="K207" i="1"/>
  <c r="L207" i="1" s="1"/>
  <c r="M207" i="1" s="1"/>
  <c r="J207" i="1"/>
  <c r="L206" i="1"/>
  <c r="M206" i="1" s="1"/>
  <c r="K206" i="1"/>
  <c r="J206" i="1"/>
  <c r="K205" i="1"/>
  <c r="L205" i="1" s="1"/>
  <c r="M205" i="1" s="1"/>
  <c r="J205" i="1"/>
  <c r="L204" i="1"/>
  <c r="M204" i="1" s="1"/>
  <c r="K204" i="1"/>
  <c r="J204" i="1"/>
  <c r="K203" i="1"/>
  <c r="L203" i="1" s="1"/>
  <c r="M203" i="1" s="1"/>
  <c r="J203" i="1"/>
  <c r="L202" i="1"/>
  <c r="M202" i="1" s="1"/>
  <c r="K202" i="1"/>
  <c r="J202" i="1"/>
  <c r="K201" i="1"/>
  <c r="L201" i="1" s="1"/>
  <c r="M201" i="1" s="1"/>
  <c r="J201" i="1"/>
  <c r="L200" i="1"/>
  <c r="M200" i="1" s="1"/>
  <c r="K200" i="1"/>
  <c r="J200" i="1"/>
  <c r="K199" i="1"/>
  <c r="L199" i="1" s="1"/>
  <c r="M199" i="1" s="1"/>
  <c r="J199" i="1"/>
  <c r="L198" i="1"/>
  <c r="M198" i="1" s="1"/>
  <c r="K198" i="1"/>
  <c r="J198" i="1"/>
  <c r="K197" i="1"/>
  <c r="L197" i="1" s="1"/>
  <c r="M197" i="1" s="1"/>
  <c r="J197" i="1"/>
  <c r="L196" i="1"/>
  <c r="M196" i="1" s="1"/>
  <c r="K196" i="1"/>
  <c r="J196" i="1"/>
  <c r="K195" i="1"/>
  <c r="L195" i="1" s="1"/>
  <c r="M195" i="1" s="1"/>
  <c r="J195" i="1"/>
  <c r="L194" i="1"/>
  <c r="M194" i="1" s="1"/>
  <c r="K194" i="1"/>
  <c r="J194" i="1"/>
  <c r="K193" i="1"/>
  <c r="L193" i="1" s="1"/>
  <c r="M193" i="1" s="1"/>
  <c r="J193" i="1"/>
  <c r="L192" i="1"/>
  <c r="M192" i="1" s="1"/>
  <c r="K192" i="1"/>
  <c r="J192" i="1"/>
  <c r="K191" i="1"/>
  <c r="L191" i="1" s="1"/>
  <c r="M191" i="1" s="1"/>
  <c r="J191" i="1"/>
  <c r="L190" i="1"/>
  <c r="M190" i="1" s="1"/>
  <c r="K190" i="1"/>
  <c r="J190" i="1"/>
  <c r="K189" i="1"/>
  <c r="L189" i="1" s="1"/>
  <c r="M189" i="1" s="1"/>
  <c r="J189" i="1"/>
  <c r="L188" i="1"/>
  <c r="M188" i="1" s="1"/>
  <c r="K188" i="1"/>
  <c r="J188" i="1"/>
  <c r="K187" i="1"/>
  <c r="L187" i="1" s="1"/>
  <c r="M187" i="1" s="1"/>
  <c r="J187" i="1"/>
  <c r="L186" i="1"/>
  <c r="M186" i="1" s="1"/>
  <c r="K186" i="1"/>
  <c r="J186" i="1"/>
  <c r="K185" i="1"/>
  <c r="L185" i="1" s="1"/>
  <c r="M185" i="1" s="1"/>
  <c r="J185" i="1"/>
  <c r="L184" i="1"/>
  <c r="M184" i="1" s="1"/>
  <c r="K184" i="1"/>
  <c r="J184" i="1"/>
  <c r="K183" i="1"/>
  <c r="L183" i="1" s="1"/>
  <c r="M183" i="1" s="1"/>
  <c r="J183" i="1"/>
  <c r="L182" i="1"/>
  <c r="M182" i="1" s="1"/>
  <c r="K182" i="1"/>
  <c r="J182" i="1"/>
  <c r="K181" i="1"/>
  <c r="L181" i="1" s="1"/>
  <c r="M181" i="1" s="1"/>
  <c r="J181" i="1"/>
  <c r="L180" i="1"/>
  <c r="M180" i="1" s="1"/>
  <c r="K180" i="1"/>
  <c r="J180" i="1"/>
  <c r="K179" i="1"/>
  <c r="L179" i="1" s="1"/>
  <c r="M179" i="1" s="1"/>
  <c r="J179" i="1"/>
  <c r="L178" i="1"/>
  <c r="M178" i="1" s="1"/>
  <c r="K178" i="1"/>
  <c r="J178" i="1"/>
  <c r="K177" i="1"/>
  <c r="L177" i="1" s="1"/>
  <c r="M177" i="1" s="1"/>
  <c r="J177" i="1"/>
  <c r="L176" i="1"/>
  <c r="M176" i="1" s="1"/>
  <c r="K176" i="1"/>
  <c r="J176" i="1"/>
  <c r="K175" i="1"/>
  <c r="L175" i="1" s="1"/>
  <c r="M175" i="1" s="1"/>
  <c r="J175" i="1"/>
  <c r="L174" i="1"/>
  <c r="M174" i="1" s="1"/>
  <c r="K174" i="1"/>
  <c r="J174" i="1"/>
  <c r="K173" i="1"/>
  <c r="L173" i="1" s="1"/>
  <c r="M173" i="1" s="1"/>
  <c r="J173" i="1"/>
  <c r="L172" i="1"/>
  <c r="M172" i="1" s="1"/>
  <c r="K172" i="1"/>
  <c r="J172" i="1"/>
  <c r="K171" i="1"/>
  <c r="L171" i="1" s="1"/>
  <c r="M171" i="1" s="1"/>
  <c r="J171" i="1"/>
  <c r="L170" i="1"/>
  <c r="M170" i="1" s="1"/>
  <c r="K170" i="1"/>
  <c r="J170" i="1"/>
  <c r="K169" i="1"/>
  <c r="L169" i="1" s="1"/>
  <c r="M169" i="1" s="1"/>
  <c r="J169" i="1"/>
  <c r="L168" i="1"/>
  <c r="M168" i="1" s="1"/>
  <c r="K168" i="1"/>
  <c r="J168" i="1"/>
  <c r="K167" i="1"/>
  <c r="L167" i="1" s="1"/>
  <c r="M167" i="1" s="1"/>
  <c r="J167" i="1"/>
  <c r="L166" i="1"/>
  <c r="M166" i="1" s="1"/>
  <c r="K166" i="1"/>
  <c r="J166" i="1"/>
  <c r="K165" i="1"/>
  <c r="L165" i="1" s="1"/>
  <c r="M165" i="1" s="1"/>
  <c r="J165" i="1"/>
  <c r="L164" i="1"/>
  <c r="M164" i="1" s="1"/>
  <c r="K164" i="1"/>
  <c r="J164" i="1"/>
  <c r="K163" i="1"/>
  <c r="L163" i="1" s="1"/>
  <c r="M163" i="1" s="1"/>
  <c r="J163" i="1"/>
  <c r="L162" i="1"/>
  <c r="M162" i="1" s="1"/>
  <c r="K162" i="1"/>
  <c r="J162" i="1"/>
  <c r="K161" i="1"/>
  <c r="L161" i="1" s="1"/>
  <c r="M161" i="1" s="1"/>
  <c r="J161" i="1"/>
  <c r="L160" i="1"/>
  <c r="M160" i="1" s="1"/>
  <c r="K160" i="1"/>
  <c r="J160" i="1"/>
  <c r="K159" i="1"/>
  <c r="L159" i="1" s="1"/>
  <c r="M159" i="1" s="1"/>
  <c r="J159" i="1"/>
  <c r="L158" i="1"/>
  <c r="M158" i="1" s="1"/>
  <c r="K158" i="1"/>
  <c r="J158" i="1"/>
  <c r="K157" i="1"/>
  <c r="L157" i="1" s="1"/>
  <c r="M157" i="1" s="1"/>
  <c r="J157" i="1"/>
  <c r="L156" i="1"/>
  <c r="M156" i="1" s="1"/>
  <c r="K156" i="1"/>
  <c r="J156" i="1"/>
  <c r="K155" i="1"/>
  <c r="L155" i="1" s="1"/>
  <c r="M155" i="1" s="1"/>
  <c r="J155" i="1"/>
  <c r="M154" i="1"/>
  <c r="L154" i="1"/>
  <c r="K154" i="1"/>
  <c r="J154" i="1"/>
  <c r="K153" i="1"/>
  <c r="L153" i="1" s="1"/>
  <c r="M153" i="1" s="1"/>
  <c r="J153" i="1"/>
  <c r="L152" i="1"/>
  <c r="M152" i="1" s="1"/>
  <c r="K152" i="1"/>
  <c r="J152" i="1"/>
  <c r="K151" i="1"/>
  <c r="L151" i="1" s="1"/>
  <c r="M151" i="1" s="1"/>
  <c r="J151" i="1"/>
  <c r="L150" i="1"/>
  <c r="M150" i="1" s="1"/>
  <c r="K150" i="1"/>
  <c r="J150" i="1"/>
  <c r="K149" i="1"/>
  <c r="L149" i="1" s="1"/>
  <c r="M149" i="1" s="1"/>
  <c r="J149" i="1"/>
  <c r="L148" i="1"/>
  <c r="M148" i="1" s="1"/>
  <c r="K148" i="1"/>
  <c r="J148" i="1"/>
  <c r="K147" i="1"/>
  <c r="L147" i="1" s="1"/>
  <c r="M147" i="1" s="1"/>
  <c r="J147" i="1"/>
  <c r="M146" i="1"/>
  <c r="L146" i="1"/>
  <c r="K146" i="1"/>
  <c r="J146" i="1"/>
  <c r="J145" i="1"/>
  <c r="K145" i="1" s="1"/>
  <c r="L145" i="1" s="1"/>
  <c r="M145" i="1" s="1"/>
  <c r="L144" i="1"/>
  <c r="M144" i="1" s="1"/>
  <c r="K144" i="1"/>
  <c r="J144" i="1"/>
  <c r="J143" i="1"/>
  <c r="K143" i="1" s="1"/>
  <c r="L143" i="1" s="1"/>
  <c r="M143" i="1" s="1"/>
  <c r="L142" i="1"/>
  <c r="M142" i="1" s="1"/>
  <c r="K142" i="1"/>
  <c r="J142" i="1"/>
  <c r="K141" i="1"/>
  <c r="L141" i="1" s="1"/>
  <c r="M141" i="1" s="1"/>
  <c r="J141" i="1"/>
  <c r="L140" i="1"/>
  <c r="M140" i="1" s="1"/>
  <c r="K140" i="1"/>
  <c r="J140" i="1"/>
  <c r="J139" i="1"/>
  <c r="K139" i="1" s="1"/>
  <c r="L139" i="1" s="1"/>
  <c r="M139" i="1" s="1"/>
  <c r="M138" i="1"/>
  <c r="L138" i="1"/>
  <c r="K138" i="1"/>
  <c r="J138" i="1"/>
  <c r="J137" i="1"/>
  <c r="K137" i="1" s="1"/>
  <c r="L137" i="1" s="1"/>
  <c r="M137" i="1" s="1"/>
  <c r="L136" i="1"/>
  <c r="M136" i="1" s="1"/>
  <c r="K136" i="1"/>
  <c r="J136" i="1"/>
  <c r="J135" i="1"/>
  <c r="K135" i="1" s="1"/>
  <c r="L135" i="1" s="1"/>
  <c r="M135" i="1" s="1"/>
  <c r="L134" i="1"/>
  <c r="M134" i="1" s="1"/>
  <c r="K134" i="1"/>
  <c r="J134" i="1"/>
  <c r="K133" i="1"/>
  <c r="L133" i="1" s="1"/>
  <c r="M133" i="1" s="1"/>
  <c r="J133" i="1"/>
  <c r="L132" i="1"/>
  <c r="M132" i="1" s="1"/>
  <c r="K132" i="1"/>
  <c r="J132" i="1"/>
  <c r="J131" i="1"/>
  <c r="K131" i="1" s="1"/>
  <c r="L131" i="1" s="1"/>
  <c r="M131" i="1" s="1"/>
  <c r="M130" i="1"/>
  <c r="L130" i="1"/>
  <c r="K130" i="1"/>
  <c r="J130" i="1"/>
  <c r="J129" i="1"/>
  <c r="K129" i="1" s="1"/>
  <c r="L129" i="1" s="1"/>
  <c r="M129" i="1" s="1"/>
  <c r="L128" i="1"/>
  <c r="M128" i="1" s="1"/>
  <c r="K128" i="1"/>
  <c r="J128" i="1"/>
  <c r="J127" i="1"/>
  <c r="K127" i="1" s="1"/>
  <c r="L127" i="1" s="1"/>
  <c r="M127" i="1" s="1"/>
  <c r="L126" i="1"/>
  <c r="M126" i="1" s="1"/>
  <c r="K126" i="1"/>
  <c r="J126" i="1"/>
  <c r="K125" i="1"/>
  <c r="L125" i="1" s="1"/>
  <c r="M125" i="1" s="1"/>
  <c r="J125" i="1"/>
  <c r="L124" i="1"/>
  <c r="M124" i="1" s="1"/>
  <c r="K124" i="1"/>
  <c r="J124" i="1"/>
  <c r="J123" i="1"/>
  <c r="K123" i="1" s="1"/>
  <c r="L123" i="1" s="1"/>
  <c r="M123" i="1" s="1"/>
  <c r="M122" i="1"/>
  <c r="L122" i="1"/>
  <c r="K122" i="1"/>
  <c r="J122" i="1"/>
  <c r="J121" i="1"/>
  <c r="K121" i="1" s="1"/>
  <c r="L121" i="1" s="1"/>
  <c r="M121" i="1" s="1"/>
  <c r="L120" i="1"/>
  <c r="M120" i="1" s="1"/>
  <c r="K120" i="1"/>
  <c r="J120" i="1"/>
  <c r="J119" i="1"/>
  <c r="K119" i="1" s="1"/>
  <c r="L119" i="1" s="1"/>
  <c r="M119" i="1" s="1"/>
  <c r="L118" i="1"/>
  <c r="M118" i="1" s="1"/>
  <c r="K118" i="1"/>
  <c r="J118" i="1"/>
  <c r="K117" i="1"/>
  <c r="L117" i="1" s="1"/>
  <c r="M117" i="1" s="1"/>
  <c r="J117" i="1"/>
  <c r="L116" i="1"/>
  <c r="M116" i="1" s="1"/>
  <c r="K116" i="1"/>
  <c r="J116" i="1"/>
  <c r="J115" i="1"/>
  <c r="K115" i="1" s="1"/>
  <c r="L115" i="1" s="1"/>
  <c r="M115" i="1" s="1"/>
  <c r="M114" i="1"/>
  <c r="L114" i="1"/>
  <c r="K114" i="1"/>
  <c r="J114" i="1"/>
  <c r="J113" i="1"/>
  <c r="K113" i="1" s="1"/>
  <c r="L113" i="1" s="1"/>
  <c r="M113" i="1" s="1"/>
  <c r="L112" i="1"/>
  <c r="M112" i="1" s="1"/>
  <c r="K112" i="1"/>
  <c r="J112" i="1"/>
  <c r="J111" i="1"/>
  <c r="K111" i="1" s="1"/>
  <c r="L111" i="1" s="1"/>
  <c r="M111" i="1" s="1"/>
  <c r="L110" i="1"/>
  <c r="M110" i="1" s="1"/>
  <c r="K110" i="1"/>
  <c r="J110" i="1"/>
  <c r="K109" i="1"/>
  <c r="L109" i="1" s="1"/>
  <c r="M109" i="1" s="1"/>
  <c r="J109" i="1"/>
  <c r="L108" i="1"/>
  <c r="M108" i="1" s="1"/>
  <c r="K108" i="1"/>
  <c r="J108" i="1"/>
  <c r="J107" i="1"/>
  <c r="K107" i="1" s="1"/>
  <c r="L107" i="1" s="1"/>
  <c r="M107" i="1" s="1"/>
  <c r="M106" i="1"/>
  <c r="L106" i="1"/>
  <c r="K106" i="1"/>
  <c r="J106" i="1"/>
  <c r="J105" i="1"/>
  <c r="K105" i="1" s="1"/>
  <c r="L105" i="1" s="1"/>
  <c r="M105" i="1" s="1"/>
  <c r="L104" i="1"/>
  <c r="M104" i="1" s="1"/>
  <c r="K104" i="1"/>
  <c r="J104" i="1"/>
  <c r="J103" i="1"/>
  <c r="K103" i="1" s="1"/>
  <c r="L103" i="1" s="1"/>
  <c r="M103" i="1" s="1"/>
  <c r="L102" i="1"/>
  <c r="M102" i="1" s="1"/>
  <c r="K102" i="1"/>
  <c r="J102" i="1"/>
  <c r="K101" i="1"/>
  <c r="L101" i="1" s="1"/>
  <c r="M101" i="1" s="1"/>
  <c r="J101" i="1"/>
  <c r="L100" i="1"/>
  <c r="M100" i="1" s="1"/>
  <c r="K100" i="1"/>
  <c r="J100" i="1"/>
  <c r="J99" i="1"/>
  <c r="K99" i="1" s="1"/>
  <c r="L99" i="1" s="1"/>
  <c r="M99" i="1" s="1"/>
  <c r="M98" i="1"/>
  <c r="L98" i="1"/>
  <c r="K98" i="1"/>
  <c r="J98" i="1"/>
  <c r="J97" i="1"/>
  <c r="K97" i="1" s="1"/>
  <c r="L97" i="1" s="1"/>
  <c r="M97" i="1" s="1"/>
  <c r="L96" i="1"/>
  <c r="M96" i="1" s="1"/>
  <c r="K96" i="1"/>
  <c r="J96" i="1"/>
  <c r="J95" i="1"/>
  <c r="K95" i="1" s="1"/>
  <c r="L95" i="1" s="1"/>
  <c r="M95" i="1" s="1"/>
  <c r="L94" i="1"/>
  <c r="M94" i="1" s="1"/>
  <c r="K94" i="1"/>
  <c r="J94" i="1"/>
  <c r="K93" i="1"/>
  <c r="L93" i="1" s="1"/>
  <c r="M93" i="1" s="1"/>
  <c r="J93" i="1"/>
  <c r="L92" i="1"/>
  <c r="M92" i="1" s="1"/>
  <c r="K92" i="1"/>
  <c r="J92" i="1"/>
  <c r="J91" i="1"/>
  <c r="K91" i="1" s="1"/>
  <c r="L91" i="1" s="1"/>
  <c r="M91" i="1" s="1"/>
  <c r="M90" i="1"/>
  <c r="L90" i="1"/>
  <c r="K90" i="1"/>
  <c r="J90" i="1"/>
  <c r="J89" i="1"/>
  <c r="K89" i="1" s="1"/>
  <c r="L89" i="1" s="1"/>
  <c r="M89" i="1" s="1"/>
  <c r="L88" i="1"/>
  <c r="M88" i="1" s="1"/>
  <c r="K88" i="1"/>
  <c r="J88" i="1"/>
  <c r="J87" i="1"/>
  <c r="K87" i="1" s="1"/>
  <c r="L87" i="1" s="1"/>
  <c r="M87" i="1" s="1"/>
  <c r="L86" i="1"/>
  <c r="M86" i="1" s="1"/>
  <c r="K86" i="1"/>
  <c r="J86" i="1"/>
  <c r="K85" i="1"/>
  <c r="L85" i="1" s="1"/>
  <c r="M85" i="1" s="1"/>
  <c r="J85" i="1"/>
  <c r="L84" i="1"/>
  <c r="M84" i="1" s="1"/>
  <c r="K84" i="1"/>
  <c r="J84" i="1"/>
  <c r="J83" i="1"/>
  <c r="K83" i="1" s="1"/>
  <c r="L83" i="1" s="1"/>
  <c r="M83" i="1" s="1"/>
  <c r="M82" i="1"/>
  <c r="L82" i="1"/>
  <c r="K82" i="1"/>
  <c r="J82" i="1"/>
  <c r="J81" i="1"/>
  <c r="K81" i="1" s="1"/>
  <c r="L81" i="1" s="1"/>
  <c r="M81" i="1" s="1"/>
  <c r="L80" i="1"/>
  <c r="M80" i="1" s="1"/>
  <c r="K80" i="1"/>
  <c r="J80" i="1"/>
  <c r="J79" i="1"/>
  <c r="K79" i="1" s="1"/>
  <c r="L79" i="1" s="1"/>
  <c r="M79" i="1" s="1"/>
  <c r="L78" i="1"/>
  <c r="M78" i="1" s="1"/>
  <c r="K78" i="1"/>
  <c r="J78" i="1"/>
  <c r="K77" i="1"/>
  <c r="L77" i="1" s="1"/>
  <c r="M77" i="1" s="1"/>
  <c r="J77" i="1"/>
  <c r="L76" i="1"/>
  <c r="M76" i="1" s="1"/>
  <c r="K76" i="1"/>
  <c r="J76" i="1"/>
  <c r="J75" i="1"/>
  <c r="K75" i="1" s="1"/>
  <c r="L75" i="1" s="1"/>
  <c r="M75" i="1" s="1"/>
  <c r="M74" i="1"/>
  <c r="L74" i="1"/>
  <c r="K74" i="1"/>
  <c r="J74" i="1"/>
  <c r="J73" i="1"/>
  <c r="K73" i="1" s="1"/>
  <c r="L73" i="1" s="1"/>
  <c r="M73" i="1" s="1"/>
  <c r="L72" i="1"/>
  <c r="M72" i="1" s="1"/>
  <c r="K72" i="1"/>
  <c r="J72" i="1"/>
  <c r="J71" i="1"/>
  <c r="K71" i="1" s="1"/>
  <c r="L71" i="1" s="1"/>
  <c r="M71" i="1" s="1"/>
  <c r="L70" i="1"/>
  <c r="M70" i="1" s="1"/>
  <c r="K70" i="1"/>
  <c r="J70" i="1"/>
  <c r="K69" i="1"/>
  <c r="L69" i="1" s="1"/>
  <c r="M69" i="1" s="1"/>
  <c r="J69" i="1"/>
  <c r="L68" i="1"/>
  <c r="M68" i="1" s="1"/>
  <c r="K68" i="1"/>
  <c r="J68" i="1"/>
  <c r="J67" i="1"/>
  <c r="K67" i="1" s="1"/>
  <c r="L67" i="1" s="1"/>
  <c r="M67" i="1" s="1"/>
  <c r="M66" i="1"/>
  <c r="L66" i="1"/>
  <c r="K66" i="1"/>
  <c r="J66" i="1"/>
  <c r="J65" i="1"/>
  <c r="K65" i="1" s="1"/>
  <c r="L65" i="1" s="1"/>
  <c r="M65" i="1" s="1"/>
  <c r="L64" i="1"/>
  <c r="M64" i="1" s="1"/>
  <c r="K64" i="1"/>
  <c r="J64" i="1"/>
  <c r="J63" i="1"/>
  <c r="K63" i="1" s="1"/>
  <c r="L63" i="1" s="1"/>
  <c r="M63" i="1" s="1"/>
  <c r="L62" i="1"/>
  <c r="M62" i="1" s="1"/>
  <c r="K62" i="1"/>
  <c r="J62" i="1"/>
  <c r="K61" i="1"/>
  <c r="L61" i="1" s="1"/>
  <c r="M61" i="1" s="1"/>
  <c r="J61" i="1"/>
  <c r="L60" i="1"/>
  <c r="M60" i="1" s="1"/>
  <c r="K60" i="1"/>
  <c r="J60" i="1"/>
  <c r="J59" i="1"/>
  <c r="K59" i="1" s="1"/>
  <c r="L59" i="1" s="1"/>
  <c r="M59" i="1" s="1"/>
  <c r="M58" i="1"/>
  <c r="L58" i="1"/>
  <c r="K58" i="1"/>
  <c r="J58" i="1"/>
  <c r="J57" i="1"/>
  <c r="K57" i="1" s="1"/>
  <c r="L57" i="1" s="1"/>
  <c r="M57" i="1" s="1"/>
  <c r="L56" i="1"/>
  <c r="M56" i="1" s="1"/>
  <c r="K56" i="1"/>
  <c r="J56" i="1"/>
  <c r="J55" i="1"/>
  <c r="K55" i="1" s="1"/>
  <c r="L55" i="1" s="1"/>
  <c r="M55" i="1" s="1"/>
  <c r="L54" i="1"/>
  <c r="M54" i="1" s="1"/>
  <c r="K54" i="1"/>
  <c r="J54" i="1"/>
  <c r="K53" i="1"/>
  <c r="L53" i="1" s="1"/>
  <c r="M53" i="1" s="1"/>
  <c r="J53" i="1"/>
  <c r="L52" i="1"/>
  <c r="M52" i="1" s="1"/>
  <c r="K52" i="1"/>
  <c r="J52" i="1"/>
  <c r="J51" i="1"/>
  <c r="K51" i="1" s="1"/>
  <c r="L51" i="1" s="1"/>
  <c r="M51" i="1" s="1"/>
  <c r="M50" i="1"/>
  <c r="L50" i="1"/>
  <c r="K50" i="1"/>
  <c r="J50" i="1"/>
  <c r="J49" i="1"/>
  <c r="K49" i="1" s="1"/>
  <c r="L49" i="1" s="1"/>
  <c r="M49" i="1" s="1"/>
  <c r="L48" i="1"/>
  <c r="M48" i="1" s="1"/>
  <c r="K48" i="1"/>
  <c r="J48" i="1"/>
  <c r="J47" i="1"/>
  <c r="K47" i="1" s="1"/>
  <c r="L47" i="1" s="1"/>
  <c r="M47" i="1" s="1"/>
  <c r="L46" i="1"/>
  <c r="M46" i="1" s="1"/>
  <c r="K46" i="1"/>
  <c r="J46" i="1"/>
  <c r="K45" i="1"/>
  <c r="L45" i="1" s="1"/>
  <c r="M45" i="1" s="1"/>
  <c r="J45" i="1"/>
  <c r="L44" i="1"/>
  <c r="M44" i="1" s="1"/>
  <c r="K44" i="1"/>
  <c r="J44" i="1"/>
  <c r="J43" i="1"/>
  <c r="K43" i="1" s="1"/>
  <c r="L43" i="1" s="1"/>
  <c r="M43" i="1" s="1"/>
  <c r="M42" i="1"/>
  <c r="L42" i="1"/>
  <c r="K42" i="1"/>
  <c r="J42" i="1"/>
  <c r="J41" i="1"/>
  <c r="K41" i="1" s="1"/>
  <c r="L41" i="1" s="1"/>
  <c r="M41" i="1" s="1"/>
  <c r="L40" i="1"/>
  <c r="M40" i="1" s="1"/>
  <c r="K40" i="1"/>
  <c r="J40" i="1"/>
  <c r="J39" i="1"/>
  <c r="K39" i="1" s="1"/>
  <c r="L39" i="1" s="1"/>
  <c r="M39" i="1" s="1"/>
  <c r="L38" i="1"/>
  <c r="M38" i="1" s="1"/>
  <c r="K38" i="1"/>
  <c r="J38" i="1"/>
  <c r="K37" i="1"/>
  <c r="L37" i="1" s="1"/>
  <c r="M37" i="1" s="1"/>
  <c r="J37" i="1"/>
  <c r="L36" i="1"/>
  <c r="M36" i="1" s="1"/>
  <c r="K36" i="1"/>
  <c r="J36" i="1"/>
  <c r="J35" i="1"/>
  <c r="K35" i="1" s="1"/>
  <c r="L35" i="1" s="1"/>
  <c r="M35" i="1" s="1"/>
  <c r="M34" i="1"/>
  <c r="L34" i="1"/>
  <c r="K34" i="1"/>
  <c r="J34" i="1"/>
  <c r="J33" i="1"/>
  <c r="K33" i="1" s="1"/>
  <c r="L33" i="1" s="1"/>
  <c r="M33" i="1" s="1"/>
  <c r="L32" i="1"/>
  <c r="M32" i="1" s="1"/>
  <c r="K32" i="1"/>
  <c r="J32" i="1"/>
  <c r="J31" i="1"/>
  <c r="K31" i="1" s="1"/>
  <c r="L31" i="1" s="1"/>
  <c r="M31" i="1" s="1"/>
  <c r="L30" i="1"/>
  <c r="M30" i="1" s="1"/>
  <c r="K30" i="1"/>
  <c r="J30" i="1"/>
  <c r="K29" i="1"/>
  <c r="L29" i="1" s="1"/>
  <c r="M29" i="1" s="1"/>
  <c r="J29" i="1"/>
  <c r="L28" i="1"/>
  <c r="M28" i="1" s="1"/>
  <c r="K28" i="1"/>
  <c r="J28" i="1"/>
  <c r="J27" i="1"/>
  <c r="K27" i="1" s="1"/>
  <c r="L27" i="1" s="1"/>
  <c r="M27" i="1" s="1"/>
  <c r="M26" i="1"/>
  <c r="L26" i="1"/>
  <c r="K26" i="1"/>
  <c r="J26" i="1"/>
  <c r="J25" i="1"/>
  <c r="K25" i="1" s="1"/>
  <c r="L25" i="1" s="1"/>
  <c r="M25" i="1" s="1"/>
  <c r="L24" i="1"/>
  <c r="M24" i="1" s="1"/>
  <c r="K24" i="1"/>
  <c r="J24" i="1"/>
  <c r="J23" i="1"/>
  <c r="K23" i="1" s="1"/>
  <c r="L23" i="1" s="1"/>
  <c r="M23" i="1" s="1"/>
  <c r="L22" i="1"/>
  <c r="M22" i="1" s="1"/>
  <c r="K22" i="1"/>
  <c r="J22" i="1"/>
  <c r="K21" i="1"/>
  <c r="L21" i="1" s="1"/>
  <c r="M21" i="1" s="1"/>
  <c r="J21" i="1"/>
  <c r="L20" i="1"/>
  <c r="M20" i="1" s="1"/>
  <c r="K20" i="1"/>
  <c r="J20" i="1"/>
  <c r="J19" i="1"/>
  <c r="K19" i="1" s="1"/>
  <c r="L19" i="1" s="1"/>
  <c r="M19" i="1" s="1"/>
  <c r="M18" i="1"/>
  <c r="L18" i="1"/>
  <c r="K18" i="1"/>
  <c r="J18" i="1"/>
  <c r="J17" i="1"/>
  <c r="K17" i="1" s="1"/>
  <c r="L17" i="1" s="1"/>
  <c r="M17" i="1" s="1"/>
  <c r="L16" i="1"/>
  <c r="M16" i="1" s="1"/>
  <c r="K16" i="1"/>
  <c r="J16" i="1"/>
  <c r="J15" i="1"/>
  <c r="K15" i="1" s="1"/>
  <c r="L15" i="1" s="1"/>
  <c r="M15" i="1" s="1"/>
  <c r="L14" i="1"/>
  <c r="M14" i="1" s="1"/>
  <c r="K14" i="1"/>
  <c r="J14" i="1"/>
  <c r="K13" i="1"/>
  <c r="L13" i="1" s="1"/>
  <c r="M13" i="1" s="1"/>
  <c r="J13" i="1"/>
  <c r="L12" i="1"/>
  <c r="M12" i="1" s="1"/>
  <c r="K12" i="1"/>
  <c r="J12" i="1"/>
  <c r="J11" i="1"/>
  <c r="K11" i="1" s="1"/>
  <c r="L11" i="1" s="1"/>
  <c r="M11" i="1" s="1"/>
  <c r="M10" i="1"/>
  <c r="L10" i="1"/>
  <c r="K10" i="1"/>
  <c r="J10" i="1"/>
  <c r="J9" i="1"/>
  <c r="K9" i="1" s="1"/>
  <c r="L9" i="1" s="1"/>
  <c r="M9" i="1" s="1"/>
  <c r="L8" i="1"/>
  <c r="M8" i="1" s="1"/>
  <c r="K8" i="1"/>
  <c r="J8" i="1"/>
  <c r="J7" i="1"/>
  <c r="K7" i="1" s="1"/>
  <c r="L7" i="1" s="1"/>
  <c r="M7" i="1" s="1"/>
  <c r="L6" i="1"/>
  <c r="M6" i="1" s="1"/>
  <c r="K6" i="1"/>
  <c r="J6" i="1"/>
  <c r="K5" i="1"/>
  <c r="L5" i="1" s="1"/>
  <c r="M5" i="1" s="1"/>
  <c r="J5" i="1"/>
  <c r="L4" i="1"/>
  <c r="M4" i="1" s="1"/>
  <c r="K4" i="1"/>
  <c r="J4" i="1"/>
  <c r="J3" i="1"/>
  <c r="K3" i="1" s="1"/>
  <c r="L3" i="1" s="1"/>
  <c r="M3" i="1" s="1"/>
  <c r="M2" i="1"/>
  <c r="L2" i="1"/>
  <c r="K2" i="1"/>
  <c r="J2" i="1"/>
  <c r="J482" i="1" l="1"/>
  <c r="K482" i="1" s="1"/>
  <c r="L482" i="1" s="1"/>
  <c r="M482" i="1" s="1"/>
  <c r="K451" i="1"/>
  <c r="L451" i="1" s="1"/>
  <c r="M451" i="1" s="1"/>
  <c r="J451" i="1"/>
  <c r="K467" i="1"/>
  <c r="L467" i="1" s="1"/>
  <c r="M467" i="1" s="1"/>
  <c r="K417" i="1"/>
  <c r="L417" i="1" s="1"/>
  <c r="M417" i="1" s="1"/>
  <c r="K457" i="1"/>
  <c r="L457" i="1" s="1"/>
  <c r="M457" i="1" s="1"/>
  <c r="K475" i="1"/>
  <c r="L475" i="1" s="1"/>
  <c r="M475" i="1" s="1"/>
  <c r="J493" i="1"/>
  <c r="K493" i="1" s="1"/>
  <c r="L493" i="1" s="1"/>
  <c r="M493" i="1" s="1"/>
  <c r="K483" i="1"/>
  <c r="L483" i="1" s="1"/>
  <c r="M483" i="1" s="1"/>
  <c r="J483" i="1"/>
  <c r="K490" i="1"/>
  <c r="L490" i="1" s="1"/>
  <c r="M490" i="1" s="1"/>
  <c r="J490" i="1"/>
  <c r="J422" i="1"/>
  <c r="K422" i="1" s="1"/>
  <c r="L422" i="1" s="1"/>
  <c r="M422" i="1" s="1"/>
  <c r="J430" i="1"/>
  <c r="K430" i="1" s="1"/>
  <c r="L430" i="1" s="1"/>
  <c r="M430" i="1" s="1"/>
  <c r="J459" i="1"/>
  <c r="K459" i="1" s="1"/>
  <c r="L459" i="1" s="1"/>
  <c r="M459" i="1" s="1"/>
  <c r="J428" i="1"/>
  <c r="K428" i="1" s="1"/>
  <c r="L428" i="1" s="1"/>
  <c r="M428" i="1" s="1"/>
  <c r="J448" i="1"/>
  <c r="K448" i="1" s="1"/>
  <c r="L448" i="1" s="1"/>
  <c r="M448" i="1" s="1"/>
  <c r="J469" i="1"/>
  <c r="K469" i="1" s="1"/>
  <c r="L469" i="1" s="1"/>
  <c r="M469" i="1" s="1"/>
  <c r="K480" i="1"/>
  <c r="L480" i="1" s="1"/>
  <c r="M480" i="1" s="1"/>
  <c r="J480" i="1"/>
  <c r="J431" i="1"/>
  <c r="K431" i="1" s="1"/>
  <c r="L431" i="1" s="1"/>
  <c r="M431" i="1" s="1"/>
  <c r="K449" i="1"/>
  <c r="L449" i="1" s="1"/>
  <c r="M449" i="1" s="1"/>
  <c r="J449" i="1"/>
  <c r="K470" i="1"/>
  <c r="L470" i="1" s="1"/>
  <c r="M470" i="1" s="1"/>
  <c r="J485" i="1"/>
  <c r="K485" i="1" s="1"/>
  <c r="L485" i="1" s="1"/>
  <c r="M485" i="1" s="1"/>
  <c r="J420" i="1"/>
  <c r="K420" i="1" s="1"/>
  <c r="L420" i="1" s="1"/>
  <c r="M420" i="1" s="1"/>
  <c r="K456" i="1"/>
  <c r="L456" i="1" s="1"/>
  <c r="M456" i="1" s="1"/>
  <c r="J456" i="1"/>
  <c r="J424" i="1"/>
  <c r="K424" i="1" s="1"/>
  <c r="L424" i="1" s="1"/>
  <c r="M424" i="1" s="1"/>
  <c r="K433" i="1"/>
  <c r="L433" i="1" s="1"/>
  <c r="M433" i="1" s="1"/>
  <c r="K474" i="1"/>
  <c r="L474" i="1" s="1"/>
  <c r="M474" i="1" s="1"/>
  <c r="J474" i="1"/>
  <c r="K477" i="1"/>
  <c r="L477" i="1" s="1"/>
  <c r="M477" i="1" s="1"/>
  <c r="J416" i="1"/>
  <c r="K416" i="1"/>
  <c r="L416" i="1" s="1"/>
  <c r="M416" i="1" s="1"/>
  <c r="J438" i="1"/>
  <c r="K438" i="1" s="1"/>
  <c r="L438" i="1" s="1"/>
  <c r="M438" i="1" s="1"/>
  <c r="K443" i="1"/>
  <c r="L443" i="1" s="1"/>
  <c r="M443" i="1" s="1"/>
  <c r="J443" i="1"/>
  <c r="K446" i="1"/>
  <c r="L446" i="1" s="1"/>
  <c r="M446" i="1" s="1"/>
  <c r="J464" i="1"/>
  <c r="K464" i="1" s="1"/>
  <c r="L464" i="1" s="1"/>
  <c r="M464" i="1" s="1"/>
  <c r="K498" i="1"/>
  <c r="L498" i="1" s="1"/>
  <c r="M498" i="1" s="1"/>
  <c r="J498" i="1"/>
  <c r="J425" i="1"/>
  <c r="K425" i="1" s="1"/>
  <c r="L425" i="1" s="1"/>
  <c r="M425" i="1" s="1"/>
  <c r="J446" i="1"/>
  <c r="J454" i="1"/>
  <c r="K454" i="1" s="1"/>
  <c r="L454" i="1" s="1"/>
  <c r="M454" i="1" s="1"/>
  <c r="J457" i="1"/>
  <c r="J467" i="1"/>
  <c r="J470" i="1"/>
  <c r="J488" i="1"/>
  <c r="K488" i="1" s="1"/>
  <c r="L488" i="1" s="1"/>
  <c r="M488" i="1" s="1"/>
  <c r="J491" i="1"/>
  <c r="K491" i="1" s="1"/>
  <c r="L491" i="1" s="1"/>
  <c r="M491" i="1" s="1"/>
  <c r="J501" i="1"/>
  <c r="K501" i="1" s="1"/>
  <c r="L501" i="1" s="1"/>
  <c r="M501" i="1" s="1"/>
  <c r="J506" i="1"/>
  <c r="K506" i="1" s="1"/>
  <c r="L506" i="1" s="1"/>
  <c r="M506" i="1" s="1"/>
  <c r="K509" i="1"/>
  <c r="L509" i="1" s="1"/>
  <c r="M509" i="1" s="1"/>
  <c r="J432" i="1"/>
  <c r="K432" i="1"/>
  <c r="L432" i="1" s="1"/>
  <c r="M432" i="1" s="1"/>
  <c r="K445" i="1"/>
  <c r="L445" i="1" s="1"/>
  <c r="M445" i="1" s="1"/>
  <c r="K450" i="1"/>
  <c r="L450" i="1" s="1"/>
  <c r="M450" i="1" s="1"/>
  <c r="K458" i="1"/>
  <c r="L458" i="1" s="1"/>
  <c r="M458" i="1" s="1"/>
  <c r="K471" i="1"/>
  <c r="L471" i="1" s="1"/>
  <c r="M471" i="1" s="1"/>
  <c r="K476" i="1"/>
  <c r="L476" i="1" s="1"/>
  <c r="M476" i="1" s="1"/>
  <c r="K484" i="1"/>
  <c r="L484" i="1" s="1"/>
  <c r="M484" i="1" s="1"/>
  <c r="K492" i="1"/>
  <c r="L492" i="1" s="1"/>
  <c r="M492" i="1" s="1"/>
  <c r="K500" i="1"/>
  <c r="L500" i="1" s="1"/>
  <c r="M500" i="1" s="1"/>
  <c r="K508" i="1"/>
  <c r="L508" i="1" s="1"/>
  <c r="M508" i="1" s="1"/>
</calcChain>
</file>

<file path=xl/sharedStrings.xml><?xml version="1.0" encoding="utf-8"?>
<sst xmlns="http://schemas.openxmlformats.org/spreadsheetml/2006/main" count="2553" uniqueCount="626">
  <si>
    <t>Builder Name</t>
  </si>
  <si>
    <t>Building Name</t>
  </si>
  <si>
    <t>Address</t>
  </si>
  <si>
    <t>Configuration</t>
  </si>
  <si>
    <t>Project Type</t>
  </si>
  <si>
    <t>Area in Acres</t>
  </si>
  <si>
    <t>Flats</t>
  </si>
  <si>
    <t>Average Area Flat (Sq Ft)</t>
  </si>
  <si>
    <t>Average Foyer Area (Sq Ft)</t>
  </si>
  <si>
    <t>Terrace &amp; Miscelleneous</t>
  </si>
  <si>
    <t>Total Area (Sq Ft)</t>
  </si>
  <si>
    <t>Total Area (Sq Mt)</t>
  </si>
  <si>
    <t>Bags Required (20 Kg)</t>
  </si>
  <si>
    <t>Hiranandani</t>
  </si>
  <si>
    <t>Hiranandani Vista Residences</t>
  </si>
  <si>
    <t>Andheri</t>
  </si>
  <si>
    <t>Residence</t>
  </si>
  <si>
    <t>New</t>
  </si>
  <si>
    <t>Hiranandani Empress Hill</t>
  </si>
  <si>
    <t>Powai</t>
  </si>
  <si>
    <t>Hiranandani Regent Hill</t>
  </si>
  <si>
    <t>Under Construction</t>
  </si>
  <si>
    <t>Hiranandani Sorrento</t>
  </si>
  <si>
    <t>Hiranandani Highland</t>
  </si>
  <si>
    <t>Lodha</t>
  </si>
  <si>
    <t xml:space="preserve">Lodha Bellissimo </t>
  </si>
  <si>
    <t>Matunga</t>
  </si>
  <si>
    <t>Lodha Acenza</t>
  </si>
  <si>
    <t>Lodha Vero</t>
  </si>
  <si>
    <t>Lodha Divino</t>
  </si>
  <si>
    <t>Lodha Riservo</t>
  </si>
  <si>
    <t>Vikhroli</t>
  </si>
  <si>
    <t>Lodha Versova</t>
  </si>
  <si>
    <t>Versova</t>
  </si>
  <si>
    <t>Lodha Worli</t>
  </si>
  <si>
    <t>Worli</t>
  </si>
  <si>
    <t>Lodha Woods</t>
  </si>
  <si>
    <t>Kandivali</t>
  </si>
  <si>
    <t>Lodha Vikhroli</t>
  </si>
  <si>
    <t>Lodha Vista</t>
  </si>
  <si>
    <t>Lower Parel</t>
  </si>
  <si>
    <t>Lodha Conename</t>
  </si>
  <si>
    <t>Office</t>
  </si>
  <si>
    <t>Lodha NCP Commercial Tower Supremus</t>
  </si>
  <si>
    <t>Wadala</t>
  </si>
  <si>
    <t>Lodha The Park Tower 6</t>
  </si>
  <si>
    <t>Lodha Unica</t>
  </si>
  <si>
    <t>Jogeshwari</t>
  </si>
  <si>
    <t>Lodha Solitaire</t>
  </si>
  <si>
    <t>Mahalaxmi</t>
  </si>
  <si>
    <t>Lodtha The Park Trump Tower</t>
  </si>
  <si>
    <t>Lodha Kiara</t>
  </si>
  <si>
    <t>Lodha Aura</t>
  </si>
  <si>
    <t>Lodha Codename August Moon</t>
  </si>
  <si>
    <t>Lodha Codename Move Up</t>
  </si>
  <si>
    <t>Lodha Parkside</t>
  </si>
  <si>
    <t>Lodha Allura</t>
  </si>
  <si>
    <t>LodhaThe Park Codename August Moon</t>
  </si>
  <si>
    <t>Lodha Casa Supremo</t>
  </si>
  <si>
    <t>Mira Road</t>
  </si>
  <si>
    <t>Lodtha The Park Side</t>
  </si>
  <si>
    <t>Lodha Tardeo</t>
  </si>
  <si>
    <t>Tardeo</t>
  </si>
  <si>
    <t>Lodha Malabar</t>
  </si>
  <si>
    <t>Malabar Hill</t>
  </si>
  <si>
    <t>Lodha Mahim</t>
  </si>
  <si>
    <t>Mahim</t>
  </si>
  <si>
    <t>Lodha Mahalaxmi Bellevue</t>
  </si>
  <si>
    <t>Lodha Codename Limited Edition</t>
  </si>
  <si>
    <t>Mulund</t>
  </si>
  <si>
    <t>Lodha Bellagio</t>
  </si>
  <si>
    <t>Lodha Marquise</t>
  </si>
  <si>
    <t>Kalpataru</t>
  </si>
  <si>
    <t>Kalpataru Vivant</t>
  </si>
  <si>
    <t>Kalpataru Srishti Namaah</t>
  </si>
  <si>
    <t>Kalpataru Srishti Sector 2A</t>
  </si>
  <si>
    <t>Kalpataru Vienta Tower A</t>
  </si>
  <si>
    <t>Kalpataru Vienta Tower B</t>
  </si>
  <si>
    <t>Kalpataru Mugnus</t>
  </si>
  <si>
    <t>Bandra</t>
  </si>
  <si>
    <t>Kalpataru Prive</t>
  </si>
  <si>
    <t>Cumballa Hill</t>
  </si>
  <si>
    <t>Kalpataru Sumit</t>
  </si>
  <si>
    <t>Kalpataru Matru Ashish</t>
  </si>
  <si>
    <t>Kalpataru Imperia</t>
  </si>
  <si>
    <t>Santacruz</t>
  </si>
  <si>
    <t>Kalpataru Elegante</t>
  </si>
  <si>
    <t>Kalpataru Elitus</t>
  </si>
  <si>
    <t>Kalpataru Magnus</t>
  </si>
  <si>
    <t>Kalpataru Bliss</t>
  </si>
  <si>
    <t>Kalpataru Azuro</t>
  </si>
  <si>
    <t>Nepean Sea Road</t>
  </si>
  <si>
    <t>Kalpataru Oceana</t>
  </si>
  <si>
    <t>Prabhadevi</t>
  </si>
  <si>
    <t>Kalpataru Vienta</t>
  </si>
  <si>
    <t>Ekta World</t>
  </si>
  <si>
    <t>Ekta Elitus</t>
  </si>
  <si>
    <t>Ekta Lake Riviera Wing C</t>
  </si>
  <si>
    <t>Ekta World Shubham Solitude</t>
  </si>
  <si>
    <t>Chembur</t>
  </si>
  <si>
    <t>Ekta Westbay</t>
  </si>
  <si>
    <t>Ekta Parksville Phase 4</t>
  </si>
  <si>
    <t>Virar</t>
  </si>
  <si>
    <t>Ekta Eros</t>
  </si>
  <si>
    <t>Khar</t>
  </si>
  <si>
    <t>Ekta Verve</t>
  </si>
  <si>
    <t>Ekta Tripolis Phase 2</t>
  </si>
  <si>
    <t>Goregaon</t>
  </si>
  <si>
    <t>Ekta Parksville Phase 2</t>
  </si>
  <si>
    <t>Ekta Lake Riviera Wing A &amp; B</t>
  </si>
  <si>
    <t>Ekta Lake Riviera</t>
  </si>
  <si>
    <t>Ekta Trinity</t>
  </si>
  <si>
    <t>Ekta Parkside</t>
  </si>
  <si>
    <t>Vasai</t>
  </si>
  <si>
    <t>Rustumjee</t>
  </si>
  <si>
    <t>Rustumjee Stella</t>
  </si>
  <si>
    <t>Rustumjee The Panaroma</t>
  </si>
  <si>
    <t>Rustumjee Cleon</t>
  </si>
  <si>
    <t>Rustumjee Ashiana</t>
  </si>
  <si>
    <t>Juhu</t>
  </si>
  <si>
    <t>Rustumjee Aden</t>
  </si>
  <si>
    <t>Rustumjee Avenue I</t>
  </si>
  <si>
    <t>Rustumjee Yazarina 3</t>
  </si>
  <si>
    <t>Dadar</t>
  </si>
  <si>
    <t>Rustumjee Yazarina Phase 1</t>
  </si>
  <si>
    <t>Rustumjee Bella Phase 1</t>
  </si>
  <si>
    <t>Bhandup</t>
  </si>
  <si>
    <t>Rustumjee Central Park Commercial</t>
  </si>
  <si>
    <t>Rustumjee Paramount F Wing</t>
  </si>
  <si>
    <t>Rustumjee Virar Avenue L1 L2 And L4 Wing K</t>
  </si>
  <si>
    <t>Rustumjee Virar Avenue L1 L2 And L4 Wing H</t>
  </si>
  <si>
    <t>Rustumjee Virar Avenue L1 L2 And L4 Wing G</t>
  </si>
  <si>
    <t>Rustumjee Global City Avenue</t>
  </si>
  <si>
    <t>Rustumjee Avenue J</t>
  </si>
  <si>
    <t>Rustumjee Avenue H</t>
  </si>
  <si>
    <t>Rustumjee Reserve</t>
  </si>
  <si>
    <t>Dahisar</t>
  </si>
  <si>
    <t>Rustumjee Parishram</t>
  </si>
  <si>
    <t>Rustumjee Le Reve</t>
  </si>
  <si>
    <t>Rustumjee Summit</t>
  </si>
  <si>
    <t>Borivali</t>
  </si>
  <si>
    <t>Rustumjee Erika</t>
  </si>
  <si>
    <t>Mahada</t>
  </si>
  <si>
    <t>Construction Of Mill Workers Tenements</t>
  </si>
  <si>
    <t>Dadasaheb Gaikwad Nagar CHS</t>
  </si>
  <si>
    <t>Malad</t>
  </si>
  <si>
    <t>Runwal</t>
  </si>
  <si>
    <t>Runwal Avenue</t>
  </si>
  <si>
    <t>Kanjurmarg</t>
  </si>
  <si>
    <t>Runwal Bliss</t>
  </si>
  <si>
    <t>Runwal Timeless</t>
  </si>
  <si>
    <t>Runwal Nirvana</t>
  </si>
  <si>
    <t>Parel</t>
  </si>
  <si>
    <t>Runwal The Sanctuary Tower 4</t>
  </si>
  <si>
    <t>Runwal Avenue Wing J</t>
  </si>
  <si>
    <t>Runwal The Sanctuary</t>
  </si>
  <si>
    <t>Runwal Pinnacle</t>
  </si>
  <si>
    <t>Runwal Avenue Broadway</t>
  </si>
  <si>
    <t>Runwal Codename Rare</t>
  </si>
  <si>
    <t>Runwal R Square</t>
  </si>
  <si>
    <t>Runwal Commerz</t>
  </si>
  <si>
    <t>RNA</t>
  </si>
  <si>
    <t>RNA Corp Jayalaxmi</t>
  </si>
  <si>
    <t>The Centre Park</t>
  </si>
  <si>
    <t>RNA Metropolis</t>
  </si>
  <si>
    <t>Sewri</t>
  </si>
  <si>
    <t>Mrug Vihat CHS</t>
  </si>
  <si>
    <t>RNA Regal</t>
  </si>
  <si>
    <t>RNA Corp Exotica</t>
  </si>
  <si>
    <t>Hubtown</t>
  </si>
  <si>
    <t>Hubtown Seasons Czarnowo</t>
  </si>
  <si>
    <t>Hubtown Rising City Atlanta Heights</t>
  </si>
  <si>
    <t>Ghatkopar</t>
  </si>
  <si>
    <t>Hubtown Rising City Houston Residency</t>
  </si>
  <si>
    <t>Hubtown Palmrose B</t>
  </si>
  <si>
    <t>Hubtown Palmrose A</t>
  </si>
  <si>
    <t>Hubtown Harmony B Wing</t>
  </si>
  <si>
    <t>Hubtown Hillcrest JVLR</t>
  </si>
  <si>
    <t>Hubtown Harmony</t>
  </si>
  <si>
    <t>Hubtown Palmrose</t>
  </si>
  <si>
    <t>Hubtown The Premiere</t>
  </si>
  <si>
    <t>Hubtown Rising City</t>
  </si>
  <si>
    <t>Hubtown Serene</t>
  </si>
  <si>
    <t>Hubtown Celeste</t>
  </si>
  <si>
    <t>Hubtown Solaris</t>
  </si>
  <si>
    <t>Rising City North Sea Heights</t>
  </si>
  <si>
    <t>Hubtown Grove Residencies</t>
  </si>
  <si>
    <t>Hubtown Sunstone</t>
  </si>
  <si>
    <t>Mayfair Housing</t>
  </si>
  <si>
    <t>Mayfair Breeze</t>
  </si>
  <si>
    <t>Mayfair Sara Virar</t>
  </si>
  <si>
    <t>Mayfair Housing Virar Gardens</t>
  </si>
  <si>
    <t>Mayfair Mira Pride</t>
  </si>
  <si>
    <t>Mayfair Virar Gardens</t>
  </si>
  <si>
    <t>Mayfair Housing Mira Prime</t>
  </si>
  <si>
    <t>Mayfair Sheel Apartments</t>
  </si>
  <si>
    <t>Mayfair Codename SARA Powai</t>
  </si>
  <si>
    <t>The Wadhwa Group</t>
  </si>
  <si>
    <t>Wadhwa Anantya</t>
  </si>
  <si>
    <t>Wadhwa 25 South</t>
  </si>
  <si>
    <t>Wadhwa The Epicfentre</t>
  </si>
  <si>
    <t>Wadhwa The Gateway</t>
  </si>
  <si>
    <t>Wadhwa TW Gardens</t>
  </si>
  <si>
    <t>Raheja Universal</t>
  </si>
  <si>
    <t>Raheja Exotica Cyprus</t>
  </si>
  <si>
    <t>Raheja Imperia</t>
  </si>
  <si>
    <t>Raheja Exotica Siena</t>
  </si>
  <si>
    <t>Raheja Exotica Verona</t>
  </si>
  <si>
    <t>Ravi Group</t>
  </si>
  <si>
    <t>Ravi The Gateway</t>
  </si>
  <si>
    <t>Ravi Groups Gaurav Excellency</t>
  </si>
  <si>
    <t>Ravi Gaurav Iconic</t>
  </si>
  <si>
    <t>Ravi Gaurav Discovery</t>
  </si>
  <si>
    <t>Ravi Gaurav Woods Phase II</t>
  </si>
  <si>
    <t>Ravi Gaurav Legend</t>
  </si>
  <si>
    <t>Ravi Gaurav Excellency</t>
  </si>
  <si>
    <t>Ravi Group Gaurav Woods 2</t>
  </si>
  <si>
    <t>Ravi Group The Era</t>
  </si>
  <si>
    <t>Kanakia</t>
  </si>
  <si>
    <t>Kanakia Pixel</t>
  </si>
  <si>
    <t>Kabra</t>
  </si>
  <si>
    <t>Kabra Tiara</t>
  </si>
  <si>
    <t>Kabra Garnet</t>
  </si>
  <si>
    <t>Kabra Residency Park</t>
  </si>
  <si>
    <t>Kabra Diamante</t>
  </si>
  <si>
    <t>Kabra Primera</t>
  </si>
  <si>
    <t>DGS Group</t>
  </si>
  <si>
    <t>DGS Shree Sheetal Kailash</t>
  </si>
  <si>
    <t>DGS Sheetal Infinity</t>
  </si>
  <si>
    <t>DGS Sheetal Sahyog</t>
  </si>
  <si>
    <t>DGS Sheetal Inder Mohini</t>
  </si>
  <si>
    <t>DGS Sheetal Ekta</t>
  </si>
  <si>
    <t>DGS Sheetal Surya Prakash</t>
  </si>
  <si>
    <t>Vile Parle</t>
  </si>
  <si>
    <t>DGS Sheetal Meghdoot</t>
  </si>
  <si>
    <t>DGS Sheetal Regalia</t>
  </si>
  <si>
    <t>DGS Sheetal Mayra</t>
  </si>
  <si>
    <t>DGS Sheetal Tapovan</t>
  </si>
  <si>
    <t>DGS Sheetal Usha</t>
  </si>
  <si>
    <t>DGS Sheetal Anupam</t>
  </si>
  <si>
    <t>DGS Sheetal Abhishek</t>
  </si>
  <si>
    <t>DGS Sheetal Standard Batteries</t>
  </si>
  <si>
    <t>DGS Sheetal Dharmaraj</t>
  </si>
  <si>
    <t>DGS Sheetal Grandeur</t>
  </si>
  <si>
    <t>DGS Sheetal Amar Geta</t>
  </si>
  <si>
    <t>DGS Sheetal Sona</t>
  </si>
  <si>
    <t>DGS Sheetal Deep</t>
  </si>
  <si>
    <t>Nallasopara</t>
  </si>
  <si>
    <t>DGS Sheetal Deep Complex</t>
  </si>
  <si>
    <t>DGS Land Sheetal Sejal</t>
  </si>
  <si>
    <t>Bhoomi Group</t>
  </si>
  <si>
    <t>Bhoomi Pratishtha</t>
  </si>
  <si>
    <t>Bhoomi Prarambh</t>
  </si>
  <si>
    <t>Bhoomi Business Bay</t>
  </si>
  <si>
    <t>Bhoomi Exotica</t>
  </si>
  <si>
    <t>Shraddha Landmark</t>
  </si>
  <si>
    <t>Shraddha Paradise</t>
  </si>
  <si>
    <t>Shraddha Gold Crest</t>
  </si>
  <si>
    <t>Shraddha Imperia</t>
  </si>
  <si>
    <t>Shraddha Panorama</t>
  </si>
  <si>
    <t>Shraddha Presidency</t>
  </si>
  <si>
    <t>Shraddha Shivmangal Residency</t>
  </si>
  <si>
    <t>Shraddha Palacious</t>
  </si>
  <si>
    <t>Shraddha Pavillion</t>
  </si>
  <si>
    <t>Shraddha West Regency</t>
  </si>
  <si>
    <t>Shraddha Palladium</t>
  </si>
  <si>
    <t>Shraddha Passion</t>
  </si>
  <si>
    <t>Shraddha Priva</t>
  </si>
  <si>
    <t>Shraddha Panache</t>
  </si>
  <si>
    <t>Shraddha Pearl</t>
  </si>
  <si>
    <t>Shraddha Prominent</t>
  </si>
  <si>
    <t>Shraddha Pleasant</t>
  </si>
  <si>
    <t>Shraddha Privilege</t>
  </si>
  <si>
    <t>Shraddha Nipun Galaxy</t>
  </si>
  <si>
    <t>Shraddha Pride</t>
  </si>
  <si>
    <t>Shraddha Classic</t>
  </si>
  <si>
    <t>Shraddha Vardaan</t>
  </si>
  <si>
    <t>Shraddha Polaris</t>
  </si>
  <si>
    <t>Shraddha Prime</t>
  </si>
  <si>
    <t>Shraddha Paramount</t>
  </si>
  <si>
    <t>Shraddha Prestige</t>
  </si>
  <si>
    <t>Shraddha Pinnacle</t>
  </si>
  <si>
    <t>Shraddha Valencia</t>
  </si>
  <si>
    <t>Veena Developers</t>
  </si>
  <si>
    <t>Veena Synergy</t>
  </si>
  <si>
    <t>Veena Suyog</t>
  </si>
  <si>
    <t>Veena Smart Homes</t>
  </si>
  <si>
    <t>Veena Solace</t>
  </si>
  <si>
    <t>Veena Senterio</t>
  </si>
  <si>
    <t>Nirmal</t>
  </si>
  <si>
    <t>Nirmal Lifestyle Discovery</t>
  </si>
  <si>
    <t>Nirmal Olympia</t>
  </si>
  <si>
    <t>Nirmal Zircon</t>
  </si>
  <si>
    <t>Nirmal Lifestyle Olympia D</t>
  </si>
  <si>
    <t>Nirmal Lifestyle Olympia C</t>
  </si>
  <si>
    <t>Nirmal Lifestyle Olympia B</t>
  </si>
  <si>
    <t>Nirmal Lifestyle Olympia A</t>
  </si>
  <si>
    <t>Nirmal Lifestyle Match Point</t>
  </si>
  <si>
    <t>Nirmal Lifestyle Grande Slam</t>
  </si>
  <si>
    <t>Nirmal Lifestyle Game Point</t>
  </si>
  <si>
    <t>Nirmal Center Court</t>
  </si>
  <si>
    <t>Neumec Group</t>
  </si>
  <si>
    <t>Ostwal And Neumec Nikhil Heights</t>
  </si>
  <si>
    <t>Girgaon</t>
  </si>
  <si>
    <t>Shahid Nagar</t>
  </si>
  <si>
    <t>Neumec Aura</t>
  </si>
  <si>
    <t>Neumec Eiffel Tower</t>
  </si>
  <si>
    <t>Mazgaon</t>
  </si>
  <si>
    <t>Neumec Niwara</t>
  </si>
  <si>
    <t>Neumec The Golf Boulevard Building 2</t>
  </si>
  <si>
    <t>Neumec Shrushti</t>
  </si>
  <si>
    <t>Neumec Overture</t>
  </si>
  <si>
    <t>Neumec Morphosis Adagio</t>
  </si>
  <si>
    <t>Neumec Villa</t>
  </si>
  <si>
    <t>DS (Damji Shamji Shah Group)</t>
  </si>
  <si>
    <t>Damji Shamji Corporate Square Wing C</t>
  </si>
  <si>
    <t>Mahavir Galaxy</t>
  </si>
  <si>
    <t>D S 72 Marina</t>
  </si>
  <si>
    <t>DSS Mahavir Galaxy</t>
  </si>
  <si>
    <t>Godrej</t>
  </si>
  <si>
    <t>Godrej Reserve Kandivali</t>
  </si>
  <si>
    <t>Godrej Sky Terraces</t>
  </si>
  <si>
    <t>Godrej Bliss Kandivali</t>
  </si>
  <si>
    <t>Godrej Five Gardens</t>
  </si>
  <si>
    <t>Godrej Horizon Wadala</t>
  </si>
  <si>
    <t>Godrej Vistas</t>
  </si>
  <si>
    <t>Godrej Carmichael</t>
  </si>
  <si>
    <t>Godrej Sky</t>
  </si>
  <si>
    <t>Byculla</t>
  </si>
  <si>
    <t>Godrej Nest Kandivali</t>
  </si>
  <si>
    <t>Godrej One Mahalaxmi</t>
  </si>
  <si>
    <t>Godrej Alive</t>
  </si>
  <si>
    <t>Godrej RKS</t>
  </si>
  <si>
    <t>Mahindra</t>
  </si>
  <si>
    <t>Mahindra Vista</t>
  </si>
  <si>
    <t>Mahindra Vicino</t>
  </si>
  <si>
    <t>Mahindra Alcove Wing D And E</t>
  </si>
  <si>
    <t>Chandivali</t>
  </si>
  <si>
    <t>Mahindra Alcove</t>
  </si>
  <si>
    <t>Mahindra Lifespaces Vicino A1 A2</t>
  </si>
  <si>
    <t>Mahindra Lifespaces Vicino A3 A4</t>
  </si>
  <si>
    <t>Mahindra Lifespaces Vicino</t>
  </si>
  <si>
    <t>Shapoorji</t>
  </si>
  <si>
    <t>Shapoorji Pallonji The Odyssey</t>
  </si>
  <si>
    <t>Shapoorji Pallonji BKC 9</t>
  </si>
  <si>
    <t>Shapoorji Pallonji The Canvas Residences</t>
  </si>
  <si>
    <t>Shapoorji Pallonji Virar Palm Grove</t>
  </si>
  <si>
    <t>Shapoorji Pallonji Aubburn Wing C</t>
  </si>
  <si>
    <t>Shapoorji Pallonji Aubburn Wing B</t>
  </si>
  <si>
    <t>Shapoorji Pallonji Aubburn Wing A</t>
  </si>
  <si>
    <t>Shapoorji Pallonji Joyville Virar Phase 5</t>
  </si>
  <si>
    <t>Shapoorji Pallonji Joyville Virar Phase 4</t>
  </si>
  <si>
    <t>Shapoorji Pallonji Joyville Virar Phase 3</t>
  </si>
  <si>
    <t>Shapoorji Pallonji Siennaa Wing F</t>
  </si>
  <si>
    <t>Shapoorji Pallonji Siennaa Wing E</t>
  </si>
  <si>
    <t>Shapoorji Pallonji Siennaa Wing B</t>
  </si>
  <si>
    <t>Shapoorji Pallonji Siennaa Wing A</t>
  </si>
  <si>
    <t>Shapoorji Pallonji Olive</t>
  </si>
  <si>
    <t>Shapoorji Pallonji Joyville Virar Phase 6</t>
  </si>
  <si>
    <t>Shapoorji Pallonji Mumbai Dreams</t>
  </si>
  <si>
    <t>Shapoorji Pallonji Codename Arise</t>
  </si>
  <si>
    <t>Shapoorji Pallonji BKC 28</t>
  </si>
  <si>
    <t>Shapoorji Pallonji Sewri</t>
  </si>
  <si>
    <t>Shaporji PaIlonji Joyville New Tower</t>
  </si>
  <si>
    <t>Shapoorji Pallonji Joyville Palm Meadows</t>
  </si>
  <si>
    <t>Shapoorji Pallonji Siennaa</t>
  </si>
  <si>
    <t>Oberoi</t>
  </si>
  <si>
    <t>Oberoi Elysian Tower A</t>
  </si>
  <si>
    <t>Oberoi Sky City Tower E</t>
  </si>
  <si>
    <t>Oberoi Sky City</t>
  </si>
  <si>
    <t>Oberoi Realty Borivali</t>
  </si>
  <si>
    <t>Evershine</t>
  </si>
  <si>
    <t>Evershine 36 Turner Road</t>
  </si>
  <si>
    <t>Evershine Crown</t>
  </si>
  <si>
    <t>Evershine Amavi 303 Phase 3</t>
  </si>
  <si>
    <t>Evershine Amavi 303 Phase 2</t>
  </si>
  <si>
    <t>Evershine Amavi 303 Phase 1</t>
  </si>
  <si>
    <t>Sunteck</t>
  </si>
  <si>
    <t>Sunteck Sky Park</t>
  </si>
  <si>
    <t>Sunteck MaxxWorld 6</t>
  </si>
  <si>
    <t>Naigaon</t>
  </si>
  <si>
    <t>Sunteck MaxxWorld 5</t>
  </si>
  <si>
    <t>Sunteck MaxxWorld 4</t>
  </si>
  <si>
    <t>Sunteck Beach Residences</t>
  </si>
  <si>
    <t>Sunteck One World</t>
  </si>
  <si>
    <t>Sunteck MaxxWorld 3</t>
  </si>
  <si>
    <t>Sunteck Crest</t>
  </si>
  <si>
    <t>Sunteck MaxxWorld 2</t>
  </si>
  <si>
    <t>Sunteck West World Phase 2 Tivri</t>
  </si>
  <si>
    <t>Sunteck MaxxWorld 1</t>
  </si>
  <si>
    <t>Sunteck City Avenue 4</t>
  </si>
  <si>
    <t>Aditya Raj Builders</t>
  </si>
  <si>
    <t>Adityaraj Paradise</t>
  </si>
  <si>
    <t>Adityaraj Anchor</t>
  </si>
  <si>
    <t>Adityaraj Supreme</t>
  </si>
  <si>
    <t>Adityaraj Signature</t>
  </si>
  <si>
    <t>Sai Adityaraj</t>
  </si>
  <si>
    <t>Adityaraj Central</t>
  </si>
  <si>
    <t>Saptarshi CHS Sion</t>
  </si>
  <si>
    <t>Sion</t>
  </si>
  <si>
    <t>Adityaraj Suswagatam CHS</t>
  </si>
  <si>
    <t>Adityaraj Gateway</t>
  </si>
  <si>
    <t>Adityaraj Prime</t>
  </si>
  <si>
    <t>Adityaraj One</t>
  </si>
  <si>
    <t>Adityaraj Ganga</t>
  </si>
  <si>
    <t>Adityaraj Shivraj</t>
  </si>
  <si>
    <t>UCC Aadityaraj Star</t>
  </si>
  <si>
    <t>Adityaraj Royale</t>
  </si>
  <si>
    <t>Adityaraj Fortune</t>
  </si>
  <si>
    <t>Adityaraj Shanti Sadan</t>
  </si>
  <si>
    <t>Adityaraj Manoranjan</t>
  </si>
  <si>
    <t>H Rishabraj Builder and developers</t>
  </si>
  <si>
    <t>H Rishabraj Mangal Varsha</t>
  </si>
  <si>
    <t>H Rishabraj Trident</t>
  </si>
  <si>
    <t>H Rishabraj Aradhana</t>
  </si>
  <si>
    <t>H Rishabraj Mangalesh</t>
  </si>
  <si>
    <t>H Rishabraj Saffron Peace</t>
  </si>
  <si>
    <t>63 Rishabraj Avenue</t>
  </si>
  <si>
    <t>Kasturi Milan</t>
  </si>
  <si>
    <t>H Rishabraj Chambers</t>
  </si>
  <si>
    <t>H Rishabraj Phoenix</t>
  </si>
  <si>
    <t>Rishabraj Blue Lotus</t>
  </si>
  <si>
    <t>Hira Kutir CHS</t>
  </si>
  <si>
    <t>Rishabraj Agnel</t>
  </si>
  <si>
    <t>Rishabraj Suraj</t>
  </si>
  <si>
    <t>Rishabraj Vicinia</t>
  </si>
  <si>
    <t>Rishabraj 63 Gold Medal Avenue</t>
  </si>
  <si>
    <t>Rishabraj Sujai</t>
  </si>
  <si>
    <t>Rishabraj Sankeshwar Darshan</t>
  </si>
  <si>
    <t>Pranav Construction</t>
  </si>
  <si>
    <t>Pranav Jamuna Mahal CHS</t>
  </si>
  <si>
    <t>Pranav Samrat CHS</t>
  </si>
  <si>
    <t>Pranav Shining Star CHS</t>
  </si>
  <si>
    <t>Pranav Lakshman Tower CHS</t>
  </si>
  <si>
    <t>Pranav Pearl Palace</t>
  </si>
  <si>
    <t>Pranav Mayur Residency</t>
  </si>
  <si>
    <t>PCPL Two One Two Apartment</t>
  </si>
  <si>
    <t>PCPL Serene</t>
  </si>
  <si>
    <t>PCPL Tiara CHS</t>
  </si>
  <si>
    <t>Pranav Silverene CHS</t>
  </si>
  <si>
    <t>Kesar Niketan</t>
  </si>
  <si>
    <t>Pranav Mettivilla</t>
  </si>
  <si>
    <t>Pranav Nirvana Residency</t>
  </si>
  <si>
    <t>Pranav Mettivilla CHS</t>
  </si>
  <si>
    <t>Pranav Gala Apartments CHSL</t>
  </si>
  <si>
    <t>Pranav Ohana</t>
  </si>
  <si>
    <t>J.P Infra</t>
  </si>
  <si>
    <t>JP North Westend</t>
  </si>
  <si>
    <t>Bhayander</t>
  </si>
  <si>
    <t>JP Codename StarLife</t>
  </si>
  <si>
    <t>JP Codename Highway Touch</t>
  </si>
  <si>
    <t>JP Codename Hotcake</t>
  </si>
  <si>
    <t>JP North Alexa</t>
  </si>
  <si>
    <t>JP Codename Now or Never</t>
  </si>
  <si>
    <t>JP North Barcelona</t>
  </si>
  <si>
    <t>JP Esquire</t>
  </si>
  <si>
    <t>JP North Aviva</t>
  </si>
  <si>
    <t>JP North Euphoria</t>
  </si>
  <si>
    <t>JP Eminence</t>
  </si>
  <si>
    <t>JP Codename Open Streets</t>
  </si>
  <si>
    <t>JP Codename Dream Home</t>
  </si>
  <si>
    <t>JP North Imperia Tower 2</t>
  </si>
  <si>
    <t>Sugee</t>
  </si>
  <si>
    <t>Sugee Renaissance</t>
  </si>
  <si>
    <t>Sugee Greendale Estates</t>
  </si>
  <si>
    <t>Sugee Vijayshree</t>
  </si>
  <si>
    <t>Sugee Sea Krest</t>
  </si>
  <si>
    <t>Sugee Sukrut</t>
  </si>
  <si>
    <t>Sugee Indira</t>
  </si>
  <si>
    <t>Sugee Saraswati Niwas</t>
  </si>
  <si>
    <t>Sugee Paavan</t>
  </si>
  <si>
    <t>Sugee Laxmi Niwas</t>
  </si>
  <si>
    <t>Sugee Shubhada</t>
  </si>
  <si>
    <t>Code Name Aspire</t>
  </si>
  <si>
    <t>Sugee Marina Bay</t>
  </si>
  <si>
    <t>L n T Reality</t>
  </si>
  <si>
    <t>L And T The Gateway</t>
  </si>
  <si>
    <t>LnT Centrona</t>
  </si>
  <si>
    <t>LnT Veridian</t>
  </si>
  <si>
    <t>L &amp; T Rejuve 360 Tower A</t>
  </si>
  <si>
    <t>L And T Rejuve 360</t>
  </si>
  <si>
    <t>LnT Elixir Reserve</t>
  </si>
  <si>
    <t>Piramal</t>
  </si>
  <si>
    <t>Piramal Aranya Ahan</t>
  </si>
  <si>
    <t>Piramal Mahalaxmi</t>
  </si>
  <si>
    <t>Piramal Revanta S Class Homes</t>
  </si>
  <si>
    <t>Piramal Aranya Wing C Mumbai</t>
  </si>
  <si>
    <t>Piramal Mahalaxmi Central Tower 2</t>
  </si>
  <si>
    <t>Piramal Aranya Wing B</t>
  </si>
  <si>
    <t>Piramal Aranya Avyan</t>
  </si>
  <si>
    <t>Piramal Mahalaxmi North Tower</t>
  </si>
  <si>
    <t>Piramal Mahalaxmi Central Tower</t>
  </si>
  <si>
    <t>Piramal Revanta Ravin</t>
  </si>
  <si>
    <t>Piramal Aranya Arav</t>
  </si>
  <si>
    <t>Piramal Revanta Tower 3 and 4</t>
  </si>
  <si>
    <t>Gurukrupa Realcon</t>
  </si>
  <si>
    <t>Gurukrupa Sharanam</t>
  </si>
  <si>
    <t>Gurukrupa Alaknanda</t>
  </si>
  <si>
    <t>Gurukrupa Gyanam</t>
  </si>
  <si>
    <t>Gurukrupa Nirmalam</t>
  </si>
  <si>
    <t>Gurukrupa Darshanam</t>
  </si>
  <si>
    <t>Gurukrupa Ugam</t>
  </si>
  <si>
    <t>Gurukrupa Aagam</t>
  </si>
  <si>
    <t>Gurukrupa Divyam</t>
  </si>
  <si>
    <t>Gurukrupa Param</t>
  </si>
  <si>
    <t>Gurukrupa Anantam</t>
  </si>
  <si>
    <t>Gurukrupa Vyom</t>
  </si>
  <si>
    <t>Gurukrupa Ekatvam</t>
  </si>
  <si>
    <t>Gurukrupa Satyam</t>
  </si>
  <si>
    <t>Gurukrupa Devam Majesty</t>
  </si>
  <si>
    <t>Gurukrupa Gangav</t>
  </si>
  <si>
    <t>Omkar</t>
  </si>
  <si>
    <t>Omkar Lawns And Beyond Phase 3</t>
  </si>
  <si>
    <t>Omkar Passcode</t>
  </si>
  <si>
    <t>Omkar Sereno</t>
  </si>
  <si>
    <t>Omkar Lawns And Beyond</t>
  </si>
  <si>
    <t>Omkar Signet</t>
  </si>
  <si>
    <t>Omkar Alta Monte</t>
  </si>
  <si>
    <t>Omkar Vive</t>
  </si>
  <si>
    <t>Kurla</t>
  </si>
  <si>
    <t>Sheth Creators</t>
  </si>
  <si>
    <t>Sheth Auris Ilaria Tower A</t>
  </si>
  <si>
    <t>Sheth Auris Galleria</t>
  </si>
  <si>
    <t>Retail shop</t>
  </si>
  <si>
    <t>Sheth Vasant Oasis Camelia</t>
  </si>
  <si>
    <t>Sheth Creators Vasant Oasis Lillium Bldg 16</t>
  </si>
  <si>
    <t>Sheth Vasant Oasis Daffodil Bldg 7</t>
  </si>
  <si>
    <t>Vasant Oasis Phase I</t>
  </si>
  <si>
    <t>Vasant Oasis Phase 2</t>
  </si>
  <si>
    <t>Sheth Auris Bliss</t>
  </si>
  <si>
    <t>Sheth Vasant Oasis Phase III</t>
  </si>
  <si>
    <t>Sheth Aadhayay</t>
  </si>
  <si>
    <t>Sheth Irene</t>
  </si>
  <si>
    <t>Shree Krishna Group</t>
  </si>
  <si>
    <t>Shree Krishna Navageeta</t>
  </si>
  <si>
    <t>Shree Krishna Suyog</t>
  </si>
  <si>
    <t>Shree Estella</t>
  </si>
  <si>
    <t>Romell</t>
  </si>
  <si>
    <t>Romell Orbis</t>
  </si>
  <si>
    <t>Romell Serene</t>
  </si>
  <si>
    <t>Romell Cornerstone</t>
  </si>
  <si>
    <t>Romell Vasanthi</t>
  </si>
  <si>
    <t>Romell Myra</t>
  </si>
  <si>
    <t>Romell Empress Phase II</t>
  </si>
  <si>
    <t>Romell Allure</t>
  </si>
  <si>
    <t>Romell Empress</t>
  </si>
  <si>
    <t>Romell Diva</t>
  </si>
  <si>
    <t>Romell Aether</t>
  </si>
  <si>
    <t>Ashar</t>
  </si>
  <si>
    <t>Ashar The Legend</t>
  </si>
  <si>
    <t>Pali</t>
  </si>
  <si>
    <t>Ashar Maple Birch</t>
  </si>
  <si>
    <t>Ashar Titan</t>
  </si>
  <si>
    <t>Ashar Maple Phase 1</t>
  </si>
  <si>
    <t>Reliable</t>
  </si>
  <si>
    <t>Reliable Unique Residency Vikarharta</t>
  </si>
  <si>
    <t>Reliable Unique Enclave Residency</t>
  </si>
  <si>
    <t>Unique Prestige</t>
  </si>
  <si>
    <t>Reliable Unique Shine</t>
  </si>
  <si>
    <t>Reliable Unique Pride</t>
  </si>
  <si>
    <t>Swastik</t>
  </si>
  <si>
    <t>Swastik Tulip</t>
  </si>
  <si>
    <t>Swastik Shivaay</t>
  </si>
  <si>
    <t>Swastik Divine Mulund</t>
  </si>
  <si>
    <t>Swastik Platinum Apartment</t>
  </si>
  <si>
    <t>Bhutra</t>
  </si>
  <si>
    <t>Bhutra Anjani Shikhar</t>
  </si>
  <si>
    <t>Bhutra Mangal Karini Sky Breeze</t>
  </si>
  <si>
    <t>Bhutra Anjani One</t>
  </si>
  <si>
    <t>Bhayandar</t>
  </si>
  <si>
    <t>Sai Shakti Skyline</t>
  </si>
  <si>
    <t>Balaji Skyline</t>
  </si>
  <si>
    <t>Bhutra The Pentagon</t>
  </si>
  <si>
    <t>office</t>
  </si>
  <si>
    <t>Bhutra Anjani Enclave</t>
  </si>
  <si>
    <t>Mira</t>
  </si>
  <si>
    <t>Bhutra Anjani Pride</t>
  </si>
  <si>
    <t>JSB Group</t>
  </si>
  <si>
    <t>JSB Nakshatra Veda</t>
  </si>
  <si>
    <t>JSB Nakshatra Aazstha</t>
  </si>
  <si>
    <t>JSB Sai Nakshatra Trrident</t>
  </si>
  <si>
    <t>JSB Nakshatra Aarambh</t>
  </si>
  <si>
    <t>JSB Nakshatra Primus</t>
  </si>
  <si>
    <t>JPV</t>
  </si>
  <si>
    <t>JPV Pratap Liberty One</t>
  </si>
  <si>
    <t>JPV Pratap Legacy</t>
  </si>
  <si>
    <t>Vile</t>
  </si>
  <si>
    <t>JPV Pratap Adinath</t>
  </si>
  <si>
    <t>JPV Pratap Cress</t>
  </si>
  <si>
    <t>JPV Pratap Palace</t>
  </si>
  <si>
    <t>JPV Pratap Grandeur</t>
  </si>
  <si>
    <t>JVP Pratap Gaurav</t>
  </si>
  <si>
    <t>JPV Pratap Elegance</t>
  </si>
  <si>
    <t>MICL</t>
  </si>
  <si>
    <t>MICL Aaradhya One Park</t>
  </si>
  <si>
    <t>MICL Aaradhya Parkwood</t>
  </si>
  <si>
    <t>MICL Aaradhya Prime Park</t>
  </si>
  <si>
    <t>MICL Aaradhya Evoq</t>
  </si>
  <si>
    <t>MICL Aaradhya Highpark</t>
  </si>
  <si>
    <t>MICL Ghatkopar Avenue Aaradhya One Earth Phase 2</t>
  </si>
  <si>
    <t>MICL Aaradhya Highpark Project 2 Of Phase 1</t>
  </si>
  <si>
    <t>Shantee</t>
  </si>
  <si>
    <t>Shantee Skyblue Residency</t>
  </si>
  <si>
    <t>Shantee Muktangan Residency</t>
  </si>
  <si>
    <t>Shantee Sunshine Residency</t>
  </si>
  <si>
    <t>Shantee Sunshine Green Park</t>
  </si>
  <si>
    <t>Shamrock Residency</t>
  </si>
  <si>
    <t>Sterling Heights Vasai East</t>
  </si>
  <si>
    <t>Shantee Spring Field</t>
  </si>
  <si>
    <t>Kamal Group</t>
  </si>
  <si>
    <t>Kamla Rajesh</t>
  </si>
  <si>
    <t>Kamla Lucky</t>
  </si>
  <si>
    <t>Kamla Ridhima</t>
  </si>
  <si>
    <t>Kamla Jainson</t>
  </si>
  <si>
    <t>Kamla Om Hansa CHS</t>
  </si>
  <si>
    <t>Kamla GC Joy</t>
  </si>
  <si>
    <t>Kamla Siddhivinayak</t>
  </si>
  <si>
    <t>Kamla Pushp Kamal</t>
  </si>
  <si>
    <t>Kamla Sukhshanti</t>
  </si>
  <si>
    <t>Kamla Prasanna Jeevan</t>
  </si>
  <si>
    <t>Kamla Har</t>
  </si>
  <si>
    <t>Hirani</t>
  </si>
  <si>
    <t>Sukhada CHS Borivali</t>
  </si>
  <si>
    <t>Hirani 24K Residencies</t>
  </si>
  <si>
    <t>Hirani Om Sukhkarta Heights</t>
  </si>
  <si>
    <t>Hirani Shree Siddhi Bldg No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</si>
</sst>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D717-8542-4041-A1DA-66810C6D72C7}">
  <dimension ref="A1:M509"/>
  <sheetViews>
    <sheetView tabSelected="1" workbookViewId="0"/>
  </sheetViews>
  <sheetFormatPr baseColWidth="10" defaultRowHeight="16" x14ac:dyDescent="0.2"/>
  <cols>
    <col min="1" max="1" width="26.5" style="2" customWidth="1"/>
    <col min="2" max="2" width="36.83203125" style="2" customWidth="1"/>
    <col min="3" max="4" width="30.83203125" style="2" customWidth="1"/>
    <col min="5" max="5" width="16.83203125" style="2" customWidth="1"/>
    <col min="6" max="6" width="10.83203125" style="2"/>
    <col min="7" max="7" width="15.33203125" style="2" customWidth="1"/>
    <col min="8" max="10" width="20.33203125" style="2" customWidth="1"/>
    <col min="11" max="11" width="16.1640625" style="2" customWidth="1"/>
    <col min="12" max="12" width="14.33203125" style="2" bestFit="1" customWidth="1"/>
    <col min="13" max="13" width="17.33203125" style="2" bestFit="1" customWidth="1"/>
    <col min="14" max="16384" width="10.83203125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>
        <v>2.5</v>
      </c>
      <c r="G2" s="2">
        <v>76</v>
      </c>
      <c r="H2" s="1">
        <v>800</v>
      </c>
      <c r="I2" s="2">
        <v>250</v>
      </c>
      <c r="J2" s="2">
        <f>(H2*G2)/3</f>
        <v>20266.666666666668</v>
      </c>
      <c r="K2" s="2">
        <f>G2*H2++J2</f>
        <v>81066.666666666672</v>
      </c>
      <c r="L2" s="2">
        <f>K2/10.764</f>
        <v>7531.2770964944884</v>
      </c>
      <c r="M2" s="2">
        <f>L2/5</f>
        <v>1506.2554192988978</v>
      </c>
    </row>
    <row r="3" spans="1:13" x14ac:dyDescent="0.2">
      <c r="A3" s="1" t="s">
        <v>13</v>
      </c>
      <c r="B3" s="1" t="s">
        <v>18</v>
      </c>
      <c r="C3" s="1" t="s">
        <v>19</v>
      </c>
      <c r="D3" s="1" t="s">
        <v>16</v>
      </c>
      <c r="E3" s="1" t="s">
        <v>17</v>
      </c>
      <c r="F3" s="2">
        <v>250</v>
      </c>
      <c r="G3" s="2">
        <v>331</v>
      </c>
      <c r="H3" s="1">
        <v>1200</v>
      </c>
      <c r="I3" s="2">
        <v>310</v>
      </c>
      <c r="J3" s="2">
        <f t="shared" ref="J3:J66" si="0">(H3*G3)/3</f>
        <v>132400</v>
      </c>
      <c r="K3" s="2">
        <f t="shared" ref="K3:K66" si="1">G3*H3++J3</f>
        <v>529600</v>
      </c>
      <c r="L3" s="2">
        <f>K3/10.764</f>
        <v>49201.040505388337</v>
      </c>
      <c r="M3" s="2">
        <f>L3/5</f>
        <v>9840.2081010776674</v>
      </c>
    </row>
    <row r="4" spans="1:13" x14ac:dyDescent="0.2">
      <c r="A4" s="1" t="s">
        <v>13</v>
      </c>
      <c r="B4" s="1" t="s">
        <v>20</v>
      </c>
      <c r="C4" s="1" t="s">
        <v>19</v>
      </c>
      <c r="D4" s="1" t="s">
        <v>16</v>
      </c>
      <c r="E4" s="1" t="s">
        <v>21</v>
      </c>
      <c r="F4" s="2">
        <v>1</v>
      </c>
      <c r="G4" s="2">
        <v>1021</v>
      </c>
      <c r="H4" s="1">
        <v>380</v>
      </c>
      <c r="I4" s="2">
        <v>200</v>
      </c>
      <c r="J4" s="2">
        <f t="shared" si="0"/>
        <v>129326.66666666667</v>
      </c>
      <c r="K4" s="2">
        <f t="shared" si="1"/>
        <v>517306.66666666669</v>
      </c>
      <c r="L4" s="2">
        <f t="shared" ref="L4:L67" si="2">K4/10.764</f>
        <v>48058.961972005454</v>
      </c>
      <c r="M4" s="2">
        <f t="shared" ref="M4:M67" si="3">L4/5</f>
        <v>9611.7923944010909</v>
      </c>
    </row>
    <row r="5" spans="1:13" x14ac:dyDescent="0.2">
      <c r="A5" s="1" t="s">
        <v>13</v>
      </c>
      <c r="B5" s="1" t="s">
        <v>22</v>
      </c>
      <c r="C5" s="1" t="s">
        <v>19</v>
      </c>
      <c r="D5" s="1" t="s">
        <v>16</v>
      </c>
      <c r="E5" s="1" t="s">
        <v>21</v>
      </c>
      <c r="F5" s="2">
        <v>0.54</v>
      </c>
      <c r="G5" s="2">
        <v>88</v>
      </c>
      <c r="H5" s="1">
        <v>380</v>
      </c>
      <c r="I5" s="2">
        <v>180</v>
      </c>
      <c r="J5" s="2">
        <f t="shared" si="0"/>
        <v>11146.666666666666</v>
      </c>
      <c r="K5" s="2">
        <f t="shared" si="1"/>
        <v>44586.666666666664</v>
      </c>
      <c r="L5" s="2">
        <f t="shared" si="2"/>
        <v>4142.2024030719685</v>
      </c>
      <c r="M5" s="2">
        <f t="shared" si="3"/>
        <v>828.44048061439366</v>
      </c>
    </row>
    <row r="6" spans="1:13" x14ac:dyDescent="0.2">
      <c r="A6" s="1" t="s">
        <v>13</v>
      </c>
      <c r="B6" s="1" t="s">
        <v>23</v>
      </c>
      <c r="C6" s="1" t="s">
        <v>19</v>
      </c>
      <c r="D6" s="1" t="s">
        <v>16</v>
      </c>
      <c r="E6" s="1" t="s">
        <v>21</v>
      </c>
      <c r="F6" s="2">
        <v>250</v>
      </c>
      <c r="G6" s="2">
        <v>447</v>
      </c>
      <c r="H6" s="1">
        <v>650</v>
      </c>
      <c r="I6" s="2">
        <v>250</v>
      </c>
      <c r="J6" s="2">
        <f t="shared" si="0"/>
        <v>96850</v>
      </c>
      <c r="K6" s="2">
        <f t="shared" si="1"/>
        <v>387400</v>
      </c>
      <c r="L6" s="2">
        <f t="shared" si="2"/>
        <v>35990.33816425121</v>
      </c>
      <c r="M6" s="2">
        <f t="shared" si="3"/>
        <v>7198.0676328502423</v>
      </c>
    </row>
    <row r="7" spans="1:13" x14ac:dyDescent="0.2">
      <c r="A7" s="1" t="s">
        <v>24</v>
      </c>
      <c r="B7" s="1" t="s">
        <v>25</v>
      </c>
      <c r="C7" s="1" t="s">
        <v>26</v>
      </c>
      <c r="D7" s="1" t="s">
        <v>16</v>
      </c>
      <c r="E7" s="1" t="s">
        <v>17</v>
      </c>
      <c r="F7" s="2">
        <v>10</v>
      </c>
      <c r="G7" s="2">
        <v>362</v>
      </c>
      <c r="H7" s="1">
        <v>1100</v>
      </c>
      <c r="I7" s="2">
        <v>300</v>
      </c>
      <c r="J7" s="2">
        <f t="shared" si="0"/>
        <v>132733.33333333334</v>
      </c>
      <c r="K7" s="2">
        <f t="shared" si="1"/>
        <v>530933.33333333337</v>
      </c>
      <c r="L7" s="2">
        <f t="shared" si="2"/>
        <v>49324.910194475422</v>
      </c>
      <c r="M7" s="2">
        <f t="shared" si="3"/>
        <v>9864.9820388950848</v>
      </c>
    </row>
    <row r="8" spans="1:13" x14ac:dyDescent="0.2">
      <c r="A8" s="1" t="s">
        <v>24</v>
      </c>
      <c r="B8" s="1" t="s">
        <v>27</v>
      </c>
      <c r="C8" s="1" t="s">
        <v>15</v>
      </c>
      <c r="D8" s="1" t="s">
        <v>16</v>
      </c>
      <c r="E8" s="1" t="s">
        <v>17</v>
      </c>
      <c r="F8" s="2">
        <v>3</v>
      </c>
      <c r="G8" s="2">
        <v>187</v>
      </c>
      <c r="H8" s="1">
        <v>1600</v>
      </c>
      <c r="I8" s="2">
        <v>350</v>
      </c>
      <c r="J8" s="2">
        <f t="shared" si="0"/>
        <v>99733.333333333328</v>
      </c>
      <c r="K8" s="2">
        <f t="shared" si="1"/>
        <v>398933.33333333331</v>
      </c>
      <c r="L8" s="2">
        <f t="shared" si="2"/>
        <v>37061.810974854452</v>
      </c>
      <c r="M8" s="2">
        <f t="shared" si="3"/>
        <v>7412.3621949708904</v>
      </c>
    </row>
    <row r="9" spans="1:13" x14ac:dyDescent="0.2">
      <c r="A9" s="1" t="s">
        <v>24</v>
      </c>
      <c r="B9" s="1" t="s">
        <v>28</v>
      </c>
      <c r="C9" s="1" t="s">
        <v>26</v>
      </c>
      <c r="D9" s="1" t="s">
        <v>16</v>
      </c>
      <c r="E9" s="1" t="s">
        <v>17</v>
      </c>
      <c r="F9" s="2">
        <v>1.19</v>
      </c>
      <c r="G9" s="2">
        <v>62</v>
      </c>
      <c r="H9" s="1">
        <v>1700</v>
      </c>
      <c r="I9" s="2">
        <v>300</v>
      </c>
      <c r="J9" s="2">
        <f t="shared" si="0"/>
        <v>35133.333333333336</v>
      </c>
      <c r="K9" s="2">
        <f t="shared" si="1"/>
        <v>140533.33333333334</v>
      </c>
      <c r="L9" s="2">
        <f t="shared" si="2"/>
        <v>13055.865229778276</v>
      </c>
      <c r="M9" s="2">
        <f t="shared" si="3"/>
        <v>2611.1730459556552</v>
      </c>
    </row>
    <row r="10" spans="1:13" x14ac:dyDescent="0.2">
      <c r="A10" s="1" t="s">
        <v>24</v>
      </c>
      <c r="B10" s="1" t="s">
        <v>29</v>
      </c>
      <c r="C10" s="1" t="s">
        <v>26</v>
      </c>
      <c r="D10" s="1" t="s">
        <v>16</v>
      </c>
      <c r="E10" s="1" t="s">
        <v>17</v>
      </c>
      <c r="F10" s="2">
        <v>10</v>
      </c>
      <c r="G10" s="2">
        <v>362</v>
      </c>
      <c r="H10" s="1">
        <v>1300</v>
      </c>
      <c r="I10" s="2">
        <v>290</v>
      </c>
      <c r="J10" s="2">
        <f t="shared" si="0"/>
        <v>156866.66666666666</v>
      </c>
      <c r="K10" s="2">
        <f t="shared" si="1"/>
        <v>627466.66666666663</v>
      </c>
      <c r="L10" s="2">
        <f t="shared" si="2"/>
        <v>58293.075684380034</v>
      </c>
      <c r="M10" s="2">
        <f t="shared" si="3"/>
        <v>11658.615136876007</v>
      </c>
    </row>
    <row r="11" spans="1:13" x14ac:dyDescent="0.2">
      <c r="A11" s="1" t="s">
        <v>24</v>
      </c>
      <c r="B11" s="1" t="s">
        <v>30</v>
      </c>
      <c r="C11" s="1" t="s">
        <v>31</v>
      </c>
      <c r="D11" s="1" t="s">
        <v>16</v>
      </c>
      <c r="E11" s="1" t="s">
        <v>17</v>
      </c>
      <c r="F11" s="2">
        <v>5</v>
      </c>
      <c r="G11" s="2">
        <v>336</v>
      </c>
      <c r="H11" s="1">
        <v>1100</v>
      </c>
      <c r="I11" s="2">
        <v>300</v>
      </c>
      <c r="J11" s="2">
        <f t="shared" si="0"/>
        <v>123200</v>
      </c>
      <c r="K11" s="2">
        <f t="shared" si="1"/>
        <v>492800</v>
      </c>
      <c r="L11" s="2">
        <f t="shared" si="2"/>
        <v>45782.237086584915</v>
      </c>
      <c r="M11" s="2">
        <f t="shared" si="3"/>
        <v>9156.4474173169838</v>
      </c>
    </row>
    <row r="12" spans="1:13" x14ac:dyDescent="0.2">
      <c r="A12" s="1" t="s">
        <v>24</v>
      </c>
      <c r="B12" s="1" t="s">
        <v>32</v>
      </c>
      <c r="C12" s="1" t="s">
        <v>33</v>
      </c>
      <c r="D12" s="1" t="s">
        <v>16</v>
      </c>
      <c r="E12" s="1" t="s">
        <v>17</v>
      </c>
      <c r="F12" s="2">
        <v>1.93</v>
      </c>
      <c r="G12" s="2">
        <v>41</v>
      </c>
      <c r="H12" s="1">
        <v>4700</v>
      </c>
      <c r="I12" s="2">
        <v>600</v>
      </c>
      <c r="J12" s="2">
        <f t="shared" si="0"/>
        <v>64233.333333333336</v>
      </c>
      <c r="K12" s="2">
        <f t="shared" si="1"/>
        <v>256933.33333333334</v>
      </c>
      <c r="L12" s="2">
        <f t="shared" si="2"/>
        <v>23869.689087080395</v>
      </c>
      <c r="M12" s="2">
        <f t="shared" si="3"/>
        <v>4773.9378174160793</v>
      </c>
    </row>
    <row r="13" spans="1:13" x14ac:dyDescent="0.2">
      <c r="A13" s="1" t="s">
        <v>24</v>
      </c>
      <c r="B13" s="1" t="s">
        <v>34</v>
      </c>
      <c r="C13" s="1" t="s">
        <v>35</v>
      </c>
      <c r="D13" s="1" t="s">
        <v>16</v>
      </c>
      <c r="E13" s="1" t="s">
        <v>17</v>
      </c>
      <c r="F13" s="2">
        <v>1.5</v>
      </c>
      <c r="G13" s="2">
        <v>23</v>
      </c>
      <c r="H13" s="2">
        <v>1300</v>
      </c>
      <c r="I13" s="2">
        <v>350</v>
      </c>
      <c r="J13" s="2">
        <f t="shared" si="0"/>
        <v>9966.6666666666661</v>
      </c>
      <c r="K13" s="2">
        <f t="shared" si="1"/>
        <v>39866.666666666664</v>
      </c>
      <c r="L13" s="2">
        <f>K13/10.764</f>
        <v>3703.7037037037039</v>
      </c>
      <c r="M13" s="2">
        <f>L13/5</f>
        <v>740.74074074074076</v>
      </c>
    </row>
    <row r="14" spans="1:13" x14ac:dyDescent="0.2">
      <c r="A14" s="1" t="s">
        <v>24</v>
      </c>
      <c r="B14" s="1" t="s">
        <v>36</v>
      </c>
      <c r="C14" s="1" t="s">
        <v>37</v>
      </c>
      <c r="D14" s="1" t="s">
        <v>16</v>
      </c>
      <c r="E14" s="1" t="s">
        <v>21</v>
      </c>
      <c r="F14" s="2">
        <v>5</v>
      </c>
      <c r="G14" s="2">
        <v>992</v>
      </c>
      <c r="H14" s="2">
        <v>900</v>
      </c>
      <c r="I14" s="2">
        <v>300</v>
      </c>
      <c r="J14" s="2">
        <f t="shared" si="0"/>
        <v>297600</v>
      </c>
      <c r="K14" s="2">
        <f t="shared" si="1"/>
        <v>1190400</v>
      </c>
      <c r="L14" s="2">
        <f t="shared" si="2"/>
        <v>110590.85841694538</v>
      </c>
      <c r="M14" s="2">
        <f t="shared" si="3"/>
        <v>22118.171683389075</v>
      </c>
    </row>
    <row r="15" spans="1:13" x14ac:dyDescent="0.2">
      <c r="A15" s="1" t="s">
        <v>24</v>
      </c>
      <c r="B15" s="1" t="s">
        <v>38</v>
      </c>
      <c r="C15" s="1" t="s">
        <v>31</v>
      </c>
      <c r="D15" s="1" t="s">
        <v>16</v>
      </c>
      <c r="E15" s="1" t="s">
        <v>21</v>
      </c>
      <c r="F15" s="2">
        <v>10</v>
      </c>
      <c r="G15" s="2">
        <v>393</v>
      </c>
      <c r="H15" s="2">
        <v>500</v>
      </c>
      <c r="I15" s="2">
        <v>200</v>
      </c>
      <c r="J15" s="2">
        <f t="shared" si="0"/>
        <v>65500</v>
      </c>
      <c r="K15" s="2">
        <f t="shared" si="1"/>
        <v>262000</v>
      </c>
      <c r="L15" s="2">
        <f t="shared" si="2"/>
        <v>24340.393905611298</v>
      </c>
      <c r="M15" s="2">
        <f t="shared" si="3"/>
        <v>4868.0787811222599</v>
      </c>
    </row>
    <row r="16" spans="1:13" x14ac:dyDescent="0.2">
      <c r="A16" s="1" t="s">
        <v>24</v>
      </c>
      <c r="B16" s="1" t="s">
        <v>39</v>
      </c>
      <c r="C16" s="1" t="s">
        <v>40</v>
      </c>
      <c r="D16" s="1" t="s">
        <v>16</v>
      </c>
      <c r="E16" s="1" t="s">
        <v>21</v>
      </c>
      <c r="F16" s="2">
        <v>1</v>
      </c>
      <c r="G16" s="2">
        <v>120</v>
      </c>
      <c r="H16" s="2">
        <v>800</v>
      </c>
      <c r="I16" s="2">
        <v>250</v>
      </c>
      <c r="J16" s="2">
        <f t="shared" si="0"/>
        <v>32000</v>
      </c>
      <c r="K16" s="2">
        <f t="shared" si="1"/>
        <v>128000</v>
      </c>
      <c r="L16" s="2">
        <f t="shared" si="2"/>
        <v>11891.490152359718</v>
      </c>
      <c r="M16" s="2">
        <f t="shared" si="3"/>
        <v>2378.2980304719435</v>
      </c>
    </row>
    <row r="17" spans="1:13" x14ac:dyDescent="0.2">
      <c r="A17" s="1" t="s">
        <v>24</v>
      </c>
      <c r="B17" s="1" t="s">
        <v>41</v>
      </c>
      <c r="C17" s="1" t="s">
        <v>40</v>
      </c>
      <c r="D17" s="1" t="s">
        <v>42</v>
      </c>
      <c r="E17" s="1" t="s">
        <v>21</v>
      </c>
      <c r="F17" s="2">
        <v>2.2599999999999998</v>
      </c>
      <c r="G17" s="2">
        <v>614</v>
      </c>
      <c r="H17" s="2">
        <v>550</v>
      </c>
      <c r="I17" s="2">
        <v>300</v>
      </c>
      <c r="J17" s="2">
        <f t="shared" si="0"/>
        <v>112566.66666666667</v>
      </c>
      <c r="K17" s="2">
        <f t="shared" si="1"/>
        <v>450266.66666666669</v>
      </c>
      <c r="L17" s="2">
        <f t="shared" si="2"/>
        <v>41830.794004707051</v>
      </c>
      <c r="M17" s="2">
        <f t="shared" si="3"/>
        <v>8366.1588009414099</v>
      </c>
    </row>
    <row r="18" spans="1:13" x14ac:dyDescent="0.2">
      <c r="A18" s="1" t="s">
        <v>24</v>
      </c>
      <c r="B18" s="1" t="s">
        <v>43</v>
      </c>
      <c r="C18" s="1" t="s">
        <v>44</v>
      </c>
      <c r="D18" s="1" t="s">
        <v>42</v>
      </c>
      <c r="E18" s="1" t="s">
        <v>21</v>
      </c>
      <c r="F18" s="2">
        <v>0.61</v>
      </c>
      <c r="G18" s="2">
        <v>232</v>
      </c>
      <c r="H18" s="2">
        <v>600</v>
      </c>
      <c r="I18" s="2">
        <v>250</v>
      </c>
      <c r="J18" s="2">
        <f t="shared" si="0"/>
        <v>46400</v>
      </c>
      <c r="K18" s="2">
        <f t="shared" si="1"/>
        <v>185600</v>
      </c>
      <c r="L18" s="2">
        <f t="shared" si="2"/>
        <v>17242.660720921591</v>
      </c>
      <c r="M18" s="2">
        <f t="shared" si="3"/>
        <v>3448.532144184318</v>
      </c>
    </row>
    <row r="19" spans="1:13" x14ac:dyDescent="0.2">
      <c r="A19" s="1" t="s">
        <v>24</v>
      </c>
      <c r="B19" s="1" t="s">
        <v>45</v>
      </c>
      <c r="C19" s="1" t="s">
        <v>35</v>
      </c>
      <c r="D19" s="1" t="s">
        <v>16</v>
      </c>
      <c r="E19" s="1" t="s">
        <v>21</v>
      </c>
      <c r="F19" s="2">
        <v>17</v>
      </c>
      <c r="G19" s="2">
        <v>397</v>
      </c>
      <c r="H19" s="2">
        <v>1550</v>
      </c>
      <c r="I19" s="2">
        <v>300</v>
      </c>
      <c r="J19" s="2">
        <f t="shared" si="0"/>
        <v>205116.66666666666</v>
      </c>
      <c r="K19" s="2">
        <f t="shared" si="1"/>
        <v>820466.66666666663</v>
      </c>
      <c r="L19" s="2">
        <f t="shared" si="2"/>
        <v>76223.213179734914</v>
      </c>
      <c r="M19" s="2">
        <f t="shared" si="3"/>
        <v>15244.642635946982</v>
      </c>
    </row>
    <row r="20" spans="1:13" x14ac:dyDescent="0.2">
      <c r="A20" s="1" t="s">
        <v>24</v>
      </c>
      <c r="B20" s="1" t="s">
        <v>46</v>
      </c>
      <c r="C20" s="1" t="s">
        <v>47</v>
      </c>
      <c r="D20" s="1" t="s">
        <v>16</v>
      </c>
      <c r="E20" s="1" t="s">
        <v>21</v>
      </c>
      <c r="F20" s="2">
        <v>0.51</v>
      </c>
      <c r="G20" s="2">
        <v>170</v>
      </c>
      <c r="H20" s="2">
        <v>320</v>
      </c>
      <c r="I20" s="2">
        <v>100</v>
      </c>
      <c r="J20" s="2">
        <f t="shared" si="0"/>
        <v>18133.333333333332</v>
      </c>
      <c r="K20" s="2">
        <f t="shared" si="1"/>
        <v>72533.333333333328</v>
      </c>
      <c r="L20" s="2">
        <f t="shared" si="2"/>
        <v>6738.5110863371729</v>
      </c>
      <c r="M20" s="2">
        <f t="shared" si="3"/>
        <v>1347.7022172674347</v>
      </c>
    </row>
    <row r="21" spans="1:13" x14ac:dyDescent="0.2">
      <c r="A21" s="1" t="s">
        <v>24</v>
      </c>
      <c r="B21" s="1" t="s">
        <v>48</v>
      </c>
      <c r="C21" s="1" t="s">
        <v>49</v>
      </c>
      <c r="D21" s="1" t="s">
        <v>16</v>
      </c>
      <c r="E21" s="1" t="s">
        <v>21</v>
      </c>
      <c r="F21" s="2">
        <v>1.6</v>
      </c>
      <c r="G21" s="2">
        <v>249</v>
      </c>
      <c r="H21" s="2">
        <v>1700</v>
      </c>
      <c r="I21" s="2">
        <v>300</v>
      </c>
      <c r="J21" s="2">
        <f t="shared" si="0"/>
        <v>141100</v>
      </c>
      <c r="K21" s="2">
        <f t="shared" si="1"/>
        <v>564400</v>
      </c>
      <c r="L21" s="2">
        <f t="shared" si="2"/>
        <v>52434.039390561134</v>
      </c>
      <c r="M21" s="2">
        <f t="shared" si="3"/>
        <v>10486.807878112228</v>
      </c>
    </row>
    <row r="22" spans="1:13" x14ac:dyDescent="0.2">
      <c r="A22" s="1" t="s">
        <v>24</v>
      </c>
      <c r="B22" s="1" t="s">
        <v>50</v>
      </c>
      <c r="C22" s="1" t="s">
        <v>35</v>
      </c>
      <c r="D22" s="1" t="s">
        <v>16</v>
      </c>
      <c r="E22" s="1" t="s">
        <v>21</v>
      </c>
      <c r="F22" s="2">
        <v>17</v>
      </c>
      <c r="G22" s="2">
        <v>2222</v>
      </c>
      <c r="H22" s="2">
        <v>1450</v>
      </c>
      <c r="I22" s="2">
        <v>300</v>
      </c>
      <c r="J22" s="2">
        <f t="shared" si="0"/>
        <v>1073966.6666666667</v>
      </c>
      <c r="K22" s="2">
        <f t="shared" si="1"/>
        <v>4295866.666666667</v>
      </c>
      <c r="L22" s="2">
        <f t="shared" si="2"/>
        <v>399095.75126966438</v>
      </c>
      <c r="M22" s="2">
        <f t="shared" si="3"/>
        <v>79819.150253932879</v>
      </c>
    </row>
    <row r="23" spans="1:13" x14ac:dyDescent="0.2">
      <c r="A23" s="1" t="s">
        <v>24</v>
      </c>
      <c r="B23" s="1" t="s">
        <v>51</v>
      </c>
      <c r="C23" s="1" t="s">
        <v>35</v>
      </c>
      <c r="D23" s="1" t="s">
        <v>16</v>
      </c>
      <c r="E23" s="1" t="s">
        <v>21</v>
      </c>
      <c r="F23" s="2">
        <v>17</v>
      </c>
      <c r="G23" s="2">
        <v>397</v>
      </c>
      <c r="H23" s="2">
        <v>1450</v>
      </c>
      <c r="I23" s="2">
        <v>300</v>
      </c>
      <c r="J23" s="2">
        <f t="shared" si="0"/>
        <v>191883.33333333334</v>
      </c>
      <c r="K23" s="2">
        <f t="shared" si="1"/>
        <v>767533.33333333337</v>
      </c>
      <c r="L23" s="2">
        <f t="shared" si="2"/>
        <v>71305.586522977828</v>
      </c>
      <c r="M23" s="2">
        <f t="shared" si="3"/>
        <v>14261.117304595566</v>
      </c>
    </row>
    <row r="24" spans="1:13" x14ac:dyDescent="0.2">
      <c r="A24" s="1" t="s">
        <v>24</v>
      </c>
      <c r="B24" s="1" t="s">
        <v>52</v>
      </c>
      <c r="C24" s="1" t="s">
        <v>44</v>
      </c>
      <c r="D24" s="1" t="s">
        <v>16</v>
      </c>
      <c r="E24" s="1" t="s">
        <v>21</v>
      </c>
      <c r="F24" s="2">
        <v>1.08</v>
      </c>
      <c r="G24" s="2">
        <v>472</v>
      </c>
      <c r="H24" s="2">
        <v>1100</v>
      </c>
      <c r="I24" s="2">
        <v>290</v>
      </c>
      <c r="J24" s="2">
        <f t="shared" si="0"/>
        <v>173066.66666666666</v>
      </c>
      <c r="K24" s="2">
        <f t="shared" si="1"/>
        <v>692266.66666666663</v>
      </c>
      <c r="L24" s="2">
        <f t="shared" si="2"/>
        <v>64313.142574012141</v>
      </c>
      <c r="M24" s="2">
        <f t="shared" si="3"/>
        <v>12862.628514802429</v>
      </c>
    </row>
    <row r="25" spans="1:13" x14ac:dyDescent="0.2">
      <c r="A25" s="1" t="s">
        <v>24</v>
      </c>
      <c r="B25" s="1" t="s">
        <v>53</v>
      </c>
      <c r="C25" s="1" t="s">
        <v>35</v>
      </c>
      <c r="D25" s="1" t="s">
        <v>16</v>
      </c>
      <c r="E25" s="1" t="s">
        <v>21</v>
      </c>
      <c r="F25" s="2">
        <v>17</v>
      </c>
      <c r="G25" s="2">
        <v>397</v>
      </c>
      <c r="H25" s="2">
        <v>1250</v>
      </c>
      <c r="I25" s="2">
        <v>320</v>
      </c>
      <c r="J25" s="2">
        <f t="shared" si="0"/>
        <v>165416.66666666666</v>
      </c>
      <c r="K25" s="2">
        <f t="shared" si="1"/>
        <v>661666.66666666663</v>
      </c>
      <c r="L25" s="2">
        <f t="shared" si="2"/>
        <v>61470.333209463643</v>
      </c>
      <c r="M25" s="2">
        <f t="shared" si="3"/>
        <v>12294.066641892729</v>
      </c>
    </row>
    <row r="26" spans="1:13" x14ac:dyDescent="0.2">
      <c r="A26" s="1" t="s">
        <v>24</v>
      </c>
      <c r="B26" s="1" t="s">
        <v>54</v>
      </c>
      <c r="C26" s="1" t="s">
        <v>47</v>
      </c>
      <c r="D26" s="1" t="s">
        <v>16</v>
      </c>
      <c r="E26" s="1" t="s">
        <v>21</v>
      </c>
      <c r="F26" s="2">
        <v>0.5</v>
      </c>
      <c r="G26" s="2">
        <v>170</v>
      </c>
      <c r="H26" s="2">
        <v>340</v>
      </c>
      <c r="I26" s="2">
        <v>190</v>
      </c>
      <c r="J26" s="2">
        <f t="shared" si="0"/>
        <v>19266.666666666668</v>
      </c>
      <c r="K26" s="2">
        <f t="shared" si="1"/>
        <v>77066.666666666672</v>
      </c>
      <c r="L26" s="2">
        <f t="shared" si="2"/>
        <v>7159.6680292332476</v>
      </c>
      <c r="M26" s="2">
        <f t="shared" si="3"/>
        <v>1431.9336058466495</v>
      </c>
    </row>
    <row r="27" spans="1:13" x14ac:dyDescent="0.2">
      <c r="A27" s="1" t="s">
        <v>24</v>
      </c>
      <c r="B27" s="1" t="s">
        <v>55</v>
      </c>
      <c r="C27" s="1" t="s">
        <v>35</v>
      </c>
      <c r="D27" s="1" t="s">
        <v>16</v>
      </c>
      <c r="E27" s="1" t="s">
        <v>21</v>
      </c>
      <c r="F27" s="2">
        <v>17</v>
      </c>
      <c r="G27" s="2">
        <v>2222</v>
      </c>
      <c r="H27" s="2">
        <v>1000</v>
      </c>
      <c r="I27" s="2">
        <v>320</v>
      </c>
      <c r="J27" s="2">
        <f t="shared" si="0"/>
        <v>740666.66666666663</v>
      </c>
      <c r="K27" s="2">
        <f t="shared" si="1"/>
        <v>2962666.6666666665</v>
      </c>
      <c r="L27" s="2">
        <f t="shared" si="2"/>
        <v>275238.44915149262</v>
      </c>
      <c r="M27" s="2">
        <f t="shared" si="3"/>
        <v>55047.689830298521</v>
      </c>
    </row>
    <row r="28" spans="1:13" x14ac:dyDescent="0.2">
      <c r="A28" s="1" t="s">
        <v>24</v>
      </c>
      <c r="B28" s="1" t="s">
        <v>56</v>
      </c>
      <c r="C28" s="1" t="s">
        <v>35</v>
      </c>
      <c r="D28" s="1" t="s">
        <v>16</v>
      </c>
      <c r="E28" s="1" t="s">
        <v>21</v>
      </c>
      <c r="F28" s="2">
        <v>17</v>
      </c>
      <c r="G28" s="2">
        <v>2222</v>
      </c>
      <c r="H28" s="2">
        <v>950</v>
      </c>
      <c r="I28" s="2">
        <v>325</v>
      </c>
      <c r="J28" s="2">
        <f t="shared" si="0"/>
        <v>703633.33333333337</v>
      </c>
      <c r="K28" s="2">
        <f t="shared" si="1"/>
        <v>2814533.3333333335</v>
      </c>
      <c r="L28" s="2">
        <f t="shared" si="2"/>
        <v>261476.52669391801</v>
      </c>
      <c r="M28" s="2">
        <f t="shared" si="3"/>
        <v>52295.305338783604</v>
      </c>
    </row>
    <row r="29" spans="1:13" x14ac:dyDescent="0.2">
      <c r="A29" s="1" t="s">
        <v>24</v>
      </c>
      <c r="B29" s="1" t="s">
        <v>57</v>
      </c>
      <c r="C29" s="1" t="s">
        <v>35</v>
      </c>
      <c r="D29" s="1" t="s">
        <v>16</v>
      </c>
      <c r="E29" s="1" t="s">
        <v>21</v>
      </c>
      <c r="F29" s="2">
        <v>17</v>
      </c>
      <c r="G29" s="2">
        <v>397</v>
      </c>
      <c r="H29" s="2">
        <v>1650</v>
      </c>
      <c r="I29" s="2">
        <v>340</v>
      </c>
      <c r="J29" s="2">
        <f t="shared" si="0"/>
        <v>218350</v>
      </c>
      <c r="K29" s="2">
        <f t="shared" si="1"/>
        <v>873400</v>
      </c>
      <c r="L29" s="2">
        <f t="shared" si="2"/>
        <v>81140.839836492014</v>
      </c>
      <c r="M29" s="2">
        <f t="shared" si="3"/>
        <v>16228.167967298403</v>
      </c>
    </row>
    <row r="30" spans="1:13" x14ac:dyDescent="0.2">
      <c r="A30" s="1" t="s">
        <v>24</v>
      </c>
      <c r="B30" s="1" t="s">
        <v>58</v>
      </c>
      <c r="C30" s="1" t="s">
        <v>59</v>
      </c>
      <c r="D30" s="1" t="s">
        <v>16</v>
      </c>
      <c r="E30" s="1" t="s">
        <v>21</v>
      </c>
      <c r="F30" s="2">
        <v>1.75</v>
      </c>
      <c r="G30" s="2">
        <v>372</v>
      </c>
      <c r="H30" s="2">
        <v>700</v>
      </c>
      <c r="I30" s="2">
        <v>280</v>
      </c>
      <c r="J30" s="2">
        <f t="shared" si="0"/>
        <v>86800</v>
      </c>
      <c r="K30" s="2">
        <f t="shared" si="1"/>
        <v>347200</v>
      </c>
      <c r="L30" s="2">
        <f t="shared" si="2"/>
        <v>32255.667038275737</v>
      </c>
      <c r="M30" s="2">
        <f t="shared" si="3"/>
        <v>6451.1334076551475</v>
      </c>
    </row>
    <row r="31" spans="1:13" x14ac:dyDescent="0.2">
      <c r="A31" s="1" t="s">
        <v>24</v>
      </c>
      <c r="B31" s="1" t="s">
        <v>60</v>
      </c>
      <c r="C31" s="1" t="s">
        <v>35</v>
      </c>
      <c r="D31" s="1" t="s">
        <v>16</v>
      </c>
      <c r="E31" s="1" t="s">
        <v>21</v>
      </c>
      <c r="F31" s="2">
        <v>17</v>
      </c>
      <c r="G31" s="2">
        <v>2222</v>
      </c>
      <c r="H31" s="2">
        <v>1200</v>
      </c>
      <c r="I31" s="2">
        <v>300</v>
      </c>
      <c r="J31" s="2">
        <f t="shared" si="0"/>
        <v>888800</v>
      </c>
      <c r="K31" s="2">
        <f t="shared" si="1"/>
        <v>3555200</v>
      </c>
      <c r="L31" s="2">
        <f t="shared" si="2"/>
        <v>330286.13898179115</v>
      </c>
      <c r="M31" s="2">
        <f t="shared" si="3"/>
        <v>66057.227796358231</v>
      </c>
    </row>
    <row r="32" spans="1:13" x14ac:dyDescent="0.2">
      <c r="A32" s="1" t="s">
        <v>24</v>
      </c>
      <c r="B32" s="1" t="s">
        <v>61</v>
      </c>
      <c r="C32" s="1" t="s">
        <v>62</v>
      </c>
      <c r="D32" s="1" t="s">
        <v>16</v>
      </c>
      <c r="E32" s="1" t="s">
        <v>21</v>
      </c>
      <c r="F32" s="2">
        <v>1.51</v>
      </c>
      <c r="G32" s="2">
        <v>78</v>
      </c>
      <c r="H32" s="2">
        <v>2150</v>
      </c>
      <c r="I32" s="2">
        <v>305</v>
      </c>
      <c r="J32" s="2">
        <f t="shared" si="0"/>
        <v>55900</v>
      </c>
      <c r="K32" s="2">
        <f t="shared" si="1"/>
        <v>223600</v>
      </c>
      <c r="L32" s="2">
        <f t="shared" si="2"/>
        <v>20772.946859903383</v>
      </c>
      <c r="M32" s="2">
        <f t="shared" si="3"/>
        <v>4154.5893719806763</v>
      </c>
    </row>
    <row r="33" spans="1:13" x14ac:dyDescent="0.2">
      <c r="A33" s="1" t="s">
        <v>24</v>
      </c>
      <c r="B33" s="1" t="s">
        <v>63</v>
      </c>
      <c r="C33" s="1" t="s">
        <v>64</v>
      </c>
      <c r="D33" s="1" t="s">
        <v>16</v>
      </c>
      <c r="E33" s="1" t="s">
        <v>21</v>
      </c>
      <c r="F33" s="2">
        <v>1.08</v>
      </c>
      <c r="G33" s="2">
        <v>36</v>
      </c>
      <c r="H33" s="2">
        <v>5600</v>
      </c>
      <c r="I33" s="2">
        <v>350</v>
      </c>
      <c r="J33" s="2">
        <f t="shared" si="0"/>
        <v>67200</v>
      </c>
      <c r="K33" s="2">
        <f t="shared" si="1"/>
        <v>268800</v>
      </c>
      <c r="L33" s="2">
        <f t="shared" si="2"/>
        <v>24972.129319955409</v>
      </c>
      <c r="M33" s="2">
        <f t="shared" si="3"/>
        <v>4994.4258639910822</v>
      </c>
    </row>
    <row r="34" spans="1:13" x14ac:dyDescent="0.2">
      <c r="A34" s="1" t="s">
        <v>24</v>
      </c>
      <c r="B34" s="1" t="s">
        <v>65</v>
      </c>
      <c r="C34" s="1" t="s">
        <v>66</v>
      </c>
      <c r="D34" s="1" t="s">
        <v>16</v>
      </c>
      <c r="E34" s="1" t="s">
        <v>21</v>
      </c>
      <c r="F34" s="2">
        <v>0.62</v>
      </c>
      <c r="G34" s="2">
        <v>172</v>
      </c>
      <c r="H34" s="2">
        <v>970</v>
      </c>
      <c r="I34" s="2">
        <v>220</v>
      </c>
      <c r="J34" s="2">
        <f t="shared" si="0"/>
        <v>55613.333333333336</v>
      </c>
      <c r="K34" s="2">
        <f t="shared" si="1"/>
        <v>222453.33333333334</v>
      </c>
      <c r="L34" s="2">
        <f t="shared" si="2"/>
        <v>20666.418927288494</v>
      </c>
      <c r="M34" s="2">
        <f t="shared" si="3"/>
        <v>4133.2837854576992</v>
      </c>
    </row>
    <row r="35" spans="1:13" x14ac:dyDescent="0.2">
      <c r="A35" s="1" t="s">
        <v>24</v>
      </c>
      <c r="B35" s="1" t="s">
        <v>67</v>
      </c>
      <c r="C35" s="1" t="s">
        <v>49</v>
      </c>
      <c r="D35" s="1" t="s">
        <v>16</v>
      </c>
      <c r="E35" s="1" t="s">
        <v>21</v>
      </c>
      <c r="F35" s="2">
        <v>7</v>
      </c>
      <c r="G35" s="2">
        <v>627</v>
      </c>
      <c r="H35" s="2">
        <v>1350</v>
      </c>
      <c r="I35" s="2">
        <v>290</v>
      </c>
      <c r="J35" s="2">
        <f t="shared" si="0"/>
        <v>282150</v>
      </c>
      <c r="K35" s="2">
        <f t="shared" si="1"/>
        <v>1128600</v>
      </c>
      <c r="L35" s="2">
        <f t="shared" si="2"/>
        <v>104849.49832775921</v>
      </c>
      <c r="M35" s="2">
        <f t="shared" si="3"/>
        <v>20969.899665551842</v>
      </c>
    </row>
    <row r="36" spans="1:13" x14ac:dyDescent="0.2">
      <c r="A36" s="1" t="s">
        <v>24</v>
      </c>
      <c r="B36" s="1" t="s">
        <v>68</v>
      </c>
      <c r="C36" s="1" t="s">
        <v>69</v>
      </c>
      <c r="D36" s="1" t="s">
        <v>16</v>
      </c>
      <c r="E36" s="1" t="s">
        <v>21</v>
      </c>
      <c r="F36" s="2">
        <v>2.5</v>
      </c>
      <c r="G36" s="2">
        <v>256</v>
      </c>
      <c r="H36" s="2">
        <v>950</v>
      </c>
      <c r="I36" s="2">
        <v>275</v>
      </c>
      <c r="J36" s="2">
        <f t="shared" si="0"/>
        <v>81066.666666666672</v>
      </c>
      <c r="K36" s="2">
        <f t="shared" si="1"/>
        <v>324266.66666666669</v>
      </c>
      <c r="L36" s="2">
        <f t="shared" si="2"/>
        <v>30125.108385977954</v>
      </c>
      <c r="M36" s="2">
        <f t="shared" si="3"/>
        <v>6025.0216771955911</v>
      </c>
    </row>
    <row r="37" spans="1:13" x14ac:dyDescent="0.2">
      <c r="A37" s="1" t="s">
        <v>24</v>
      </c>
      <c r="B37" s="1" t="s">
        <v>70</v>
      </c>
      <c r="C37" s="1" t="s">
        <v>19</v>
      </c>
      <c r="D37" s="1" t="s">
        <v>16</v>
      </c>
      <c r="E37" s="1" t="s">
        <v>21</v>
      </c>
      <c r="F37" s="2">
        <v>0.57999999999999996</v>
      </c>
      <c r="G37" s="2">
        <v>218</v>
      </c>
      <c r="H37" s="2">
        <v>1300</v>
      </c>
      <c r="I37" s="2">
        <v>260</v>
      </c>
      <c r="J37" s="2">
        <f t="shared" si="0"/>
        <v>94466.666666666672</v>
      </c>
      <c r="K37" s="2">
        <f t="shared" si="1"/>
        <v>377866.66666666669</v>
      </c>
      <c r="L37" s="2">
        <f t="shared" si="2"/>
        <v>35104.669887278586</v>
      </c>
      <c r="M37" s="2">
        <f t="shared" si="3"/>
        <v>7020.9339774557175</v>
      </c>
    </row>
    <row r="38" spans="1:13" x14ac:dyDescent="0.2">
      <c r="A38" s="1" t="s">
        <v>24</v>
      </c>
      <c r="B38" s="1" t="s">
        <v>71</v>
      </c>
      <c r="C38" s="1" t="s">
        <v>35</v>
      </c>
      <c r="D38" s="1" t="s">
        <v>16</v>
      </c>
      <c r="E38" s="1" t="s">
        <v>21</v>
      </c>
      <c r="F38" s="2">
        <v>17</v>
      </c>
      <c r="G38" s="2">
        <v>2222</v>
      </c>
      <c r="H38" s="2">
        <v>1375</v>
      </c>
      <c r="I38" s="2">
        <v>300</v>
      </c>
      <c r="J38" s="2">
        <f t="shared" si="0"/>
        <v>1018416.6666666666</v>
      </c>
      <c r="K38" s="2">
        <f t="shared" si="1"/>
        <v>4073666.6666666665</v>
      </c>
      <c r="L38" s="2">
        <f t="shared" si="2"/>
        <v>378452.86758330237</v>
      </c>
      <c r="M38" s="2">
        <f t="shared" si="3"/>
        <v>75690.573516660472</v>
      </c>
    </row>
    <row r="39" spans="1:13" x14ac:dyDescent="0.2">
      <c r="A39" s="1" t="s">
        <v>72</v>
      </c>
      <c r="B39" s="1" t="s">
        <v>73</v>
      </c>
      <c r="C39" s="1" t="s">
        <v>47</v>
      </c>
      <c r="D39" s="1" t="s">
        <v>16</v>
      </c>
      <c r="E39" s="1" t="s">
        <v>17</v>
      </c>
      <c r="F39" s="2">
        <v>6.2</v>
      </c>
      <c r="G39" s="2">
        <v>787</v>
      </c>
      <c r="H39" s="2">
        <v>725</v>
      </c>
      <c r="I39" s="2">
        <v>290</v>
      </c>
      <c r="J39" s="2">
        <f t="shared" si="0"/>
        <v>190191.66666666666</v>
      </c>
      <c r="K39" s="2">
        <f t="shared" si="1"/>
        <v>760766.66666666663</v>
      </c>
      <c r="L39" s="2">
        <f t="shared" si="2"/>
        <v>70676.947850860888</v>
      </c>
      <c r="M39" s="2">
        <f t="shared" si="3"/>
        <v>14135.389570172178</v>
      </c>
    </row>
    <row r="40" spans="1:13" x14ac:dyDescent="0.2">
      <c r="A40" s="1" t="s">
        <v>72</v>
      </c>
      <c r="B40" s="1" t="s">
        <v>74</v>
      </c>
      <c r="C40" s="1" t="s">
        <v>59</v>
      </c>
      <c r="D40" s="1" t="s">
        <v>16</v>
      </c>
      <c r="E40" s="1" t="s">
        <v>17</v>
      </c>
      <c r="F40" s="2">
        <v>9.36</v>
      </c>
      <c r="G40" s="2">
        <v>1967</v>
      </c>
      <c r="H40" s="2">
        <v>700</v>
      </c>
      <c r="I40" s="2">
        <v>280</v>
      </c>
      <c r="J40" s="2">
        <f t="shared" si="0"/>
        <v>458966.66666666669</v>
      </c>
      <c r="K40" s="2">
        <f t="shared" si="1"/>
        <v>1835866.6666666667</v>
      </c>
      <c r="L40" s="2">
        <f t="shared" si="2"/>
        <v>170556.174904001</v>
      </c>
      <c r="M40" s="2">
        <f t="shared" si="3"/>
        <v>34111.234980800204</v>
      </c>
    </row>
    <row r="41" spans="1:13" x14ac:dyDescent="0.2">
      <c r="A41" s="1" t="s">
        <v>72</v>
      </c>
      <c r="B41" s="1" t="s">
        <v>75</v>
      </c>
      <c r="C41" s="1" t="s">
        <v>59</v>
      </c>
      <c r="D41" s="1" t="s">
        <v>16</v>
      </c>
      <c r="E41" s="1" t="s">
        <v>17</v>
      </c>
      <c r="F41" s="2">
        <v>9.36</v>
      </c>
      <c r="G41" s="2">
        <v>1967</v>
      </c>
      <c r="H41" s="2">
        <v>700</v>
      </c>
      <c r="I41" s="2">
        <v>280</v>
      </c>
      <c r="J41" s="2">
        <f t="shared" si="0"/>
        <v>458966.66666666669</v>
      </c>
      <c r="K41" s="2">
        <f t="shared" si="1"/>
        <v>1835866.6666666667</v>
      </c>
      <c r="L41" s="2">
        <f t="shared" si="2"/>
        <v>170556.174904001</v>
      </c>
      <c r="M41" s="2">
        <f t="shared" si="3"/>
        <v>34111.234980800204</v>
      </c>
    </row>
    <row r="42" spans="1:13" x14ac:dyDescent="0.2">
      <c r="A42" s="1" t="s">
        <v>72</v>
      </c>
      <c r="B42" s="1" t="s">
        <v>76</v>
      </c>
      <c r="C42" s="1" t="s">
        <v>37</v>
      </c>
      <c r="D42" s="1" t="s">
        <v>16</v>
      </c>
      <c r="E42" s="1" t="s">
        <v>21</v>
      </c>
      <c r="F42" s="2">
        <v>0.27</v>
      </c>
      <c r="G42" s="2">
        <v>209</v>
      </c>
      <c r="H42" s="2">
        <v>1050</v>
      </c>
      <c r="I42" s="2">
        <v>250</v>
      </c>
      <c r="J42" s="2">
        <f t="shared" si="0"/>
        <v>73150</v>
      </c>
      <c r="K42" s="2">
        <f t="shared" si="1"/>
        <v>292600</v>
      </c>
      <c r="L42" s="2">
        <f t="shared" si="2"/>
        <v>27183.203270159793</v>
      </c>
      <c r="M42" s="2">
        <f t="shared" si="3"/>
        <v>5436.6406540319585</v>
      </c>
    </row>
    <row r="43" spans="1:13" x14ac:dyDescent="0.2">
      <c r="A43" s="1" t="s">
        <v>72</v>
      </c>
      <c r="B43" s="1" t="s">
        <v>77</v>
      </c>
      <c r="C43" s="1" t="s">
        <v>37</v>
      </c>
      <c r="D43" s="1" t="s">
        <v>16</v>
      </c>
      <c r="E43" s="1" t="s">
        <v>21</v>
      </c>
      <c r="F43" s="2">
        <v>2</v>
      </c>
      <c r="G43" s="2">
        <v>172</v>
      </c>
      <c r="H43" s="2">
        <v>1350</v>
      </c>
      <c r="I43" s="2">
        <v>290</v>
      </c>
      <c r="J43" s="2">
        <f t="shared" si="0"/>
        <v>77400</v>
      </c>
      <c r="K43" s="2">
        <f t="shared" si="1"/>
        <v>309600</v>
      </c>
      <c r="L43" s="2">
        <f t="shared" si="2"/>
        <v>28762.541806020068</v>
      </c>
      <c r="M43" s="2">
        <f t="shared" si="3"/>
        <v>5752.5083612040135</v>
      </c>
    </row>
    <row r="44" spans="1:13" x14ac:dyDescent="0.2">
      <c r="A44" s="1" t="s">
        <v>72</v>
      </c>
      <c r="B44" s="1" t="s">
        <v>78</v>
      </c>
      <c r="C44" s="1" t="s">
        <v>79</v>
      </c>
      <c r="D44" s="1" t="s">
        <v>16</v>
      </c>
      <c r="E44" s="1" t="s">
        <v>21</v>
      </c>
      <c r="F44" s="2">
        <v>2.25</v>
      </c>
      <c r="G44" s="2">
        <v>250</v>
      </c>
      <c r="H44" s="2">
        <v>1550</v>
      </c>
      <c r="I44" s="2">
        <v>310</v>
      </c>
      <c r="J44" s="2">
        <f t="shared" si="0"/>
        <v>129166.66666666667</v>
      </c>
      <c r="K44" s="2">
        <f t="shared" si="1"/>
        <v>516666.66666666669</v>
      </c>
      <c r="L44" s="2">
        <f t="shared" si="2"/>
        <v>47999.50452124366</v>
      </c>
      <c r="M44" s="2">
        <f t="shared" si="3"/>
        <v>9599.9009042487323</v>
      </c>
    </row>
    <row r="45" spans="1:13" x14ac:dyDescent="0.2">
      <c r="A45" s="1" t="s">
        <v>72</v>
      </c>
      <c r="B45" s="1" t="s">
        <v>80</v>
      </c>
      <c r="C45" s="1" t="s">
        <v>81</v>
      </c>
      <c r="D45" s="1" t="s">
        <v>16</v>
      </c>
      <c r="E45" s="1" t="s">
        <v>21</v>
      </c>
      <c r="F45" s="2">
        <v>0.37</v>
      </c>
      <c r="G45" s="2">
        <v>17</v>
      </c>
      <c r="H45" s="2">
        <v>3080</v>
      </c>
      <c r="I45" s="2">
        <v>320</v>
      </c>
      <c r="J45" s="2">
        <f t="shared" si="0"/>
        <v>17453.333333333332</v>
      </c>
      <c r="K45" s="2">
        <f t="shared" si="1"/>
        <v>69813.333333333328</v>
      </c>
      <c r="L45" s="2">
        <f t="shared" si="2"/>
        <v>6485.8169205995291</v>
      </c>
      <c r="M45" s="2">
        <f t="shared" si="3"/>
        <v>1297.1633841199059</v>
      </c>
    </row>
    <row r="46" spans="1:13" x14ac:dyDescent="0.2">
      <c r="A46" s="1" t="s">
        <v>72</v>
      </c>
      <c r="B46" s="1" t="s">
        <v>82</v>
      </c>
      <c r="C46" s="1" t="s">
        <v>69</v>
      </c>
      <c r="D46" s="1" t="s">
        <v>42</v>
      </c>
      <c r="E46" s="1" t="s">
        <v>21</v>
      </c>
      <c r="F46" s="2">
        <v>1.24</v>
      </c>
      <c r="G46" s="2">
        <v>465</v>
      </c>
      <c r="H46" s="2">
        <v>455</v>
      </c>
      <c r="I46" s="2">
        <v>250</v>
      </c>
      <c r="J46" s="2">
        <f t="shared" si="0"/>
        <v>70525</v>
      </c>
      <c r="K46" s="2">
        <f t="shared" si="1"/>
        <v>282100</v>
      </c>
      <c r="L46" s="2">
        <f t="shared" si="2"/>
        <v>26207.729468599035</v>
      </c>
      <c r="M46" s="2">
        <f t="shared" si="3"/>
        <v>5241.5458937198073</v>
      </c>
    </row>
    <row r="47" spans="1:13" x14ac:dyDescent="0.2">
      <c r="A47" s="1" t="s">
        <v>72</v>
      </c>
      <c r="B47" s="1" t="s">
        <v>83</v>
      </c>
      <c r="C47" s="1" t="s">
        <v>26</v>
      </c>
      <c r="D47" s="1" t="s">
        <v>16</v>
      </c>
      <c r="E47" s="1" t="s">
        <v>21</v>
      </c>
      <c r="F47" s="2">
        <v>0.16</v>
      </c>
      <c r="G47" s="2">
        <v>20</v>
      </c>
      <c r="H47" s="2">
        <v>1950</v>
      </c>
      <c r="I47" s="2">
        <v>275</v>
      </c>
      <c r="J47" s="2">
        <f t="shared" si="0"/>
        <v>13000</v>
      </c>
      <c r="K47" s="2">
        <f t="shared" si="1"/>
        <v>52000</v>
      </c>
      <c r="L47" s="2">
        <f t="shared" si="2"/>
        <v>4830.9178743961356</v>
      </c>
      <c r="M47" s="2">
        <f t="shared" si="3"/>
        <v>966.18357487922708</v>
      </c>
    </row>
    <row r="48" spans="1:13" x14ac:dyDescent="0.2">
      <c r="A48" s="1" t="s">
        <v>72</v>
      </c>
      <c r="B48" s="1" t="s">
        <v>84</v>
      </c>
      <c r="C48" s="1" t="s">
        <v>85</v>
      </c>
      <c r="D48" s="1" t="s">
        <v>16</v>
      </c>
      <c r="E48" s="1" t="s">
        <v>21</v>
      </c>
      <c r="F48" s="2">
        <v>0.49</v>
      </c>
      <c r="G48" s="2">
        <v>25</v>
      </c>
      <c r="H48" s="2">
        <v>1100</v>
      </c>
      <c r="I48" s="2">
        <v>280</v>
      </c>
      <c r="J48" s="2">
        <f t="shared" si="0"/>
        <v>9166.6666666666661</v>
      </c>
      <c r="K48" s="2">
        <f t="shared" si="1"/>
        <v>36666.666666666664</v>
      </c>
      <c r="L48" s="2">
        <f t="shared" si="2"/>
        <v>3406.4164498947107</v>
      </c>
      <c r="M48" s="2">
        <f t="shared" si="3"/>
        <v>681.28328997894209</v>
      </c>
    </row>
    <row r="49" spans="1:13" x14ac:dyDescent="0.2">
      <c r="A49" s="1" t="s">
        <v>72</v>
      </c>
      <c r="B49" s="1" t="s">
        <v>86</v>
      </c>
      <c r="C49" s="1" t="s">
        <v>37</v>
      </c>
      <c r="D49" s="1" t="s">
        <v>16</v>
      </c>
      <c r="E49" s="1" t="s">
        <v>21</v>
      </c>
      <c r="F49" s="2">
        <v>0.92</v>
      </c>
      <c r="G49" s="2">
        <v>310</v>
      </c>
      <c r="H49" s="2">
        <v>650</v>
      </c>
      <c r="I49" s="2">
        <v>290</v>
      </c>
      <c r="J49" s="2">
        <f t="shared" si="0"/>
        <v>67166.666666666672</v>
      </c>
      <c r="K49" s="2">
        <f t="shared" si="1"/>
        <v>268666.66666666669</v>
      </c>
      <c r="L49" s="2">
        <f t="shared" si="2"/>
        <v>24959.742351046702</v>
      </c>
      <c r="M49" s="2">
        <f t="shared" si="3"/>
        <v>4991.9484702093405</v>
      </c>
    </row>
    <row r="50" spans="1:13" x14ac:dyDescent="0.2">
      <c r="A50" s="1" t="s">
        <v>72</v>
      </c>
      <c r="B50" s="1" t="s">
        <v>87</v>
      </c>
      <c r="C50" s="1" t="s">
        <v>69</v>
      </c>
      <c r="D50" s="1" t="s">
        <v>16</v>
      </c>
      <c r="E50" s="1" t="s">
        <v>21</v>
      </c>
      <c r="F50" s="2">
        <v>3.79</v>
      </c>
      <c r="G50" s="2">
        <v>620</v>
      </c>
      <c r="H50" s="2">
        <v>1075</v>
      </c>
      <c r="I50" s="2">
        <v>300</v>
      </c>
      <c r="J50" s="2">
        <f t="shared" si="0"/>
        <v>222166.66666666666</v>
      </c>
      <c r="K50" s="2">
        <f t="shared" si="1"/>
        <v>888666.66666666663</v>
      </c>
      <c r="L50" s="2">
        <f t="shared" si="2"/>
        <v>82559.147776539088</v>
      </c>
      <c r="M50" s="2">
        <f t="shared" si="3"/>
        <v>16511.829555307817</v>
      </c>
    </row>
    <row r="51" spans="1:13" x14ac:dyDescent="0.2">
      <c r="A51" s="1" t="s">
        <v>72</v>
      </c>
      <c r="B51" s="1" t="s">
        <v>88</v>
      </c>
      <c r="C51" s="1" t="s">
        <v>79</v>
      </c>
      <c r="D51" s="1" t="s">
        <v>16</v>
      </c>
      <c r="E51" s="1" t="s">
        <v>21</v>
      </c>
      <c r="F51" s="2">
        <v>2.25</v>
      </c>
      <c r="G51" s="2">
        <v>250</v>
      </c>
      <c r="H51" s="2">
        <v>1475</v>
      </c>
      <c r="I51" s="2">
        <v>315</v>
      </c>
      <c r="J51" s="2">
        <f t="shared" si="0"/>
        <v>122916.66666666667</v>
      </c>
      <c r="K51" s="2">
        <f t="shared" si="1"/>
        <v>491666.66666666669</v>
      </c>
      <c r="L51" s="2">
        <f t="shared" si="2"/>
        <v>45676.947850860895</v>
      </c>
      <c r="M51" s="2">
        <f t="shared" si="3"/>
        <v>9135.3895701721794</v>
      </c>
    </row>
    <row r="52" spans="1:13" x14ac:dyDescent="0.2">
      <c r="A52" s="1" t="s">
        <v>72</v>
      </c>
      <c r="B52" s="1" t="s">
        <v>89</v>
      </c>
      <c r="C52" s="1" t="s">
        <v>85</v>
      </c>
      <c r="D52" s="1" t="s">
        <v>16</v>
      </c>
      <c r="E52" s="1" t="s">
        <v>21</v>
      </c>
      <c r="F52" s="2">
        <v>1</v>
      </c>
      <c r="G52" s="2">
        <v>79</v>
      </c>
      <c r="H52" s="2">
        <v>900</v>
      </c>
      <c r="I52" s="2">
        <v>250</v>
      </c>
      <c r="J52" s="2">
        <f t="shared" si="0"/>
        <v>23700</v>
      </c>
      <c r="K52" s="2">
        <f t="shared" si="1"/>
        <v>94800</v>
      </c>
      <c r="L52" s="2">
        <f t="shared" si="2"/>
        <v>8807.1348940914158</v>
      </c>
      <c r="M52" s="2">
        <f t="shared" si="3"/>
        <v>1761.4269788182833</v>
      </c>
    </row>
    <row r="53" spans="1:13" x14ac:dyDescent="0.2">
      <c r="A53" s="1" t="s">
        <v>72</v>
      </c>
      <c r="B53" s="1" t="s">
        <v>90</v>
      </c>
      <c r="C53" s="1" t="s">
        <v>91</v>
      </c>
      <c r="D53" s="1" t="s">
        <v>16</v>
      </c>
      <c r="E53" s="1" t="s">
        <v>21</v>
      </c>
      <c r="F53" s="2">
        <v>0.25</v>
      </c>
      <c r="G53" s="2">
        <v>14</v>
      </c>
      <c r="H53" s="2">
        <v>3700</v>
      </c>
      <c r="I53" s="2">
        <v>320</v>
      </c>
      <c r="J53" s="2">
        <f t="shared" si="0"/>
        <v>17266.666666666668</v>
      </c>
      <c r="K53" s="2">
        <f t="shared" si="1"/>
        <v>69066.666666666672</v>
      </c>
      <c r="L53" s="2">
        <f t="shared" si="2"/>
        <v>6416.449894710765</v>
      </c>
      <c r="M53" s="2">
        <f t="shared" si="3"/>
        <v>1283.2899789421531</v>
      </c>
    </row>
    <row r="54" spans="1:13" x14ac:dyDescent="0.2">
      <c r="A54" s="1" t="s">
        <v>72</v>
      </c>
      <c r="B54" s="1" t="s">
        <v>92</v>
      </c>
      <c r="C54" s="1" t="s">
        <v>93</v>
      </c>
      <c r="D54" s="1" t="s">
        <v>16</v>
      </c>
      <c r="E54" s="1" t="s">
        <v>21</v>
      </c>
      <c r="F54" s="2">
        <v>0.49</v>
      </c>
      <c r="G54" s="2">
        <v>25</v>
      </c>
      <c r="H54" s="2">
        <v>3255</v>
      </c>
      <c r="I54" s="2">
        <v>320</v>
      </c>
      <c r="J54" s="2">
        <f t="shared" si="0"/>
        <v>27125</v>
      </c>
      <c r="K54" s="2">
        <f t="shared" si="1"/>
        <v>108500</v>
      </c>
      <c r="L54" s="2">
        <f t="shared" si="2"/>
        <v>10079.895949461168</v>
      </c>
      <c r="M54" s="2">
        <f t="shared" si="3"/>
        <v>2015.9791898922335</v>
      </c>
    </row>
    <row r="55" spans="1:13" x14ac:dyDescent="0.2">
      <c r="A55" s="1" t="s">
        <v>72</v>
      </c>
      <c r="B55" s="1" t="s">
        <v>94</v>
      </c>
      <c r="C55" s="1" t="s">
        <v>37</v>
      </c>
      <c r="D55" s="1" t="s">
        <v>16</v>
      </c>
      <c r="E55" s="1" t="s">
        <v>21</v>
      </c>
      <c r="F55" s="2">
        <v>2</v>
      </c>
      <c r="G55" s="2">
        <v>209</v>
      </c>
      <c r="H55" s="2">
        <v>1375</v>
      </c>
      <c r="I55" s="2">
        <v>300</v>
      </c>
      <c r="J55" s="2">
        <f t="shared" si="0"/>
        <v>95791.666666666672</v>
      </c>
      <c r="K55" s="2">
        <f t="shared" si="1"/>
        <v>383166.66666666669</v>
      </c>
      <c r="L55" s="2">
        <f t="shared" si="2"/>
        <v>35597.051901399733</v>
      </c>
      <c r="M55" s="2">
        <f t="shared" si="3"/>
        <v>7119.4103802799464</v>
      </c>
    </row>
    <row r="56" spans="1:13" x14ac:dyDescent="0.2">
      <c r="A56" s="1" t="s">
        <v>95</v>
      </c>
      <c r="B56" s="1" t="s">
        <v>96</v>
      </c>
      <c r="C56" s="1" t="s">
        <v>85</v>
      </c>
      <c r="D56" s="1" t="s">
        <v>16</v>
      </c>
      <c r="E56" s="1" t="s">
        <v>17</v>
      </c>
      <c r="F56" s="2">
        <v>0.8</v>
      </c>
      <c r="G56" s="2">
        <v>12</v>
      </c>
      <c r="H56" s="2">
        <v>2700</v>
      </c>
      <c r="I56" s="2">
        <v>290</v>
      </c>
      <c r="J56" s="2">
        <f t="shared" si="0"/>
        <v>10800</v>
      </c>
      <c r="K56" s="2">
        <f t="shared" si="1"/>
        <v>43200</v>
      </c>
      <c r="L56" s="2">
        <f t="shared" si="2"/>
        <v>4013.3779264214049</v>
      </c>
      <c r="M56" s="2">
        <f t="shared" si="3"/>
        <v>802.67558528428094</v>
      </c>
    </row>
    <row r="57" spans="1:13" x14ac:dyDescent="0.2">
      <c r="A57" s="1" t="s">
        <v>95</v>
      </c>
      <c r="B57" s="1" t="s">
        <v>97</v>
      </c>
      <c r="C57" s="1" t="s">
        <v>19</v>
      </c>
      <c r="D57" s="1" t="s">
        <v>16</v>
      </c>
      <c r="E57" s="1" t="s">
        <v>21</v>
      </c>
      <c r="F57" s="2">
        <v>1.55</v>
      </c>
      <c r="G57" s="2">
        <v>75</v>
      </c>
      <c r="H57" s="2">
        <v>800</v>
      </c>
      <c r="I57" s="2">
        <v>280</v>
      </c>
      <c r="J57" s="2">
        <f t="shared" si="0"/>
        <v>20000</v>
      </c>
      <c r="K57" s="2">
        <f t="shared" si="1"/>
        <v>80000</v>
      </c>
      <c r="L57" s="2">
        <f t="shared" si="2"/>
        <v>7432.1813452248243</v>
      </c>
      <c r="M57" s="2">
        <f t="shared" si="3"/>
        <v>1486.4362690449648</v>
      </c>
    </row>
    <row r="58" spans="1:13" x14ac:dyDescent="0.2">
      <c r="A58" s="1" t="s">
        <v>95</v>
      </c>
      <c r="B58" s="1" t="s">
        <v>98</v>
      </c>
      <c r="C58" s="1" t="s">
        <v>99</v>
      </c>
      <c r="D58" s="1" t="s">
        <v>16</v>
      </c>
      <c r="E58" s="1" t="s">
        <v>21</v>
      </c>
      <c r="F58" s="2">
        <v>0.37</v>
      </c>
      <c r="G58" s="2">
        <v>59</v>
      </c>
      <c r="H58" s="2">
        <v>1090</v>
      </c>
      <c r="I58" s="2">
        <v>295</v>
      </c>
      <c r="J58" s="2">
        <f t="shared" si="0"/>
        <v>21436.666666666668</v>
      </c>
      <c r="K58" s="2">
        <f t="shared" si="1"/>
        <v>85746.666666666672</v>
      </c>
      <c r="L58" s="2">
        <f t="shared" si="2"/>
        <v>7966.0597051901414</v>
      </c>
      <c r="M58" s="2">
        <f t="shared" si="3"/>
        <v>1593.2119410380283</v>
      </c>
    </row>
    <row r="59" spans="1:13" x14ac:dyDescent="0.2">
      <c r="A59" s="1" t="s">
        <v>95</v>
      </c>
      <c r="B59" s="1" t="s">
        <v>100</v>
      </c>
      <c r="C59" s="1" t="s">
        <v>79</v>
      </c>
      <c r="D59" s="1" t="s">
        <v>16</v>
      </c>
      <c r="E59" s="1" t="s">
        <v>21</v>
      </c>
      <c r="F59" s="2">
        <v>0.33</v>
      </c>
      <c r="G59" s="2">
        <v>63</v>
      </c>
      <c r="H59" s="2">
        <v>1075</v>
      </c>
      <c r="I59" s="2">
        <v>290</v>
      </c>
      <c r="J59" s="2">
        <f t="shared" si="0"/>
        <v>22575</v>
      </c>
      <c r="K59" s="2">
        <f t="shared" si="1"/>
        <v>90300</v>
      </c>
      <c r="L59" s="2">
        <f t="shared" si="2"/>
        <v>8389.0746934225208</v>
      </c>
      <c r="M59" s="2">
        <f t="shared" si="3"/>
        <v>1677.8149386845041</v>
      </c>
    </row>
    <row r="60" spans="1:13" x14ac:dyDescent="0.2">
      <c r="A60" s="1" t="s">
        <v>95</v>
      </c>
      <c r="B60" s="1" t="s">
        <v>101</v>
      </c>
      <c r="C60" s="1" t="s">
        <v>102</v>
      </c>
      <c r="D60" s="1" t="s">
        <v>16</v>
      </c>
      <c r="E60" s="1" t="s">
        <v>21</v>
      </c>
      <c r="F60" s="2">
        <v>16</v>
      </c>
      <c r="G60" s="2">
        <v>292</v>
      </c>
      <c r="H60" s="2">
        <v>590</v>
      </c>
      <c r="I60" s="2">
        <v>250</v>
      </c>
      <c r="J60" s="2">
        <f t="shared" si="0"/>
        <v>57426.666666666664</v>
      </c>
      <c r="K60" s="2">
        <f t="shared" si="1"/>
        <v>229706.66666666666</v>
      </c>
      <c r="L60" s="2">
        <f t="shared" si="2"/>
        <v>21340.270035922211</v>
      </c>
      <c r="M60" s="2">
        <f t="shared" si="3"/>
        <v>4268.0540071844425</v>
      </c>
    </row>
    <row r="61" spans="1:13" x14ac:dyDescent="0.2">
      <c r="A61" s="1" t="s">
        <v>95</v>
      </c>
      <c r="B61" s="1" t="s">
        <v>103</v>
      </c>
      <c r="C61" s="1" t="s">
        <v>104</v>
      </c>
      <c r="D61" s="1" t="s">
        <v>16</v>
      </c>
      <c r="E61" s="1" t="s">
        <v>21</v>
      </c>
      <c r="F61" s="2">
        <v>0.22</v>
      </c>
      <c r="G61" s="2">
        <v>25</v>
      </c>
      <c r="H61" s="2">
        <v>1100</v>
      </c>
      <c r="I61" s="2">
        <v>250</v>
      </c>
      <c r="J61" s="2">
        <f t="shared" si="0"/>
        <v>9166.6666666666661</v>
      </c>
      <c r="K61" s="2">
        <f t="shared" si="1"/>
        <v>36666.666666666664</v>
      </c>
      <c r="L61" s="2">
        <f t="shared" si="2"/>
        <v>3406.4164498947107</v>
      </c>
      <c r="M61" s="2">
        <f t="shared" si="3"/>
        <v>681.28328997894209</v>
      </c>
    </row>
    <row r="62" spans="1:13" x14ac:dyDescent="0.2">
      <c r="A62" s="1" t="s">
        <v>95</v>
      </c>
      <c r="B62" s="1" t="s">
        <v>105</v>
      </c>
      <c r="C62" s="1" t="s">
        <v>104</v>
      </c>
      <c r="D62" s="1" t="s">
        <v>16</v>
      </c>
      <c r="E62" s="1" t="s">
        <v>21</v>
      </c>
      <c r="F62" s="2">
        <v>0.26</v>
      </c>
      <c r="G62" s="2">
        <v>18</v>
      </c>
      <c r="H62" s="2">
        <v>1875</v>
      </c>
      <c r="I62" s="2">
        <v>290</v>
      </c>
      <c r="J62" s="2">
        <f t="shared" si="0"/>
        <v>11250</v>
      </c>
      <c r="K62" s="2">
        <f t="shared" si="1"/>
        <v>45000</v>
      </c>
      <c r="L62" s="2">
        <f t="shared" si="2"/>
        <v>4180.6020066889632</v>
      </c>
      <c r="M62" s="2">
        <f t="shared" si="3"/>
        <v>836.1204013377926</v>
      </c>
    </row>
    <row r="63" spans="1:13" x14ac:dyDescent="0.2">
      <c r="A63" s="1" t="s">
        <v>95</v>
      </c>
      <c r="B63" s="1" t="s">
        <v>106</v>
      </c>
      <c r="C63" s="1" t="s">
        <v>107</v>
      </c>
      <c r="D63" s="1" t="s">
        <v>16</v>
      </c>
      <c r="E63" s="1" t="s">
        <v>21</v>
      </c>
      <c r="F63" s="2">
        <v>3</v>
      </c>
      <c r="G63" s="2">
        <v>204</v>
      </c>
      <c r="H63" s="2">
        <v>900</v>
      </c>
      <c r="I63" s="2">
        <v>300</v>
      </c>
      <c r="J63" s="2">
        <f t="shared" si="0"/>
        <v>61200</v>
      </c>
      <c r="K63" s="2">
        <f t="shared" si="1"/>
        <v>244800</v>
      </c>
      <c r="L63" s="2">
        <f t="shared" si="2"/>
        <v>22742.474916387961</v>
      </c>
      <c r="M63" s="2">
        <f t="shared" si="3"/>
        <v>4548.4949832775919</v>
      </c>
    </row>
    <row r="64" spans="1:13" x14ac:dyDescent="0.2">
      <c r="A64" s="1" t="s">
        <v>95</v>
      </c>
      <c r="B64" s="1" t="s">
        <v>108</v>
      </c>
      <c r="C64" s="1" t="s">
        <v>102</v>
      </c>
      <c r="D64" s="1" t="s">
        <v>16</v>
      </c>
      <c r="E64" s="1" t="s">
        <v>21</v>
      </c>
      <c r="F64" s="2">
        <v>16</v>
      </c>
      <c r="G64" s="2">
        <v>545</v>
      </c>
      <c r="H64" s="2">
        <v>650</v>
      </c>
      <c r="I64" s="2">
        <v>290</v>
      </c>
      <c r="J64" s="2">
        <f t="shared" si="0"/>
        <v>118083.33333333333</v>
      </c>
      <c r="K64" s="2">
        <f t="shared" si="1"/>
        <v>472333.33333333331</v>
      </c>
      <c r="L64" s="2">
        <f t="shared" si="2"/>
        <v>43880.83735909823</v>
      </c>
      <c r="M64" s="2">
        <f t="shared" si="3"/>
        <v>8776.1674718196464</v>
      </c>
    </row>
    <row r="65" spans="1:13" x14ac:dyDescent="0.2">
      <c r="A65" s="1" t="s">
        <v>95</v>
      </c>
      <c r="B65" s="1" t="s">
        <v>109</v>
      </c>
      <c r="C65" s="1" t="s">
        <v>19</v>
      </c>
      <c r="D65" s="1" t="s">
        <v>16</v>
      </c>
      <c r="E65" s="1" t="s">
        <v>21</v>
      </c>
      <c r="F65" s="2">
        <v>1.55</v>
      </c>
      <c r="G65" s="2">
        <v>171</v>
      </c>
      <c r="H65" s="2">
        <v>900</v>
      </c>
      <c r="I65" s="2">
        <v>270</v>
      </c>
      <c r="J65" s="2">
        <f t="shared" si="0"/>
        <v>51300</v>
      </c>
      <c r="K65" s="2">
        <f t="shared" si="1"/>
        <v>205200</v>
      </c>
      <c r="L65" s="2">
        <f t="shared" si="2"/>
        <v>19063.545150501672</v>
      </c>
      <c r="M65" s="2">
        <f t="shared" si="3"/>
        <v>3812.7090301003345</v>
      </c>
    </row>
    <row r="66" spans="1:13" x14ac:dyDescent="0.2">
      <c r="A66" s="1" t="s">
        <v>95</v>
      </c>
      <c r="B66" s="1" t="s">
        <v>110</v>
      </c>
      <c r="C66" s="1" t="s">
        <v>19</v>
      </c>
      <c r="D66" s="1" t="s">
        <v>16</v>
      </c>
      <c r="E66" s="1" t="s">
        <v>21</v>
      </c>
      <c r="F66" s="2">
        <v>1.55</v>
      </c>
      <c r="G66" s="2">
        <v>359</v>
      </c>
      <c r="H66" s="2">
        <v>920</v>
      </c>
      <c r="I66" s="2">
        <v>290</v>
      </c>
      <c r="J66" s="2">
        <f t="shared" si="0"/>
        <v>110093.33333333333</v>
      </c>
      <c r="K66" s="2">
        <f t="shared" si="1"/>
        <v>440373.33333333331</v>
      </c>
      <c r="L66" s="2">
        <f t="shared" si="2"/>
        <v>40911.680911680909</v>
      </c>
      <c r="M66" s="2">
        <f t="shared" si="3"/>
        <v>8182.336182336182</v>
      </c>
    </row>
    <row r="67" spans="1:13" x14ac:dyDescent="0.2">
      <c r="A67" s="1" t="s">
        <v>95</v>
      </c>
      <c r="B67" s="1" t="s">
        <v>111</v>
      </c>
      <c r="C67" s="1" t="s">
        <v>85</v>
      </c>
      <c r="D67" s="1" t="s">
        <v>16</v>
      </c>
      <c r="E67" s="1" t="s">
        <v>21</v>
      </c>
      <c r="F67" s="2">
        <v>1</v>
      </c>
      <c r="G67" s="2">
        <v>82</v>
      </c>
      <c r="H67" s="2">
        <v>1090</v>
      </c>
      <c r="I67" s="2">
        <v>280</v>
      </c>
      <c r="J67" s="2">
        <f t="shared" ref="J67:J130" si="4">(H67*G67)/3</f>
        <v>29793.333333333332</v>
      </c>
      <c r="K67" s="2">
        <f t="shared" ref="K67:K130" si="5">G67*H67++J67</f>
        <v>119173.33333333333</v>
      </c>
      <c r="L67" s="2">
        <f t="shared" si="2"/>
        <v>11071.472810603245</v>
      </c>
      <c r="M67" s="2">
        <f t="shared" si="3"/>
        <v>2214.2945621206491</v>
      </c>
    </row>
    <row r="68" spans="1:13" x14ac:dyDescent="0.2">
      <c r="A68" s="1" t="s">
        <v>95</v>
      </c>
      <c r="B68" s="1" t="s">
        <v>112</v>
      </c>
      <c r="C68" s="1" t="s">
        <v>113</v>
      </c>
      <c r="D68" s="1" t="s">
        <v>16</v>
      </c>
      <c r="E68" s="1" t="s">
        <v>21</v>
      </c>
      <c r="F68" s="2">
        <v>16</v>
      </c>
      <c r="G68" s="2">
        <v>2268</v>
      </c>
      <c r="H68" s="2">
        <v>725</v>
      </c>
      <c r="I68" s="2">
        <v>300</v>
      </c>
      <c r="J68" s="2">
        <f t="shared" si="4"/>
        <v>548100</v>
      </c>
      <c r="K68" s="2">
        <f t="shared" si="5"/>
        <v>2192400</v>
      </c>
      <c r="L68" s="2">
        <f t="shared" ref="L68:L131" si="6">K68/10.764</f>
        <v>203678.92976588631</v>
      </c>
      <c r="M68" s="2">
        <f t="shared" ref="M68:M131" si="7">L68/5</f>
        <v>40735.785953177263</v>
      </c>
    </row>
    <row r="69" spans="1:13" x14ac:dyDescent="0.2">
      <c r="A69" s="1" t="s">
        <v>114</v>
      </c>
      <c r="B69" s="1" t="s">
        <v>115</v>
      </c>
      <c r="C69" s="1" t="s">
        <v>79</v>
      </c>
      <c r="D69" s="1" t="s">
        <v>16</v>
      </c>
      <c r="E69" s="1" t="s">
        <v>17</v>
      </c>
      <c r="F69" s="2">
        <v>0.45</v>
      </c>
      <c r="G69" s="2">
        <v>75</v>
      </c>
      <c r="H69" s="2">
        <v>820</v>
      </c>
      <c r="I69" s="2">
        <v>290</v>
      </c>
      <c r="J69" s="2">
        <f t="shared" si="4"/>
        <v>20500</v>
      </c>
      <c r="K69" s="2">
        <f t="shared" si="5"/>
        <v>82000</v>
      </c>
      <c r="L69" s="2">
        <f t="shared" si="6"/>
        <v>7617.9858788554448</v>
      </c>
      <c r="M69" s="2">
        <f t="shared" si="7"/>
        <v>1523.597175771089</v>
      </c>
    </row>
    <row r="70" spans="1:13" x14ac:dyDescent="0.2">
      <c r="A70" s="1" t="s">
        <v>114</v>
      </c>
      <c r="B70" s="1" t="s">
        <v>116</v>
      </c>
      <c r="C70" s="1" t="s">
        <v>79</v>
      </c>
      <c r="D70" s="1" t="s">
        <v>16</v>
      </c>
      <c r="E70" s="1" t="s">
        <v>17</v>
      </c>
      <c r="F70" s="2">
        <v>0.42</v>
      </c>
      <c r="G70" s="2">
        <v>25</v>
      </c>
      <c r="H70" s="2">
        <v>2384</v>
      </c>
      <c r="I70" s="2">
        <v>300</v>
      </c>
      <c r="J70" s="2">
        <f t="shared" si="4"/>
        <v>19866.666666666668</v>
      </c>
      <c r="K70" s="2">
        <f t="shared" si="5"/>
        <v>79466.666666666672</v>
      </c>
      <c r="L70" s="2">
        <f t="shared" si="6"/>
        <v>7382.6334695899923</v>
      </c>
      <c r="M70" s="2">
        <f t="shared" si="7"/>
        <v>1476.5266939179985</v>
      </c>
    </row>
    <row r="71" spans="1:13" x14ac:dyDescent="0.2">
      <c r="A71" s="1" t="s">
        <v>114</v>
      </c>
      <c r="B71" s="1" t="s">
        <v>117</v>
      </c>
      <c r="C71" s="1" t="s">
        <v>79</v>
      </c>
      <c r="D71" s="1" t="s">
        <v>16</v>
      </c>
      <c r="E71" s="1" t="s">
        <v>17</v>
      </c>
      <c r="F71" s="2">
        <v>0.2</v>
      </c>
      <c r="G71" s="2">
        <v>95</v>
      </c>
      <c r="H71" s="2">
        <v>585</v>
      </c>
      <c r="I71" s="2">
        <v>270</v>
      </c>
      <c r="J71" s="2">
        <f t="shared" si="4"/>
        <v>18525</v>
      </c>
      <c r="K71" s="2">
        <f t="shared" si="5"/>
        <v>74100</v>
      </c>
      <c r="L71" s="2">
        <f t="shared" si="6"/>
        <v>6884.057971014493</v>
      </c>
      <c r="M71" s="2">
        <f t="shared" si="7"/>
        <v>1376.8115942028985</v>
      </c>
    </row>
    <row r="72" spans="1:13" x14ac:dyDescent="0.2">
      <c r="A72" s="1" t="s">
        <v>114</v>
      </c>
      <c r="B72" s="1" t="s">
        <v>118</v>
      </c>
      <c r="C72" s="1" t="s">
        <v>119</v>
      </c>
      <c r="D72" s="1" t="s">
        <v>16</v>
      </c>
      <c r="E72" s="1" t="s">
        <v>17</v>
      </c>
      <c r="F72" s="2">
        <v>0.24</v>
      </c>
      <c r="G72" s="2">
        <v>30</v>
      </c>
      <c r="H72" s="2">
        <v>1655</v>
      </c>
      <c r="I72" s="2">
        <v>290</v>
      </c>
      <c r="J72" s="2">
        <f t="shared" si="4"/>
        <v>16550</v>
      </c>
      <c r="K72" s="2">
        <f t="shared" si="5"/>
        <v>66200</v>
      </c>
      <c r="L72" s="2">
        <f t="shared" si="6"/>
        <v>6150.1300631735421</v>
      </c>
      <c r="M72" s="2">
        <f t="shared" si="7"/>
        <v>1230.0260126347084</v>
      </c>
    </row>
    <row r="73" spans="1:13" x14ac:dyDescent="0.2">
      <c r="A73" s="1" t="s">
        <v>114</v>
      </c>
      <c r="B73" s="1" t="s">
        <v>120</v>
      </c>
      <c r="C73" s="1" t="s">
        <v>79</v>
      </c>
      <c r="D73" s="1" t="s">
        <v>16</v>
      </c>
      <c r="E73" s="1" t="s">
        <v>17</v>
      </c>
      <c r="F73" s="2">
        <v>0.19</v>
      </c>
      <c r="G73" s="2">
        <v>35</v>
      </c>
      <c r="H73" s="2">
        <v>845</v>
      </c>
      <c r="I73" s="2">
        <v>270</v>
      </c>
      <c r="J73" s="2">
        <f t="shared" si="4"/>
        <v>9858.3333333333339</v>
      </c>
      <c r="K73" s="2">
        <f t="shared" si="5"/>
        <v>39433.333333333336</v>
      </c>
      <c r="L73" s="2">
        <f t="shared" si="6"/>
        <v>3663.4460547504032</v>
      </c>
      <c r="M73" s="2">
        <f t="shared" si="7"/>
        <v>732.68921095008068</v>
      </c>
    </row>
    <row r="74" spans="1:13" x14ac:dyDescent="0.2">
      <c r="A74" s="1" t="s">
        <v>114</v>
      </c>
      <c r="B74" s="1" t="s">
        <v>121</v>
      </c>
      <c r="C74" s="1" t="s">
        <v>102</v>
      </c>
      <c r="D74" s="1" t="s">
        <v>16</v>
      </c>
      <c r="E74" s="1" t="s">
        <v>21</v>
      </c>
      <c r="F74" s="2">
        <v>200</v>
      </c>
      <c r="G74" s="2">
        <v>117</v>
      </c>
      <c r="H74" s="2">
        <v>430</v>
      </c>
      <c r="I74" s="2">
        <v>250</v>
      </c>
      <c r="J74" s="2">
        <f t="shared" si="4"/>
        <v>16770</v>
      </c>
      <c r="K74" s="2">
        <f t="shared" si="5"/>
        <v>67080</v>
      </c>
      <c r="L74" s="2">
        <f t="shared" si="6"/>
        <v>6231.884057971015</v>
      </c>
      <c r="M74" s="2">
        <f t="shared" si="7"/>
        <v>1246.376811594203</v>
      </c>
    </row>
    <row r="75" spans="1:13" x14ac:dyDescent="0.2">
      <c r="A75" s="1" t="s">
        <v>114</v>
      </c>
      <c r="B75" s="1" t="s">
        <v>122</v>
      </c>
      <c r="C75" s="1" t="s">
        <v>123</v>
      </c>
      <c r="D75" s="1" t="s">
        <v>16</v>
      </c>
      <c r="E75" s="1" t="s">
        <v>21</v>
      </c>
      <c r="F75" s="2">
        <v>0.8</v>
      </c>
      <c r="G75" s="2">
        <v>12</v>
      </c>
      <c r="H75" s="2">
        <v>1470</v>
      </c>
      <c r="I75" s="2">
        <v>290</v>
      </c>
      <c r="J75" s="2">
        <f t="shared" si="4"/>
        <v>5880</v>
      </c>
      <c r="K75" s="2">
        <f t="shared" si="5"/>
        <v>23520</v>
      </c>
      <c r="L75" s="2">
        <f t="shared" si="6"/>
        <v>2185.0613154960984</v>
      </c>
      <c r="M75" s="2">
        <f t="shared" si="7"/>
        <v>437.01226309921969</v>
      </c>
    </row>
    <row r="76" spans="1:13" x14ac:dyDescent="0.2">
      <c r="A76" s="1" t="s">
        <v>114</v>
      </c>
      <c r="B76" s="1" t="s">
        <v>124</v>
      </c>
      <c r="C76" s="1" t="s">
        <v>123</v>
      </c>
      <c r="D76" s="1" t="s">
        <v>16</v>
      </c>
      <c r="E76" s="1" t="s">
        <v>21</v>
      </c>
      <c r="F76" s="2">
        <v>0.8</v>
      </c>
      <c r="G76" s="2">
        <v>7</v>
      </c>
      <c r="H76" s="2">
        <v>1690</v>
      </c>
      <c r="I76" s="2">
        <v>300</v>
      </c>
      <c r="J76" s="2">
        <f t="shared" si="4"/>
        <v>3943.3333333333335</v>
      </c>
      <c r="K76" s="2">
        <f t="shared" si="5"/>
        <v>15773.333333333334</v>
      </c>
      <c r="L76" s="2">
        <f t="shared" si="6"/>
        <v>1465.3784219001611</v>
      </c>
      <c r="M76" s="2">
        <f t="shared" si="7"/>
        <v>293.07568438003221</v>
      </c>
    </row>
    <row r="77" spans="1:13" x14ac:dyDescent="0.2">
      <c r="A77" s="1" t="s">
        <v>114</v>
      </c>
      <c r="B77" s="1" t="s">
        <v>125</v>
      </c>
      <c r="C77" s="1" t="s">
        <v>126</v>
      </c>
      <c r="D77" s="1" t="s">
        <v>16</v>
      </c>
      <c r="E77" s="1" t="s">
        <v>21</v>
      </c>
      <c r="F77" s="2">
        <v>2</v>
      </c>
      <c r="G77" s="2">
        <v>398</v>
      </c>
      <c r="H77" s="2">
        <v>475</v>
      </c>
      <c r="I77" s="2">
        <v>280</v>
      </c>
      <c r="J77" s="2">
        <f t="shared" si="4"/>
        <v>63016.666666666664</v>
      </c>
      <c r="K77" s="2">
        <f t="shared" si="5"/>
        <v>252066.66666666666</v>
      </c>
      <c r="L77" s="2">
        <f t="shared" si="6"/>
        <v>23417.564721912549</v>
      </c>
      <c r="M77" s="2">
        <f t="shared" si="7"/>
        <v>4683.5129443825099</v>
      </c>
    </row>
    <row r="78" spans="1:13" x14ac:dyDescent="0.2">
      <c r="A78" s="1" t="s">
        <v>114</v>
      </c>
      <c r="B78" s="1" t="s">
        <v>127</v>
      </c>
      <c r="C78" s="1" t="s">
        <v>15</v>
      </c>
      <c r="D78" s="1" t="s">
        <v>42</v>
      </c>
      <c r="E78" s="1" t="s">
        <v>21</v>
      </c>
      <c r="F78" s="2">
        <v>0.37</v>
      </c>
      <c r="G78" s="2">
        <v>124</v>
      </c>
      <c r="H78" s="2">
        <v>950</v>
      </c>
      <c r="I78" s="2">
        <v>300</v>
      </c>
      <c r="J78" s="2">
        <f t="shared" si="4"/>
        <v>39266.666666666664</v>
      </c>
      <c r="K78" s="2">
        <f t="shared" si="5"/>
        <v>157066.66666666666</v>
      </c>
      <c r="L78" s="2">
        <f t="shared" si="6"/>
        <v>14591.84937445807</v>
      </c>
      <c r="M78" s="2">
        <f t="shared" si="7"/>
        <v>2918.369874891614</v>
      </c>
    </row>
    <row r="79" spans="1:13" x14ac:dyDescent="0.2">
      <c r="A79" s="1" t="s">
        <v>114</v>
      </c>
      <c r="B79" s="1" t="s">
        <v>128</v>
      </c>
      <c r="C79" s="1" t="s">
        <v>104</v>
      </c>
      <c r="D79" s="1" t="s">
        <v>16</v>
      </c>
      <c r="E79" s="1" t="s">
        <v>21</v>
      </c>
      <c r="F79" s="2">
        <v>1.65</v>
      </c>
      <c r="G79" s="2">
        <v>39</v>
      </c>
      <c r="H79" s="2">
        <v>1250</v>
      </c>
      <c r="I79" s="2">
        <v>300</v>
      </c>
      <c r="J79" s="2">
        <f t="shared" si="4"/>
        <v>16250</v>
      </c>
      <c r="K79" s="2">
        <f t="shared" si="5"/>
        <v>65000</v>
      </c>
      <c r="L79" s="2">
        <f t="shared" si="6"/>
        <v>6038.6473429951693</v>
      </c>
      <c r="M79" s="2">
        <f t="shared" si="7"/>
        <v>1207.7294685990339</v>
      </c>
    </row>
    <row r="80" spans="1:13" x14ac:dyDescent="0.2">
      <c r="A80" s="1" t="s">
        <v>114</v>
      </c>
      <c r="B80" s="1" t="s">
        <v>129</v>
      </c>
      <c r="C80" s="1" t="s">
        <v>102</v>
      </c>
      <c r="D80" s="1" t="s">
        <v>16</v>
      </c>
      <c r="E80" s="1" t="s">
        <v>21</v>
      </c>
      <c r="F80" s="2">
        <v>200</v>
      </c>
      <c r="G80" s="2">
        <v>117</v>
      </c>
      <c r="H80" s="2">
        <v>450</v>
      </c>
      <c r="I80" s="2">
        <v>320</v>
      </c>
      <c r="J80" s="2">
        <f t="shared" si="4"/>
        <v>17550</v>
      </c>
      <c r="K80" s="2">
        <f t="shared" si="5"/>
        <v>70200</v>
      </c>
      <c r="L80" s="2">
        <f t="shared" si="6"/>
        <v>6521.739130434783</v>
      </c>
      <c r="M80" s="2">
        <f t="shared" si="7"/>
        <v>1304.3478260869565</v>
      </c>
    </row>
    <row r="81" spans="1:13" x14ac:dyDescent="0.2">
      <c r="A81" s="1" t="s">
        <v>114</v>
      </c>
      <c r="B81" s="1" t="s">
        <v>130</v>
      </c>
      <c r="C81" s="1" t="s">
        <v>102</v>
      </c>
      <c r="D81" s="1" t="s">
        <v>16</v>
      </c>
      <c r="E81" s="1" t="s">
        <v>21</v>
      </c>
      <c r="F81" s="2">
        <v>200</v>
      </c>
      <c r="G81" s="2">
        <v>117</v>
      </c>
      <c r="H81" s="2">
        <v>450</v>
      </c>
      <c r="I81" s="2">
        <v>320</v>
      </c>
      <c r="J81" s="2">
        <f t="shared" si="4"/>
        <v>17550</v>
      </c>
      <c r="K81" s="2">
        <f t="shared" si="5"/>
        <v>70200</v>
      </c>
      <c r="L81" s="2">
        <f t="shared" si="6"/>
        <v>6521.739130434783</v>
      </c>
      <c r="M81" s="2">
        <f t="shared" si="7"/>
        <v>1304.3478260869565</v>
      </c>
    </row>
    <row r="82" spans="1:13" x14ac:dyDescent="0.2">
      <c r="A82" s="1" t="s">
        <v>114</v>
      </c>
      <c r="B82" s="1" t="s">
        <v>131</v>
      </c>
      <c r="C82" s="1" t="s">
        <v>102</v>
      </c>
      <c r="D82" s="1" t="s">
        <v>16</v>
      </c>
      <c r="E82" s="1" t="s">
        <v>21</v>
      </c>
      <c r="F82" s="2">
        <v>200</v>
      </c>
      <c r="G82" s="2">
        <v>117</v>
      </c>
      <c r="H82" s="2">
        <v>450</v>
      </c>
      <c r="I82" s="2">
        <v>320</v>
      </c>
      <c r="J82" s="2">
        <f t="shared" si="4"/>
        <v>17550</v>
      </c>
      <c r="K82" s="2">
        <f t="shared" si="5"/>
        <v>70200</v>
      </c>
      <c r="L82" s="2">
        <f t="shared" si="6"/>
        <v>6521.739130434783</v>
      </c>
      <c r="M82" s="2">
        <f t="shared" si="7"/>
        <v>1304.3478260869565</v>
      </c>
    </row>
    <row r="83" spans="1:13" x14ac:dyDescent="0.2">
      <c r="A83" s="1" t="s">
        <v>114</v>
      </c>
      <c r="B83" s="1" t="s">
        <v>132</v>
      </c>
      <c r="C83" s="1" t="s">
        <v>102</v>
      </c>
      <c r="D83" s="1" t="s">
        <v>16</v>
      </c>
      <c r="E83" s="1" t="s">
        <v>21</v>
      </c>
      <c r="F83" s="2">
        <v>200</v>
      </c>
      <c r="G83" s="2">
        <v>5505</v>
      </c>
      <c r="H83" s="2">
        <v>470</v>
      </c>
      <c r="I83" s="2">
        <v>315</v>
      </c>
      <c r="J83" s="2">
        <f t="shared" si="4"/>
        <v>862450</v>
      </c>
      <c r="K83" s="2">
        <f t="shared" si="5"/>
        <v>3449800</v>
      </c>
      <c r="L83" s="2">
        <f t="shared" si="6"/>
        <v>320494.24005945749</v>
      </c>
      <c r="M83" s="2">
        <f t="shared" si="7"/>
        <v>64098.848011891496</v>
      </c>
    </row>
    <row r="84" spans="1:13" x14ac:dyDescent="0.2">
      <c r="A84" s="1" t="s">
        <v>114</v>
      </c>
      <c r="B84" s="1" t="s">
        <v>133</v>
      </c>
      <c r="C84" s="1" t="s">
        <v>102</v>
      </c>
      <c r="D84" s="1" t="s">
        <v>16</v>
      </c>
      <c r="E84" s="1" t="s">
        <v>21</v>
      </c>
      <c r="F84" s="2">
        <v>200</v>
      </c>
      <c r="G84" s="2">
        <v>117</v>
      </c>
      <c r="H84" s="2">
        <v>475</v>
      </c>
      <c r="I84" s="2">
        <v>300</v>
      </c>
      <c r="J84" s="2">
        <f t="shared" si="4"/>
        <v>18525</v>
      </c>
      <c r="K84" s="2">
        <f t="shared" si="5"/>
        <v>74100</v>
      </c>
      <c r="L84" s="2">
        <f t="shared" si="6"/>
        <v>6884.057971014493</v>
      </c>
      <c r="M84" s="2">
        <f t="shared" si="7"/>
        <v>1376.8115942028985</v>
      </c>
    </row>
    <row r="85" spans="1:13" x14ac:dyDescent="0.2">
      <c r="A85" s="1" t="s">
        <v>114</v>
      </c>
      <c r="B85" s="1" t="s">
        <v>134</v>
      </c>
      <c r="C85" s="1" t="s">
        <v>102</v>
      </c>
      <c r="D85" s="1" t="s">
        <v>16</v>
      </c>
      <c r="E85" s="1" t="s">
        <v>21</v>
      </c>
      <c r="F85" s="2">
        <v>200</v>
      </c>
      <c r="G85" s="2">
        <v>117</v>
      </c>
      <c r="H85" s="2">
        <v>475</v>
      </c>
      <c r="I85" s="2">
        <v>300</v>
      </c>
      <c r="J85" s="2">
        <f t="shared" si="4"/>
        <v>18525</v>
      </c>
      <c r="K85" s="2">
        <f t="shared" si="5"/>
        <v>74100</v>
      </c>
      <c r="L85" s="2">
        <f t="shared" si="6"/>
        <v>6884.057971014493</v>
      </c>
      <c r="M85" s="2">
        <f t="shared" si="7"/>
        <v>1376.8115942028985</v>
      </c>
    </row>
    <row r="86" spans="1:13" x14ac:dyDescent="0.2">
      <c r="A86" s="1" t="s">
        <v>114</v>
      </c>
      <c r="B86" s="1" t="s">
        <v>135</v>
      </c>
      <c r="C86" s="1" t="s">
        <v>136</v>
      </c>
      <c r="D86" s="1" t="s">
        <v>16</v>
      </c>
      <c r="E86" s="1" t="s">
        <v>21</v>
      </c>
      <c r="F86" s="2">
        <v>0.19</v>
      </c>
      <c r="G86" s="2">
        <v>194</v>
      </c>
      <c r="H86" s="2">
        <v>1000</v>
      </c>
      <c r="I86" s="2">
        <v>290</v>
      </c>
      <c r="J86" s="2">
        <f t="shared" si="4"/>
        <v>64666.666666666664</v>
      </c>
      <c r="K86" s="2">
        <f t="shared" si="5"/>
        <v>258666.66666666666</v>
      </c>
      <c r="L86" s="2">
        <f t="shared" si="6"/>
        <v>24030.719682893596</v>
      </c>
      <c r="M86" s="2">
        <f t="shared" si="7"/>
        <v>4806.1439365787191</v>
      </c>
    </row>
    <row r="87" spans="1:13" x14ac:dyDescent="0.2">
      <c r="A87" s="1" t="s">
        <v>114</v>
      </c>
      <c r="B87" s="1" t="s">
        <v>137</v>
      </c>
      <c r="C87" s="1" t="s">
        <v>79</v>
      </c>
      <c r="D87" s="1" t="s">
        <v>16</v>
      </c>
      <c r="E87" s="1" t="s">
        <v>21</v>
      </c>
      <c r="F87" s="2">
        <v>0.46</v>
      </c>
      <c r="G87" s="2">
        <v>21</v>
      </c>
      <c r="H87" s="2">
        <v>2655</v>
      </c>
      <c r="I87" s="2">
        <v>300</v>
      </c>
      <c r="J87" s="2">
        <f t="shared" si="4"/>
        <v>18585</v>
      </c>
      <c r="K87" s="2">
        <f t="shared" si="5"/>
        <v>74340</v>
      </c>
      <c r="L87" s="2">
        <f t="shared" si="6"/>
        <v>6906.3545150501677</v>
      </c>
      <c r="M87" s="2">
        <f t="shared" si="7"/>
        <v>1381.2709030100336</v>
      </c>
    </row>
    <row r="88" spans="1:13" x14ac:dyDescent="0.2">
      <c r="A88" s="1" t="s">
        <v>114</v>
      </c>
      <c r="B88" s="1" t="s">
        <v>138</v>
      </c>
      <c r="C88" s="1" t="s">
        <v>104</v>
      </c>
      <c r="D88" s="1" t="s">
        <v>16</v>
      </c>
      <c r="E88" s="1" t="s">
        <v>21</v>
      </c>
      <c r="F88" s="2">
        <v>0.13</v>
      </c>
      <c r="G88" s="2">
        <v>62</v>
      </c>
      <c r="H88" s="2">
        <v>1670</v>
      </c>
      <c r="I88" s="2">
        <v>290</v>
      </c>
      <c r="J88" s="2">
        <f t="shared" si="4"/>
        <v>34513.333333333336</v>
      </c>
      <c r="K88" s="2">
        <f t="shared" si="5"/>
        <v>138053.33333333334</v>
      </c>
      <c r="L88" s="2">
        <f t="shared" si="6"/>
        <v>12825.467608076306</v>
      </c>
      <c r="M88" s="2">
        <f t="shared" si="7"/>
        <v>2565.0935216152611</v>
      </c>
    </row>
    <row r="89" spans="1:13" x14ac:dyDescent="0.2">
      <c r="A89" s="1" t="s">
        <v>114</v>
      </c>
      <c r="B89" s="1" t="s">
        <v>139</v>
      </c>
      <c r="C89" s="1" t="s">
        <v>140</v>
      </c>
      <c r="D89" s="1" t="s">
        <v>16</v>
      </c>
      <c r="E89" s="1" t="s">
        <v>21</v>
      </c>
      <c r="F89" s="2">
        <v>5.25</v>
      </c>
      <c r="G89" s="2">
        <v>240</v>
      </c>
      <c r="H89" s="2">
        <v>990</v>
      </c>
      <c r="I89" s="2">
        <v>275</v>
      </c>
      <c r="J89" s="2">
        <f t="shared" si="4"/>
        <v>79200</v>
      </c>
      <c r="K89" s="2">
        <f t="shared" si="5"/>
        <v>316800</v>
      </c>
      <c r="L89" s="2">
        <f t="shared" si="6"/>
        <v>29431.438127090303</v>
      </c>
      <c r="M89" s="2">
        <f t="shared" si="7"/>
        <v>5886.287625418061</v>
      </c>
    </row>
    <row r="90" spans="1:13" x14ac:dyDescent="0.2">
      <c r="A90" s="1" t="s">
        <v>114</v>
      </c>
      <c r="B90" s="1" t="s">
        <v>141</v>
      </c>
      <c r="C90" s="1" t="s">
        <v>79</v>
      </c>
      <c r="D90" s="1" t="s">
        <v>16</v>
      </c>
      <c r="E90" s="1" t="s">
        <v>21</v>
      </c>
      <c r="F90" s="2">
        <v>0.47</v>
      </c>
      <c r="G90" s="2">
        <v>114</v>
      </c>
      <c r="H90" s="2">
        <v>595</v>
      </c>
      <c r="I90" s="2">
        <v>270</v>
      </c>
      <c r="J90" s="2">
        <f t="shared" si="4"/>
        <v>22610</v>
      </c>
      <c r="K90" s="2">
        <f t="shared" si="5"/>
        <v>90440</v>
      </c>
      <c r="L90" s="2">
        <f t="shared" si="6"/>
        <v>8402.0810107766629</v>
      </c>
      <c r="M90" s="2">
        <f t="shared" si="7"/>
        <v>1680.4162021553325</v>
      </c>
    </row>
    <row r="91" spans="1:13" x14ac:dyDescent="0.2">
      <c r="A91" s="1" t="s">
        <v>142</v>
      </c>
      <c r="B91" s="1" t="s">
        <v>143</v>
      </c>
      <c r="C91" s="1" t="s">
        <v>40</v>
      </c>
      <c r="D91" s="1" t="s">
        <v>16</v>
      </c>
      <c r="E91" s="1" t="s">
        <v>21</v>
      </c>
      <c r="F91" s="2">
        <v>1.1299999999999999</v>
      </c>
      <c r="G91" s="2">
        <v>544</v>
      </c>
      <c r="H91" s="2">
        <v>230</v>
      </c>
      <c r="I91" s="2">
        <v>110</v>
      </c>
      <c r="J91" s="2">
        <f t="shared" si="4"/>
        <v>41706.666666666664</v>
      </c>
      <c r="K91" s="2">
        <f t="shared" si="5"/>
        <v>166826.66666666666</v>
      </c>
      <c r="L91" s="2">
        <f t="shared" si="6"/>
        <v>15498.575498575499</v>
      </c>
      <c r="M91" s="2">
        <f t="shared" si="7"/>
        <v>3099.7150997150998</v>
      </c>
    </row>
    <row r="92" spans="1:13" x14ac:dyDescent="0.2">
      <c r="A92" s="1" t="s">
        <v>142</v>
      </c>
      <c r="B92" s="1" t="s">
        <v>144</v>
      </c>
      <c r="C92" s="1" t="s">
        <v>145</v>
      </c>
      <c r="D92" s="1" t="s">
        <v>16</v>
      </c>
      <c r="E92" s="1" t="s">
        <v>21</v>
      </c>
      <c r="F92" s="2">
        <v>3.88</v>
      </c>
      <c r="G92" s="2">
        <v>235</v>
      </c>
      <c r="H92" s="2">
        <v>255</v>
      </c>
      <c r="I92" s="2">
        <v>110</v>
      </c>
      <c r="J92" s="2">
        <f t="shared" si="4"/>
        <v>19975</v>
      </c>
      <c r="K92" s="2">
        <f t="shared" si="5"/>
        <v>79900</v>
      </c>
      <c r="L92" s="2">
        <f t="shared" si="6"/>
        <v>7422.8911185432926</v>
      </c>
      <c r="M92" s="2">
        <f t="shared" si="7"/>
        <v>1484.5782237086585</v>
      </c>
    </row>
    <row r="93" spans="1:13" x14ac:dyDescent="0.2">
      <c r="A93" s="1" t="s">
        <v>146</v>
      </c>
      <c r="B93" s="1" t="s">
        <v>147</v>
      </c>
      <c r="C93" s="1" t="s">
        <v>148</v>
      </c>
      <c r="D93" s="1" t="s">
        <v>16</v>
      </c>
      <c r="E93" s="1" t="s">
        <v>17</v>
      </c>
      <c r="F93" s="2">
        <v>6</v>
      </c>
      <c r="G93" s="2">
        <v>1851</v>
      </c>
      <c r="H93" s="2">
        <v>625</v>
      </c>
      <c r="I93" s="2">
        <v>250</v>
      </c>
      <c r="J93" s="2">
        <f t="shared" si="4"/>
        <v>385625</v>
      </c>
      <c r="K93" s="2">
        <f t="shared" si="5"/>
        <v>1542500</v>
      </c>
      <c r="L93" s="2">
        <f t="shared" si="6"/>
        <v>143301.74656261614</v>
      </c>
      <c r="M93" s="2">
        <f t="shared" si="7"/>
        <v>28660.349312523227</v>
      </c>
    </row>
    <row r="94" spans="1:13" x14ac:dyDescent="0.2">
      <c r="A94" s="1" t="s">
        <v>146</v>
      </c>
      <c r="B94" s="1" t="s">
        <v>149</v>
      </c>
      <c r="C94" s="1" t="s">
        <v>148</v>
      </c>
      <c r="D94" s="1" t="s">
        <v>16</v>
      </c>
      <c r="E94" s="1" t="s">
        <v>17</v>
      </c>
      <c r="F94" s="2">
        <v>36</v>
      </c>
      <c r="G94" s="2">
        <v>2179</v>
      </c>
      <c r="H94" s="2">
        <v>1400</v>
      </c>
      <c r="I94" s="2">
        <v>290</v>
      </c>
      <c r="J94" s="2">
        <f t="shared" si="4"/>
        <v>1016866.6666666666</v>
      </c>
      <c r="K94" s="2">
        <f t="shared" si="5"/>
        <v>4067466.6666666665</v>
      </c>
      <c r="L94" s="2">
        <f t="shared" si="6"/>
        <v>377876.87352904747</v>
      </c>
      <c r="M94" s="2">
        <f t="shared" si="7"/>
        <v>75575.374705809489</v>
      </c>
    </row>
    <row r="95" spans="1:13" x14ac:dyDescent="0.2">
      <c r="A95" s="1" t="s">
        <v>146</v>
      </c>
      <c r="B95" s="1" t="s">
        <v>150</v>
      </c>
      <c r="C95" s="1" t="s">
        <v>148</v>
      </c>
      <c r="D95" s="1" t="s">
        <v>16</v>
      </c>
      <c r="E95" s="1" t="s">
        <v>21</v>
      </c>
      <c r="F95" s="2">
        <v>3</v>
      </c>
      <c r="G95" s="2">
        <v>870</v>
      </c>
      <c r="H95" s="2">
        <v>770</v>
      </c>
      <c r="I95" s="2">
        <v>280</v>
      </c>
      <c r="J95" s="2">
        <f t="shared" si="4"/>
        <v>223300</v>
      </c>
      <c r="K95" s="2">
        <f t="shared" si="5"/>
        <v>893200</v>
      </c>
      <c r="L95" s="2">
        <f t="shared" si="6"/>
        <v>82980.304719435153</v>
      </c>
      <c r="M95" s="2">
        <f t="shared" si="7"/>
        <v>16596.060943887031</v>
      </c>
    </row>
    <row r="96" spans="1:13" x14ac:dyDescent="0.2">
      <c r="A96" s="1" t="s">
        <v>146</v>
      </c>
      <c r="B96" s="1" t="s">
        <v>151</v>
      </c>
      <c r="C96" s="1" t="s">
        <v>152</v>
      </c>
      <c r="D96" s="1" t="s">
        <v>16</v>
      </c>
      <c r="E96" s="1" t="s">
        <v>21</v>
      </c>
      <c r="F96" s="2">
        <v>3</v>
      </c>
      <c r="G96" s="2">
        <v>175</v>
      </c>
      <c r="H96" s="2">
        <v>890</v>
      </c>
      <c r="I96" s="2">
        <v>290</v>
      </c>
      <c r="J96" s="2">
        <f t="shared" si="4"/>
        <v>51916.666666666664</v>
      </c>
      <c r="K96" s="2">
        <f t="shared" si="5"/>
        <v>207666.66666666666</v>
      </c>
      <c r="L96" s="2">
        <f t="shared" si="6"/>
        <v>19292.704075312769</v>
      </c>
      <c r="M96" s="2">
        <f t="shared" si="7"/>
        <v>3858.540815062554</v>
      </c>
    </row>
    <row r="97" spans="1:13" x14ac:dyDescent="0.2">
      <c r="A97" s="1" t="s">
        <v>146</v>
      </c>
      <c r="B97" s="1" t="s">
        <v>153</v>
      </c>
      <c r="C97" s="1" t="s">
        <v>69</v>
      </c>
      <c r="D97" s="1" t="s">
        <v>16</v>
      </c>
      <c r="E97" s="1" t="s">
        <v>21</v>
      </c>
      <c r="F97" s="2">
        <v>6</v>
      </c>
      <c r="G97" s="2">
        <v>264</v>
      </c>
      <c r="H97" s="2">
        <v>825</v>
      </c>
      <c r="I97" s="2">
        <v>300</v>
      </c>
      <c r="J97" s="2">
        <f t="shared" si="4"/>
        <v>72600</v>
      </c>
      <c r="K97" s="2">
        <f t="shared" si="5"/>
        <v>290400</v>
      </c>
      <c r="L97" s="2">
        <f t="shared" si="6"/>
        <v>26978.818283166111</v>
      </c>
      <c r="M97" s="2">
        <f t="shared" si="7"/>
        <v>5395.7636566332221</v>
      </c>
    </row>
    <row r="98" spans="1:13" x14ac:dyDescent="0.2">
      <c r="A98" s="1" t="s">
        <v>146</v>
      </c>
      <c r="B98" s="1" t="s">
        <v>154</v>
      </c>
      <c r="C98" s="1" t="s">
        <v>148</v>
      </c>
      <c r="D98" s="1" t="s">
        <v>16</v>
      </c>
      <c r="E98" s="1" t="s">
        <v>21</v>
      </c>
      <c r="F98" s="2">
        <v>0.3</v>
      </c>
      <c r="G98" s="2">
        <v>360</v>
      </c>
      <c r="H98" s="2">
        <v>425</v>
      </c>
      <c r="I98" s="2">
        <v>270</v>
      </c>
      <c r="J98" s="2">
        <f t="shared" si="4"/>
        <v>51000</v>
      </c>
      <c r="K98" s="2">
        <f t="shared" si="5"/>
        <v>204000</v>
      </c>
      <c r="L98" s="2">
        <f t="shared" si="6"/>
        <v>18952.062430323302</v>
      </c>
      <c r="M98" s="2">
        <f t="shared" si="7"/>
        <v>3790.4124860646602</v>
      </c>
    </row>
    <row r="99" spans="1:13" x14ac:dyDescent="0.2">
      <c r="A99" s="1" t="s">
        <v>146</v>
      </c>
      <c r="B99" s="1" t="s">
        <v>155</v>
      </c>
      <c r="C99" s="1" t="s">
        <v>69</v>
      </c>
      <c r="D99" s="1" t="s">
        <v>16</v>
      </c>
      <c r="E99" s="1" t="s">
        <v>21</v>
      </c>
      <c r="F99" s="2">
        <v>6</v>
      </c>
      <c r="G99" s="2">
        <v>1533</v>
      </c>
      <c r="H99" s="2">
        <v>935</v>
      </c>
      <c r="I99" s="2">
        <v>310</v>
      </c>
      <c r="J99" s="2">
        <f t="shared" si="4"/>
        <v>477785</v>
      </c>
      <c r="K99" s="2">
        <f t="shared" si="5"/>
        <v>1911140</v>
      </c>
      <c r="L99" s="2">
        <f t="shared" si="6"/>
        <v>177549.23820141214</v>
      </c>
      <c r="M99" s="2">
        <f t="shared" si="7"/>
        <v>35509.847640282431</v>
      </c>
    </row>
    <row r="100" spans="1:13" x14ac:dyDescent="0.2">
      <c r="A100" s="1" t="s">
        <v>146</v>
      </c>
      <c r="B100" s="1" t="s">
        <v>156</v>
      </c>
      <c r="C100" s="1" t="s">
        <v>69</v>
      </c>
      <c r="D100" s="1" t="s">
        <v>16</v>
      </c>
      <c r="E100" s="1" t="s">
        <v>21</v>
      </c>
      <c r="F100" s="2">
        <v>1.2</v>
      </c>
      <c r="G100" s="2">
        <v>1107</v>
      </c>
      <c r="H100" s="2">
        <v>870</v>
      </c>
      <c r="I100" s="2">
        <v>295</v>
      </c>
      <c r="J100" s="2">
        <f t="shared" si="4"/>
        <v>321030</v>
      </c>
      <c r="K100" s="2">
        <f t="shared" si="5"/>
        <v>1284120</v>
      </c>
      <c r="L100" s="2">
        <f t="shared" si="6"/>
        <v>119297.65886287625</v>
      </c>
      <c r="M100" s="2">
        <f t="shared" si="7"/>
        <v>23859.53177257525</v>
      </c>
    </row>
    <row r="101" spans="1:13" x14ac:dyDescent="0.2">
      <c r="A101" s="1" t="s">
        <v>146</v>
      </c>
      <c r="B101" s="1" t="s">
        <v>157</v>
      </c>
      <c r="C101" s="1" t="s">
        <v>148</v>
      </c>
      <c r="D101" s="1" t="s">
        <v>16</v>
      </c>
      <c r="E101" s="1" t="s">
        <v>21</v>
      </c>
      <c r="F101" s="2">
        <v>1.39</v>
      </c>
      <c r="G101" s="2">
        <v>317</v>
      </c>
      <c r="H101" s="2">
        <v>610</v>
      </c>
      <c r="I101" s="2">
        <v>265</v>
      </c>
      <c r="J101" s="2">
        <f t="shared" si="4"/>
        <v>64456.666666666664</v>
      </c>
      <c r="K101" s="2">
        <f t="shared" si="5"/>
        <v>257826.66666666666</v>
      </c>
      <c r="L101" s="2">
        <f t="shared" si="6"/>
        <v>23952.681778768736</v>
      </c>
      <c r="M101" s="2">
        <f t="shared" si="7"/>
        <v>4790.5363557537476</v>
      </c>
    </row>
    <row r="102" spans="1:13" x14ac:dyDescent="0.2">
      <c r="A102" s="1" t="s">
        <v>146</v>
      </c>
      <c r="B102" s="1" t="s">
        <v>158</v>
      </c>
      <c r="C102" s="1" t="s">
        <v>15</v>
      </c>
      <c r="D102" s="1" t="s">
        <v>16</v>
      </c>
      <c r="E102" s="1" t="s">
        <v>21</v>
      </c>
      <c r="F102" s="2">
        <v>0.48</v>
      </c>
      <c r="G102" s="2">
        <v>68</v>
      </c>
      <c r="H102" s="2">
        <v>950</v>
      </c>
      <c r="I102" s="2">
        <v>285</v>
      </c>
      <c r="J102" s="2">
        <f t="shared" si="4"/>
        <v>21533.333333333332</v>
      </c>
      <c r="K102" s="2">
        <f t="shared" si="5"/>
        <v>86133.333333333328</v>
      </c>
      <c r="L102" s="2">
        <f t="shared" si="6"/>
        <v>8001.9819150253934</v>
      </c>
      <c r="M102" s="2">
        <f t="shared" si="7"/>
        <v>1600.3963830050786</v>
      </c>
    </row>
    <row r="103" spans="1:13" x14ac:dyDescent="0.2">
      <c r="A103" s="1" t="s">
        <v>146</v>
      </c>
      <c r="B103" s="1" t="s">
        <v>159</v>
      </c>
      <c r="C103" s="1" t="s">
        <v>69</v>
      </c>
      <c r="D103" s="1" t="s">
        <v>16</v>
      </c>
      <c r="E103" s="1" t="s">
        <v>21</v>
      </c>
      <c r="F103" s="2">
        <v>1.2</v>
      </c>
      <c r="G103" s="2">
        <v>83</v>
      </c>
      <c r="H103" s="2">
        <v>1570</v>
      </c>
      <c r="I103" s="2">
        <v>300</v>
      </c>
      <c r="J103" s="2">
        <f t="shared" si="4"/>
        <v>43436.666666666664</v>
      </c>
      <c r="K103" s="2">
        <f t="shared" si="5"/>
        <v>173746.66666666666</v>
      </c>
      <c r="L103" s="2">
        <f t="shared" si="6"/>
        <v>16141.459184937446</v>
      </c>
      <c r="M103" s="2">
        <f t="shared" si="7"/>
        <v>3228.2918369874892</v>
      </c>
    </row>
    <row r="104" spans="1:13" x14ac:dyDescent="0.2">
      <c r="A104" s="1" t="s">
        <v>146</v>
      </c>
      <c r="B104" s="1" t="s">
        <v>160</v>
      </c>
      <c r="C104" s="1" t="s">
        <v>148</v>
      </c>
      <c r="D104" s="1" t="s">
        <v>42</v>
      </c>
      <c r="E104" s="1" t="s">
        <v>21</v>
      </c>
      <c r="F104" s="2">
        <v>0.22</v>
      </c>
      <c r="G104" s="2">
        <v>418</v>
      </c>
      <c r="H104" s="2">
        <v>675</v>
      </c>
      <c r="I104" s="2">
        <v>200</v>
      </c>
      <c r="J104" s="2">
        <f t="shared" si="4"/>
        <v>94050</v>
      </c>
      <c r="K104" s="2">
        <f t="shared" si="5"/>
        <v>376200</v>
      </c>
      <c r="L104" s="2">
        <f t="shared" si="6"/>
        <v>34949.832775919735</v>
      </c>
      <c r="M104" s="2">
        <f t="shared" si="7"/>
        <v>6989.9665551839471</v>
      </c>
    </row>
    <row r="105" spans="1:13" x14ac:dyDescent="0.2">
      <c r="A105" s="1" t="s">
        <v>161</v>
      </c>
      <c r="B105" s="1" t="s">
        <v>162</v>
      </c>
      <c r="C105" s="1" t="s">
        <v>99</v>
      </c>
      <c r="D105" s="1" t="s">
        <v>16</v>
      </c>
      <c r="E105" s="1" t="s">
        <v>21</v>
      </c>
      <c r="F105" s="2">
        <v>0.7</v>
      </c>
      <c r="G105" s="2">
        <v>120</v>
      </c>
      <c r="H105" s="2">
        <v>305</v>
      </c>
      <c r="I105" s="2">
        <v>190</v>
      </c>
      <c r="J105" s="2">
        <f t="shared" si="4"/>
        <v>12200</v>
      </c>
      <c r="K105" s="2">
        <f t="shared" si="5"/>
        <v>48800</v>
      </c>
      <c r="L105" s="2">
        <f t="shared" si="6"/>
        <v>4533.6306205871424</v>
      </c>
      <c r="M105" s="2">
        <f t="shared" si="7"/>
        <v>906.72612411742853</v>
      </c>
    </row>
    <row r="106" spans="1:13" x14ac:dyDescent="0.2">
      <c r="A106" s="1" t="s">
        <v>161</v>
      </c>
      <c r="B106" s="1" t="s">
        <v>163</v>
      </c>
      <c r="C106" s="1" t="s">
        <v>59</v>
      </c>
      <c r="D106" s="1" t="s">
        <v>16</v>
      </c>
      <c r="E106" s="1" t="s">
        <v>21</v>
      </c>
      <c r="F106" s="2">
        <v>17.489999999999998</v>
      </c>
      <c r="G106" s="2">
        <v>609</v>
      </c>
      <c r="H106" s="2">
        <v>950</v>
      </c>
      <c r="I106" s="2">
        <v>250</v>
      </c>
      <c r="J106" s="2">
        <f t="shared" si="4"/>
        <v>192850</v>
      </c>
      <c r="K106" s="2">
        <f t="shared" si="5"/>
        <v>771400</v>
      </c>
      <c r="L106" s="2">
        <f t="shared" si="6"/>
        <v>71664.808621330361</v>
      </c>
      <c r="M106" s="2">
        <f t="shared" si="7"/>
        <v>14332.961724266072</v>
      </c>
    </row>
    <row r="107" spans="1:13" x14ac:dyDescent="0.2">
      <c r="A107" s="1" t="s">
        <v>161</v>
      </c>
      <c r="B107" s="1" t="s">
        <v>164</v>
      </c>
      <c r="C107" s="1" t="s">
        <v>165</v>
      </c>
      <c r="D107" s="1" t="s">
        <v>16</v>
      </c>
      <c r="E107" s="1" t="s">
        <v>21</v>
      </c>
      <c r="F107" s="2">
        <v>3.81</v>
      </c>
      <c r="G107" s="2">
        <v>496</v>
      </c>
      <c r="H107" s="2">
        <v>1000</v>
      </c>
      <c r="I107" s="2">
        <v>250</v>
      </c>
      <c r="J107" s="2">
        <f t="shared" si="4"/>
        <v>165333.33333333334</v>
      </c>
      <c r="K107" s="2">
        <f t="shared" si="5"/>
        <v>661333.33333333337</v>
      </c>
      <c r="L107" s="2">
        <f t="shared" si="6"/>
        <v>61439.365787191884</v>
      </c>
      <c r="M107" s="2">
        <f t="shared" si="7"/>
        <v>12287.873157438376</v>
      </c>
    </row>
    <row r="108" spans="1:13" x14ac:dyDescent="0.2">
      <c r="A108" s="1" t="s">
        <v>161</v>
      </c>
      <c r="B108" s="1" t="s">
        <v>166</v>
      </c>
      <c r="C108" s="1" t="s">
        <v>99</v>
      </c>
      <c r="D108" s="1" t="s">
        <v>16</v>
      </c>
      <c r="E108" s="1" t="s">
        <v>21</v>
      </c>
      <c r="F108" s="2">
        <v>0.47</v>
      </c>
      <c r="G108" s="2">
        <v>78</v>
      </c>
      <c r="H108" s="2">
        <v>305</v>
      </c>
      <c r="I108" s="2">
        <v>190</v>
      </c>
      <c r="J108" s="2">
        <f t="shared" si="4"/>
        <v>7930</v>
      </c>
      <c r="K108" s="2">
        <f t="shared" si="5"/>
        <v>31720</v>
      </c>
      <c r="L108" s="2">
        <f t="shared" si="6"/>
        <v>2946.8599033816427</v>
      </c>
      <c r="M108" s="2">
        <f t="shared" si="7"/>
        <v>589.37198067632858</v>
      </c>
    </row>
    <row r="109" spans="1:13" x14ac:dyDescent="0.2">
      <c r="A109" s="1" t="s">
        <v>161</v>
      </c>
      <c r="B109" s="1" t="s">
        <v>167</v>
      </c>
      <c r="C109" s="1" t="s">
        <v>37</v>
      </c>
      <c r="D109" s="1" t="s">
        <v>16</v>
      </c>
      <c r="E109" s="1" t="s">
        <v>21</v>
      </c>
      <c r="F109" s="2">
        <v>0.8</v>
      </c>
      <c r="G109" s="2">
        <v>146</v>
      </c>
      <c r="H109" s="2">
        <v>840</v>
      </c>
      <c r="I109" s="2">
        <v>200</v>
      </c>
      <c r="J109" s="2">
        <f t="shared" si="4"/>
        <v>40880</v>
      </c>
      <c r="K109" s="2">
        <f t="shared" si="5"/>
        <v>163520</v>
      </c>
      <c r="L109" s="2">
        <f t="shared" si="6"/>
        <v>15191.37866963954</v>
      </c>
      <c r="M109" s="2">
        <f t="shared" si="7"/>
        <v>3038.2757339279078</v>
      </c>
    </row>
    <row r="110" spans="1:13" x14ac:dyDescent="0.2">
      <c r="A110" s="1" t="s">
        <v>161</v>
      </c>
      <c r="B110" s="1" t="s">
        <v>168</v>
      </c>
      <c r="C110" s="1" t="s">
        <v>47</v>
      </c>
      <c r="D110" s="1" t="s">
        <v>16</v>
      </c>
      <c r="E110" s="1" t="s">
        <v>21</v>
      </c>
      <c r="F110" s="2">
        <v>8.4700000000000006</v>
      </c>
      <c r="G110" s="2">
        <v>354</v>
      </c>
      <c r="H110" s="2">
        <v>1450</v>
      </c>
      <c r="I110" s="2">
        <v>300</v>
      </c>
      <c r="J110" s="2">
        <f t="shared" si="4"/>
        <v>171100</v>
      </c>
      <c r="K110" s="2">
        <f t="shared" si="5"/>
        <v>684400</v>
      </c>
      <c r="L110" s="2">
        <f t="shared" si="6"/>
        <v>63582.311408398367</v>
      </c>
      <c r="M110" s="2">
        <f t="shared" si="7"/>
        <v>12716.462281679673</v>
      </c>
    </row>
    <row r="111" spans="1:13" x14ac:dyDescent="0.2">
      <c r="A111" s="1" t="s">
        <v>169</v>
      </c>
      <c r="B111" s="1" t="s">
        <v>170</v>
      </c>
      <c r="C111" s="1" t="s">
        <v>99</v>
      </c>
      <c r="D111" s="1" t="s">
        <v>16</v>
      </c>
      <c r="E111" s="1" t="s">
        <v>21</v>
      </c>
      <c r="F111" s="2">
        <v>12</v>
      </c>
      <c r="G111" s="2">
        <v>65</v>
      </c>
      <c r="H111" s="2">
        <v>800</v>
      </c>
      <c r="I111" s="2">
        <v>270</v>
      </c>
      <c r="J111" s="2">
        <f t="shared" si="4"/>
        <v>17333.333333333332</v>
      </c>
      <c r="K111" s="2">
        <f t="shared" si="5"/>
        <v>69333.333333333328</v>
      </c>
      <c r="L111" s="2">
        <f t="shared" si="6"/>
        <v>6441.2238325281805</v>
      </c>
      <c r="M111" s="2">
        <f t="shared" si="7"/>
        <v>1288.2447665056361</v>
      </c>
    </row>
    <row r="112" spans="1:13" x14ac:dyDescent="0.2">
      <c r="A112" s="1" t="s">
        <v>169</v>
      </c>
      <c r="B112" s="1" t="s">
        <v>171</v>
      </c>
      <c r="C112" s="1" t="s">
        <v>172</v>
      </c>
      <c r="D112" s="1" t="s">
        <v>16</v>
      </c>
      <c r="E112" s="1" t="s">
        <v>21</v>
      </c>
      <c r="F112" s="2">
        <v>128</v>
      </c>
      <c r="G112" s="2">
        <v>217</v>
      </c>
      <c r="H112" s="2">
        <v>900</v>
      </c>
      <c r="I112" s="2">
        <v>285</v>
      </c>
      <c r="J112" s="2">
        <f t="shared" si="4"/>
        <v>65100</v>
      </c>
      <c r="K112" s="2">
        <f t="shared" si="5"/>
        <v>260400</v>
      </c>
      <c r="L112" s="2">
        <f t="shared" si="6"/>
        <v>24191.750278706801</v>
      </c>
      <c r="M112" s="2">
        <f t="shared" si="7"/>
        <v>4838.3500557413599</v>
      </c>
    </row>
    <row r="113" spans="1:13" x14ac:dyDescent="0.2">
      <c r="A113" s="1" t="s">
        <v>169</v>
      </c>
      <c r="B113" s="1" t="s">
        <v>173</v>
      </c>
      <c r="C113" s="1" t="s">
        <v>172</v>
      </c>
      <c r="D113" s="1" t="s">
        <v>16</v>
      </c>
      <c r="E113" s="1" t="s">
        <v>21</v>
      </c>
      <c r="F113" s="2">
        <v>128</v>
      </c>
      <c r="G113" s="2">
        <v>165</v>
      </c>
      <c r="H113" s="2">
        <v>820</v>
      </c>
      <c r="I113" s="2">
        <v>275</v>
      </c>
      <c r="J113" s="2">
        <f t="shared" si="4"/>
        <v>45100</v>
      </c>
      <c r="K113" s="2">
        <f t="shared" si="5"/>
        <v>180400</v>
      </c>
      <c r="L113" s="2">
        <f t="shared" si="6"/>
        <v>16759.568933481976</v>
      </c>
      <c r="M113" s="2">
        <f t="shared" si="7"/>
        <v>3351.9137866963952</v>
      </c>
    </row>
    <row r="114" spans="1:13" x14ac:dyDescent="0.2">
      <c r="A114" s="1" t="s">
        <v>169</v>
      </c>
      <c r="B114" s="1" t="s">
        <v>174</v>
      </c>
      <c r="C114" s="1" t="s">
        <v>15</v>
      </c>
      <c r="D114" s="1" t="s">
        <v>16</v>
      </c>
      <c r="E114" s="1" t="s">
        <v>21</v>
      </c>
      <c r="F114" s="2">
        <v>0.13</v>
      </c>
      <c r="G114" s="2">
        <v>88</v>
      </c>
      <c r="H114" s="2">
        <v>330</v>
      </c>
      <c r="I114" s="2">
        <v>190</v>
      </c>
      <c r="J114" s="2">
        <f t="shared" si="4"/>
        <v>9680</v>
      </c>
      <c r="K114" s="2">
        <f t="shared" si="5"/>
        <v>38720</v>
      </c>
      <c r="L114" s="2">
        <f t="shared" si="6"/>
        <v>3597.1757710888146</v>
      </c>
      <c r="M114" s="2">
        <f t="shared" si="7"/>
        <v>719.43515421776294</v>
      </c>
    </row>
    <row r="115" spans="1:13" x14ac:dyDescent="0.2">
      <c r="A115" s="1" t="s">
        <v>169</v>
      </c>
      <c r="B115" s="1" t="s">
        <v>175</v>
      </c>
      <c r="C115" s="1" t="s">
        <v>15</v>
      </c>
      <c r="D115" s="1" t="s">
        <v>16</v>
      </c>
      <c r="E115" s="1" t="s">
        <v>21</v>
      </c>
      <c r="F115" s="2">
        <v>0.13</v>
      </c>
      <c r="G115" s="2">
        <v>80</v>
      </c>
      <c r="H115" s="2">
        <v>330</v>
      </c>
      <c r="I115" s="2">
        <v>190</v>
      </c>
      <c r="J115" s="2">
        <f t="shared" si="4"/>
        <v>8800</v>
      </c>
      <c r="K115" s="2">
        <f t="shared" si="5"/>
        <v>35200</v>
      </c>
      <c r="L115" s="2">
        <f t="shared" si="6"/>
        <v>3270.1597918989223</v>
      </c>
      <c r="M115" s="2">
        <f t="shared" si="7"/>
        <v>654.03195837978444</v>
      </c>
    </row>
    <row r="116" spans="1:13" x14ac:dyDescent="0.2">
      <c r="A116" s="1" t="s">
        <v>169</v>
      </c>
      <c r="B116" s="1" t="s">
        <v>176</v>
      </c>
      <c r="C116" s="1" t="s">
        <v>26</v>
      </c>
      <c r="D116" s="1" t="s">
        <v>16</v>
      </c>
      <c r="E116" s="1" t="s">
        <v>21</v>
      </c>
      <c r="F116" s="2">
        <v>0.23</v>
      </c>
      <c r="G116" s="2">
        <v>109</v>
      </c>
      <c r="H116" s="2">
        <v>725</v>
      </c>
      <c r="I116" s="2">
        <v>200</v>
      </c>
      <c r="J116" s="2">
        <f t="shared" si="4"/>
        <v>26341.666666666668</v>
      </c>
      <c r="K116" s="2">
        <f t="shared" si="5"/>
        <v>105366.66666666667</v>
      </c>
      <c r="L116" s="2">
        <f t="shared" si="6"/>
        <v>9788.8021801065297</v>
      </c>
      <c r="M116" s="2">
        <f t="shared" si="7"/>
        <v>1957.7604360213058</v>
      </c>
    </row>
    <row r="117" spans="1:13" x14ac:dyDescent="0.2">
      <c r="A117" s="1" t="s">
        <v>169</v>
      </c>
      <c r="B117" s="1" t="s">
        <v>177</v>
      </c>
      <c r="C117" s="1" t="s">
        <v>15</v>
      </c>
      <c r="D117" s="1" t="s">
        <v>16</v>
      </c>
      <c r="E117" s="1" t="s">
        <v>21</v>
      </c>
      <c r="F117" s="2">
        <v>5</v>
      </c>
      <c r="G117" s="2">
        <v>333</v>
      </c>
      <c r="H117" s="2">
        <v>1500</v>
      </c>
      <c r="I117" s="2">
        <v>310</v>
      </c>
      <c r="J117" s="2">
        <f t="shared" si="4"/>
        <v>166500</v>
      </c>
      <c r="K117" s="2">
        <f t="shared" si="5"/>
        <v>666000</v>
      </c>
      <c r="L117" s="2">
        <f t="shared" si="6"/>
        <v>61872.909698996657</v>
      </c>
      <c r="M117" s="2">
        <f t="shared" si="7"/>
        <v>12374.581939799331</v>
      </c>
    </row>
    <row r="118" spans="1:13" x14ac:dyDescent="0.2">
      <c r="A118" s="1" t="s">
        <v>169</v>
      </c>
      <c r="B118" s="1" t="s">
        <v>178</v>
      </c>
      <c r="C118" s="1" t="s">
        <v>26</v>
      </c>
      <c r="D118" s="1" t="s">
        <v>16</v>
      </c>
      <c r="E118" s="1" t="s">
        <v>21</v>
      </c>
      <c r="F118" s="2">
        <v>1.17</v>
      </c>
      <c r="G118" s="2">
        <v>241</v>
      </c>
      <c r="H118" s="2">
        <v>800</v>
      </c>
      <c r="I118" s="2">
        <v>260</v>
      </c>
      <c r="J118" s="2">
        <f t="shared" si="4"/>
        <v>64266.666666666664</v>
      </c>
      <c r="K118" s="2">
        <f t="shared" si="5"/>
        <v>257066.66666666666</v>
      </c>
      <c r="L118" s="2">
        <f t="shared" si="6"/>
        <v>23882.076055989099</v>
      </c>
      <c r="M118" s="2">
        <f t="shared" si="7"/>
        <v>4776.4152111978201</v>
      </c>
    </row>
    <row r="119" spans="1:13" x14ac:dyDescent="0.2">
      <c r="A119" s="1" t="s">
        <v>169</v>
      </c>
      <c r="B119" s="1" t="s">
        <v>179</v>
      </c>
      <c r="C119" s="1" t="s">
        <v>15</v>
      </c>
      <c r="D119" s="1" t="s">
        <v>16</v>
      </c>
      <c r="E119" s="1" t="s">
        <v>21</v>
      </c>
      <c r="F119" s="2">
        <v>0.25</v>
      </c>
      <c r="G119" s="2">
        <v>168</v>
      </c>
      <c r="H119" s="2">
        <v>330</v>
      </c>
      <c r="I119" s="2">
        <v>190</v>
      </c>
      <c r="J119" s="2">
        <f t="shared" si="4"/>
        <v>18480</v>
      </c>
      <c r="K119" s="2">
        <f t="shared" si="5"/>
        <v>73920</v>
      </c>
      <c r="L119" s="2">
        <f t="shared" si="6"/>
        <v>6867.3355629877369</v>
      </c>
      <c r="M119" s="2">
        <f t="shared" si="7"/>
        <v>1373.4671125975474</v>
      </c>
    </row>
    <row r="120" spans="1:13" x14ac:dyDescent="0.2">
      <c r="A120" s="1" t="s">
        <v>169</v>
      </c>
      <c r="B120" s="1" t="s">
        <v>180</v>
      </c>
      <c r="C120" s="1" t="s">
        <v>15</v>
      </c>
      <c r="D120" s="1" t="s">
        <v>16</v>
      </c>
      <c r="E120" s="1" t="s">
        <v>21</v>
      </c>
      <c r="F120" s="2">
        <v>2.21</v>
      </c>
      <c r="G120" s="2">
        <v>322</v>
      </c>
      <c r="H120" s="2">
        <v>900</v>
      </c>
      <c r="I120" s="2">
        <v>250</v>
      </c>
      <c r="J120" s="2">
        <f t="shared" si="4"/>
        <v>96600</v>
      </c>
      <c r="K120" s="2">
        <f t="shared" si="5"/>
        <v>386400</v>
      </c>
      <c r="L120" s="2">
        <f t="shared" si="6"/>
        <v>35897.435897435898</v>
      </c>
      <c r="M120" s="2">
        <f t="shared" si="7"/>
        <v>7179.4871794871797</v>
      </c>
    </row>
    <row r="121" spans="1:13" x14ac:dyDescent="0.2">
      <c r="A121" s="1" t="s">
        <v>169</v>
      </c>
      <c r="B121" s="1" t="s">
        <v>181</v>
      </c>
      <c r="C121" s="1" t="s">
        <v>172</v>
      </c>
      <c r="D121" s="1" t="s">
        <v>16</v>
      </c>
      <c r="E121" s="1" t="s">
        <v>21</v>
      </c>
      <c r="F121" s="2">
        <v>128</v>
      </c>
      <c r="G121" s="2">
        <v>1108</v>
      </c>
      <c r="H121" s="2">
        <v>790</v>
      </c>
      <c r="I121" s="2">
        <v>300</v>
      </c>
      <c r="J121" s="2">
        <f t="shared" si="4"/>
        <v>291773.33333333331</v>
      </c>
      <c r="K121" s="2">
        <f t="shared" si="5"/>
        <v>1167093.3333333333</v>
      </c>
      <c r="L121" s="2">
        <f t="shared" si="6"/>
        <v>108425.61625170321</v>
      </c>
      <c r="M121" s="2">
        <f t="shared" si="7"/>
        <v>21685.123250340643</v>
      </c>
    </row>
    <row r="122" spans="1:13" x14ac:dyDescent="0.2">
      <c r="A122" s="1" t="s">
        <v>169</v>
      </c>
      <c r="B122" s="1" t="s">
        <v>182</v>
      </c>
      <c r="C122" s="1" t="s">
        <v>79</v>
      </c>
      <c r="D122" s="1" t="s">
        <v>16</v>
      </c>
      <c r="E122" s="1" t="s">
        <v>21</v>
      </c>
      <c r="F122" s="2">
        <v>0.44</v>
      </c>
      <c r="G122" s="2">
        <v>44</v>
      </c>
      <c r="H122" s="2">
        <v>920</v>
      </c>
      <c r="I122" s="2">
        <v>300</v>
      </c>
      <c r="J122" s="2">
        <f t="shared" si="4"/>
        <v>13493.333333333334</v>
      </c>
      <c r="K122" s="2">
        <f t="shared" si="5"/>
        <v>53973.333333333336</v>
      </c>
      <c r="L122" s="2">
        <f t="shared" si="6"/>
        <v>5014.2450142450152</v>
      </c>
      <c r="M122" s="2">
        <f t="shared" si="7"/>
        <v>1002.849002849003</v>
      </c>
    </row>
    <row r="123" spans="1:13" x14ac:dyDescent="0.2">
      <c r="A123" s="1" t="s">
        <v>169</v>
      </c>
      <c r="B123" s="1" t="s">
        <v>170</v>
      </c>
      <c r="C123" s="1" t="s">
        <v>99</v>
      </c>
      <c r="D123" s="1" t="s">
        <v>16</v>
      </c>
      <c r="E123" s="1" t="s">
        <v>21</v>
      </c>
      <c r="F123" s="2">
        <v>10</v>
      </c>
      <c r="G123" s="2">
        <v>449</v>
      </c>
      <c r="H123" s="2">
        <v>1000</v>
      </c>
      <c r="I123" s="2">
        <v>310</v>
      </c>
      <c r="J123" s="2">
        <f t="shared" si="4"/>
        <v>149666.66666666666</v>
      </c>
      <c r="K123" s="2">
        <f t="shared" si="5"/>
        <v>598666.66666666663</v>
      </c>
      <c r="L123" s="2">
        <f t="shared" si="6"/>
        <v>55617.490400099094</v>
      </c>
      <c r="M123" s="2">
        <f t="shared" si="7"/>
        <v>11123.498080019819</v>
      </c>
    </row>
    <row r="124" spans="1:13" x14ac:dyDescent="0.2">
      <c r="A124" s="1" t="s">
        <v>169</v>
      </c>
      <c r="B124" s="1" t="s">
        <v>183</v>
      </c>
      <c r="C124" s="1" t="s">
        <v>35</v>
      </c>
      <c r="D124" s="1" t="s">
        <v>16</v>
      </c>
      <c r="E124" s="1" t="s">
        <v>21</v>
      </c>
      <c r="F124" s="2">
        <v>0.12</v>
      </c>
      <c r="G124" s="2">
        <v>213</v>
      </c>
      <c r="H124" s="2">
        <v>335</v>
      </c>
      <c r="I124" s="2">
        <v>190</v>
      </c>
      <c r="J124" s="2">
        <f t="shared" si="4"/>
        <v>23785</v>
      </c>
      <c r="K124" s="2">
        <f t="shared" si="5"/>
        <v>95140</v>
      </c>
      <c r="L124" s="2">
        <f t="shared" si="6"/>
        <v>8838.7216648086214</v>
      </c>
      <c r="M124" s="2">
        <f t="shared" si="7"/>
        <v>1767.7443329617242</v>
      </c>
    </row>
    <row r="125" spans="1:13" x14ac:dyDescent="0.2">
      <c r="A125" s="1" t="s">
        <v>169</v>
      </c>
      <c r="B125" s="1" t="s">
        <v>184</v>
      </c>
      <c r="C125" s="1" t="s">
        <v>15</v>
      </c>
      <c r="D125" s="1" t="s">
        <v>16</v>
      </c>
      <c r="E125" s="1" t="s">
        <v>21</v>
      </c>
      <c r="F125" s="2">
        <v>1.05</v>
      </c>
      <c r="G125" s="2">
        <v>122</v>
      </c>
      <c r="H125" s="2">
        <v>1850</v>
      </c>
      <c r="I125" s="2">
        <v>300</v>
      </c>
      <c r="J125" s="2">
        <f t="shared" si="4"/>
        <v>75233.333333333328</v>
      </c>
      <c r="K125" s="2">
        <f t="shared" si="5"/>
        <v>300933.33333333331</v>
      </c>
      <c r="L125" s="2">
        <f t="shared" si="6"/>
        <v>27957.388826954044</v>
      </c>
      <c r="M125" s="2">
        <f t="shared" si="7"/>
        <v>5591.4777653908086</v>
      </c>
    </row>
    <row r="126" spans="1:13" x14ac:dyDescent="0.2">
      <c r="A126" s="1" t="s">
        <v>169</v>
      </c>
      <c r="B126" s="1" t="s">
        <v>185</v>
      </c>
      <c r="C126" s="1" t="s">
        <v>172</v>
      </c>
      <c r="D126" s="1" t="s">
        <v>16</v>
      </c>
      <c r="E126" s="1" t="s">
        <v>21</v>
      </c>
      <c r="F126" s="2">
        <v>128</v>
      </c>
      <c r="G126" s="2">
        <v>215</v>
      </c>
      <c r="H126" s="2">
        <v>975</v>
      </c>
      <c r="I126" s="2">
        <v>270</v>
      </c>
      <c r="J126" s="2">
        <f t="shared" si="4"/>
        <v>69875</v>
      </c>
      <c r="K126" s="2">
        <f t="shared" si="5"/>
        <v>279500</v>
      </c>
      <c r="L126" s="2">
        <f t="shared" si="6"/>
        <v>25966.183574879229</v>
      </c>
      <c r="M126" s="2">
        <f t="shared" si="7"/>
        <v>5193.2367149758456</v>
      </c>
    </row>
    <row r="127" spans="1:13" x14ac:dyDescent="0.2">
      <c r="A127" s="1" t="s">
        <v>169</v>
      </c>
      <c r="B127" s="1" t="s">
        <v>186</v>
      </c>
      <c r="C127" s="1" t="s">
        <v>15</v>
      </c>
      <c r="D127" s="1" t="s">
        <v>16</v>
      </c>
      <c r="E127" s="1" t="s">
        <v>21</v>
      </c>
      <c r="F127" s="2">
        <v>2</v>
      </c>
      <c r="G127" s="2">
        <v>80</v>
      </c>
      <c r="H127" s="2">
        <v>1500</v>
      </c>
      <c r="I127" s="2">
        <v>300</v>
      </c>
      <c r="J127" s="2">
        <f t="shared" si="4"/>
        <v>40000</v>
      </c>
      <c r="K127" s="2">
        <f t="shared" si="5"/>
        <v>160000</v>
      </c>
      <c r="L127" s="2">
        <f t="shared" si="6"/>
        <v>14864.362690449649</v>
      </c>
      <c r="M127" s="2">
        <f t="shared" si="7"/>
        <v>2972.8725380899295</v>
      </c>
    </row>
    <row r="128" spans="1:13" x14ac:dyDescent="0.2">
      <c r="A128" s="1" t="s">
        <v>169</v>
      </c>
      <c r="B128" s="1" t="s">
        <v>187</v>
      </c>
      <c r="C128" s="1" t="s">
        <v>79</v>
      </c>
      <c r="D128" s="1" t="s">
        <v>16</v>
      </c>
      <c r="E128" s="1" t="s">
        <v>21</v>
      </c>
      <c r="F128" s="2">
        <v>0.47</v>
      </c>
      <c r="G128" s="2">
        <v>61</v>
      </c>
      <c r="H128" s="2">
        <v>1050</v>
      </c>
      <c r="I128" s="2">
        <v>280</v>
      </c>
      <c r="J128" s="2">
        <f t="shared" si="4"/>
        <v>21350</v>
      </c>
      <c r="K128" s="2">
        <f t="shared" si="5"/>
        <v>85400</v>
      </c>
      <c r="L128" s="2">
        <f t="shared" si="6"/>
        <v>7933.8535860274997</v>
      </c>
      <c r="M128" s="2">
        <f t="shared" si="7"/>
        <v>1586.7707172055</v>
      </c>
    </row>
    <row r="129" spans="1:13" x14ac:dyDescent="0.2">
      <c r="A129" s="1" t="s">
        <v>188</v>
      </c>
      <c r="B129" s="1" t="s">
        <v>189</v>
      </c>
      <c r="C129" s="1" t="s">
        <v>15</v>
      </c>
      <c r="D129" s="1" t="s">
        <v>16</v>
      </c>
      <c r="E129" s="1" t="s">
        <v>17</v>
      </c>
      <c r="F129" s="2">
        <v>0.62</v>
      </c>
      <c r="G129" s="2">
        <v>84</v>
      </c>
      <c r="H129" s="2">
        <v>850</v>
      </c>
      <c r="I129" s="2">
        <v>290</v>
      </c>
      <c r="J129" s="2">
        <f t="shared" si="4"/>
        <v>23800</v>
      </c>
      <c r="K129" s="2">
        <f t="shared" si="5"/>
        <v>95200</v>
      </c>
      <c r="L129" s="2">
        <f t="shared" si="6"/>
        <v>8844.295800817541</v>
      </c>
      <c r="M129" s="2">
        <f t="shared" si="7"/>
        <v>1768.8591601635082</v>
      </c>
    </row>
    <row r="130" spans="1:13" x14ac:dyDescent="0.2">
      <c r="A130" s="1" t="s">
        <v>188</v>
      </c>
      <c r="B130" s="1" t="s">
        <v>190</v>
      </c>
      <c r="C130" s="1" t="s">
        <v>102</v>
      </c>
      <c r="D130" s="1" t="s">
        <v>16</v>
      </c>
      <c r="E130" s="1" t="s">
        <v>21</v>
      </c>
      <c r="F130" s="2">
        <v>22</v>
      </c>
      <c r="G130" s="2">
        <v>453</v>
      </c>
      <c r="H130" s="2">
        <v>420</v>
      </c>
      <c r="I130" s="2">
        <v>200</v>
      </c>
      <c r="J130" s="2">
        <f t="shared" si="4"/>
        <v>63420</v>
      </c>
      <c r="K130" s="2">
        <f t="shared" si="5"/>
        <v>253680</v>
      </c>
      <c r="L130" s="2">
        <f t="shared" si="6"/>
        <v>23567.447045707915</v>
      </c>
      <c r="M130" s="2">
        <f t="shared" si="7"/>
        <v>4713.4894091415827</v>
      </c>
    </row>
    <row r="131" spans="1:13" x14ac:dyDescent="0.2">
      <c r="A131" s="1" t="s">
        <v>188</v>
      </c>
      <c r="B131" s="1" t="s">
        <v>191</v>
      </c>
      <c r="C131" s="1" t="s">
        <v>102</v>
      </c>
      <c r="D131" s="1" t="s">
        <v>16</v>
      </c>
      <c r="E131" s="1" t="s">
        <v>21</v>
      </c>
      <c r="F131" s="2">
        <v>22</v>
      </c>
      <c r="G131" s="2">
        <v>2815</v>
      </c>
      <c r="H131" s="2">
        <v>455</v>
      </c>
      <c r="I131" s="2">
        <v>200</v>
      </c>
      <c r="J131" s="2">
        <f t="shared" ref="J131:J194" si="8">(H131*G131)/3</f>
        <v>426941.66666666669</v>
      </c>
      <c r="K131" s="2">
        <f t="shared" ref="K131:K194" si="9">G131*H131++J131</f>
        <v>1707766.6666666667</v>
      </c>
      <c r="L131" s="2">
        <f t="shared" si="6"/>
        <v>158655.39452495976</v>
      </c>
      <c r="M131" s="2">
        <f t="shared" si="7"/>
        <v>31731.078904991951</v>
      </c>
    </row>
    <row r="132" spans="1:13" x14ac:dyDescent="0.2">
      <c r="A132" s="1" t="s">
        <v>188</v>
      </c>
      <c r="B132" s="1" t="s">
        <v>192</v>
      </c>
      <c r="C132" s="1" t="s">
        <v>59</v>
      </c>
      <c r="D132" s="1" t="s">
        <v>16</v>
      </c>
      <c r="E132" s="1" t="s">
        <v>21</v>
      </c>
      <c r="F132" s="2">
        <v>1</v>
      </c>
      <c r="G132" s="2">
        <v>227</v>
      </c>
      <c r="H132" s="2">
        <v>475</v>
      </c>
      <c r="I132" s="2">
        <v>200</v>
      </c>
      <c r="J132" s="2">
        <f t="shared" si="8"/>
        <v>35941.666666666664</v>
      </c>
      <c r="K132" s="2">
        <f t="shared" si="9"/>
        <v>143766.66666666666</v>
      </c>
      <c r="L132" s="2">
        <f t="shared" ref="L132:L195" si="10">K132/10.764</f>
        <v>13356.249225814443</v>
      </c>
      <c r="M132" s="2">
        <f t="shared" ref="M132:M195" si="11">L132/5</f>
        <v>2671.2498451628885</v>
      </c>
    </row>
    <row r="133" spans="1:13" x14ac:dyDescent="0.2">
      <c r="A133" s="1" t="s">
        <v>188</v>
      </c>
      <c r="B133" s="1" t="s">
        <v>193</v>
      </c>
      <c r="C133" s="1" t="s">
        <v>102</v>
      </c>
      <c r="D133" s="1" t="s">
        <v>16</v>
      </c>
      <c r="E133" s="1" t="s">
        <v>21</v>
      </c>
      <c r="F133" s="2">
        <v>22</v>
      </c>
      <c r="G133" s="2">
        <v>2815</v>
      </c>
      <c r="H133" s="2">
        <v>455</v>
      </c>
      <c r="I133" s="2">
        <v>210</v>
      </c>
      <c r="J133" s="2">
        <f t="shared" si="8"/>
        <v>426941.66666666669</v>
      </c>
      <c r="K133" s="2">
        <f t="shared" si="9"/>
        <v>1707766.6666666667</v>
      </c>
      <c r="L133" s="2">
        <f t="shared" si="10"/>
        <v>158655.39452495976</v>
      </c>
      <c r="M133" s="2">
        <f t="shared" si="11"/>
        <v>31731.078904991951</v>
      </c>
    </row>
    <row r="134" spans="1:13" x14ac:dyDescent="0.2">
      <c r="A134" s="1" t="s">
        <v>188</v>
      </c>
      <c r="B134" s="1" t="s">
        <v>194</v>
      </c>
      <c r="C134" s="1" t="s">
        <v>59</v>
      </c>
      <c r="D134" s="1" t="s">
        <v>16</v>
      </c>
      <c r="E134" s="1" t="s">
        <v>21</v>
      </c>
      <c r="F134" s="2">
        <v>0.23</v>
      </c>
      <c r="G134" s="2">
        <v>227</v>
      </c>
      <c r="H134" s="2">
        <v>495</v>
      </c>
      <c r="I134" s="2">
        <v>200</v>
      </c>
      <c r="J134" s="2">
        <f t="shared" si="8"/>
        <v>37455</v>
      </c>
      <c r="K134" s="2">
        <f t="shared" si="9"/>
        <v>149820</v>
      </c>
      <c r="L134" s="2">
        <f t="shared" si="10"/>
        <v>13918.61761426979</v>
      </c>
      <c r="M134" s="2">
        <f t="shared" si="11"/>
        <v>2783.723522853958</v>
      </c>
    </row>
    <row r="135" spans="1:13" x14ac:dyDescent="0.2">
      <c r="A135" s="1" t="s">
        <v>188</v>
      </c>
      <c r="B135" s="1" t="s">
        <v>195</v>
      </c>
      <c r="C135" s="1" t="s">
        <v>79</v>
      </c>
      <c r="D135" s="1" t="s">
        <v>16</v>
      </c>
      <c r="E135" s="1" t="s">
        <v>21</v>
      </c>
      <c r="F135" s="2">
        <v>0.46</v>
      </c>
      <c r="G135" s="2">
        <v>20</v>
      </c>
      <c r="H135" s="2">
        <v>1350</v>
      </c>
      <c r="I135" s="2">
        <v>250</v>
      </c>
      <c r="J135" s="2">
        <f t="shared" si="8"/>
        <v>9000</v>
      </c>
      <c r="K135" s="2">
        <f t="shared" si="9"/>
        <v>36000</v>
      </c>
      <c r="L135" s="2">
        <f t="shared" si="10"/>
        <v>3344.4816053511709</v>
      </c>
      <c r="M135" s="2">
        <f t="shared" si="11"/>
        <v>668.89632107023419</v>
      </c>
    </row>
    <row r="136" spans="1:13" x14ac:dyDescent="0.2">
      <c r="A136" s="1" t="s">
        <v>188</v>
      </c>
      <c r="B136" s="1" t="s">
        <v>196</v>
      </c>
      <c r="C136" s="1" t="s">
        <v>31</v>
      </c>
      <c r="D136" s="1" t="s">
        <v>16</v>
      </c>
      <c r="E136" s="1" t="s">
        <v>21</v>
      </c>
      <c r="F136" s="2">
        <v>1</v>
      </c>
      <c r="G136" s="2">
        <v>292</v>
      </c>
      <c r="H136" s="2">
        <v>600</v>
      </c>
      <c r="I136" s="2">
        <v>200</v>
      </c>
      <c r="J136" s="2">
        <f t="shared" si="8"/>
        <v>58400</v>
      </c>
      <c r="K136" s="2">
        <f t="shared" si="9"/>
        <v>233600</v>
      </c>
      <c r="L136" s="2">
        <f t="shared" si="10"/>
        <v>21701.969528056485</v>
      </c>
      <c r="M136" s="2">
        <f t="shared" si="11"/>
        <v>4340.3939056112968</v>
      </c>
    </row>
    <row r="137" spans="1:13" x14ac:dyDescent="0.2">
      <c r="A137" s="1" t="s">
        <v>197</v>
      </c>
      <c r="B137" s="1" t="s">
        <v>198</v>
      </c>
      <c r="C137" s="1" t="s">
        <v>99</v>
      </c>
      <c r="D137" s="1" t="s">
        <v>16</v>
      </c>
      <c r="E137" s="1" t="s">
        <v>21</v>
      </c>
      <c r="F137" s="2">
        <v>40</v>
      </c>
      <c r="G137" s="2">
        <v>2458</v>
      </c>
      <c r="H137" s="2">
        <v>720</v>
      </c>
      <c r="I137" s="2">
        <v>230</v>
      </c>
      <c r="J137" s="2">
        <f t="shared" si="8"/>
        <v>589920</v>
      </c>
      <c r="K137" s="2">
        <f t="shared" si="9"/>
        <v>2359680</v>
      </c>
      <c r="L137" s="2">
        <f t="shared" si="10"/>
        <v>219219.62095875142</v>
      </c>
      <c r="M137" s="2">
        <f t="shared" si="11"/>
        <v>43843.92419175028</v>
      </c>
    </row>
    <row r="138" spans="1:13" x14ac:dyDescent="0.2">
      <c r="A138" s="1" t="s">
        <v>197</v>
      </c>
      <c r="B138" s="1" t="s">
        <v>199</v>
      </c>
      <c r="C138" s="1" t="s">
        <v>93</v>
      </c>
      <c r="D138" s="1" t="s">
        <v>16</v>
      </c>
      <c r="E138" s="1" t="s">
        <v>21</v>
      </c>
      <c r="F138" s="2">
        <v>5.31</v>
      </c>
      <c r="G138" s="2">
        <v>384</v>
      </c>
      <c r="H138" s="2">
        <v>1800</v>
      </c>
      <c r="I138" s="2">
        <v>300</v>
      </c>
      <c r="J138" s="2">
        <f t="shared" si="8"/>
        <v>230400</v>
      </c>
      <c r="K138" s="2">
        <f t="shared" si="9"/>
        <v>921600</v>
      </c>
      <c r="L138" s="2">
        <f t="shared" si="10"/>
        <v>85618.729096989977</v>
      </c>
      <c r="M138" s="2">
        <f t="shared" si="11"/>
        <v>17123.745819397995</v>
      </c>
    </row>
    <row r="139" spans="1:13" x14ac:dyDescent="0.2">
      <c r="A139" s="1" t="s">
        <v>197</v>
      </c>
      <c r="B139" s="1" t="s">
        <v>200</v>
      </c>
      <c r="C139" s="1" t="s">
        <v>99</v>
      </c>
      <c r="D139" s="1" t="s">
        <v>42</v>
      </c>
      <c r="E139" s="1" t="s">
        <v>21</v>
      </c>
      <c r="F139" s="2">
        <v>0.79</v>
      </c>
      <c r="G139" s="2">
        <v>428</v>
      </c>
      <c r="H139" s="2">
        <v>1150</v>
      </c>
      <c r="I139" s="2">
        <v>270</v>
      </c>
      <c r="J139" s="2">
        <f t="shared" si="8"/>
        <v>164066.66666666666</v>
      </c>
      <c r="K139" s="2">
        <f t="shared" si="9"/>
        <v>656266.66666666663</v>
      </c>
      <c r="L139" s="2">
        <f t="shared" si="10"/>
        <v>60968.660968660966</v>
      </c>
      <c r="M139" s="2">
        <f t="shared" si="11"/>
        <v>12193.732193732194</v>
      </c>
    </row>
    <row r="140" spans="1:13" x14ac:dyDescent="0.2">
      <c r="A140" s="1" t="s">
        <v>197</v>
      </c>
      <c r="B140" s="1" t="s">
        <v>201</v>
      </c>
      <c r="C140" s="1" t="s">
        <v>69</v>
      </c>
      <c r="D140" s="1" t="s">
        <v>42</v>
      </c>
      <c r="E140" s="1" t="s">
        <v>21</v>
      </c>
      <c r="F140" s="2">
        <v>0.26</v>
      </c>
      <c r="G140" s="2">
        <v>367</v>
      </c>
      <c r="H140" s="2">
        <v>375</v>
      </c>
      <c r="I140" s="2">
        <v>230</v>
      </c>
      <c r="J140" s="2">
        <f t="shared" si="8"/>
        <v>45875</v>
      </c>
      <c r="K140" s="2">
        <f t="shared" si="9"/>
        <v>183500</v>
      </c>
      <c r="L140" s="2">
        <f t="shared" si="10"/>
        <v>17047.565960609441</v>
      </c>
      <c r="M140" s="2">
        <f t="shared" si="11"/>
        <v>3409.5131921218881</v>
      </c>
    </row>
    <row r="141" spans="1:13" x14ac:dyDescent="0.2">
      <c r="A141" s="1" t="s">
        <v>197</v>
      </c>
      <c r="B141" s="1" t="s">
        <v>202</v>
      </c>
      <c r="C141" s="1" t="s">
        <v>37</v>
      </c>
      <c r="D141" s="1" t="s">
        <v>16</v>
      </c>
      <c r="E141" s="1" t="s">
        <v>21</v>
      </c>
      <c r="F141" s="2">
        <v>1.06</v>
      </c>
      <c r="G141" s="2">
        <v>426</v>
      </c>
      <c r="H141" s="2">
        <v>880</v>
      </c>
      <c r="I141" s="2">
        <v>240</v>
      </c>
      <c r="J141" s="2">
        <f t="shared" si="8"/>
        <v>124960</v>
      </c>
      <c r="K141" s="2">
        <f t="shared" si="9"/>
        <v>499840</v>
      </c>
      <c r="L141" s="2">
        <f t="shared" si="10"/>
        <v>46436.269044964698</v>
      </c>
      <c r="M141" s="2">
        <f t="shared" si="11"/>
        <v>9287.2538089929403</v>
      </c>
    </row>
    <row r="142" spans="1:13" x14ac:dyDescent="0.2">
      <c r="A142" s="1" t="s">
        <v>203</v>
      </c>
      <c r="B142" s="1" t="s">
        <v>204</v>
      </c>
      <c r="C142" s="1" t="s">
        <v>145</v>
      </c>
      <c r="D142" s="1" t="s">
        <v>16</v>
      </c>
      <c r="E142" s="1" t="s">
        <v>17</v>
      </c>
      <c r="F142" s="2">
        <v>32</v>
      </c>
      <c r="G142" s="2">
        <v>266</v>
      </c>
      <c r="H142" s="2">
        <v>1750</v>
      </c>
      <c r="I142" s="2">
        <v>315</v>
      </c>
      <c r="J142" s="2">
        <f t="shared" si="8"/>
        <v>155166.66666666666</v>
      </c>
      <c r="K142" s="2">
        <f t="shared" si="9"/>
        <v>620666.66666666663</v>
      </c>
      <c r="L142" s="2">
        <f t="shared" si="10"/>
        <v>57661.340270035922</v>
      </c>
      <c r="M142" s="2">
        <f t="shared" si="11"/>
        <v>11532.268054007185</v>
      </c>
    </row>
    <row r="143" spans="1:13" x14ac:dyDescent="0.2">
      <c r="A143" s="1" t="s">
        <v>203</v>
      </c>
      <c r="B143" s="1" t="s">
        <v>205</v>
      </c>
      <c r="C143" s="1" t="s">
        <v>35</v>
      </c>
      <c r="D143" s="1" t="s">
        <v>16</v>
      </c>
      <c r="E143" s="1" t="s">
        <v>21</v>
      </c>
      <c r="F143" s="2">
        <v>5</v>
      </c>
      <c r="G143" s="2">
        <v>459</v>
      </c>
      <c r="H143" s="2">
        <v>1675</v>
      </c>
      <c r="I143" s="2">
        <v>325</v>
      </c>
      <c r="J143" s="2">
        <f t="shared" si="8"/>
        <v>256275</v>
      </c>
      <c r="K143" s="2">
        <f t="shared" si="9"/>
        <v>1025100</v>
      </c>
      <c r="L143" s="2">
        <f t="shared" si="10"/>
        <v>95234.113712374587</v>
      </c>
      <c r="M143" s="2">
        <f t="shared" si="11"/>
        <v>19046.822742474917</v>
      </c>
    </row>
    <row r="144" spans="1:13" x14ac:dyDescent="0.2">
      <c r="A144" s="1" t="s">
        <v>203</v>
      </c>
      <c r="B144" s="1" t="s">
        <v>206</v>
      </c>
      <c r="C144" s="1" t="s">
        <v>145</v>
      </c>
      <c r="D144" s="1" t="s">
        <v>16</v>
      </c>
      <c r="E144" s="1" t="s">
        <v>21</v>
      </c>
      <c r="F144" s="2">
        <v>32</v>
      </c>
      <c r="G144" s="2">
        <v>394</v>
      </c>
      <c r="H144" s="2">
        <v>580</v>
      </c>
      <c r="I144" s="2">
        <v>300</v>
      </c>
      <c r="J144" s="2">
        <f t="shared" si="8"/>
        <v>76173.333333333328</v>
      </c>
      <c r="K144" s="2">
        <f t="shared" si="9"/>
        <v>304693.33333333331</v>
      </c>
      <c r="L144" s="2">
        <f t="shared" si="10"/>
        <v>28306.70135017961</v>
      </c>
      <c r="M144" s="2">
        <f t="shared" si="11"/>
        <v>5661.340270035922</v>
      </c>
    </row>
    <row r="145" spans="1:13" x14ac:dyDescent="0.2">
      <c r="A145" s="1" t="s">
        <v>203</v>
      </c>
      <c r="B145" s="1" t="s">
        <v>207</v>
      </c>
      <c r="C145" s="1" t="s">
        <v>145</v>
      </c>
      <c r="D145" s="1" t="s">
        <v>16</v>
      </c>
      <c r="E145" s="1" t="s">
        <v>21</v>
      </c>
      <c r="F145" s="2">
        <v>30</v>
      </c>
      <c r="G145" s="2">
        <v>112</v>
      </c>
      <c r="H145" s="2">
        <v>1600</v>
      </c>
      <c r="I145" s="2">
        <v>320</v>
      </c>
      <c r="J145" s="2">
        <f t="shared" si="8"/>
        <v>59733.333333333336</v>
      </c>
      <c r="K145" s="2">
        <f t="shared" si="9"/>
        <v>238933.33333333334</v>
      </c>
      <c r="L145" s="2">
        <f t="shared" si="10"/>
        <v>22197.448284404807</v>
      </c>
      <c r="M145" s="2">
        <f t="shared" si="11"/>
        <v>4439.4896568809618</v>
      </c>
    </row>
    <row r="146" spans="1:13" x14ac:dyDescent="0.2">
      <c r="A146" s="1" t="s">
        <v>208</v>
      </c>
      <c r="B146" s="1" t="s">
        <v>209</v>
      </c>
      <c r="C146" s="1" t="s">
        <v>37</v>
      </c>
      <c r="D146" s="1" t="s">
        <v>16</v>
      </c>
      <c r="E146" s="1" t="s">
        <v>17</v>
      </c>
      <c r="F146" s="2">
        <v>7.9</v>
      </c>
      <c r="G146" s="2">
        <v>110</v>
      </c>
      <c r="H146" s="2">
        <v>740</v>
      </c>
      <c r="I146" s="2">
        <v>290</v>
      </c>
      <c r="J146" s="2">
        <f t="shared" si="8"/>
        <v>27133.333333333332</v>
      </c>
      <c r="K146" s="2">
        <f t="shared" si="9"/>
        <v>108533.33333333333</v>
      </c>
      <c r="L146" s="2">
        <f t="shared" si="10"/>
        <v>10082.992691688343</v>
      </c>
      <c r="M146" s="2">
        <f t="shared" si="11"/>
        <v>2016.5985383376687</v>
      </c>
    </row>
    <row r="147" spans="1:13" x14ac:dyDescent="0.2">
      <c r="A147" s="1" t="s">
        <v>208</v>
      </c>
      <c r="B147" s="1" t="s">
        <v>210</v>
      </c>
      <c r="C147" s="1" t="s">
        <v>59</v>
      </c>
      <c r="D147" s="1" t="s">
        <v>16</v>
      </c>
      <c r="E147" s="1" t="s">
        <v>21</v>
      </c>
      <c r="F147" s="2">
        <v>3</v>
      </c>
      <c r="G147" s="2">
        <v>489</v>
      </c>
      <c r="H147" s="2">
        <v>660</v>
      </c>
      <c r="I147" s="2">
        <v>300</v>
      </c>
      <c r="J147" s="2">
        <f t="shared" si="8"/>
        <v>107580</v>
      </c>
      <c r="K147" s="2">
        <f t="shared" si="9"/>
        <v>430320</v>
      </c>
      <c r="L147" s="2">
        <f t="shared" si="10"/>
        <v>39977.703455964329</v>
      </c>
      <c r="M147" s="2">
        <f t="shared" si="11"/>
        <v>7995.5406911928658</v>
      </c>
    </row>
    <row r="148" spans="1:13" x14ac:dyDescent="0.2">
      <c r="A148" s="1" t="s">
        <v>208</v>
      </c>
      <c r="B148" s="1" t="s">
        <v>211</v>
      </c>
      <c r="C148" s="1" t="s">
        <v>140</v>
      </c>
      <c r="D148" s="1" t="s">
        <v>16</v>
      </c>
      <c r="E148" s="1" t="s">
        <v>21</v>
      </c>
      <c r="F148" s="2">
        <v>3</v>
      </c>
      <c r="G148" s="2">
        <v>55</v>
      </c>
      <c r="H148" s="2">
        <v>1350</v>
      </c>
      <c r="I148" s="2">
        <v>290</v>
      </c>
      <c r="J148" s="2">
        <f t="shared" si="8"/>
        <v>24750</v>
      </c>
      <c r="K148" s="2">
        <f t="shared" si="9"/>
        <v>99000</v>
      </c>
      <c r="L148" s="2">
        <f t="shared" si="10"/>
        <v>9197.3244147157202</v>
      </c>
      <c r="M148" s="2">
        <f t="shared" si="11"/>
        <v>1839.4648829431439</v>
      </c>
    </row>
    <row r="149" spans="1:13" x14ac:dyDescent="0.2">
      <c r="A149" s="1" t="s">
        <v>208</v>
      </c>
      <c r="B149" s="1" t="s">
        <v>212</v>
      </c>
      <c r="C149" s="1" t="s">
        <v>145</v>
      </c>
      <c r="D149" s="1" t="s">
        <v>16</v>
      </c>
      <c r="E149" s="1" t="s">
        <v>21</v>
      </c>
      <c r="F149" s="2">
        <v>3.58</v>
      </c>
      <c r="G149" s="2">
        <v>642</v>
      </c>
      <c r="H149" s="2">
        <v>780</v>
      </c>
      <c r="I149" s="2">
        <v>275</v>
      </c>
      <c r="J149" s="2">
        <f t="shared" si="8"/>
        <v>166920</v>
      </c>
      <c r="K149" s="2">
        <f t="shared" si="9"/>
        <v>667680</v>
      </c>
      <c r="L149" s="2">
        <f t="shared" si="10"/>
        <v>62028.985507246383</v>
      </c>
      <c r="M149" s="2">
        <f t="shared" si="11"/>
        <v>12405.797101449276</v>
      </c>
    </row>
    <row r="150" spans="1:13" x14ac:dyDescent="0.2">
      <c r="A150" s="1" t="s">
        <v>208</v>
      </c>
      <c r="B150" s="1" t="s">
        <v>213</v>
      </c>
      <c r="C150" s="1" t="s">
        <v>59</v>
      </c>
      <c r="D150" s="1" t="s">
        <v>16</v>
      </c>
      <c r="E150" s="1" t="s">
        <v>21</v>
      </c>
      <c r="F150" s="2">
        <v>13.62</v>
      </c>
      <c r="G150" s="2">
        <v>495</v>
      </c>
      <c r="H150" s="2">
        <v>620</v>
      </c>
      <c r="I150" s="2">
        <v>325</v>
      </c>
      <c r="J150" s="2">
        <f t="shared" si="8"/>
        <v>102300</v>
      </c>
      <c r="K150" s="2">
        <f t="shared" si="9"/>
        <v>409200</v>
      </c>
      <c r="L150" s="2">
        <f t="shared" si="10"/>
        <v>38015.607580824973</v>
      </c>
      <c r="M150" s="2">
        <f t="shared" si="11"/>
        <v>7603.1215161649943</v>
      </c>
    </row>
    <row r="151" spans="1:13" x14ac:dyDescent="0.2">
      <c r="A151" s="1" t="s">
        <v>208</v>
      </c>
      <c r="B151" s="1" t="s">
        <v>214</v>
      </c>
      <c r="C151" s="1" t="s">
        <v>15</v>
      </c>
      <c r="D151" s="1" t="s">
        <v>16</v>
      </c>
      <c r="E151" s="1" t="s">
        <v>21</v>
      </c>
      <c r="F151" s="2">
        <v>0.15</v>
      </c>
      <c r="G151" s="2">
        <v>238</v>
      </c>
      <c r="H151" s="2">
        <v>380</v>
      </c>
      <c r="I151" s="2">
        <v>190</v>
      </c>
      <c r="J151" s="2">
        <f t="shared" si="8"/>
        <v>30146.666666666668</v>
      </c>
      <c r="K151" s="2">
        <f t="shared" si="9"/>
        <v>120586.66666666667</v>
      </c>
      <c r="L151" s="2">
        <f t="shared" si="10"/>
        <v>11202.774681035551</v>
      </c>
      <c r="M151" s="2">
        <f t="shared" si="11"/>
        <v>2240.5549362071101</v>
      </c>
    </row>
    <row r="152" spans="1:13" x14ac:dyDescent="0.2">
      <c r="A152" s="1" t="s">
        <v>208</v>
      </c>
      <c r="B152" s="1" t="s">
        <v>215</v>
      </c>
      <c r="C152" s="1" t="s">
        <v>59</v>
      </c>
      <c r="D152" s="1" t="s">
        <v>16</v>
      </c>
      <c r="E152" s="1" t="s">
        <v>21</v>
      </c>
      <c r="F152" s="2">
        <v>3</v>
      </c>
      <c r="G152" s="2">
        <v>489</v>
      </c>
      <c r="H152" s="2">
        <v>600</v>
      </c>
      <c r="I152" s="2">
        <v>260</v>
      </c>
      <c r="J152" s="2">
        <f t="shared" si="8"/>
        <v>97800</v>
      </c>
      <c r="K152" s="2">
        <f t="shared" si="9"/>
        <v>391200</v>
      </c>
      <c r="L152" s="2">
        <f t="shared" si="10"/>
        <v>36343.366778149386</v>
      </c>
      <c r="M152" s="2">
        <f t="shared" si="11"/>
        <v>7268.6733556298768</v>
      </c>
    </row>
    <row r="153" spans="1:13" x14ac:dyDescent="0.2">
      <c r="A153" s="1" t="s">
        <v>208</v>
      </c>
      <c r="B153" s="1" t="s">
        <v>216</v>
      </c>
      <c r="C153" s="1" t="s">
        <v>59</v>
      </c>
      <c r="D153" s="1" t="s">
        <v>16</v>
      </c>
      <c r="E153" s="1" t="s">
        <v>21</v>
      </c>
      <c r="F153" s="2">
        <v>1.62</v>
      </c>
      <c r="G153" s="2">
        <v>495</v>
      </c>
      <c r="H153" s="2">
        <v>630</v>
      </c>
      <c r="I153" s="2">
        <v>290</v>
      </c>
      <c r="J153" s="2">
        <f t="shared" si="8"/>
        <v>103950</v>
      </c>
      <c r="K153" s="2">
        <f t="shared" si="9"/>
        <v>415800</v>
      </c>
      <c r="L153" s="2">
        <f t="shared" si="10"/>
        <v>38628.76254180602</v>
      </c>
      <c r="M153" s="2">
        <f t="shared" si="11"/>
        <v>7725.7525083612036</v>
      </c>
    </row>
    <row r="154" spans="1:13" x14ac:dyDescent="0.2">
      <c r="A154" s="1" t="s">
        <v>208</v>
      </c>
      <c r="B154" s="1" t="s">
        <v>217</v>
      </c>
      <c r="C154" s="1" t="s">
        <v>37</v>
      </c>
      <c r="D154" s="1" t="s">
        <v>16</v>
      </c>
      <c r="E154" s="1" t="s">
        <v>21</v>
      </c>
      <c r="F154" s="2">
        <v>1</v>
      </c>
      <c r="G154" s="2">
        <v>250</v>
      </c>
      <c r="H154" s="2">
        <v>780</v>
      </c>
      <c r="I154" s="2">
        <v>280</v>
      </c>
      <c r="J154" s="2">
        <f t="shared" si="8"/>
        <v>65000</v>
      </c>
      <c r="K154" s="2">
        <f t="shared" si="9"/>
        <v>260000</v>
      </c>
      <c r="L154" s="2">
        <f t="shared" si="10"/>
        <v>24154.589371980677</v>
      </c>
      <c r="M154" s="2">
        <f t="shared" si="11"/>
        <v>4830.9178743961356</v>
      </c>
    </row>
    <row r="155" spans="1:13" x14ac:dyDescent="0.2">
      <c r="A155" s="1" t="s">
        <v>218</v>
      </c>
      <c r="B155" s="1" t="s">
        <v>219</v>
      </c>
      <c r="C155" s="1" t="s">
        <v>19</v>
      </c>
      <c r="D155" s="1" t="s">
        <v>16</v>
      </c>
      <c r="E155" s="1" t="s">
        <v>21</v>
      </c>
      <c r="F155" s="2">
        <v>0.54</v>
      </c>
      <c r="G155" s="2">
        <v>205</v>
      </c>
      <c r="H155" s="2">
        <v>850</v>
      </c>
      <c r="I155" s="2">
        <v>290</v>
      </c>
      <c r="J155" s="2">
        <f t="shared" si="8"/>
        <v>58083.333333333336</v>
      </c>
      <c r="K155" s="2">
        <f t="shared" si="9"/>
        <v>232333.33333333334</v>
      </c>
      <c r="L155" s="2">
        <f t="shared" si="10"/>
        <v>21584.293323423761</v>
      </c>
      <c r="M155" s="2">
        <f t="shared" si="11"/>
        <v>4316.8586646847525</v>
      </c>
    </row>
    <row r="156" spans="1:13" x14ac:dyDescent="0.2">
      <c r="A156" s="1" t="s">
        <v>220</v>
      </c>
      <c r="B156" s="1" t="s">
        <v>221</v>
      </c>
      <c r="C156" s="1" t="s">
        <v>145</v>
      </c>
      <c r="D156" s="1" t="s">
        <v>16</v>
      </c>
      <c r="E156" s="1" t="s">
        <v>17</v>
      </c>
      <c r="F156" s="2">
        <v>0.35</v>
      </c>
      <c r="G156" s="2">
        <v>127</v>
      </c>
      <c r="H156" s="2">
        <v>800</v>
      </c>
      <c r="I156" s="2">
        <v>270</v>
      </c>
      <c r="J156" s="2">
        <f t="shared" si="8"/>
        <v>33866.666666666664</v>
      </c>
      <c r="K156" s="2">
        <f t="shared" si="9"/>
        <v>135466.66666666666</v>
      </c>
      <c r="L156" s="2">
        <f t="shared" si="10"/>
        <v>12585.160411247367</v>
      </c>
      <c r="M156" s="2">
        <f t="shared" si="11"/>
        <v>2517.0320822494732</v>
      </c>
    </row>
    <row r="157" spans="1:13" x14ac:dyDescent="0.2">
      <c r="A157" s="1" t="s">
        <v>220</v>
      </c>
      <c r="B157" s="1" t="s">
        <v>222</v>
      </c>
      <c r="C157" s="1" t="s">
        <v>145</v>
      </c>
      <c r="D157" s="1" t="s">
        <v>16</v>
      </c>
      <c r="E157" s="1" t="s">
        <v>17</v>
      </c>
      <c r="F157" s="2">
        <v>0.64</v>
      </c>
      <c r="G157" s="2">
        <v>118</v>
      </c>
      <c r="H157" s="2">
        <v>780</v>
      </c>
      <c r="I157" s="2">
        <v>240</v>
      </c>
      <c r="J157" s="2">
        <f t="shared" si="8"/>
        <v>30680</v>
      </c>
      <c r="K157" s="2">
        <f t="shared" si="9"/>
        <v>122720</v>
      </c>
      <c r="L157" s="2">
        <f t="shared" si="10"/>
        <v>11400.966183574879</v>
      </c>
      <c r="M157" s="2">
        <f t="shared" si="11"/>
        <v>2280.1932367149757</v>
      </c>
    </row>
    <row r="158" spans="1:13" x14ac:dyDescent="0.2">
      <c r="A158" s="1" t="s">
        <v>220</v>
      </c>
      <c r="B158" s="1" t="s">
        <v>223</v>
      </c>
      <c r="C158" s="1" t="s">
        <v>15</v>
      </c>
      <c r="D158" s="1" t="s">
        <v>16</v>
      </c>
      <c r="E158" s="1" t="s">
        <v>17</v>
      </c>
      <c r="F158" s="2">
        <v>2.06</v>
      </c>
      <c r="G158" s="2">
        <v>293</v>
      </c>
      <c r="H158" s="2">
        <v>770</v>
      </c>
      <c r="I158" s="2">
        <v>250</v>
      </c>
      <c r="J158" s="2">
        <f t="shared" si="8"/>
        <v>75203.333333333328</v>
      </c>
      <c r="K158" s="2">
        <f t="shared" si="9"/>
        <v>300813.33333333331</v>
      </c>
      <c r="L158" s="2">
        <f t="shared" si="10"/>
        <v>27946.240554936208</v>
      </c>
      <c r="M158" s="2">
        <f t="shared" si="11"/>
        <v>5589.2481109872415</v>
      </c>
    </row>
    <row r="159" spans="1:13" x14ac:dyDescent="0.2">
      <c r="A159" s="1" t="s">
        <v>220</v>
      </c>
      <c r="B159" s="1" t="s">
        <v>224</v>
      </c>
      <c r="C159" s="1" t="s">
        <v>107</v>
      </c>
      <c r="D159" s="1" t="s">
        <v>16</v>
      </c>
      <c r="E159" s="1" t="s">
        <v>21</v>
      </c>
      <c r="F159" s="2">
        <v>0.97</v>
      </c>
      <c r="G159" s="2">
        <v>194</v>
      </c>
      <c r="H159" s="2">
        <v>690</v>
      </c>
      <c r="I159" s="2">
        <v>200</v>
      </c>
      <c r="J159" s="2">
        <f t="shared" si="8"/>
        <v>44620</v>
      </c>
      <c r="K159" s="2">
        <f t="shared" si="9"/>
        <v>178480</v>
      </c>
      <c r="L159" s="2">
        <f t="shared" si="10"/>
        <v>16581.196581196582</v>
      </c>
      <c r="M159" s="2">
        <f t="shared" si="11"/>
        <v>3316.2393162393164</v>
      </c>
    </row>
    <row r="160" spans="1:13" x14ac:dyDescent="0.2">
      <c r="A160" s="1" t="s">
        <v>220</v>
      </c>
      <c r="B160" s="1" t="s">
        <v>225</v>
      </c>
      <c r="C160" s="1" t="s">
        <v>119</v>
      </c>
      <c r="D160" s="1" t="s">
        <v>16</v>
      </c>
      <c r="E160" s="1" t="s">
        <v>21</v>
      </c>
      <c r="F160" s="2">
        <v>1</v>
      </c>
      <c r="G160" s="2">
        <v>118</v>
      </c>
      <c r="H160" s="2">
        <v>1400</v>
      </c>
      <c r="I160" s="2">
        <v>310</v>
      </c>
      <c r="J160" s="2">
        <f t="shared" si="8"/>
        <v>55066.666666666664</v>
      </c>
      <c r="K160" s="2">
        <f t="shared" si="9"/>
        <v>220266.66666666666</v>
      </c>
      <c r="L160" s="2">
        <f t="shared" si="10"/>
        <v>20463.272637185681</v>
      </c>
      <c r="M160" s="2">
        <f t="shared" si="11"/>
        <v>4092.654527437136</v>
      </c>
    </row>
    <row r="161" spans="1:13" x14ac:dyDescent="0.2">
      <c r="A161" s="1" t="s">
        <v>226</v>
      </c>
      <c r="B161" s="1" t="s">
        <v>227</v>
      </c>
      <c r="C161" s="1" t="s">
        <v>85</v>
      </c>
      <c r="D161" s="1" t="s">
        <v>16</v>
      </c>
      <c r="E161" s="1" t="s">
        <v>17</v>
      </c>
      <c r="F161" s="2">
        <v>0.21</v>
      </c>
      <c r="G161" s="2">
        <v>27</v>
      </c>
      <c r="H161" s="2">
        <v>620</v>
      </c>
      <c r="I161" s="2">
        <v>270</v>
      </c>
      <c r="J161" s="2">
        <f t="shared" si="8"/>
        <v>5580</v>
      </c>
      <c r="K161" s="2">
        <f t="shared" si="9"/>
        <v>22320</v>
      </c>
      <c r="L161" s="2">
        <f t="shared" si="10"/>
        <v>2073.578595317726</v>
      </c>
      <c r="M161" s="2">
        <f t="shared" si="11"/>
        <v>414.71571906354518</v>
      </c>
    </row>
    <row r="162" spans="1:13" x14ac:dyDescent="0.2">
      <c r="A162" s="1" t="s">
        <v>226</v>
      </c>
      <c r="B162" s="1" t="s">
        <v>228</v>
      </c>
      <c r="C162" s="1" t="s">
        <v>107</v>
      </c>
      <c r="D162" s="1" t="s">
        <v>16</v>
      </c>
      <c r="E162" s="1" t="s">
        <v>17</v>
      </c>
      <c r="F162" s="2">
        <v>1</v>
      </c>
      <c r="G162" s="2">
        <v>131</v>
      </c>
      <c r="H162" s="2">
        <v>720</v>
      </c>
      <c r="I162" s="2">
        <v>280</v>
      </c>
      <c r="J162" s="2">
        <f t="shared" si="8"/>
        <v>31440</v>
      </c>
      <c r="K162" s="2">
        <f t="shared" si="9"/>
        <v>125760</v>
      </c>
      <c r="L162" s="2">
        <f t="shared" si="10"/>
        <v>11683.389074693423</v>
      </c>
      <c r="M162" s="2">
        <f t="shared" si="11"/>
        <v>2336.6778149386846</v>
      </c>
    </row>
    <row r="163" spans="1:13" x14ac:dyDescent="0.2">
      <c r="A163" s="1" t="s">
        <v>226</v>
      </c>
      <c r="B163" s="1" t="s">
        <v>229</v>
      </c>
      <c r="C163" s="1" t="s">
        <v>145</v>
      </c>
      <c r="D163" s="1" t="s">
        <v>16</v>
      </c>
      <c r="E163" s="1" t="s">
        <v>17</v>
      </c>
      <c r="F163" s="2">
        <v>1.24</v>
      </c>
      <c r="G163" s="2">
        <v>256</v>
      </c>
      <c r="H163" s="2">
        <v>350</v>
      </c>
      <c r="I163" s="2">
        <v>180</v>
      </c>
      <c r="J163" s="2">
        <f t="shared" si="8"/>
        <v>29866.666666666668</v>
      </c>
      <c r="K163" s="2">
        <f t="shared" si="9"/>
        <v>119466.66666666667</v>
      </c>
      <c r="L163" s="2">
        <f t="shared" si="10"/>
        <v>11098.724142202404</v>
      </c>
      <c r="M163" s="2">
        <f t="shared" si="11"/>
        <v>2219.7448284404809</v>
      </c>
    </row>
    <row r="164" spans="1:13" x14ac:dyDescent="0.2">
      <c r="A164" s="1" t="s">
        <v>226</v>
      </c>
      <c r="B164" s="1" t="s">
        <v>230</v>
      </c>
      <c r="C164" s="1" t="s">
        <v>85</v>
      </c>
      <c r="D164" s="1" t="s">
        <v>16</v>
      </c>
      <c r="E164" s="1" t="s">
        <v>17</v>
      </c>
      <c r="F164" s="2">
        <v>0.21</v>
      </c>
      <c r="G164" s="2">
        <v>80</v>
      </c>
      <c r="H164" s="2">
        <v>585</v>
      </c>
      <c r="I164" s="2">
        <v>200</v>
      </c>
      <c r="J164" s="2">
        <f t="shared" si="8"/>
        <v>15600</v>
      </c>
      <c r="K164" s="2">
        <f t="shared" si="9"/>
        <v>62400</v>
      </c>
      <c r="L164" s="2">
        <f t="shared" si="10"/>
        <v>5797.1014492753629</v>
      </c>
      <c r="M164" s="2">
        <f t="shared" si="11"/>
        <v>1159.4202898550725</v>
      </c>
    </row>
    <row r="165" spans="1:13" x14ac:dyDescent="0.2">
      <c r="A165" s="1" t="s">
        <v>226</v>
      </c>
      <c r="B165" s="1" t="s">
        <v>231</v>
      </c>
      <c r="C165" s="1" t="s">
        <v>145</v>
      </c>
      <c r="D165" s="1" t="s">
        <v>16</v>
      </c>
      <c r="E165" s="1" t="s">
        <v>17</v>
      </c>
      <c r="F165" s="2">
        <v>0.27</v>
      </c>
      <c r="G165" s="2">
        <v>60</v>
      </c>
      <c r="H165" s="2">
        <v>610</v>
      </c>
      <c r="I165" s="2">
        <v>200</v>
      </c>
      <c r="J165" s="2">
        <f t="shared" si="8"/>
        <v>12200</v>
      </c>
      <c r="K165" s="2">
        <f t="shared" si="9"/>
        <v>48800</v>
      </c>
      <c r="L165" s="2">
        <f t="shared" si="10"/>
        <v>4533.6306205871424</v>
      </c>
      <c r="M165" s="2">
        <f t="shared" si="11"/>
        <v>906.72612411742853</v>
      </c>
    </row>
    <row r="166" spans="1:13" x14ac:dyDescent="0.2">
      <c r="A166" s="1" t="s">
        <v>226</v>
      </c>
      <c r="B166" s="1" t="s">
        <v>232</v>
      </c>
      <c r="C166" s="1" t="s">
        <v>233</v>
      </c>
      <c r="D166" s="1" t="s">
        <v>16</v>
      </c>
      <c r="E166" s="1" t="s">
        <v>17</v>
      </c>
      <c r="F166" s="2">
        <v>0.4</v>
      </c>
      <c r="G166" s="2">
        <v>30</v>
      </c>
      <c r="H166" s="2">
        <v>700</v>
      </c>
      <c r="I166" s="2">
        <v>210</v>
      </c>
      <c r="J166" s="2">
        <f t="shared" si="8"/>
        <v>7000</v>
      </c>
      <c r="K166" s="2">
        <f t="shared" si="9"/>
        <v>28000</v>
      </c>
      <c r="L166" s="2">
        <f t="shared" si="10"/>
        <v>2601.2634708286882</v>
      </c>
      <c r="M166" s="2">
        <f t="shared" si="11"/>
        <v>520.25269416573769</v>
      </c>
    </row>
    <row r="167" spans="1:13" x14ac:dyDescent="0.2">
      <c r="A167" s="1" t="s">
        <v>226</v>
      </c>
      <c r="B167" s="1" t="s">
        <v>234</v>
      </c>
      <c r="C167" s="1" t="s">
        <v>140</v>
      </c>
      <c r="D167" s="1" t="s">
        <v>16</v>
      </c>
      <c r="E167" s="1" t="s">
        <v>17</v>
      </c>
      <c r="F167" s="2">
        <v>0.68</v>
      </c>
      <c r="G167" s="2">
        <v>124</v>
      </c>
      <c r="H167" s="2">
        <v>690</v>
      </c>
      <c r="I167" s="2">
        <v>220</v>
      </c>
      <c r="J167" s="2">
        <f t="shared" si="8"/>
        <v>28520</v>
      </c>
      <c r="K167" s="2">
        <f t="shared" si="9"/>
        <v>114080</v>
      </c>
      <c r="L167" s="2">
        <f t="shared" si="10"/>
        <v>10598.2905982906</v>
      </c>
      <c r="M167" s="2">
        <f t="shared" si="11"/>
        <v>2119.6581196581201</v>
      </c>
    </row>
    <row r="168" spans="1:13" x14ac:dyDescent="0.2">
      <c r="A168" s="1" t="s">
        <v>226</v>
      </c>
      <c r="B168" s="1" t="s">
        <v>235</v>
      </c>
      <c r="C168" s="1" t="s">
        <v>140</v>
      </c>
      <c r="D168" s="1" t="s">
        <v>16</v>
      </c>
      <c r="E168" s="1" t="s">
        <v>17</v>
      </c>
      <c r="F168" s="2">
        <v>1.38</v>
      </c>
      <c r="G168" s="2">
        <v>400</v>
      </c>
      <c r="H168" s="2">
        <v>710</v>
      </c>
      <c r="I168" s="2">
        <v>255</v>
      </c>
      <c r="J168" s="2">
        <f t="shared" si="8"/>
        <v>94666.666666666672</v>
      </c>
      <c r="K168" s="2">
        <f t="shared" si="9"/>
        <v>378666.66666666669</v>
      </c>
      <c r="L168" s="2">
        <f t="shared" si="10"/>
        <v>35178.991700730832</v>
      </c>
      <c r="M168" s="2">
        <f t="shared" si="11"/>
        <v>7035.7983401461661</v>
      </c>
    </row>
    <row r="169" spans="1:13" x14ac:dyDescent="0.2">
      <c r="A169" s="1" t="s">
        <v>226</v>
      </c>
      <c r="B169" s="1" t="s">
        <v>236</v>
      </c>
      <c r="C169" s="1" t="s">
        <v>102</v>
      </c>
      <c r="D169" s="1" t="s">
        <v>16</v>
      </c>
      <c r="E169" s="1" t="s">
        <v>17</v>
      </c>
      <c r="F169" s="2">
        <v>3.58</v>
      </c>
      <c r="G169" s="2">
        <v>370</v>
      </c>
      <c r="H169" s="2">
        <v>420</v>
      </c>
      <c r="I169" s="2">
        <v>230</v>
      </c>
      <c r="J169" s="2">
        <f t="shared" si="8"/>
        <v>51800</v>
      </c>
      <c r="K169" s="2">
        <f t="shared" si="9"/>
        <v>207200</v>
      </c>
      <c r="L169" s="2">
        <f t="shared" si="10"/>
        <v>19249.349684132296</v>
      </c>
      <c r="M169" s="2">
        <f t="shared" si="11"/>
        <v>3849.8699368264593</v>
      </c>
    </row>
    <row r="170" spans="1:13" x14ac:dyDescent="0.2">
      <c r="A170" s="1" t="s">
        <v>226</v>
      </c>
      <c r="B170" s="1" t="s">
        <v>237</v>
      </c>
      <c r="C170" s="1" t="s">
        <v>145</v>
      </c>
      <c r="D170" s="1" t="s">
        <v>16</v>
      </c>
      <c r="E170" s="1" t="s">
        <v>21</v>
      </c>
      <c r="F170" s="2">
        <v>4</v>
      </c>
      <c r="G170" s="2">
        <v>463</v>
      </c>
      <c r="H170" s="2">
        <v>700</v>
      </c>
      <c r="I170" s="2">
        <v>280</v>
      </c>
      <c r="J170" s="2">
        <f t="shared" si="8"/>
        <v>108033.33333333333</v>
      </c>
      <c r="K170" s="2">
        <f t="shared" si="9"/>
        <v>432133.33333333331</v>
      </c>
      <c r="L170" s="2">
        <f t="shared" si="10"/>
        <v>40146.166233122756</v>
      </c>
      <c r="M170" s="2">
        <f t="shared" si="11"/>
        <v>8029.2332466245516</v>
      </c>
    </row>
    <row r="171" spans="1:13" x14ac:dyDescent="0.2">
      <c r="A171" s="1" t="s">
        <v>226</v>
      </c>
      <c r="B171" s="1" t="s">
        <v>238</v>
      </c>
      <c r="C171" s="1" t="s">
        <v>145</v>
      </c>
      <c r="D171" s="1" t="s">
        <v>16</v>
      </c>
      <c r="E171" s="1" t="s">
        <v>21</v>
      </c>
      <c r="F171" s="2">
        <v>0.56999999999999995</v>
      </c>
      <c r="G171" s="2">
        <v>64</v>
      </c>
      <c r="H171" s="2">
        <v>700</v>
      </c>
      <c r="I171" s="2">
        <v>290</v>
      </c>
      <c r="J171" s="2">
        <f t="shared" si="8"/>
        <v>14933.333333333334</v>
      </c>
      <c r="K171" s="2">
        <f t="shared" si="9"/>
        <v>59733.333333333336</v>
      </c>
      <c r="L171" s="2">
        <f t="shared" si="10"/>
        <v>5549.3620711012018</v>
      </c>
      <c r="M171" s="2">
        <f t="shared" si="11"/>
        <v>1109.8724142202404</v>
      </c>
    </row>
    <row r="172" spans="1:13" x14ac:dyDescent="0.2">
      <c r="A172" s="1" t="s">
        <v>226</v>
      </c>
      <c r="B172" s="1" t="s">
        <v>239</v>
      </c>
      <c r="C172" s="1" t="s">
        <v>145</v>
      </c>
      <c r="D172" s="1" t="s">
        <v>16</v>
      </c>
      <c r="E172" s="1" t="s">
        <v>21</v>
      </c>
      <c r="F172" s="2">
        <v>0.28000000000000003</v>
      </c>
      <c r="G172" s="2">
        <v>23</v>
      </c>
      <c r="H172" s="2">
        <v>600</v>
      </c>
      <c r="I172" s="2">
        <v>250</v>
      </c>
      <c r="J172" s="2">
        <f t="shared" si="8"/>
        <v>4600</v>
      </c>
      <c r="K172" s="2">
        <f t="shared" si="9"/>
        <v>18400</v>
      </c>
      <c r="L172" s="2">
        <f t="shared" si="10"/>
        <v>1709.4017094017095</v>
      </c>
      <c r="M172" s="2">
        <f t="shared" si="11"/>
        <v>341.88034188034192</v>
      </c>
    </row>
    <row r="173" spans="1:13" x14ac:dyDescent="0.2">
      <c r="A173" s="1" t="s">
        <v>226</v>
      </c>
      <c r="B173" s="1" t="s">
        <v>240</v>
      </c>
      <c r="C173" s="1" t="s">
        <v>102</v>
      </c>
      <c r="D173" s="1" t="s">
        <v>16</v>
      </c>
      <c r="E173" s="1" t="s">
        <v>21</v>
      </c>
      <c r="F173" s="2">
        <v>0.88</v>
      </c>
      <c r="G173" s="2">
        <v>160</v>
      </c>
      <c r="H173" s="2">
        <v>475</v>
      </c>
      <c r="I173" s="2">
        <v>220</v>
      </c>
      <c r="J173" s="2">
        <f t="shared" si="8"/>
        <v>25333.333333333332</v>
      </c>
      <c r="K173" s="2">
        <f t="shared" si="9"/>
        <v>101333.33333333333</v>
      </c>
      <c r="L173" s="2">
        <f t="shared" si="10"/>
        <v>9414.0963706181101</v>
      </c>
      <c r="M173" s="2">
        <f t="shared" si="11"/>
        <v>1882.8192741236221</v>
      </c>
    </row>
    <row r="174" spans="1:13" x14ac:dyDescent="0.2">
      <c r="A174" s="1" t="s">
        <v>226</v>
      </c>
      <c r="B174" s="1" t="s">
        <v>241</v>
      </c>
      <c r="C174" s="1" t="s">
        <v>145</v>
      </c>
      <c r="D174" s="1" t="s">
        <v>16</v>
      </c>
      <c r="E174" s="1" t="s">
        <v>21</v>
      </c>
      <c r="F174" s="2">
        <v>0.23</v>
      </c>
      <c r="G174" s="2">
        <v>25</v>
      </c>
      <c r="H174" s="2">
        <v>500</v>
      </c>
      <c r="I174" s="2">
        <v>200</v>
      </c>
      <c r="J174" s="2">
        <f t="shared" si="8"/>
        <v>4166.666666666667</v>
      </c>
      <c r="K174" s="2">
        <f t="shared" si="9"/>
        <v>16666.666666666668</v>
      </c>
      <c r="L174" s="2">
        <f t="shared" si="10"/>
        <v>1548.3711135885051</v>
      </c>
      <c r="M174" s="2">
        <f t="shared" si="11"/>
        <v>309.67422271770101</v>
      </c>
    </row>
    <row r="175" spans="1:13" x14ac:dyDescent="0.2">
      <c r="A175" s="1" t="s">
        <v>226</v>
      </c>
      <c r="B175" s="1" t="s">
        <v>242</v>
      </c>
      <c r="C175" s="1" t="s">
        <v>145</v>
      </c>
      <c r="D175" s="1" t="s">
        <v>16</v>
      </c>
      <c r="E175" s="1" t="s">
        <v>21</v>
      </c>
      <c r="F175" s="2">
        <v>0.36</v>
      </c>
      <c r="G175" s="2">
        <v>36</v>
      </c>
      <c r="H175" s="2">
        <v>630</v>
      </c>
      <c r="I175" s="2">
        <v>230</v>
      </c>
      <c r="J175" s="2">
        <f t="shared" si="8"/>
        <v>7560</v>
      </c>
      <c r="K175" s="2">
        <f t="shared" si="9"/>
        <v>30240</v>
      </c>
      <c r="L175" s="2">
        <f t="shared" si="10"/>
        <v>2809.3645484949834</v>
      </c>
      <c r="M175" s="2">
        <f t="shared" si="11"/>
        <v>561.87290969899664</v>
      </c>
    </row>
    <row r="176" spans="1:13" x14ac:dyDescent="0.2">
      <c r="A176" s="1" t="s">
        <v>226</v>
      </c>
      <c r="B176" s="1" t="s">
        <v>243</v>
      </c>
      <c r="C176" s="1" t="s">
        <v>85</v>
      </c>
      <c r="D176" s="1" t="s">
        <v>16</v>
      </c>
      <c r="E176" s="1" t="s">
        <v>21</v>
      </c>
      <c r="F176" s="2">
        <v>1</v>
      </c>
      <c r="G176" s="2">
        <v>38</v>
      </c>
      <c r="H176" s="2">
        <v>780</v>
      </c>
      <c r="I176" s="2">
        <v>250</v>
      </c>
      <c r="J176" s="2">
        <f t="shared" si="8"/>
        <v>9880</v>
      </c>
      <c r="K176" s="2">
        <f t="shared" si="9"/>
        <v>39520</v>
      </c>
      <c r="L176" s="2">
        <f t="shared" si="10"/>
        <v>3671.4975845410631</v>
      </c>
      <c r="M176" s="2">
        <f t="shared" si="11"/>
        <v>734.29951690821258</v>
      </c>
    </row>
    <row r="177" spans="1:13" x14ac:dyDescent="0.2">
      <c r="A177" s="1" t="s">
        <v>226</v>
      </c>
      <c r="B177" s="1" t="s">
        <v>244</v>
      </c>
      <c r="C177" s="1" t="s">
        <v>85</v>
      </c>
      <c r="D177" s="1" t="s">
        <v>16</v>
      </c>
      <c r="E177" s="1" t="s">
        <v>21</v>
      </c>
      <c r="F177" s="2">
        <v>5</v>
      </c>
      <c r="G177" s="2">
        <v>56</v>
      </c>
      <c r="H177" s="2">
        <v>455</v>
      </c>
      <c r="I177" s="2">
        <v>200</v>
      </c>
      <c r="J177" s="2">
        <f t="shared" si="8"/>
        <v>8493.3333333333339</v>
      </c>
      <c r="K177" s="2">
        <f t="shared" si="9"/>
        <v>33973.333333333336</v>
      </c>
      <c r="L177" s="2">
        <f t="shared" si="10"/>
        <v>3156.1996779388087</v>
      </c>
      <c r="M177" s="2">
        <f t="shared" si="11"/>
        <v>631.23993558776169</v>
      </c>
    </row>
    <row r="178" spans="1:13" x14ac:dyDescent="0.2">
      <c r="A178" s="1" t="s">
        <v>226</v>
      </c>
      <c r="B178" s="1" t="s">
        <v>245</v>
      </c>
      <c r="C178" s="1" t="s">
        <v>102</v>
      </c>
      <c r="D178" s="1" t="s">
        <v>16</v>
      </c>
      <c r="E178" s="1" t="s">
        <v>21</v>
      </c>
      <c r="F178" s="2">
        <v>0.44</v>
      </c>
      <c r="G178" s="2">
        <v>70</v>
      </c>
      <c r="H178" s="2">
        <v>420</v>
      </c>
      <c r="I178" s="2">
        <v>200</v>
      </c>
      <c r="J178" s="2">
        <f t="shared" si="8"/>
        <v>9800</v>
      </c>
      <c r="K178" s="2">
        <f t="shared" si="9"/>
        <v>39200</v>
      </c>
      <c r="L178" s="2">
        <f t="shared" si="10"/>
        <v>3641.7688591601636</v>
      </c>
      <c r="M178" s="2">
        <f t="shared" si="11"/>
        <v>728.35377183203275</v>
      </c>
    </row>
    <row r="179" spans="1:13" x14ac:dyDescent="0.2">
      <c r="A179" s="1" t="s">
        <v>226</v>
      </c>
      <c r="B179" s="1" t="s">
        <v>246</v>
      </c>
      <c r="C179" s="1" t="s">
        <v>247</v>
      </c>
      <c r="D179" s="1" t="s">
        <v>16</v>
      </c>
      <c r="E179" s="1" t="s">
        <v>21</v>
      </c>
      <c r="F179" s="2">
        <v>1.26</v>
      </c>
      <c r="G179" s="2">
        <v>540</v>
      </c>
      <c r="H179" s="2">
        <v>300</v>
      </c>
      <c r="I179" s="2">
        <v>180</v>
      </c>
      <c r="J179" s="2">
        <f t="shared" si="8"/>
        <v>54000</v>
      </c>
      <c r="K179" s="2">
        <f t="shared" si="9"/>
        <v>216000</v>
      </c>
      <c r="L179" s="2">
        <f t="shared" si="10"/>
        <v>20066.889632107024</v>
      </c>
      <c r="M179" s="2">
        <f t="shared" si="11"/>
        <v>4013.3779264214049</v>
      </c>
    </row>
    <row r="180" spans="1:13" x14ac:dyDescent="0.2">
      <c r="A180" s="1" t="s">
        <v>226</v>
      </c>
      <c r="B180" s="1" t="s">
        <v>248</v>
      </c>
      <c r="C180" s="1" t="s">
        <v>247</v>
      </c>
      <c r="D180" s="1" t="s">
        <v>16</v>
      </c>
      <c r="E180" s="1" t="s">
        <v>21</v>
      </c>
      <c r="F180" s="2">
        <v>1.26</v>
      </c>
      <c r="G180" s="2">
        <v>540</v>
      </c>
      <c r="H180" s="2">
        <v>300</v>
      </c>
      <c r="I180" s="2">
        <v>180</v>
      </c>
      <c r="J180" s="2">
        <f t="shared" si="8"/>
        <v>54000</v>
      </c>
      <c r="K180" s="2">
        <f t="shared" si="9"/>
        <v>216000</v>
      </c>
      <c r="L180" s="2">
        <f t="shared" si="10"/>
        <v>20066.889632107024</v>
      </c>
      <c r="M180" s="2">
        <f t="shared" si="11"/>
        <v>4013.3779264214049</v>
      </c>
    </row>
    <row r="181" spans="1:13" x14ac:dyDescent="0.2">
      <c r="A181" s="1" t="s">
        <v>226</v>
      </c>
      <c r="B181" s="1" t="s">
        <v>249</v>
      </c>
      <c r="C181" s="1" t="s">
        <v>247</v>
      </c>
      <c r="D181" s="1" t="s">
        <v>16</v>
      </c>
      <c r="E181" s="1" t="s">
        <v>21</v>
      </c>
      <c r="F181" s="2">
        <v>0.77</v>
      </c>
      <c r="G181" s="2">
        <v>190</v>
      </c>
      <c r="H181" s="2">
        <v>275</v>
      </c>
      <c r="I181" s="2">
        <v>200</v>
      </c>
      <c r="J181" s="2">
        <f t="shared" si="8"/>
        <v>17416.666666666668</v>
      </c>
      <c r="K181" s="2">
        <f t="shared" si="9"/>
        <v>69666.666666666672</v>
      </c>
      <c r="L181" s="2">
        <f t="shared" si="10"/>
        <v>6472.1912547999509</v>
      </c>
      <c r="M181" s="2">
        <f t="shared" si="11"/>
        <v>1294.4382509599902</v>
      </c>
    </row>
    <row r="182" spans="1:13" x14ac:dyDescent="0.2">
      <c r="A182" s="1" t="s">
        <v>250</v>
      </c>
      <c r="B182" s="1" t="s">
        <v>251</v>
      </c>
      <c r="C182" s="1" t="s">
        <v>140</v>
      </c>
      <c r="D182" s="1" t="s">
        <v>16</v>
      </c>
      <c r="E182" s="1" t="s">
        <v>17</v>
      </c>
      <c r="F182" s="2">
        <v>1.88</v>
      </c>
      <c r="G182" s="2">
        <v>127</v>
      </c>
      <c r="H182" s="2">
        <v>790</v>
      </c>
      <c r="I182" s="2">
        <v>250</v>
      </c>
      <c r="J182" s="2">
        <f t="shared" si="8"/>
        <v>33443.333333333336</v>
      </c>
      <c r="K182" s="2">
        <f t="shared" si="9"/>
        <v>133773.33333333334</v>
      </c>
      <c r="L182" s="2">
        <f t="shared" si="10"/>
        <v>12427.845906106777</v>
      </c>
      <c r="M182" s="2">
        <f t="shared" si="11"/>
        <v>2485.5691812213554</v>
      </c>
    </row>
    <row r="183" spans="1:13" x14ac:dyDescent="0.2">
      <c r="A183" s="1" t="s">
        <v>250</v>
      </c>
      <c r="B183" s="1" t="s">
        <v>252</v>
      </c>
      <c r="C183" s="1" t="s">
        <v>140</v>
      </c>
      <c r="D183" s="1" t="s">
        <v>42</v>
      </c>
      <c r="E183" s="1" t="s">
        <v>17</v>
      </c>
      <c r="F183" s="2">
        <v>0.17</v>
      </c>
      <c r="G183" s="2">
        <v>76</v>
      </c>
      <c r="H183" s="2">
        <v>560</v>
      </c>
      <c r="I183" s="2">
        <v>250</v>
      </c>
      <c r="J183" s="2">
        <f t="shared" si="8"/>
        <v>14186.666666666666</v>
      </c>
      <c r="K183" s="2">
        <f t="shared" si="9"/>
        <v>56746.666666666664</v>
      </c>
      <c r="L183" s="2">
        <f t="shared" si="10"/>
        <v>5271.8939675461415</v>
      </c>
      <c r="M183" s="2">
        <f t="shared" si="11"/>
        <v>1054.3787935092282</v>
      </c>
    </row>
    <row r="184" spans="1:13" x14ac:dyDescent="0.2">
      <c r="A184" s="1" t="s">
        <v>250</v>
      </c>
      <c r="B184" s="1" t="s">
        <v>253</v>
      </c>
      <c r="C184" s="1" t="s">
        <v>145</v>
      </c>
      <c r="D184" s="1" t="s">
        <v>42</v>
      </c>
      <c r="E184" s="1" t="s">
        <v>21</v>
      </c>
      <c r="F184" s="2">
        <v>1</v>
      </c>
      <c r="G184" s="2">
        <v>313</v>
      </c>
      <c r="H184" s="2">
        <v>800</v>
      </c>
      <c r="I184" s="2">
        <v>260</v>
      </c>
      <c r="J184" s="2">
        <f t="shared" si="8"/>
        <v>83466.666666666672</v>
      </c>
      <c r="K184" s="2">
        <f t="shared" si="9"/>
        <v>333866.66666666669</v>
      </c>
      <c r="L184" s="2">
        <f t="shared" si="10"/>
        <v>31016.970147404933</v>
      </c>
      <c r="M184" s="2">
        <f t="shared" si="11"/>
        <v>6203.3940294809863</v>
      </c>
    </row>
    <row r="185" spans="1:13" x14ac:dyDescent="0.2">
      <c r="A185" s="1" t="s">
        <v>250</v>
      </c>
      <c r="B185" s="1" t="s">
        <v>254</v>
      </c>
      <c r="C185" s="1" t="s">
        <v>119</v>
      </c>
      <c r="D185" s="1" t="s">
        <v>16</v>
      </c>
      <c r="E185" s="1" t="s">
        <v>21</v>
      </c>
      <c r="F185" s="2">
        <v>6</v>
      </c>
      <c r="G185" s="2">
        <v>32</v>
      </c>
      <c r="H185" s="2">
        <v>975</v>
      </c>
      <c r="I185" s="2">
        <v>295</v>
      </c>
      <c r="J185" s="2">
        <f t="shared" si="8"/>
        <v>10400</v>
      </c>
      <c r="K185" s="2">
        <f t="shared" si="9"/>
        <v>41600</v>
      </c>
      <c r="L185" s="2">
        <f t="shared" si="10"/>
        <v>3864.7342995169083</v>
      </c>
      <c r="M185" s="2">
        <f t="shared" si="11"/>
        <v>772.94685990338166</v>
      </c>
    </row>
    <row r="186" spans="1:13" x14ac:dyDescent="0.2">
      <c r="A186" s="1" t="s">
        <v>255</v>
      </c>
      <c r="B186" s="1" t="s">
        <v>256</v>
      </c>
      <c r="C186" s="1" t="s">
        <v>140</v>
      </c>
      <c r="D186" s="1" t="s">
        <v>16</v>
      </c>
      <c r="E186" s="1" t="s">
        <v>17</v>
      </c>
      <c r="F186" s="2">
        <v>2</v>
      </c>
      <c r="G186" s="2">
        <v>209</v>
      </c>
      <c r="H186" s="2">
        <v>790</v>
      </c>
      <c r="I186" s="2">
        <v>285</v>
      </c>
      <c r="J186" s="2">
        <f t="shared" si="8"/>
        <v>55036.666666666664</v>
      </c>
      <c r="K186" s="2">
        <f t="shared" si="9"/>
        <v>220146.66666666666</v>
      </c>
      <c r="L186" s="2">
        <f t="shared" si="10"/>
        <v>20452.124365167845</v>
      </c>
      <c r="M186" s="2">
        <f t="shared" si="11"/>
        <v>4090.4248730335689</v>
      </c>
    </row>
    <row r="187" spans="1:13" x14ac:dyDescent="0.2">
      <c r="A187" s="1" t="s">
        <v>255</v>
      </c>
      <c r="B187" s="1" t="s">
        <v>257</v>
      </c>
      <c r="C187" s="1" t="s">
        <v>37</v>
      </c>
      <c r="D187" s="1" t="s">
        <v>16</v>
      </c>
      <c r="E187" s="1" t="s">
        <v>17</v>
      </c>
      <c r="F187" s="2">
        <v>0.68</v>
      </c>
      <c r="G187" s="2">
        <v>198</v>
      </c>
      <c r="H187" s="2">
        <v>710</v>
      </c>
      <c r="I187" s="2">
        <v>265</v>
      </c>
      <c r="J187" s="2">
        <f t="shared" si="8"/>
        <v>46860</v>
      </c>
      <c r="K187" s="2">
        <f t="shared" si="9"/>
        <v>187440</v>
      </c>
      <c r="L187" s="2">
        <f t="shared" si="10"/>
        <v>17413.600891861763</v>
      </c>
      <c r="M187" s="2">
        <f t="shared" si="11"/>
        <v>3482.7201783723526</v>
      </c>
    </row>
    <row r="188" spans="1:13" x14ac:dyDescent="0.2">
      <c r="A188" s="1" t="s">
        <v>255</v>
      </c>
      <c r="B188" s="1" t="s">
        <v>258</v>
      </c>
      <c r="C188" s="1" t="s">
        <v>126</v>
      </c>
      <c r="D188" s="1" t="s">
        <v>16</v>
      </c>
      <c r="E188" s="1" t="s">
        <v>17</v>
      </c>
      <c r="F188" s="2">
        <v>0.43</v>
      </c>
      <c r="G188" s="2">
        <v>207</v>
      </c>
      <c r="H188" s="2">
        <v>310</v>
      </c>
      <c r="I188" s="2">
        <v>200</v>
      </c>
      <c r="J188" s="2">
        <f t="shared" si="8"/>
        <v>21390</v>
      </c>
      <c r="K188" s="2">
        <f t="shared" si="9"/>
        <v>85560</v>
      </c>
      <c r="L188" s="2">
        <f t="shared" si="10"/>
        <v>7948.7179487179492</v>
      </c>
      <c r="M188" s="2">
        <f t="shared" si="11"/>
        <v>1589.7435897435898</v>
      </c>
    </row>
    <row r="189" spans="1:13" x14ac:dyDescent="0.2">
      <c r="A189" s="1" t="s">
        <v>255</v>
      </c>
      <c r="B189" s="1" t="s">
        <v>259</v>
      </c>
      <c r="C189" s="1" t="s">
        <v>69</v>
      </c>
      <c r="D189" s="1" t="s">
        <v>16</v>
      </c>
      <c r="E189" s="1" t="s">
        <v>17</v>
      </c>
      <c r="F189" s="2">
        <v>0.71</v>
      </c>
      <c r="G189" s="2">
        <v>218</v>
      </c>
      <c r="H189" s="2">
        <v>680</v>
      </c>
      <c r="I189" s="2">
        <v>200</v>
      </c>
      <c r="J189" s="2">
        <f t="shared" si="8"/>
        <v>49413.333333333336</v>
      </c>
      <c r="K189" s="2">
        <f t="shared" si="9"/>
        <v>197653.33333333334</v>
      </c>
      <c r="L189" s="2">
        <f t="shared" si="10"/>
        <v>18362.442710268799</v>
      </c>
      <c r="M189" s="2">
        <f t="shared" si="11"/>
        <v>3672.4885420537598</v>
      </c>
    </row>
    <row r="190" spans="1:13" x14ac:dyDescent="0.2">
      <c r="A190" s="1" t="s">
        <v>255</v>
      </c>
      <c r="B190" s="1" t="s">
        <v>260</v>
      </c>
      <c r="C190" s="1" t="s">
        <v>31</v>
      </c>
      <c r="D190" s="1" t="s">
        <v>16</v>
      </c>
      <c r="E190" s="1" t="s">
        <v>17</v>
      </c>
      <c r="F190" s="2">
        <v>0.56999999999999995</v>
      </c>
      <c r="G190" s="2">
        <v>75</v>
      </c>
      <c r="H190" s="2">
        <v>525</v>
      </c>
      <c r="I190" s="2">
        <v>200</v>
      </c>
      <c r="J190" s="2">
        <f t="shared" si="8"/>
        <v>13125</v>
      </c>
      <c r="K190" s="2">
        <f t="shared" si="9"/>
        <v>52500</v>
      </c>
      <c r="L190" s="2">
        <f t="shared" si="10"/>
        <v>4877.3690078037907</v>
      </c>
      <c r="M190" s="2">
        <f t="shared" si="11"/>
        <v>975.47380156075815</v>
      </c>
    </row>
    <row r="191" spans="1:13" x14ac:dyDescent="0.2">
      <c r="A191" s="1" t="s">
        <v>255</v>
      </c>
      <c r="B191" s="1" t="s">
        <v>261</v>
      </c>
      <c r="C191" s="1" t="s">
        <v>126</v>
      </c>
      <c r="D191" s="1" t="s">
        <v>16</v>
      </c>
      <c r="E191" s="1" t="s">
        <v>17</v>
      </c>
      <c r="F191" s="2">
        <v>0.15</v>
      </c>
      <c r="G191" s="2">
        <v>27</v>
      </c>
      <c r="H191" s="2">
        <v>525</v>
      </c>
      <c r="I191" s="2">
        <v>200</v>
      </c>
      <c r="J191" s="2">
        <f t="shared" si="8"/>
        <v>4725</v>
      </c>
      <c r="K191" s="2">
        <f t="shared" si="9"/>
        <v>18900</v>
      </c>
      <c r="L191" s="2">
        <f t="shared" si="10"/>
        <v>1755.8528428093646</v>
      </c>
      <c r="M191" s="2">
        <f t="shared" si="11"/>
        <v>351.17056856187293</v>
      </c>
    </row>
    <row r="192" spans="1:13" x14ac:dyDescent="0.2">
      <c r="A192" s="1" t="s">
        <v>255</v>
      </c>
      <c r="B192" s="1" t="s">
        <v>262</v>
      </c>
      <c r="C192" s="1" t="s">
        <v>126</v>
      </c>
      <c r="D192" s="1" t="s">
        <v>16</v>
      </c>
      <c r="E192" s="1" t="s">
        <v>17</v>
      </c>
      <c r="F192" s="2">
        <v>1.28</v>
      </c>
      <c r="G192" s="2">
        <v>303</v>
      </c>
      <c r="H192" s="2">
        <v>490</v>
      </c>
      <c r="I192" s="2">
        <v>220</v>
      </c>
      <c r="J192" s="2">
        <f t="shared" si="8"/>
        <v>49490</v>
      </c>
      <c r="K192" s="2">
        <f t="shared" si="9"/>
        <v>197960</v>
      </c>
      <c r="L192" s="2">
        <f t="shared" si="10"/>
        <v>18390.932738758827</v>
      </c>
      <c r="M192" s="2">
        <f t="shared" si="11"/>
        <v>3678.1865477517654</v>
      </c>
    </row>
    <row r="193" spans="1:13" x14ac:dyDescent="0.2">
      <c r="A193" s="1" t="s">
        <v>255</v>
      </c>
      <c r="B193" s="1" t="s">
        <v>263</v>
      </c>
      <c r="C193" s="1" t="s">
        <v>148</v>
      </c>
      <c r="D193" s="1" t="s">
        <v>16</v>
      </c>
      <c r="E193" s="1" t="s">
        <v>17</v>
      </c>
      <c r="F193" s="2">
        <v>0.72</v>
      </c>
      <c r="G193" s="2">
        <v>110</v>
      </c>
      <c r="H193" s="2">
        <v>580</v>
      </c>
      <c r="I193" s="2">
        <v>240</v>
      </c>
      <c r="J193" s="2">
        <f t="shared" si="8"/>
        <v>21266.666666666668</v>
      </c>
      <c r="K193" s="2">
        <f t="shared" si="9"/>
        <v>85066.666666666672</v>
      </c>
      <c r="L193" s="2">
        <f t="shared" si="10"/>
        <v>7902.8861637557302</v>
      </c>
      <c r="M193" s="2">
        <f t="shared" si="11"/>
        <v>1580.5772327511461</v>
      </c>
    </row>
    <row r="194" spans="1:13" x14ac:dyDescent="0.2">
      <c r="A194" s="1" t="s">
        <v>255</v>
      </c>
      <c r="B194" s="1" t="s">
        <v>264</v>
      </c>
      <c r="C194" s="1" t="s">
        <v>47</v>
      </c>
      <c r="D194" s="1" t="s">
        <v>16</v>
      </c>
      <c r="E194" s="1" t="s">
        <v>17</v>
      </c>
      <c r="F194" s="2">
        <v>0.28000000000000003</v>
      </c>
      <c r="G194" s="2">
        <v>110</v>
      </c>
      <c r="H194" s="2">
        <v>335</v>
      </c>
      <c r="I194" s="2">
        <v>190</v>
      </c>
      <c r="J194" s="2">
        <f t="shared" si="8"/>
        <v>12283.333333333334</v>
      </c>
      <c r="K194" s="2">
        <f t="shared" si="9"/>
        <v>49133.333333333336</v>
      </c>
      <c r="L194" s="2">
        <f t="shared" si="10"/>
        <v>4564.5980428589128</v>
      </c>
      <c r="M194" s="2">
        <f t="shared" si="11"/>
        <v>912.91960857178253</v>
      </c>
    </row>
    <row r="195" spans="1:13" x14ac:dyDescent="0.2">
      <c r="A195" s="1" t="s">
        <v>255</v>
      </c>
      <c r="B195" s="1" t="s">
        <v>265</v>
      </c>
      <c r="C195" s="1" t="s">
        <v>31</v>
      </c>
      <c r="D195" s="1" t="s">
        <v>16</v>
      </c>
      <c r="E195" s="1" t="s">
        <v>17</v>
      </c>
      <c r="F195" s="2">
        <v>0.34</v>
      </c>
      <c r="G195" s="2">
        <v>212</v>
      </c>
      <c r="H195" s="2">
        <v>350</v>
      </c>
      <c r="I195" s="2">
        <v>200</v>
      </c>
      <c r="J195" s="2">
        <f t="shared" ref="J195:J258" si="12">(H195*G195)/3</f>
        <v>24733.333333333332</v>
      </c>
      <c r="K195" s="2">
        <f t="shared" ref="K195:K258" si="13">G195*H195++J195</f>
        <v>98933.333333333328</v>
      </c>
      <c r="L195" s="2">
        <f t="shared" si="10"/>
        <v>9191.1309302613645</v>
      </c>
      <c r="M195" s="2">
        <f t="shared" si="11"/>
        <v>1838.2261860522729</v>
      </c>
    </row>
    <row r="196" spans="1:13" x14ac:dyDescent="0.2">
      <c r="A196" s="1" t="s">
        <v>255</v>
      </c>
      <c r="B196" s="1" t="s">
        <v>266</v>
      </c>
      <c r="C196" s="1" t="s">
        <v>31</v>
      </c>
      <c r="D196" s="1" t="s">
        <v>16</v>
      </c>
      <c r="E196" s="1" t="s">
        <v>21</v>
      </c>
      <c r="F196" s="2">
        <v>0.23</v>
      </c>
      <c r="G196" s="2">
        <v>120</v>
      </c>
      <c r="H196" s="2">
        <v>435</v>
      </c>
      <c r="I196" s="2">
        <v>200</v>
      </c>
      <c r="J196" s="2">
        <f t="shared" si="12"/>
        <v>17400</v>
      </c>
      <c r="K196" s="2">
        <f t="shared" si="13"/>
        <v>69600</v>
      </c>
      <c r="L196" s="2">
        <f t="shared" ref="L196:L259" si="14">K196/10.764</f>
        <v>6465.997770345597</v>
      </c>
      <c r="M196" s="2">
        <f t="shared" ref="M196:M259" si="15">L196/5</f>
        <v>1293.1995540691194</v>
      </c>
    </row>
    <row r="197" spans="1:13" x14ac:dyDescent="0.2">
      <c r="A197" s="1" t="s">
        <v>255</v>
      </c>
      <c r="B197" s="1" t="s">
        <v>267</v>
      </c>
      <c r="C197" s="1" t="s">
        <v>69</v>
      </c>
      <c r="D197" s="1" t="s">
        <v>16</v>
      </c>
      <c r="E197" s="1" t="s">
        <v>21</v>
      </c>
      <c r="F197" s="2">
        <v>0.41</v>
      </c>
      <c r="G197" s="2">
        <v>70</v>
      </c>
      <c r="H197" s="2">
        <v>500</v>
      </c>
      <c r="I197" s="2">
        <v>190</v>
      </c>
      <c r="J197" s="2">
        <f t="shared" si="12"/>
        <v>11666.666666666666</v>
      </c>
      <c r="K197" s="2">
        <f t="shared" si="13"/>
        <v>46666.666666666664</v>
      </c>
      <c r="L197" s="2">
        <f t="shared" si="14"/>
        <v>4335.4391180478142</v>
      </c>
      <c r="M197" s="2">
        <f t="shared" si="15"/>
        <v>867.08782360956286</v>
      </c>
    </row>
    <row r="198" spans="1:13" x14ac:dyDescent="0.2">
      <c r="A198" s="1" t="s">
        <v>255</v>
      </c>
      <c r="B198" s="1" t="s">
        <v>268</v>
      </c>
      <c r="C198" s="1" t="s">
        <v>31</v>
      </c>
      <c r="D198" s="1" t="s">
        <v>16</v>
      </c>
      <c r="E198" s="1" t="s">
        <v>21</v>
      </c>
      <c r="F198" s="2">
        <v>0.20499999999999999</v>
      </c>
      <c r="G198" s="2">
        <v>93</v>
      </c>
      <c r="H198" s="2">
        <v>475</v>
      </c>
      <c r="I198" s="2">
        <v>200</v>
      </c>
      <c r="J198" s="2">
        <f t="shared" si="12"/>
        <v>14725</v>
      </c>
      <c r="K198" s="2">
        <f t="shared" si="13"/>
        <v>58900</v>
      </c>
      <c r="L198" s="2">
        <f t="shared" si="14"/>
        <v>5471.9435154217763</v>
      </c>
      <c r="M198" s="2">
        <f t="shared" si="15"/>
        <v>1094.3887030843553</v>
      </c>
    </row>
    <row r="199" spans="1:13" x14ac:dyDescent="0.2">
      <c r="A199" s="1" t="s">
        <v>255</v>
      </c>
      <c r="B199" s="1" t="s">
        <v>269</v>
      </c>
      <c r="C199" s="1" t="s">
        <v>31</v>
      </c>
      <c r="D199" s="1" t="s">
        <v>16</v>
      </c>
      <c r="E199" s="1" t="s">
        <v>21</v>
      </c>
      <c r="F199" s="2">
        <v>0.15</v>
      </c>
      <c r="G199" s="2">
        <v>68</v>
      </c>
      <c r="H199" s="2">
        <v>485</v>
      </c>
      <c r="I199" s="2">
        <v>200</v>
      </c>
      <c r="J199" s="2">
        <f t="shared" si="12"/>
        <v>10993.333333333334</v>
      </c>
      <c r="K199" s="2">
        <f t="shared" si="13"/>
        <v>43973.333333333336</v>
      </c>
      <c r="L199" s="2">
        <f t="shared" si="14"/>
        <v>4085.2223460919117</v>
      </c>
      <c r="M199" s="2">
        <f t="shared" si="15"/>
        <v>817.04446921838235</v>
      </c>
    </row>
    <row r="200" spans="1:13" x14ac:dyDescent="0.2">
      <c r="A200" s="1" t="s">
        <v>255</v>
      </c>
      <c r="B200" s="1" t="s">
        <v>270</v>
      </c>
      <c r="C200" s="1" t="s">
        <v>31</v>
      </c>
      <c r="D200" s="1" t="s">
        <v>16</v>
      </c>
      <c r="E200" s="1" t="s">
        <v>21</v>
      </c>
      <c r="F200" s="2">
        <v>0.16</v>
      </c>
      <c r="G200" s="2">
        <v>71</v>
      </c>
      <c r="H200" s="2">
        <v>480</v>
      </c>
      <c r="I200" s="2">
        <v>190</v>
      </c>
      <c r="J200" s="2">
        <f t="shared" si="12"/>
        <v>11360</v>
      </c>
      <c r="K200" s="2">
        <f t="shared" si="13"/>
        <v>45440</v>
      </c>
      <c r="L200" s="2">
        <f t="shared" si="14"/>
        <v>4221.4790040876996</v>
      </c>
      <c r="M200" s="2">
        <f t="shared" si="15"/>
        <v>844.29580081753988</v>
      </c>
    </row>
    <row r="201" spans="1:13" x14ac:dyDescent="0.2">
      <c r="A201" s="1" t="s">
        <v>255</v>
      </c>
      <c r="B201" s="1" t="s">
        <v>271</v>
      </c>
      <c r="C201" s="1" t="s">
        <v>31</v>
      </c>
      <c r="D201" s="1" t="s">
        <v>16</v>
      </c>
      <c r="E201" s="1" t="s">
        <v>21</v>
      </c>
      <c r="F201" s="2">
        <v>0.24</v>
      </c>
      <c r="G201" s="2">
        <v>113</v>
      </c>
      <c r="H201" s="2">
        <v>460</v>
      </c>
      <c r="I201" s="2">
        <v>185</v>
      </c>
      <c r="J201" s="2">
        <f t="shared" si="12"/>
        <v>17326.666666666668</v>
      </c>
      <c r="K201" s="2">
        <f t="shared" si="13"/>
        <v>69306.666666666672</v>
      </c>
      <c r="L201" s="2">
        <f t="shared" si="14"/>
        <v>6438.7464387464397</v>
      </c>
      <c r="M201" s="2">
        <f t="shared" si="15"/>
        <v>1287.749287749288</v>
      </c>
    </row>
    <row r="202" spans="1:13" x14ac:dyDescent="0.2">
      <c r="A202" s="1" t="s">
        <v>255</v>
      </c>
      <c r="B202" s="1" t="s">
        <v>272</v>
      </c>
      <c r="C202" s="1" t="s">
        <v>31</v>
      </c>
      <c r="D202" s="1" t="s">
        <v>16</v>
      </c>
      <c r="E202" s="1" t="s">
        <v>21</v>
      </c>
      <c r="F202" s="2">
        <v>0.15</v>
      </c>
      <c r="G202" s="2">
        <v>68</v>
      </c>
      <c r="H202" s="2">
        <v>480</v>
      </c>
      <c r="I202" s="2">
        <v>190</v>
      </c>
      <c r="J202" s="2">
        <f t="shared" si="12"/>
        <v>10880</v>
      </c>
      <c r="K202" s="2">
        <f t="shared" si="13"/>
        <v>43520</v>
      </c>
      <c r="L202" s="2">
        <f t="shared" si="14"/>
        <v>4043.1066518023044</v>
      </c>
      <c r="M202" s="2">
        <f t="shared" si="15"/>
        <v>808.62133036046089</v>
      </c>
    </row>
    <row r="203" spans="1:13" x14ac:dyDescent="0.2">
      <c r="A203" s="1" t="s">
        <v>255</v>
      </c>
      <c r="B203" s="1" t="s">
        <v>273</v>
      </c>
      <c r="C203" s="1" t="s">
        <v>126</v>
      </c>
      <c r="D203" s="1" t="s">
        <v>16</v>
      </c>
      <c r="E203" s="1" t="s">
        <v>21</v>
      </c>
      <c r="F203" s="2">
        <v>0.87</v>
      </c>
      <c r="G203" s="2">
        <v>242</v>
      </c>
      <c r="H203" s="2">
        <v>310</v>
      </c>
      <c r="I203" s="2">
        <v>190</v>
      </c>
      <c r="J203" s="2">
        <f t="shared" si="12"/>
        <v>25006.666666666668</v>
      </c>
      <c r="K203" s="2">
        <f t="shared" si="13"/>
        <v>100026.66666666667</v>
      </c>
      <c r="L203" s="2">
        <f t="shared" si="14"/>
        <v>9292.7040753127712</v>
      </c>
      <c r="M203" s="2">
        <f t="shared" si="15"/>
        <v>1858.5408150625542</v>
      </c>
    </row>
    <row r="204" spans="1:13" x14ac:dyDescent="0.2">
      <c r="A204" s="1" t="s">
        <v>255</v>
      </c>
      <c r="B204" s="1" t="s">
        <v>274</v>
      </c>
      <c r="C204" s="1" t="s">
        <v>31</v>
      </c>
      <c r="D204" s="1" t="s">
        <v>16</v>
      </c>
      <c r="E204" s="1" t="s">
        <v>21</v>
      </c>
      <c r="F204" s="2">
        <v>0.21</v>
      </c>
      <c r="G204" s="2">
        <v>116</v>
      </c>
      <c r="H204" s="2">
        <v>500</v>
      </c>
      <c r="I204" s="2">
        <v>175</v>
      </c>
      <c r="J204" s="2">
        <f t="shared" si="12"/>
        <v>19333.333333333332</v>
      </c>
      <c r="K204" s="2">
        <f t="shared" si="13"/>
        <v>77333.333333333328</v>
      </c>
      <c r="L204" s="2">
        <f t="shared" si="14"/>
        <v>7184.4419670506622</v>
      </c>
      <c r="M204" s="2">
        <f t="shared" si="15"/>
        <v>1436.8883934101325</v>
      </c>
    </row>
    <row r="205" spans="1:13" x14ac:dyDescent="0.2">
      <c r="A205" s="1" t="s">
        <v>255</v>
      </c>
      <c r="B205" s="1" t="s">
        <v>275</v>
      </c>
      <c r="C205" s="1" t="s">
        <v>126</v>
      </c>
      <c r="D205" s="1" t="s">
        <v>16</v>
      </c>
      <c r="E205" s="1" t="s">
        <v>21</v>
      </c>
      <c r="F205" s="2">
        <v>1.75</v>
      </c>
      <c r="G205" s="2">
        <v>482</v>
      </c>
      <c r="H205" s="2">
        <v>365</v>
      </c>
      <c r="I205" s="2">
        <v>190</v>
      </c>
      <c r="J205" s="2">
        <f t="shared" si="12"/>
        <v>58643.333333333336</v>
      </c>
      <c r="K205" s="2">
        <f t="shared" si="13"/>
        <v>234573.33333333334</v>
      </c>
      <c r="L205" s="2">
        <f t="shared" si="14"/>
        <v>21792.394401090056</v>
      </c>
      <c r="M205" s="2">
        <f t="shared" si="15"/>
        <v>4358.478880218011</v>
      </c>
    </row>
    <row r="206" spans="1:13" x14ac:dyDescent="0.2">
      <c r="A206" s="1" t="s">
        <v>255</v>
      </c>
      <c r="B206" s="1" t="s">
        <v>276</v>
      </c>
      <c r="C206" s="1" t="s">
        <v>126</v>
      </c>
      <c r="D206" s="1" t="s">
        <v>16</v>
      </c>
      <c r="E206" s="1" t="s">
        <v>21</v>
      </c>
      <c r="F206" s="2">
        <v>2.65</v>
      </c>
      <c r="G206" s="2">
        <v>676</v>
      </c>
      <c r="H206" s="2">
        <v>415</v>
      </c>
      <c r="I206" s="2">
        <v>195</v>
      </c>
      <c r="J206" s="2">
        <f t="shared" si="12"/>
        <v>93513.333333333328</v>
      </c>
      <c r="K206" s="2">
        <f t="shared" si="13"/>
        <v>374053.33333333331</v>
      </c>
      <c r="L206" s="2">
        <f t="shared" si="14"/>
        <v>34750.402576489534</v>
      </c>
      <c r="M206" s="2">
        <f t="shared" si="15"/>
        <v>6950.0805152979065</v>
      </c>
    </row>
    <row r="207" spans="1:13" x14ac:dyDescent="0.2">
      <c r="A207" s="1" t="s">
        <v>255</v>
      </c>
      <c r="B207" s="1" t="s">
        <v>277</v>
      </c>
      <c r="C207" s="1" t="s">
        <v>31</v>
      </c>
      <c r="D207" s="1" t="s">
        <v>16</v>
      </c>
      <c r="E207" s="1" t="s">
        <v>21</v>
      </c>
      <c r="F207" s="2">
        <v>0.19</v>
      </c>
      <c r="G207" s="2">
        <v>120</v>
      </c>
      <c r="H207" s="2">
        <v>435</v>
      </c>
      <c r="I207" s="2">
        <v>200</v>
      </c>
      <c r="J207" s="2">
        <f t="shared" si="12"/>
        <v>17400</v>
      </c>
      <c r="K207" s="2">
        <f t="shared" si="13"/>
        <v>69600</v>
      </c>
      <c r="L207" s="2">
        <f t="shared" si="14"/>
        <v>6465.997770345597</v>
      </c>
      <c r="M207" s="2">
        <f t="shared" si="15"/>
        <v>1293.1995540691194</v>
      </c>
    </row>
    <row r="208" spans="1:13" x14ac:dyDescent="0.2">
      <c r="A208" s="1" t="s">
        <v>255</v>
      </c>
      <c r="B208" s="1" t="s">
        <v>278</v>
      </c>
      <c r="C208" s="1" t="s">
        <v>126</v>
      </c>
      <c r="D208" s="1" t="s">
        <v>16</v>
      </c>
      <c r="E208" s="1" t="s">
        <v>21</v>
      </c>
      <c r="F208" s="2">
        <v>0.34</v>
      </c>
      <c r="G208" s="2">
        <v>146</v>
      </c>
      <c r="H208" s="2">
        <v>325</v>
      </c>
      <c r="I208" s="2">
        <v>190</v>
      </c>
      <c r="J208" s="2">
        <f t="shared" si="12"/>
        <v>15816.666666666666</v>
      </c>
      <c r="K208" s="2">
        <f t="shared" si="13"/>
        <v>63266.666666666664</v>
      </c>
      <c r="L208" s="2">
        <f t="shared" si="14"/>
        <v>5877.6167471819645</v>
      </c>
      <c r="M208" s="2">
        <f t="shared" si="15"/>
        <v>1175.5233494363929</v>
      </c>
    </row>
    <row r="209" spans="1:13" x14ac:dyDescent="0.2">
      <c r="A209" s="1" t="s">
        <v>255</v>
      </c>
      <c r="B209" s="1" t="s">
        <v>279</v>
      </c>
      <c r="C209" s="1" t="s">
        <v>31</v>
      </c>
      <c r="D209" s="1" t="s">
        <v>16</v>
      </c>
      <c r="E209" s="1" t="s">
        <v>21</v>
      </c>
      <c r="F209" s="2">
        <v>0.20300000000000001</v>
      </c>
      <c r="G209" s="2">
        <v>117</v>
      </c>
      <c r="H209" s="2">
        <v>480</v>
      </c>
      <c r="I209" s="2">
        <v>190</v>
      </c>
      <c r="J209" s="2">
        <f t="shared" si="12"/>
        <v>18720</v>
      </c>
      <c r="K209" s="2">
        <f t="shared" si="13"/>
        <v>74880</v>
      </c>
      <c r="L209" s="2">
        <f t="shared" si="14"/>
        <v>6956.521739130435</v>
      </c>
      <c r="M209" s="2">
        <f t="shared" si="15"/>
        <v>1391.304347826087</v>
      </c>
    </row>
    <row r="210" spans="1:13" x14ac:dyDescent="0.2">
      <c r="A210" s="1" t="s">
        <v>255</v>
      </c>
      <c r="B210" s="1" t="s">
        <v>280</v>
      </c>
      <c r="C210" s="1" t="s">
        <v>31</v>
      </c>
      <c r="D210" s="1" t="s">
        <v>16</v>
      </c>
      <c r="E210" s="1" t="s">
        <v>21</v>
      </c>
      <c r="F210" s="2">
        <v>1</v>
      </c>
      <c r="G210" s="2">
        <v>94</v>
      </c>
      <c r="H210" s="2">
        <v>480</v>
      </c>
      <c r="I210" s="2">
        <v>200</v>
      </c>
      <c r="J210" s="2">
        <f t="shared" si="12"/>
        <v>15040</v>
      </c>
      <c r="K210" s="2">
        <f t="shared" si="13"/>
        <v>60160</v>
      </c>
      <c r="L210" s="2">
        <f t="shared" si="14"/>
        <v>5589.0003716090678</v>
      </c>
      <c r="M210" s="2">
        <f t="shared" si="15"/>
        <v>1117.8000743218136</v>
      </c>
    </row>
    <row r="211" spans="1:13" x14ac:dyDescent="0.2">
      <c r="A211" s="1" t="s">
        <v>255</v>
      </c>
      <c r="B211" s="1" t="s">
        <v>281</v>
      </c>
      <c r="C211" s="1" t="s">
        <v>31</v>
      </c>
      <c r="D211" s="1" t="s">
        <v>16</v>
      </c>
      <c r="E211" s="1" t="s">
        <v>21</v>
      </c>
      <c r="F211" s="2">
        <v>0.21</v>
      </c>
      <c r="G211" s="2">
        <v>95</v>
      </c>
      <c r="H211" s="2">
        <v>475</v>
      </c>
      <c r="I211" s="2">
        <v>215</v>
      </c>
      <c r="J211" s="2">
        <f t="shared" si="12"/>
        <v>15041.666666666666</v>
      </c>
      <c r="K211" s="2">
        <f t="shared" si="13"/>
        <v>60166.666666666664</v>
      </c>
      <c r="L211" s="2">
        <f t="shared" si="14"/>
        <v>5589.619720054503</v>
      </c>
      <c r="M211" s="2">
        <f t="shared" si="15"/>
        <v>1117.9239440109006</v>
      </c>
    </row>
    <row r="212" spans="1:13" x14ac:dyDescent="0.2">
      <c r="A212" s="1" t="s">
        <v>255</v>
      </c>
      <c r="B212" s="1" t="s">
        <v>282</v>
      </c>
      <c r="C212" s="1" t="s">
        <v>148</v>
      </c>
      <c r="D212" s="1" t="s">
        <v>16</v>
      </c>
      <c r="E212" s="1" t="s">
        <v>21</v>
      </c>
      <c r="F212" s="2">
        <v>1</v>
      </c>
      <c r="G212" s="2">
        <v>54</v>
      </c>
      <c r="H212" s="2">
        <v>325</v>
      </c>
      <c r="I212" s="2">
        <v>185</v>
      </c>
      <c r="J212" s="2">
        <f t="shared" si="12"/>
        <v>5850</v>
      </c>
      <c r="K212" s="2">
        <f t="shared" si="13"/>
        <v>23400</v>
      </c>
      <c r="L212" s="2">
        <f t="shared" si="14"/>
        <v>2173.913043478261</v>
      </c>
      <c r="M212" s="2">
        <f t="shared" si="15"/>
        <v>434.78260869565219</v>
      </c>
    </row>
    <row r="213" spans="1:13" x14ac:dyDescent="0.2">
      <c r="A213" s="1" t="s">
        <v>283</v>
      </c>
      <c r="B213" s="1" t="s">
        <v>284</v>
      </c>
      <c r="C213" s="1" t="s">
        <v>15</v>
      </c>
      <c r="D213" s="1" t="s">
        <v>16</v>
      </c>
      <c r="E213" s="1" t="s">
        <v>17</v>
      </c>
      <c r="F213" s="2">
        <v>0.89</v>
      </c>
      <c r="G213" s="2">
        <v>125</v>
      </c>
      <c r="H213" s="2">
        <v>710</v>
      </c>
      <c r="I213" s="2">
        <v>225</v>
      </c>
      <c r="J213" s="2">
        <f t="shared" si="12"/>
        <v>29583.333333333332</v>
      </c>
      <c r="K213" s="2">
        <f t="shared" si="13"/>
        <v>118333.33333333333</v>
      </c>
      <c r="L213" s="2">
        <f t="shared" si="14"/>
        <v>10993.434906478386</v>
      </c>
      <c r="M213" s="2">
        <f t="shared" si="15"/>
        <v>2198.686981295677</v>
      </c>
    </row>
    <row r="214" spans="1:13" x14ac:dyDescent="0.2">
      <c r="A214" s="1" t="s">
        <v>283</v>
      </c>
      <c r="B214" s="1" t="s">
        <v>285</v>
      </c>
      <c r="C214" s="1" t="s">
        <v>145</v>
      </c>
      <c r="D214" s="1" t="s">
        <v>16</v>
      </c>
      <c r="E214" s="1" t="s">
        <v>17</v>
      </c>
      <c r="F214" s="2">
        <v>0.49</v>
      </c>
      <c r="G214" s="2">
        <v>68</v>
      </c>
      <c r="H214" s="2">
        <v>725</v>
      </c>
      <c r="I214" s="2">
        <v>250</v>
      </c>
      <c r="J214" s="2">
        <f t="shared" si="12"/>
        <v>16433.333333333332</v>
      </c>
      <c r="K214" s="2">
        <f t="shared" si="13"/>
        <v>65733.333333333328</v>
      </c>
      <c r="L214" s="2">
        <f t="shared" si="14"/>
        <v>6106.775671993063</v>
      </c>
      <c r="M214" s="2">
        <f t="shared" si="15"/>
        <v>1221.3551343986126</v>
      </c>
    </row>
    <row r="215" spans="1:13" x14ac:dyDescent="0.2">
      <c r="A215" s="1" t="s">
        <v>283</v>
      </c>
      <c r="B215" s="1" t="s">
        <v>286</v>
      </c>
      <c r="C215" s="1" t="s">
        <v>37</v>
      </c>
      <c r="D215" s="1" t="s">
        <v>16</v>
      </c>
      <c r="E215" s="1" t="s">
        <v>21</v>
      </c>
      <c r="F215" s="2">
        <v>1.42</v>
      </c>
      <c r="G215" s="2">
        <v>462</v>
      </c>
      <c r="H215" s="2">
        <v>525</v>
      </c>
      <c r="I215" s="2">
        <v>200</v>
      </c>
      <c r="J215" s="2">
        <f t="shared" si="12"/>
        <v>80850</v>
      </c>
      <c r="K215" s="2">
        <f t="shared" si="13"/>
        <v>323400</v>
      </c>
      <c r="L215" s="2">
        <f t="shared" si="14"/>
        <v>30044.593088071349</v>
      </c>
      <c r="M215" s="2">
        <f t="shared" si="15"/>
        <v>6008.9186176142703</v>
      </c>
    </row>
    <row r="216" spans="1:13" x14ac:dyDescent="0.2">
      <c r="A216" s="1" t="s">
        <v>283</v>
      </c>
      <c r="B216" s="1" t="s">
        <v>287</v>
      </c>
      <c r="C216" s="1" t="s">
        <v>85</v>
      </c>
      <c r="D216" s="1" t="s">
        <v>16</v>
      </c>
      <c r="E216" s="1" t="s">
        <v>21</v>
      </c>
      <c r="F216" s="2">
        <v>0.37</v>
      </c>
      <c r="G216" s="2">
        <v>64</v>
      </c>
      <c r="H216" s="2">
        <v>715</v>
      </c>
      <c r="I216" s="2">
        <v>260</v>
      </c>
      <c r="J216" s="2">
        <f t="shared" si="12"/>
        <v>15253.333333333334</v>
      </c>
      <c r="K216" s="2">
        <f t="shared" si="13"/>
        <v>61013.333333333336</v>
      </c>
      <c r="L216" s="2">
        <f t="shared" si="14"/>
        <v>5668.2769726247989</v>
      </c>
      <c r="M216" s="2">
        <f t="shared" si="15"/>
        <v>1133.6553945249598</v>
      </c>
    </row>
    <row r="217" spans="1:13" x14ac:dyDescent="0.2">
      <c r="A217" s="1" t="s">
        <v>283</v>
      </c>
      <c r="B217" s="1" t="s">
        <v>288</v>
      </c>
      <c r="C217" s="1" t="s">
        <v>99</v>
      </c>
      <c r="D217" s="1" t="s">
        <v>16</v>
      </c>
      <c r="E217" s="1" t="s">
        <v>21</v>
      </c>
      <c r="F217" s="2">
        <v>0.53</v>
      </c>
      <c r="G217" s="2">
        <v>214</v>
      </c>
      <c r="H217" s="2">
        <v>520</v>
      </c>
      <c r="I217" s="2">
        <v>215</v>
      </c>
      <c r="J217" s="2">
        <f t="shared" si="12"/>
        <v>37093.333333333336</v>
      </c>
      <c r="K217" s="2">
        <f t="shared" si="13"/>
        <v>148373.33333333334</v>
      </c>
      <c r="L217" s="2">
        <f t="shared" si="14"/>
        <v>13784.219001610307</v>
      </c>
      <c r="M217" s="2">
        <f t="shared" si="15"/>
        <v>2756.8438003220613</v>
      </c>
    </row>
    <row r="218" spans="1:13" x14ac:dyDescent="0.2">
      <c r="A218" s="1" t="s">
        <v>289</v>
      </c>
      <c r="B218" s="1" t="s">
        <v>290</v>
      </c>
      <c r="C218" s="1" t="s">
        <v>69</v>
      </c>
      <c r="D218" s="1" t="s">
        <v>16</v>
      </c>
      <c r="E218" s="1" t="s">
        <v>21</v>
      </c>
      <c r="F218" s="2">
        <v>0.35</v>
      </c>
      <c r="G218" s="2">
        <v>680</v>
      </c>
      <c r="H218" s="2">
        <v>710</v>
      </c>
      <c r="I218" s="2">
        <v>250</v>
      </c>
      <c r="J218" s="2">
        <f t="shared" si="12"/>
        <v>160933.33333333334</v>
      </c>
      <c r="K218" s="2">
        <f t="shared" si="13"/>
        <v>643733.33333333337</v>
      </c>
      <c r="L218" s="2">
        <f t="shared" si="14"/>
        <v>59804.28589124242</v>
      </c>
      <c r="M218" s="2">
        <f t="shared" si="15"/>
        <v>11960.857178248483</v>
      </c>
    </row>
    <row r="219" spans="1:13" x14ac:dyDescent="0.2">
      <c r="A219" s="1" t="s">
        <v>289</v>
      </c>
      <c r="B219" s="1" t="s">
        <v>291</v>
      </c>
      <c r="C219" s="1" t="s">
        <v>69</v>
      </c>
      <c r="D219" s="1" t="s">
        <v>16</v>
      </c>
      <c r="E219" s="1" t="s">
        <v>21</v>
      </c>
      <c r="F219" s="2">
        <v>0.47</v>
      </c>
      <c r="G219" s="2">
        <v>1164</v>
      </c>
      <c r="H219" s="2">
        <v>670</v>
      </c>
      <c r="I219" s="2">
        <v>250</v>
      </c>
      <c r="J219" s="2">
        <f t="shared" si="12"/>
        <v>259960</v>
      </c>
      <c r="K219" s="2">
        <f t="shared" si="13"/>
        <v>1039840</v>
      </c>
      <c r="L219" s="2">
        <f t="shared" si="14"/>
        <v>96603.493125232257</v>
      </c>
      <c r="M219" s="2">
        <f t="shared" si="15"/>
        <v>19320.698625046451</v>
      </c>
    </row>
    <row r="220" spans="1:13" x14ac:dyDescent="0.2">
      <c r="A220" s="1" t="s">
        <v>289</v>
      </c>
      <c r="B220" s="1" t="s">
        <v>292</v>
      </c>
      <c r="C220" s="1" t="s">
        <v>140</v>
      </c>
      <c r="D220" s="1" t="s">
        <v>16</v>
      </c>
      <c r="E220" s="1" t="s">
        <v>21</v>
      </c>
      <c r="F220" s="2">
        <v>0.21</v>
      </c>
      <c r="G220" s="2">
        <v>35</v>
      </c>
      <c r="H220" s="2">
        <v>1175</v>
      </c>
      <c r="I220" s="2">
        <v>300</v>
      </c>
      <c r="J220" s="2">
        <f t="shared" si="12"/>
        <v>13708.333333333334</v>
      </c>
      <c r="K220" s="2">
        <f t="shared" si="13"/>
        <v>54833.333333333336</v>
      </c>
      <c r="L220" s="2">
        <f t="shared" si="14"/>
        <v>5094.1409637061815</v>
      </c>
      <c r="M220" s="2">
        <f t="shared" si="15"/>
        <v>1018.8281927412363</v>
      </c>
    </row>
    <row r="221" spans="1:13" x14ac:dyDescent="0.2">
      <c r="A221" s="1" t="s">
        <v>289</v>
      </c>
      <c r="B221" s="1" t="s">
        <v>293</v>
      </c>
      <c r="C221" s="1" t="s">
        <v>69</v>
      </c>
      <c r="D221" s="1" t="s">
        <v>16</v>
      </c>
      <c r="E221" s="1" t="s">
        <v>21</v>
      </c>
      <c r="F221" s="2">
        <v>0.47</v>
      </c>
      <c r="G221" s="2">
        <v>582</v>
      </c>
      <c r="H221" s="2">
        <v>575</v>
      </c>
      <c r="I221" s="2">
        <v>265</v>
      </c>
      <c r="J221" s="2">
        <f t="shared" si="12"/>
        <v>111550</v>
      </c>
      <c r="K221" s="2">
        <f t="shared" si="13"/>
        <v>446200</v>
      </c>
      <c r="L221" s="2">
        <f t="shared" si="14"/>
        <v>41452.991452991453</v>
      </c>
      <c r="M221" s="2">
        <f t="shared" si="15"/>
        <v>8290.598290598291</v>
      </c>
    </row>
    <row r="222" spans="1:13" x14ac:dyDescent="0.2">
      <c r="A222" s="1" t="s">
        <v>289</v>
      </c>
      <c r="B222" s="1" t="s">
        <v>294</v>
      </c>
      <c r="C222" s="1" t="s">
        <v>69</v>
      </c>
      <c r="D222" s="1" t="s">
        <v>16</v>
      </c>
      <c r="E222" s="1" t="s">
        <v>21</v>
      </c>
      <c r="F222" s="2">
        <v>0.47</v>
      </c>
      <c r="G222" s="2">
        <v>582</v>
      </c>
      <c r="H222" s="2">
        <v>575</v>
      </c>
      <c r="I222" s="2">
        <v>265</v>
      </c>
      <c r="J222" s="2">
        <f t="shared" si="12"/>
        <v>111550</v>
      </c>
      <c r="K222" s="2">
        <f t="shared" si="13"/>
        <v>446200</v>
      </c>
      <c r="L222" s="2">
        <f t="shared" si="14"/>
        <v>41452.991452991453</v>
      </c>
      <c r="M222" s="2">
        <f t="shared" si="15"/>
        <v>8290.598290598291</v>
      </c>
    </row>
    <row r="223" spans="1:13" x14ac:dyDescent="0.2">
      <c r="A223" s="1" t="s">
        <v>289</v>
      </c>
      <c r="B223" s="1" t="s">
        <v>295</v>
      </c>
      <c r="C223" s="1" t="s">
        <v>69</v>
      </c>
      <c r="D223" s="1" t="s">
        <v>16</v>
      </c>
      <c r="E223" s="1" t="s">
        <v>21</v>
      </c>
      <c r="F223" s="2">
        <v>0.47</v>
      </c>
      <c r="G223" s="2">
        <v>582</v>
      </c>
      <c r="H223" s="2">
        <v>575</v>
      </c>
      <c r="I223" s="2">
        <v>265</v>
      </c>
      <c r="J223" s="2">
        <f t="shared" si="12"/>
        <v>111550</v>
      </c>
      <c r="K223" s="2">
        <f t="shared" si="13"/>
        <v>446200</v>
      </c>
      <c r="L223" s="2">
        <f t="shared" si="14"/>
        <v>41452.991452991453</v>
      </c>
      <c r="M223" s="2">
        <f t="shared" si="15"/>
        <v>8290.598290598291</v>
      </c>
    </row>
    <row r="224" spans="1:13" x14ac:dyDescent="0.2">
      <c r="A224" s="1" t="s">
        <v>289</v>
      </c>
      <c r="B224" s="1" t="s">
        <v>296</v>
      </c>
      <c r="C224" s="1" t="s">
        <v>69</v>
      </c>
      <c r="D224" s="1" t="s">
        <v>16</v>
      </c>
      <c r="E224" s="1" t="s">
        <v>21</v>
      </c>
      <c r="F224" s="2">
        <v>0.47</v>
      </c>
      <c r="G224" s="2">
        <v>582</v>
      </c>
      <c r="H224" s="2">
        <v>575</v>
      </c>
      <c r="I224" s="2">
        <v>265</v>
      </c>
      <c r="J224" s="2">
        <f t="shared" si="12"/>
        <v>111550</v>
      </c>
      <c r="K224" s="2">
        <f t="shared" si="13"/>
        <v>446200</v>
      </c>
      <c r="L224" s="2">
        <f t="shared" si="14"/>
        <v>41452.991452991453</v>
      </c>
      <c r="M224" s="2">
        <f t="shared" si="15"/>
        <v>8290.598290598291</v>
      </c>
    </row>
    <row r="225" spans="1:13" x14ac:dyDescent="0.2">
      <c r="A225" s="1" t="s">
        <v>289</v>
      </c>
      <c r="B225" s="1" t="s">
        <v>297</v>
      </c>
      <c r="C225" s="1" t="s">
        <v>69</v>
      </c>
      <c r="D225" s="1" t="s">
        <v>16</v>
      </c>
      <c r="E225" s="1" t="s">
        <v>21</v>
      </c>
      <c r="F225" s="2">
        <v>7</v>
      </c>
      <c r="G225" s="2">
        <v>397</v>
      </c>
      <c r="H225" s="2">
        <v>725</v>
      </c>
      <c r="I225" s="2">
        <v>280</v>
      </c>
      <c r="J225" s="2">
        <f t="shared" si="12"/>
        <v>95941.666666666672</v>
      </c>
      <c r="K225" s="2">
        <f t="shared" si="13"/>
        <v>383766.66666666669</v>
      </c>
      <c r="L225" s="2">
        <f t="shared" si="14"/>
        <v>35652.793261488914</v>
      </c>
      <c r="M225" s="2">
        <f t="shared" si="15"/>
        <v>7130.5586522977828</v>
      </c>
    </row>
    <row r="226" spans="1:13" x14ac:dyDescent="0.2">
      <c r="A226" s="1" t="s">
        <v>289</v>
      </c>
      <c r="B226" s="1" t="s">
        <v>298</v>
      </c>
      <c r="C226" s="1" t="s">
        <v>69</v>
      </c>
      <c r="D226" s="1" t="s">
        <v>16</v>
      </c>
      <c r="E226" s="1" t="s">
        <v>21</v>
      </c>
      <c r="F226" s="2">
        <v>7</v>
      </c>
      <c r="G226" s="2">
        <v>360</v>
      </c>
      <c r="H226" s="2">
        <v>775</v>
      </c>
      <c r="I226" s="2">
        <v>270</v>
      </c>
      <c r="J226" s="2">
        <f t="shared" si="12"/>
        <v>93000</v>
      </c>
      <c r="K226" s="2">
        <f t="shared" si="13"/>
        <v>372000</v>
      </c>
      <c r="L226" s="2">
        <f t="shared" si="14"/>
        <v>34559.643255295428</v>
      </c>
      <c r="M226" s="2">
        <f t="shared" si="15"/>
        <v>6911.9286510590855</v>
      </c>
    </row>
    <row r="227" spans="1:13" x14ac:dyDescent="0.2">
      <c r="A227" s="1" t="s">
        <v>289</v>
      </c>
      <c r="B227" s="1" t="s">
        <v>299</v>
      </c>
      <c r="C227" s="1" t="s">
        <v>69</v>
      </c>
      <c r="D227" s="1" t="s">
        <v>16</v>
      </c>
      <c r="E227" s="1" t="s">
        <v>21</v>
      </c>
      <c r="F227" s="2">
        <v>7</v>
      </c>
      <c r="G227" s="2">
        <v>360</v>
      </c>
      <c r="H227" s="2">
        <v>775</v>
      </c>
      <c r="I227" s="2">
        <v>270</v>
      </c>
      <c r="J227" s="2">
        <f t="shared" si="12"/>
        <v>93000</v>
      </c>
      <c r="K227" s="2">
        <f t="shared" si="13"/>
        <v>372000</v>
      </c>
      <c r="L227" s="2">
        <f t="shared" si="14"/>
        <v>34559.643255295428</v>
      </c>
      <c r="M227" s="2">
        <f t="shared" si="15"/>
        <v>6911.9286510590855</v>
      </c>
    </row>
    <row r="228" spans="1:13" x14ac:dyDescent="0.2">
      <c r="A228" s="1" t="s">
        <v>289</v>
      </c>
      <c r="B228" s="1" t="s">
        <v>300</v>
      </c>
      <c r="C228" s="1" t="s">
        <v>69</v>
      </c>
      <c r="D228" s="1" t="s">
        <v>16</v>
      </c>
      <c r="E228" s="1" t="s">
        <v>21</v>
      </c>
      <c r="F228" s="2">
        <v>7</v>
      </c>
      <c r="G228" s="2">
        <v>259</v>
      </c>
      <c r="H228" s="2">
        <v>765</v>
      </c>
      <c r="I228" s="2">
        <v>260</v>
      </c>
      <c r="J228" s="2">
        <f t="shared" si="12"/>
        <v>66045</v>
      </c>
      <c r="K228" s="2">
        <f t="shared" si="13"/>
        <v>264180</v>
      </c>
      <c r="L228" s="2">
        <f t="shared" si="14"/>
        <v>24542.920847268673</v>
      </c>
      <c r="M228" s="2">
        <f t="shared" si="15"/>
        <v>4908.5841694537348</v>
      </c>
    </row>
    <row r="229" spans="1:13" x14ac:dyDescent="0.2">
      <c r="A229" s="1" t="s">
        <v>301</v>
      </c>
      <c r="B229" s="1" t="s">
        <v>302</v>
      </c>
      <c r="C229" s="1" t="s">
        <v>303</v>
      </c>
      <c r="D229" s="1" t="s">
        <v>16</v>
      </c>
      <c r="E229" s="1" t="s">
        <v>21</v>
      </c>
      <c r="F229" s="2">
        <v>0.12</v>
      </c>
      <c r="G229" s="2">
        <v>25</v>
      </c>
      <c r="H229" s="2">
        <v>455</v>
      </c>
      <c r="I229" s="2">
        <v>230</v>
      </c>
      <c r="J229" s="2">
        <f t="shared" si="12"/>
        <v>3791.6666666666665</v>
      </c>
      <c r="K229" s="2">
        <f t="shared" si="13"/>
        <v>15166.666666666666</v>
      </c>
      <c r="L229" s="2">
        <f t="shared" si="14"/>
        <v>1409.0177133655395</v>
      </c>
      <c r="M229" s="2">
        <f t="shared" si="15"/>
        <v>281.80354267310793</v>
      </c>
    </row>
    <row r="230" spans="1:13" x14ac:dyDescent="0.2">
      <c r="A230" s="1" t="s">
        <v>301</v>
      </c>
      <c r="B230" s="1" t="s">
        <v>304</v>
      </c>
      <c r="C230" s="1" t="s">
        <v>44</v>
      </c>
      <c r="D230" s="1" t="s">
        <v>16</v>
      </c>
      <c r="E230" s="1" t="s">
        <v>21</v>
      </c>
      <c r="F230" s="2">
        <v>0.66</v>
      </c>
      <c r="G230" s="2">
        <v>162</v>
      </c>
      <c r="H230" s="2">
        <v>450</v>
      </c>
      <c r="I230" s="2">
        <v>225</v>
      </c>
      <c r="J230" s="2">
        <f t="shared" si="12"/>
        <v>24300</v>
      </c>
      <c r="K230" s="2">
        <f t="shared" si="13"/>
        <v>97200</v>
      </c>
      <c r="L230" s="2">
        <f t="shared" si="14"/>
        <v>9030.1003344481614</v>
      </c>
      <c r="M230" s="2">
        <f t="shared" si="15"/>
        <v>1806.0200668896323</v>
      </c>
    </row>
    <row r="231" spans="1:13" x14ac:dyDescent="0.2">
      <c r="A231" s="1" t="s">
        <v>301</v>
      </c>
      <c r="B231" s="1" t="s">
        <v>305</v>
      </c>
      <c r="C231" s="1" t="s">
        <v>44</v>
      </c>
      <c r="D231" s="1" t="s">
        <v>16</v>
      </c>
      <c r="E231" s="1" t="s">
        <v>21</v>
      </c>
      <c r="F231" s="2">
        <v>0.13</v>
      </c>
      <c r="G231" s="2">
        <v>10</v>
      </c>
      <c r="H231" s="2">
        <v>710</v>
      </c>
      <c r="I231" s="2">
        <v>240</v>
      </c>
      <c r="J231" s="2">
        <f t="shared" si="12"/>
        <v>2366.6666666666665</v>
      </c>
      <c r="K231" s="2">
        <f t="shared" si="13"/>
        <v>9466.6666666666661</v>
      </c>
      <c r="L231" s="2">
        <f t="shared" si="14"/>
        <v>879.47479251827076</v>
      </c>
      <c r="M231" s="2">
        <f t="shared" si="15"/>
        <v>175.89495850365415</v>
      </c>
    </row>
    <row r="232" spans="1:13" x14ac:dyDescent="0.2">
      <c r="A232" s="1" t="s">
        <v>301</v>
      </c>
      <c r="B232" s="1" t="s">
        <v>306</v>
      </c>
      <c r="C232" s="1" t="s">
        <v>307</v>
      </c>
      <c r="D232" s="1" t="s">
        <v>16</v>
      </c>
      <c r="E232" s="1" t="s">
        <v>21</v>
      </c>
      <c r="F232" s="2">
        <v>0.79</v>
      </c>
      <c r="G232" s="2">
        <v>65</v>
      </c>
      <c r="H232" s="2">
        <v>1150</v>
      </c>
      <c r="I232" s="2">
        <v>325</v>
      </c>
      <c r="J232" s="2">
        <f t="shared" si="12"/>
        <v>24916.666666666668</v>
      </c>
      <c r="K232" s="2">
        <f t="shared" si="13"/>
        <v>99666.666666666672</v>
      </c>
      <c r="L232" s="2">
        <f t="shared" si="14"/>
        <v>9259.2592592592609</v>
      </c>
      <c r="M232" s="2">
        <f t="shared" si="15"/>
        <v>1851.8518518518522</v>
      </c>
    </row>
    <row r="233" spans="1:13" x14ac:dyDescent="0.2">
      <c r="A233" s="1" t="s">
        <v>301</v>
      </c>
      <c r="B233" s="1" t="s">
        <v>308</v>
      </c>
      <c r="C233" s="1" t="s">
        <v>233</v>
      </c>
      <c r="D233" s="1" t="s">
        <v>16</v>
      </c>
      <c r="E233" s="1" t="s">
        <v>21</v>
      </c>
      <c r="F233" s="2">
        <v>0.16</v>
      </c>
      <c r="G233" s="2">
        <v>14</v>
      </c>
      <c r="H233" s="2">
        <v>575</v>
      </c>
      <c r="I233" s="2">
        <v>275</v>
      </c>
      <c r="J233" s="2">
        <f t="shared" si="12"/>
        <v>2683.3333333333335</v>
      </c>
      <c r="K233" s="2">
        <f t="shared" si="13"/>
        <v>10733.333333333334</v>
      </c>
      <c r="L233" s="2">
        <f t="shared" si="14"/>
        <v>997.15099715099723</v>
      </c>
      <c r="M233" s="2">
        <f t="shared" si="15"/>
        <v>199.43019943019945</v>
      </c>
    </row>
    <row r="234" spans="1:13" x14ac:dyDescent="0.2">
      <c r="A234" s="1" t="s">
        <v>301</v>
      </c>
      <c r="B234" s="1" t="s">
        <v>309</v>
      </c>
      <c r="C234" s="1" t="s">
        <v>99</v>
      </c>
      <c r="D234" s="1" t="s">
        <v>16</v>
      </c>
      <c r="E234" s="1" t="s">
        <v>21</v>
      </c>
      <c r="F234" s="2">
        <v>0.91</v>
      </c>
      <c r="G234" s="2">
        <v>58</v>
      </c>
      <c r="H234" s="2">
        <v>1000</v>
      </c>
      <c r="I234" s="2">
        <v>310</v>
      </c>
      <c r="J234" s="2">
        <f t="shared" si="12"/>
        <v>19333.333333333332</v>
      </c>
      <c r="K234" s="2">
        <f t="shared" si="13"/>
        <v>77333.333333333328</v>
      </c>
      <c r="L234" s="2">
        <f t="shared" si="14"/>
        <v>7184.4419670506622</v>
      </c>
      <c r="M234" s="2">
        <f t="shared" si="15"/>
        <v>1436.8883934101325</v>
      </c>
    </row>
    <row r="235" spans="1:13" x14ac:dyDescent="0.2">
      <c r="A235" s="1" t="s">
        <v>301</v>
      </c>
      <c r="B235" s="1" t="s">
        <v>310</v>
      </c>
      <c r="C235" s="1" t="s">
        <v>172</v>
      </c>
      <c r="D235" s="1" t="s">
        <v>16</v>
      </c>
      <c r="E235" s="1" t="s">
        <v>21</v>
      </c>
      <c r="F235" s="2">
        <v>1.3</v>
      </c>
      <c r="G235" s="2">
        <v>105</v>
      </c>
      <c r="H235" s="2">
        <v>615</v>
      </c>
      <c r="I235" s="2">
        <v>265</v>
      </c>
      <c r="J235" s="2">
        <f t="shared" si="12"/>
        <v>21525</v>
      </c>
      <c r="K235" s="2">
        <f t="shared" si="13"/>
        <v>86100</v>
      </c>
      <c r="L235" s="2">
        <f t="shared" si="14"/>
        <v>7998.8851727982164</v>
      </c>
      <c r="M235" s="2">
        <f t="shared" si="15"/>
        <v>1599.7770345596432</v>
      </c>
    </row>
    <row r="236" spans="1:13" x14ac:dyDescent="0.2">
      <c r="A236" s="1" t="s">
        <v>301</v>
      </c>
      <c r="B236" s="1" t="s">
        <v>311</v>
      </c>
      <c r="C236" s="1" t="s">
        <v>44</v>
      </c>
      <c r="D236" s="1" t="s">
        <v>16</v>
      </c>
      <c r="E236" s="1" t="s">
        <v>21</v>
      </c>
      <c r="F236" s="2">
        <v>0.25</v>
      </c>
      <c r="G236" s="2">
        <v>136</v>
      </c>
      <c r="H236" s="2">
        <v>1675</v>
      </c>
      <c r="I236" s="2">
        <v>325</v>
      </c>
      <c r="J236" s="2">
        <f t="shared" si="12"/>
        <v>75933.333333333328</v>
      </c>
      <c r="K236" s="2">
        <f t="shared" si="13"/>
        <v>303733.33333333331</v>
      </c>
      <c r="L236" s="2">
        <f t="shared" si="14"/>
        <v>28217.515174036915</v>
      </c>
      <c r="M236" s="2">
        <f t="shared" si="15"/>
        <v>5643.5030348073833</v>
      </c>
    </row>
    <row r="237" spans="1:13" x14ac:dyDescent="0.2">
      <c r="A237" s="1" t="s">
        <v>301</v>
      </c>
      <c r="B237" s="1" t="s">
        <v>312</v>
      </c>
      <c r="C237" s="1" t="s">
        <v>69</v>
      </c>
      <c r="D237" s="1" t="s">
        <v>16</v>
      </c>
      <c r="E237" s="1" t="s">
        <v>21</v>
      </c>
      <c r="F237" s="2">
        <v>0.57999999999999996</v>
      </c>
      <c r="G237" s="2">
        <v>56</v>
      </c>
      <c r="H237" s="2">
        <v>580</v>
      </c>
      <c r="I237" s="2">
        <v>225</v>
      </c>
      <c r="J237" s="2">
        <f t="shared" si="12"/>
        <v>10826.666666666666</v>
      </c>
      <c r="K237" s="2">
        <f t="shared" si="13"/>
        <v>43306.666666666664</v>
      </c>
      <c r="L237" s="2">
        <f t="shared" si="14"/>
        <v>4023.287501548371</v>
      </c>
      <c r="M237" s="2">
        <f t="shared" si="15"/>
        <v>804.65750030967422</v>
      </c>
    </row>
    <row r="238" spans="1:13" x14ac:dyDescent="0.2">
      <c r="A238" s="1" t="s">
        <v>301</v>
      </c>
      <c r="B238" s="1" t="s">
        <v>313</v>
      </c>
      <c r="C238" s="1" t="s">
        <v>233</v>
      </c>
      <c r="D238" s="1" t="s">
        <v>16</v>
      </c>
      <c r="E238" s="1" t="s">
        <v>21</v>
      </c>
      <c r="F238" s="2">
        <v>0.28999999999999998</v>
      </c>
      <c r="G238" s="2">
        <v>27</v>
      </c>
      <c r="H238" s="2">
        <v>1175</v>
      </c>
      <c r="I238" s="2">
        <v>325</v>
      </c>
      <c r="J238" s="2">
        <f t="shared" si="12"/>
        <v>10575</v>
      </c>
      <c r="K238" s="2">
        <f t="shared" si="13"/>
        <v>42300</v>
      </c>
      <c r="L238" s="2">
        <f t="shared" si="14"/>
        <v>3929.7658862876256</v>
      </c>
      <c r="M238" s="2">
        <f t="shared" si="15"/>
        <v>785.95317725752511</v>
      </c>
    </row>
    <row r="239" spans="1:13" x14ac:dyDescent="0.2">
      <c r="A239" s="1" t="s">
        <v>314</v>
      </c>
      <c r="B239" s="1" t="s">
        <v>315</v>
      </c>
      <c r="C239" s="1" t="s">
        <v>172</v>
      </c>
      <c r="D239" s="1" t="s">
        <v>42</v>
      </c>
      <c r="E239" s="1" t="s">
        <v>21</v>
      </c>
      <c r="F239" s="2">
        <v>0.62</v>
      </c>
      <c r="G239" s="2">
        <v>50</v>
      </c>
      <c r="H239" s="2">
        <v>225</v>
      </c>
      <c r="I239" s="2">
        <v>200</v>
      </c>
      <c r="J239" s="2">
        <f t="shared" si="12"/>
        <v>3750</v>
      </c>
      <c r="K239" s="2">
        <f t="shared" si="13"/>
        <v>15000</v>
      </c>
      <c r="L239" s="2">
        <f t="shared" si="14"/>
        <v>1393.5340022296546</v>
      </c>
      <c r="M239" s="2">
        <f t="shared" si="15"/>
        <v>278.70680044593092</v>
      </c>
    </row>
    <row r="240" spans="1:13" x14ac:dyDescent="0.2">
      <c r="A240" s="1" t="s">
        <v>314</v>
      </c>
      <c r="B240" s="1" t="s">
        <v>316</v>
      </c>
      <c r="C240" s="1" t="s">
        <v>69</v>
      </c>
      <c r="D240" s="1" t="s">
        <v>16</v>
      </c>
      <c r="E240" s="1" t="s">
        <v>21</v>
      </c>
      <c r="F240" s="2">
        <v>0.95</v>
      </c>
      <c r="G240" s="2">
        <v>42</v>
      </c>
      <c r="H240" s="2">
        <v>710</v>
      </c>
      <c r="I240" s="2">
        <v>250</v>
      </c>
      <c r="J240" s="2">
        <f t="shared" si="12"/>
        <v>9940</v>
      </c>
      <c r="K240" s="2">
        <f t="shared" si="13"/>
        <v>39760</v>
      </c>
      <c r="L240" s="2">
        <f t="shared" si="14"/>
        <v>3693.7941285767374</v>
      </c>
      <c r="M240" s="2">
        <f t="shared" si="15"/>
        <v>738.75882571534748</v>
      </c>
    </row>
    <row r="241" spans="1:13" x14ac:dyDescent="0.2">
      <c r="A241" s="1" t="s">
        <v>314</v>
      </c>
      <c r="B241" s="1" t="s">
        <v>317</v>
      </c>
      <c r="C241" s="1" t="s">
        <v>15</v>
      </c>
      <c r="D241" s="1" t="s">
        <v>16</v>
      </c>
      <c r="E241" s="1" t="s">
        <v>21</v>
      </c>
      <c r="F241" s="2">
        <v>3</v>
      </c>
      <c r="G241" s="2">
        <v>166</v>
      </c>
      <c r="H241" s="2">
        <v>580</v>
      </c>
      <c r="I241" s="2">
        <v>220</v>
      </c>
      <c r="J241" s="2">
        <f t="shared" si="12"/>
        <v>32093.333333333332</v>
      </c>
      <c r="K241" s="2">
        <f t="shared" si="13"/>
        <v>128373.33333333333</v>
      </c>
      <c r="L241" s="2">
        <f t="shared" si="14"/>
        <v>11926.173665304101</v>
      </c>
      <c r="M241" s="2">
        <f t="shared" si="15"/>
        <v>2385.23473306082</v>
      </c>
    </row>
    <row r="242" spans="1:13" x14ac:dyDescent="0.2">
      <c r="A242" s="1" t="s">
        <v>314</v>
      </c>
      <c r="B242" s="1" t="s">
        <v>318</v>
      </c>
      <c r="C242" s="1" t="s">
        <v>69</v>
      </c>
      <c r="D242" s="1" t="s">
        <v>16</v>
      </c>
      <c r="E242" s="1" t="s">
        <v>21</v>
      </c>
      <c r="F242" s="2">
        <v>0.95</v>
      </c>
      <c r="G242" s="2">
        <v>42</v>
      </c>
      <c r="H242" s="2">
        <v>900</v>
      </c>
      <c r="I242" s="2">
        <v>290</v>
      </c>
      <c r="J242" s="2">
        <f t="shared" si="12"/>
        <v>12600</v>
      </c>
      <c r="K242" s="2">
        <f t="shared" si="13"/>
        <v>50400</v>
      </c>
      <c r="L242" s="2">
        <f t="shared" si="14"/>
        <v>4682.2742474916395</v>
      </c>
      <c r="M242" s="2">
        <f t="shared" si="15"/>
        <v>936.45484949832792</v>
      </c>
    </row>
    <row r="243" spans="1:13" x14ac:dyDescent="0.2">
      <c r="A243" s="1" t="s">
        <v>319</v>
      </c>
      <c r="B243" s="1" t="s">
        <v>320</v>
      </c>
      <c r="C243" s="1" t="s">
        <v>37</v>
      </c>
      <c r="D243" s="1" t="s">
        <v>16</v>
      </c>
      <c r="E243" s="1" t="s">
        <v>17</v>
      </c>
      <c r="F243" s="2">
        <v>13</v>
      </c>
      <c r="G243" s="2">
        <v>932</v>
      </c>
      <c r="H243" s="2">
        <v>1700</v>
      </c>
      <c r="I243" s="2">
        <v>325</v>
      </c>
      <c r="J243" s="2">
        <f t="shared" si="12"/>
        <v>528133.33333333337</v>
      </c>
      <c r="K243" s="2">
        <f t="shared" si="13"/>
        <v>2112533.3333333335</v>
      </c>
      <c r="L243" s="2">
        <f t="shared" si="14"/>
        <v>196259.13538957021</v>
      </c>
      <c r="M243" s="2">
        <f t="shared" si="15"/>
        <v>39251.827077914044</v>
      </c>
    </row>
    <row r="244" spans="1:13" x14ac:dyDescent="0.2">
      <c r="A244" s="1" t="s">
        <v>319</v>
      </c>
      <c r="B244" s="1" t="s">
        <v>321</v>
      </c>
      <c r="C244" s="1" t="s">
        <v>99</v>
      </c>
      <c r="D244" s="1" t="s">
        <v>16</v>
      </c>
      <c r="E244" s="1" t="s">
        <v>17</v>
      </c>
      <c r="F244" s="2">
        <v>1.05</v>
      </c>
      <c r="G244" s="2">
        <v>55</v>
      </c>
      <c r="H244" s="2">
        <v>1450</v>
      </c>
      <c r="I244" s="2">
        <v>310</v>
      </c>
      <c r="J244" s="2">
        <f t="shared" si="12"/>
        <v>26583.333333333332</v>
      </c>
      <c r="K244" s="2">
        <f t="shared" si="13"/>
        <v>106333.33333333333</v>
      </c>
      <c r="L244" s="2">
        <f t="shared" si="14"/>
        <v>9878.6077046946612</v>
      </c>
      <c r="M244" s="2">
        <f t="shared" si="15"/>
        <v>1975.7215409389323</v>
      </c>
    </row>
    <row r="245" spans="1:13" x14ac:dyDescent="0.2">
      <c r="A245" s="1" t="s">
        <v>319</v>
      </c>
      <c r="B245" s="1" t="s">
        <v>322</v>
      </c>
      <c r="C245" s="1" t="s">
        <v>37</v>
      </c>
      <c r="D245" s="1" t="s">
        <v>16</v>
      </c>
      <c r="E245" s="1" t="s">
        <v>17</v>
      </c>
      <c r="F245" s="2">
        <v>1.5</v>
      </c>
      <c r="G245" s="2">
        <v>419</v>
      </c>
      <c r="H245" s="2">
        <v>815</v>
      </c>
      <c r="I245" s="2">
        <v>300</v>
      </c>
      <c r="J245" s="2">
        <f t="shared" si="12"/>
        <v>113828.33333333333</v>
      </c>
      <c r="K245" s="2">
        <f t="shared" si="13"/>
        <v>455313.33333333331</v>
      </c>
      <c r="L245" s="2">
        <f t="shared" si="14"/>
        <v>42299.640777901652</v>
      </c>
      <c r="M245" s="2">
        <f t="shared" si="15"/>
        <v>8459.92815558033</v>
      </c>
    </row>
    <row r="246" spans="1:13" x14ac:dyDescent="0.2">
      <c r="A246" s="1" t="s">
        <v>319</v>
      </c>
      <c r="B246" s="1" t="s">
        <v>323</v>
      </c>
      <c r="C246" s="1" t="s">
        <v>26</v>
      </c>
      <c r="D246" s="1" t="s">
        <v>16</v>
      </c>
      <c r="E246" s="1" t="s">
        <v>17</v>
      </c>
      <c r="F246" s="2">
        <v>1.37</v>
      </c>
      <c r="G246" s="2">
        <v>102</v>
      </c>
      <c r="H246" s="2">
        <v>1440</v>
      </c>
      <c r="I246" s="2">
        <v>325</v>
      </c>
      <c r="J246" s="2">
        <f t="shared" si="12"/>
        <v>48960</v>
      </c>
      <c r="K246" s="2">
        <f t="shared" si="13"/>
        <v>195840</v>
      </c>
      <c r="L246" s="2">
        <f t="shared" si="14"/>
        <v>18193.979933110368</v>
      </c>
      <c r="M246" s="2">
        <f t="shared" si="15"/>
        <v>3638.7959866220735</v>
      </c>
    </row>
    <row r="247" spans="1:13" x14ac:dyDescent="0.2">
      <c r="A247" s="1" t="s">
        <v>319</v>
      </c>
      <c r="B247" s="1" t="s">
        <v>324</v>
      </c>
      <c r="C247" s="1" t="s">
        <v>44</v>
      </c>
      <c r="D247" s="1" t="s">
        <v>16</v>
      </c>
      <c r="E247" s="1" t="s">
        <v>17</v>
      </c>
      <c r="F247" s="2">
        <v>5</v>
      </c>
      <c r="G247" s="2">
        <v>514</v>
      </c>
      <c r="H247" s="2">
        <v>1220</v>
      </c>
      <c r="I247" s="2">
        <v>310</v>
      </c>
      <c r="J247" s="2">
        <f t="shared" si="12"/>
        <v>209026.66666666666</v>
      </c>
      <c r="K247" s="2">
        <f t="shared" si="13"/>
        <v>836106.66666666663</v>
      </c>
      <c r="L247" s="2">
        <f t="shared" si="14"/>
        <v>77676.204632726367</v>
      </c>
      <c r="M247" s="2">
        <f t="shared" si="15"/>
        <v>15535.240926545273</v>
      </c>
    </row>
    <row r="248" spans="1:13" x14ac:dyDescent="0.2">
      <c r="A248" s="1" t="s">
        <v>319</v>
      </c>
      <c r="B248" s="1" t="s">
        <v>325</v>
      </c>
      <c r="C248" s="1" t="s">
        <v>31</v>
      </c>
      <c r="D248" s="1" t="s">
        <v>16</v>
      </c>
      <c r="E248" s="1" t="s">
        <v>17</v>
      </c>
      <c r="F248" s="2">
        <v>2.2000000000000002</v>
      </c>
      <c r="G248" s="2">
        <v>375</v>
      </c>
      <c r="H248" s="2">
        <v>875</v>
      </c>
      <c r="I248" s="2">
        <v>290</v>
      </c>
      <c r="J248" s="2">
        <f t="shared" si="12"/>
        <v>109375</v>
      </c>
      <c r="K248" s="2">
        <f t="shared" si="13"/>
        <v>437500</v>
      </c>
      <c r="L248" s="2">
        <f t="shared" si="14"/>
        <v>40644.741731698254</v>
      </c>
      <c r="M248" s="2">
        <f t="shared" si="15"/>
        <v>8128.9483463396509</v>
      </c>
    </row>
    <row r="249" spans="1:13" x14ac:dyDescent="0.2">
      <c r="A249" s="1" t="s">
        <v>319</v>
      </c>
      <c r="B249" s="1" t="s">
        <v>326</v>
      </c>
      <c r="C249" s="1" t="s">
        <v>81</v>
      </c>
      <c r="D249" s="1" t="s">
        <v>16</v>
      </c>
      <c r="E249" s="1" t="s">
        <v>17</v>
      </c>
      <c r="F249" s="2">
        <v>0.44</v>
      </c>
      <c r="G249" s="2">
        <v>18</v>
      </c>
      <c r="H249" s="2">
        <v>655</v>
      </c>
      <c r="I249" s="2">
        <v>300</v>
      </c>
      <c r="J249" s="2">
        <f t="shared" si="12"/>
        <v>3930</v>
      </c>
      <c r="K249" s="2">
        <f t="shared" si="13"/>
        <v>15720</v>
      </c>
      <c r="L249" s="2">
        <f t="shared" si="14"/>
        <v>1460.4236343366779</v>
      </c>
      <c r="M249" s="2">
        <f t="shared" si="15"/>
        <v>292.08472686733558</v>
      </c>
    </row>
    <row r="250" spans="1:13" x14ac:dyDescent="0.2">
      <c r="A250" s="1" t="s">
        <v>319</v>
      </c>
      <c r="B250" s="1" t="s">
        <v>327</v>
      </c>
      <c r="C250" s="1" t="s">
        <v>328</v>
      </c>
      <c r="D250" s="1" t="s">
        <v>16</v>
      </c>
      <c r="E250" s="1" t="s">
        <v>21</v>
      </c>
      <c r="F250" s="2">
        <v>3</v>
      </c>
      <c r="G250" s="2">
        <v>146</v>
      </c>
      <c r="H250" s="2">
        <v>1450</v>
      </c>
      <c r="I250" s="2">
        <v>345</v>
      </c>
      <c r="J250" s="2">
        <f t="shared" si="12"/>
        <v>70566.666666666672</v>
      </c>
      <c r="K250" s="2">
        <f t="shared" si="13"/>
        <v>282266.66666666669</v>
      </c>
      <c r="L250" s="2">
        <f t="shared" si="14"/>
        <v>26223.213179734921</v>
      </c>
      <c r="M250" s="2">
        <f t="shared" si="15"/>
        <v>5244.6426359469842</v>
      </c>
    </row>
    <row r="251" spans="1:13" x14ac:dyDescent="0.2">
      <c r="A251" s="1" t="s">
        <v>319</v>
      </c>
      <c r="B251" s="1" t="s">
        <v>329</v>
      </c>
      <c r="C251" s="1" t="s">
        <v>37</v>
      </c>
      <c r="D251" s="1" t="s">
        <v>16</v>
      </c>
      <c r="E251" s="1" t="s">
        <v>21</v>
      </c>
      <c r="F251" s="2">
        <v>2.2000000000000002</v>
      </c>
      <c r="G251" s="2">
        <v>553</v>
      </c>
      <c r="H251" s="2">
        <v>700</v>
      </c>
      <c r="I251" s="2">
        <v>290</v>
      </c>
      <c r="J251" s="2">
        <f t="shared" si="12"/>
        <v>129033.33333333333</v>
      </c>
      <c r="K251" s="2">
        <f t="shared" si="13"/>
        <v>516133.33333333331</v>
      </c>
      <c r="L251" s="2">
        <f t="shared" si="14"/>
        <v>47949.956645608821</v>
      </c>
      <c r="M251" s="2">
        <f t="shared" si="15"/>
        <v>9589.9913291217636</v>
      </c>
    </row>
    <row r="252" spans="1:13" x14ac:dyDescent="0.2">
      <c r="A252" s="1" t="s">
        <v>319</v>
      </c>
      <c r="B252" s="1" t="s">
        <v>330</v>
      </c>
      <c r="C252" s="1" t="s">
        <v>49</v>
      </c>
      <c r="D252" s="1" t="s">
        <v>16</v>
      </c>
      <c r="E252" s="1" t="s">
        <v>21</v>
      </c>
      <c r="F252" s="2">
        <v>4</v>
      </c>
      <c r="G252" s="2">
        <v>377</v>
      </c>
      <c r="H252" s="2">
        <v>2300</v>
      </c>
      <c r="I252" s="2">
        <v>325</v>
      </c>
      <c r="J252" s="2">
        <f t="shared" si="12"/>
        <v>289033.33333333331</v>
      </c>
      <c r="K252" s="2">
        <f t="shared" si="13"/>
        <v>1156133.3333333333</v>
      </c>
      <c r="L252" s="2">
        <f t="shared" si="14"/>
        <v>107407.4074074074</v>
      </c>
      <c r="M252" s="2">
        <f t="shared" si="15"/>
        <v>21481.481481481482</v>
      </c>
    </row>
    <row r="253" spans="1:13" x14ac:dyDescent="0.2">
      <c r="A253" s="1" t="s">
        <v>319</v>
      </c>
      <c r="B253" s="1" t="s">
        <v>331</v>
      </c>
      <c r="C253" s="1" t="s">
        <v>69</v>
      </c>
      <c r="D253" s="1" t="s">
        <v>16</v>
      </c>
      <c r="E253" s="1" t="s">
        <v>21</v>
      </c>
      <c r="F253" s="2">
        <v>14.32</v>
      </c>
      <c r="G253" s="2">
        <v>557</v>
      </c>
      <c r="H253" s="2">
        <v>1175</v>
      </c>
      <c r="I253" s="2">
        <v>300</v>
      </c>
      <c r="J253" s="2">
        <f t="shared" si="12"/>
        <v>218158.33333333334</v>
      </c>
      <c r="K253" s="2">
        <f t="shared" si="13"/>
        <v>872633.33333333337</v>
      </c>
      <c r="L253" s="2">
        <f t="shared" si="14"/>
        <v>81069.614765266946</v>
      </c>
      <c r="M253" s="2">
        <f t="shared" si="15"/>
        <v>16213.922953053388</v>
      </c>
    </row>
    <row r="254" spans="1:13" x14ac:dyDescent="0.2">
      <c r="A254" s="1" t="s">
        <v>319</v>
      </c>
      <c r="B254" s="1" t="s">
        <v>332</v>
      </c>
      <c r="C254" s="1" t="s">
        <v>99</v>
      </c>
      <c r="D254" s="1" t="s">
        <v>16</v>
      </c>
      <c r="E254" s="1" t="s">
        <v>21</v>
      </c>
      <c r="F254" s="2">
        <v>2.2000000000000002</v>
      </c>
      <c r="G254" s="2">
        <v>141</v>
      </c>
      <c r="H254" s="2">
        <v>1750</v>
      </c>
      <c r="I254" s="2">
        <v>355</v>
      </c>
      <c r="J254" s="2">
        <f t="shared" si="12"/>
        <v>82250</v>
      </c>
      <c r="K254" s="2">
        <f t="shared" si="13"/>
        <v>329000</v>
      </c>
      <c r="L254" s="2">
        <f t="shared" si="14"/>
        <v>30564.845782237087</v>
      </c>
      <c r="M254" s="2">
        <f t="shared" si="15"/>
        <v>6112.9691564474178</v>
      </c>
    </row>
    <row r="255" spans="1:13" x14ac:dyDescent="0.2">
      <c r="A255" s="1" t="s">
        <v>333</v>
      </c>
      <c r="B255" s="1" t="s">
        <v>334</v>
      </c>
      <c r="C255" s="1" t="s">
        <v>37</v>
      </c>
      <c r="D255" s="1" t="s">
        <v>16</v>
      </c>
      <c r="E255" s="1" t="s">
        <v>17</v>
      </c>
      <c r="F255" s="2">
        <v>7.74</v>
      </c>
      <c r="G255" s="2">
        <v>601</v>
      </c>
      <c r="H255" s="2">
        <v>980</v>
      </c>
      <c r="I255" s="2">
        <v>325</v>
      </c>
      <c r="J255" s="2">
        <f t="shared" si="12"/>
        <v>196326.66666666666</v>
      </c>
      <c r="K255" s="2">
        <f t="shared" si="13"/>
        <v>785306.66666666663</v>
      </c>
      <c r="L255" s="2">
        <f t="shared" si="14"/>
        <v>72956.769478508606</v>
      </c>
      <c r="M255" s="2">
        <f t="shared" si="15"/>
        <v>14591.353895701721</v>
      </c>
    </row>
    <row r="256" spans="1:13" x14ac:dyDescent="0.2">
      <c r="A256" s="1" t="s">
        <v>333</v>
      </c>
      <c r="B256" s="1" t="s">
        <v>335</v>
      </c>
      <c r="C256" s="1" t="s">
        <v>15</v>
      </c>
      <c r="D256" s="1" t="s">
        <v>16</v>
      </c>
      <c r="E256" s="1" t="s">
        <v>21</v>
      </c>
      <c r="F256" s="2">
        <v>1.5</v>
      </c>
      <c r="G256" s="2">
        <v>91</v>
      </c>
      <c r="H256" s="2">
        <v>710</v>
      </c>
      <c r="I256" s="2">
        <v>290</v>
      </c>
      <c r="J256" s="2">
        <f t="shared" si="12"/>
        <v>21536.666666666668</v>
      </c>
      <c r="K256" s="2">
        <f t="shared" si="13"/>
        <v>86146.666666666672</v>
      </c>
      <c r="L256" s="2">
        <f t="shared" si="14"/>
        <v>8003.2206119162647</v>
      </c>
      <c r="M256" s="2">
        <f t="shared" si="15"/>
        <v>1600.644122383253</v>
      </c>
    </row>
    <row r="257" spans="1:13" x14ac:dyDescent="0.2">
      <c r="A257" s="1" t="s">
        <v>333</v>
      </c>
      <c r="B257" s="1" t="s">
        <v>336</v>
      </c>
      <c r="C257" s="1" t="s">
        <v>337</v>
      </c>
      <c r="D257" s="1" t="s">
        <v>16</v>
      </c>
      <c r="E257" s="1" t="s">
        <v>21</v>
      </c>
      <c r="F257" s="2">
        <v>0.21</v>
      </c>
      <c r="G257" s="2">
        <v>155</v>
      </c>
      <c r="H257" s="2">
        <v>675</v>
      </c>
      <c r="I257" s="2">
        <v>280</v>
      </c>
      <c r="J257" s="2">
        <f t="shared" si="12"/>
        <v>34875</v>
      </c>
      <c r="K257" s="2">
        <f t="shared" si="13"/>
        <v>139500</v>
      </c>
      <c r="L257" s="2">
        <f t="shared" si="14"/>
        <v>12959.866220735787</v>
      </c>
      <c r="M257" s="2">
        <f t="shared" si="15"/>
        <v>2591.9732441471574</v>
      </c>
    </row>
    <row r="258" spans="1:13" x14ac:dyDescent="0.2">
      <c r="A258" s="1" t="s">
        <v>333</v>
      </c>
      <c r="B258" s="1" t="s">
        <v>338</v>
      </c>
      <c r="C258" s="1" t="s">
        <v>337</v>
      </c>
      <c r="D258" s="1" t="s">
        <v>16</v>
      </c>
      <c r="E258" s="1" t="s">
        <v>21</v>
      </c>
      <c r="F258" s="2">
        <v>7.31</v>
      </c>
      <c r="G258" s="2">
        <v>461</v>
      </c>
      <c r="H258" s="2">
        <v>655</v>
      </c>
      <c r="I258" s="2">
        <v>270</v>
      </c>
      <c r="J258" s="2">
        <f t="shared" si="12"/>
        <v>100651.66666666667</v>
      </c>
      <c r="K258" s="2">
        <f t="shared" si="13"/>
        <v>402606.66666666669</v>
      </c>
      <c r="L258" s="2">
        <f t="shared" si="14"/>
        <v>37403.071968289361</v>
      </c>
      <c r="M258" s="2">
        <f t="shared" si="15"/>
        <v>7480.6143936578719</v>
      </c>
    </row>
    <row r="259" spans="1:13" x14ac:dyDescent="0.2">
      <c r="A259" s="1" t="s">
        <v>333</v>
      </c>
      <c r="B259" s="1" t="s">
        <v>339</v>
      </c>
      <c r="C259" s="1" t="s">
        <v>15</v>
      </c>
      <c r="D259" s="1" t="s">
        <v>16</v>
      </c>
      <c r="E259" s="1" t="s">
        <v>21</v>
      </c>
      <c r="F259" s="2">
        <v>1.58</v>
      </c>
      <c r="G259" s="2">
        <v>70</v>
      </c>
      <c r="H259" s="2">
        <v>625</v>
      </c>
      <c r="I259" s="2">
        <v>250</v>
      </c>
      <c r="J259" s="2">
        <f t="shared" ref="J259:J322" si="16">(H259*G259)/3</f>
        <v>14583.333333333334</v>
      </c>
      <c r="K259" s="2">
        <f t="shared" ref="K259:K322" si="17">G259*H259++J259</f>
        <v>58333.333333333336</v>
      </c>
      <c r="L259" s="2">
        <f t="shared" si="14"/>
        <v>5419.2988975597673</v>
      </c>
      <c r="M259" s="2">
        <f t="shared" si="15"/>
        <v>1083.8597795119535</v>
      </c>
    </row>
    <row r="260" spans="1:13" x14ac:dyDescent="0.2">
      <c r="A260" s="1" t="s">
        <v>333</v>
      </c>
      <c r="B260" s="1" t="s">
        <v>340</v>
      </c>
      <c r="C260" s="1" t="s">
        <v>15</v>
      </c>
      <c r="D260" s="1" t="s">
        <v>16</v>
      </c>
      <c r="E260" s="1" t="s">
        <v>21</v>
      </c>
      <c r="F260" s="2">
        <v>1.58</v>
      </c>
      <c r="G260" s="2">
        <v>91</v>
      </c>
      <c r="H260" s="2">
        <v>900</v>
      </c>
      <c r="I260" s="2">
        <v>280</v>
      </c>
      <c r="J260" s="2">
        <f t="shared" si="16"/>
        <v>27300</v>
      </c>
      <c r="K260" s="2">
        <f t="shared" si="17"/>
        <v>109200</v>
      </c>
      <c r="L260" s="2">
        <f t="shared" ref="L260:L323" si="18">K260/10.764</f>
        <v>10144.927536231884</v>
      </c>
      <c r="M260" s="2">
        <f t="shared" ref="M260:M323" si="19">L260/5</f>
        <v>2028.9855072463768</v>
      </c>
    </row>
    <row r="261" spans="1:13" x14ac:dyDescent="0.2">
      <c r="A261" s="1" t="s">
        <v>333</v>
      </c>
      <c r="B261" s="1" t="s">
        <v>341</v>
      </c>
      <c r="C261" s="1" t="s">
        <v>15</v>
      </c>
      <c r="D261" s="1" t="s">
        <v>16</v>
      </c>
      <c r="E261" s="1" t="s">
        <v>21</v>
      </c>
      <c r="F261" s="2">
        <v>3.15</v>
      </c>
      <c r="G261" s="2">
        <v>161</v>
      </c>
      <c r="H261" s="2">
        <v>700</v>
      </c>
      <c r="I261" s="2">
        <v>250</v>
      </c>
      <c r="J261" s="2">
        <f t="shared" si="16"/>
        <v>37566.666666666664</v>
      </c>
      <c r="K261" s="2">
        <f t="shared" si="17"/>
        <v>150266.66666666666</v>
      </c>
      <c r="L261" s="2">
        <f t="shared" si="18"/>
        <v>13960.11396011396</v>
      </c>
      <c r="M261" s="2">
        <f t="shared" si="19"/>
        <v>2792.0227920227921</v>
      </c>
    </row>
    <row r="262" spans="1:13" x14ac:dyDescent="0.2">
      <c r="A262" s="1" t="s">
        <v>342</v>
      </c>
      <c r="B262" s="1" t="s">
        <v>343</v>
      </c>
      <c r="C262" s="1" t="s">
        <v>303</v>
      </c>
      <c r="D262" s="1" t="s">
        <v>16</v>
      </c>
      <c r="E262" s="1" t="s">
        <v>17</v>
      </c>
      <c r="F262" s="2">
        <v>0.17</v>
      </c>
      <c r="G262" s="2">
        <v>25</v>
      </c>
      <c r="H262" s="2">
        <v>1750</v>
      </c>
      <c r="I262" s="2">
        <v>340</v>
      </c>
      <c r="J262" s="2">
        <f t="shared" si="16"/>
        <v>14583.333333333334</v>
      </c>
      <c r="K262" s="2">
        <f t="shared" si="17"/>
        <v>58333.333333333336</v>
      </c>
      <c r="L262" s="2">
        <f t="shared" si="18"/>
        <v>5419.2988975597673</v>
      </c>
      <c r="M262" s="2">
        <f t="shared" si="19"/>
        <v>1083.8597795119535</v>
      </c>
    </row>
    <row r="263" spans="1:13" x14ac:dyDescent="0.2">
      <c r="A263" s="1" t="s">
        <v>342</v>
      </c>
      <c r="B263" s="1" t="s">
        <v>344</v>
      </c>
      <c r="C263" s="1" t="s">
        <v>79</v>
      </c>
      <c r="D263" s="1" t="s">
        <v>16</v>
      </c>
      <c r="E263" s="1" t="s">
        <v>17</v>
      </c>
      <c r="F263" s="2">
        <v>0.41</v>
      </c>
      <c r="G263" s="2">
        <v>134</v>
      </c>
      <c r="H263" s="2">
        <v>695</v>
      </c>
      <c r="I263" s="2">
        <v>290</v>
      </c>
      <c r="J263" s="2">
        <f t="shared" si="16"/>
        <v>31043.333333333332</v>
      </c>
      <c r="K263" s="2">
        <f t="shared" si="17"/>
        <v>124173.33333333333</v>
      </c>
      <c r="L263" s="2">
        <f t="shared" si="18"/>
        <v>11535.984144679796</v>
      </c>
      <c r="M263" s="2">
        <f t="shared" si="19"/>
        <v>2307.1968289359593</v>
      </c>
    </row>
    <row r="264" spans="1:13" x14ac:dyDescent="0.2">
      <c r="A264" s="1" t="s">
        <v>342</v>
      </c>
      <c r="B264" s="1" t="s">
        <v>345</v>
      </c>
      <c r="C264" s="1" t="s">
        <v>165</v>
      </c>
      <c r="D264" s="1" t="s">
        <v>16</v>
      </c>
      <c r="E264" s="1" t="s">
        <v>21</v>
      </c>
      <c r="F264" s="2">
        <v>1.71</v>
      </c>
      <c r="G264" s="2">
        <v>232</v>
      </c>
      <c r="H264" s="2">
        <v>715</v>
      </c>
      <c r="I264" s="2">
        <v>280</v>
      </c>
      <c r="J264" s="2">
        <f t="shared" si="16"/>
        <v>55293.333333333336</v>
      </c>
      <c r="K264" s="2">
        <f t="shared" si="17"/>
        <v>221173.33333333334</v>
      </c>
      <c r="L264" s="2">
        <f t="shared" si="18"/>
        <v>20547.504025764898</v>
      </c>
      <c r="M264" s="2">
        <f t="shared" si="19"/>
        <v>4109.5008051529794</v>
      </c>
    </row>
    <row r="265" spans="1:13" x14ac:dyDescent="0.2">
      <c r="A265" s="1" t="s">
        <v>342</v>
      </c>
      <c r="B265" s="1" t="s">
        <v>346</v>
      </c>
      <c r="C265" s="1" t="s">
        <v>102</v>
      </c>
      <c r="D265" s="1" t="s">
        <v>16</v>
      </c>
      <c r="E265" s="1" t="s">
        <v>21</v>
      </c>
      <c r="F265" s="2">
        <v>7</v>
      </c>
      <c r="G265" s="2">
        <v>274</v>
      </c>
      <c r="H265" s="2">
        <v>585</v>
      </c>
      <c r="I265" s="2">
        <v>280</v>
      </c>
      <c r="J265" s="2">
        <f t="shared" si="16"/>
        <v>53430</v>
      </c>
      <c r="K265" s="2">
        <f t="shared" si="17"/>
        <v>213720</v>
      </c>
      <c r="L265" s="2">
        <f t="shared" si="18"/>
        <v>19855.072463768116</v>
      </c>
      <c r="M265" s="2">
        <f t="shared" si="19"/>
        <v>3971.014492753623</v>
      </c>
    </row>
    <row r="266" spans="1:13" x14ac:dyDescent="0.2">
      <c r="A266" s="1" t="s">
        <v>342</v>
      </c>
      <c r="B266" s="1" t="s">
        <v>347</v>
      </c>
      <c r="C266" s="1" t="s">
        <v>37</v>
      </c>
      <c r="D266" s="1" t="s">
        <v>16</v>
      </c>
      <c r="E266" s="1" t="s">
        <v>21</v>
      </c>
      <c r="F266" s="2">
        <v>55</v>
      </c>
      <c r="G266" s="2">
        <v>95</v>
      </c>
      <c r="H266" s="2">
        <v>485</v>
      </c>
      <c r="I266" s="2">
        <v>270</v>
      </c>
      <c r="J266" s="2">
        <f t="shared" si="16"/>
        <v>15358.333333333334</v>
      </c>
      <c r="K266" s="2">
        <f t="shared" si="17"/>
        <v>61433.333333333336</v>
      </c>
      <c r="L266" s="2">
        <f t="shared" si="18"/>
        <v>5707.2959246872297</v>
      </c>
      <c r="M266" s="2">
        <f t="shared" si="19"/>
        <v>1141.459184937446</v>
      </c>
    </row>
    <row r="267" spans="1:13" x14ac:dyDescent="0.2">
      <c r="A267" s="1" t="s">
        <v>342</v>
      </c>
      <c r="B267" s="1" t="s">
        <v>348</v>
      </c>
      <c r="C267" s="1" t="s">
        <v>37</v>
      </c>
      <c r="D267" s="1" t="s">
        <v>16</v>
      </c>
      <c r="E267" s="1" t="s">
        <v>21</v>
      </c>
      <c r="F267" s="2">
        <v>55</v>
      </c>
      <c r="G267" s="2">
        <v>95</v>
      </c>
      <c r="H267" s="2">
        <v>485</v>
      </c>
      <c r="I267" s="2">
        <v>270</v>
      </c>
      <c r="J267" s="2">
        <f t="shared" si="16"/>
        <v>15358.333333333334</v>
      </c>
      <c r="K267" s="2">
        <f t="shared" si="17"/>
        <v>61433.333333333336</v>
      </c>
      <c r="L267" s="2">
        <f t="shared" si="18"/>
        <v>5707.2959246872297</v>
      </c>
      <c r="M267" s="2">
        <f t="shared" si="19"/>
        <v>1141.459184937446</v>
      </c>
    </row>
    <row r="268" spans="1:13" x14ac:dyDescent="0.2">
      <c r="A268" s="1" t="s">
        <v>342</v>
      </c>
      <c r="B268" s="1" t="s">
        <v>349</v>
      </c>
      <c r="C268" s="1" t="s">
        <v>37</v>
      </c>
      <c r="D268" s="1" t="s">
        <v>16</v>
      </c>
      <c r="E268" s="1" t="s">
        <v>21</v>
      </c>
      <c r="F268" s="2">
        <v>55</v>
      </c>
      <c r="G268" s="2">
        <v>95</v>
      </c>
      <c r="H268" s="2">
        <v>485</v>
      </c>
      <c r="I268" s="2">
        <v>270</v>
      </c>
      <c r="J268" s="2">
        <f t="shared" si="16"/>
        <v>15358.333333333334</v>
      </c>
      <c r="K268" s="2">
        <f t="shared" si="17"/>
        <v>61433.333333333336</v>
      </c>
      <c r="L268" s="2">
        <f t="shared" si="18"/>
        <v>5707.2959246872297</v>
      </c>
      <c r="M268" s="2">
        <f t="shared" si="19"/>
        <v>1141.459184937446</v>
      </c>
    </row>
    <row r="269" spans="1:13" x14ac:dyDescent="0.2">
      <c r="A269" s="1" t="s">
        <v>342</v>
      </c>
      <c r="B269" s="1" t="s">
        <v>350</v>
      </c>
      <c r="C269" s="1" t="s">
        <v>102</v>
      </c>
      <c r="D269" s="1" t="s">
        <v>16</v>
      </c>
      <c r="E269" s="1" t="s">
        <v>21</v>
      </c>
      <c r="F269" s="2">
        <v>7</v>
      </c>
      <c r="G269" s="2">
        <v>184</v>
      </c>
      <c r="H269" s="2">
        <v>480</v>
      </c>
      <c r="I269" s="2">
        <v>280</v>
      </c>
      <c r="J269" s="2">
        <f t="shared" si="16"/>
        <v>29440</v>
      </c>
      <c r="K269" s="2">
        <f t="shared" si="17"/>
        <v>117760</v>
      </c>
      <c r="L269" s="2">
        <f t="shared" si="18"/>
        <v>10940.170940170941</v>
      </c>
      <c r="M269" s="2">
        <f t="shared" si="19"/>
        <v>2188.0341880341884</v>
      </c>
    </row>
    <row r="270" spans="1:13" x14ac:dyDescent="0.2">
      <c r="A270" s="1" t="s">
        <v>342</v>
      </c>
      <c r="B270" s="1" t="s">
        <v>351</v>
      </c>
      <c r="C270" s="1" t="s">
        <v>102</v>
      </c>
      <c r="D270" s="1" t="s">
        <v>16</v>
      </c>
      <c r="E270" s="1" t="s">
        <v>21</v>
      </c>
      <c r="F270" s="2">
        <v>7</v>
      </c>
      <c r="G270" s="2">
        <v>184</v>
      </c>
      <c r="H270" s="2">
        <v>480</v>
      </c>
      <c r="I270" s="2">
        <v>280</v>
      </c>
      <c r="J270" s="2">
        <f t="shared" si="16"/>
        <v>29440</v>
      </c>
      <c r="K270" s="2">
        <f t="shared" si="17"/>
        <v>117760</v>
      </c>
      <c r="L270" s="2">
        <f t="shared" si="18"/>
        <v>10940.170940170941</v>
      </c>
      <c r="M270" s="2">
        <f t="shared" si="19"/>
        <v>2188.0341880341884</v>
      </c>
    </row>
    <row r="271" spans="1:13" x14ac:dyDescent="0.2">
      <c r="A271" s="1" t="s">
        <v>342</v>
      </c>
      <c r="B271" s="1" t="s">
        <v>352</v>
      </c>
      <c r="C271" s="1" t="s">
        <v>102</v>
      </c>
      <c r="D271" s="1" t="s">
        <v>16</v>
      </c>
      <c r="E271" s="1" t="s">
        <v>21</v>
      </c>
      <c r="F271" s="2">
        <v>7</v>
      </c>
      <c r="G271" s="2">
        <v>184</v>
      </c>
      <c r="H271" s="2">
        <v>480</v>
      </c>
      <c r="I271" s="2">
        <v>280</v>
      </c>
      <c r="J271" s="2">
        <f t="shared" si="16"/>
        <v>29440</v>
      </c>
      <c r="K271" s="2">
        <f t="shared" si="17"/>
        <v>117760</v>
      </c>
      <c r="L271" s="2">
        <f t="shared" si="18"/>
        <v>10940.170940170941</v>
      </c>
      <c r="M271" s="2">
        <f t="shared" si="19"/>
        <v>2188.0341880341884</v>
      </c>
    </row>
    <row r="272" spans="1:13" x14ac:dyDescent="0.2">
      <c r="A272" s="1" t="s">
        <v>342</v>
      </c>
      <c r="B272" s="1" t="s">
        <v>353</v>
      </c>
      <c r="C272" s="1" t="s">
        <v>37</v>
      </c>
      <c r="D272" s="1" t="s">
        <v>16</v>
      </c>
      <c r="E272" s="1" t="s">
        <v>21</v>
      </c>
      <c r="F272" s="2">
        <v>3.71</v>
      </c>
      <c r="G272" s="2">
        <v>89</v>
      </c>
      <c r="H272" s="2">
        <v>500</v>
      </c>
      <c r="I272" s="2">
        <v>270</v>
      </c>
      <c r="J272" s="2">
        <f t="shared" si="16"/>
        <v>14833.333333333334</v>
      </c>
      <c r="K272" s="2">
        <f t="shared" si="17"/>
        <v>59333.333333333336</v>
      </c>
      <c r="L272" s="2">
        <f t="shared" si="18"/>
        <v>5512.2011643750784</v>
      </c>
      <c r="M272" s="2">
        <f t="shared" si="19"/>
        <v>1102.4402328750157</v>
      </c>
    </row>
    <row r="273" spans="1:13" x14ac:dyDescent="0.2">
      <c r="A273" s="1" t="s">
        <v>342</v>
      </c>
      <c r="B273" s="1" t="s">
        <v>354</v>
      </c>
      <c r="C273" s="1" t="s">
        <v>37</v>
      </c>
      <c r="D273" s="1" t="s">
        <v>16</v>
      </c>
      <c r="E273" s="1" t="s">
        <v>21</v>
      </c>
      <c r="F273" s="2">
        <v>3.71</v>
      </c>
      <c r="G273" s="2">
        <v>90</v>
      </c>
      <c r="H273" s="2">
        <v>500</v>
      </c>
      <c r="I273" s="2">
        <v>270</v>
      </c>
      <c r="J273" s="2">
        <f t="shared" si="16"/>
        <v>15000</v>
      </c>
      <c r="K273" s="2">
        <f t="shared" si="17"/>
        <v>60000</v>
      </c>
      <c r="L273" s="2">
        <f t="shared" si="18"/>
        <v>5574.1360089186182</v>
      </c>
      <c r="M273" s="2">
        <f t="shared" si="19"/>
        <v>1114.8272017837237</v>
      </c>
    </row>
    <row r="274" spans="1:13" x14ac:dyDescent="0.2">
      <c r="A274" s="1" t="s">
        <v>342</v>
      </c>
      <c r="B274" s="1" t="s">
        <v>355</v>
      </c>
      <c r="C274" s="1" t="s">
        <v>37</v>
      </c>
      <c r="D274" s="1" t="s">
        <v>16</v>
      </c>
      <c r="E274" s="1" t="s">
        <v>21</v>
      </c>
      <c r="F274" s="2">
        <v>3.71</v>
      </c>
      <c r="G274" s="2">
        <v>95</v>
      </c>
      <c r="H274" s="2">
        <v>500</v>
      </c>
      <c r="I274" s="2">
        <v>270</v>
      </c>
      <c r="J274" s="2">
        <f t="shared" si="16"/>
        <v>15833.333333333334</v>
      </c>
      <c r="K274" s="2">
        <f t="shared" si="17"/>
        <v>63333.333333333336</v>
      </c>
      <c r="L274" s="2">
        <f t="shared" si="18"/>
        <v>5883.8102316363193</v>
      </c>
      <c r="M274" s="2">
        <f t="shared" si="19"/>
        <v>1176.7620463272638</v>
      </c>
    </row>
    <row r="275" spans="1:13" x14ac:dyDescent="0.2">
      <c r="A275" s="1" t="s">
        <v>342</v>
      </c>
      <c r="B275" s="1" t="s">
        <v>356</v>
      </c>
      <c r="C275" s="1" t="s">
        <v>37</v>
      </c>
      <c r="D275" s="1" t="s">
        <v>16</v>
      </c>
      <c r="E275" s="1" t="s">
        <v>21</v>
      </c>
      <c r="F275" s="2">
        <v>3.71</v>
      </c>
      <c r="G275" s="2">
        <v>95</v>
      </c>
      <c r="H275" s="2">
        <v>500</v>
      </c>
      <c r="I275" s="2">
        <v>270</v>
      </c>
      <c r="J275" s="2">
        <f t="shared" si="16"/>
        <v>15833.333333333334</v>
      </c>
      <c r="K275" s="2">
        <f t="shared" si="17"/>
        <v>63333.333333333336</v>
      </c>
      <c r="L275" s="2">
        <f t="shared" si="18"/>
        <v>5883.8102316363193</v>
      </c>
      <c r="M275" s="2">
        <f t="shared" si="19"/>
        <v>1176.7620463272638</v>
      </c>
    </row>
    <row r="276" spans="1:13" x14ac:dyDescent="0.2">
      <c r="A276" s="1" t="s">
        <v>342</v>
      </c>
      <c r="B276" s="1" t="s">
        <v>357</v>
      </c>
      <c r="C276" s="1" t="s">
        <v>37</v>
      </c>
      <c r="D276" s="1" t="s">
        <v>42</v>
      </c>
      <c r="E276" s="1" t="s">
        <v>21</v>
      </c>
      <c r="F276" s="2">
        <v>55</v>
      </c>
      <c r="G276" s="2">
        <v>40</v>
      </c>
      <c r="H276" s="2">
        <v>1800</v>
      </c>
      <c r="I276" s="2">
        <v>250</v>
      </c>
      <c r="J276" s="2">
        <f t="shared" si="16"/>
        <v>24000</v>
      </c>
      <c r="K276" s="2">
        <f t="shared" si="17"/>
        <v>96000</v>
      </c>
      <c r="L276" s="2">
        <f t="shared" si="18"/>
        <v>8918.6176142697896</v>
      </c>
      <c r="M276" s="2">
        <f t="shared" si="19"/>
        <v>1783.723522853958</v>
      </c>
    </row>
    <row r="277" spans="1:13" x14ac:dyDescent="0.2">
      <c r="A277" s="1" t="s">
        <v>342</v>
      </c>
      <c r="B277" s="1" t="s">
        <v>358</v>
      </c>
      <c r="C277" s="1" t="s">
        <v>102</v>
      </c>
      <c r="D277" s="1" t="s">
        <v>16</v>
      </c>
      <c r="E277" s="1" t="s">
        <v>21</v>
      </c>
      <c r="F277" s="2">
        <v>7</v>
      </c>
      <c r="G277" s="2">
        <v>564</v>
      </c>
      <c r="H277" s="2">
        <v>500</v>
      </c>
      <c r="I277" s="2">
        <v>260</v>
      </c>
      <c r="J277" s="2">
        <f t="shared" si="16"/>
        <v>94000</v>
      </c>
      <c r="K277" s="2">
        <f t="shared" si="17"/>
        <v>376000</v>
      </c>
      <c r="L277" s="2">
        <f t="shared" si="18"/>
        <v>34931.252322556669</v>
      </c>
      <c r="M277" s="2">
        <f t="shared" si="19"/>
        <v>6986.250464511334</v>
      </c>
    </row>
    <row r="278" spans="1:13" x14ac:dyDescent="0.2">
      <c r="A278" s="1" t="s">
        <v>342</v>
      </c>
      <c r="B278" s="1" t="s">
        <v>359</v>
      </c>
      <c r="C278" s="1" t="s">
        <v>69</v>
      </c>
      <c r="D278" s="1" t="s">
        <v>16</v>
      </c>
      <c r="E278" s="1" t="s">
        <v>21</v>
      </c>
      <c r="F278" s="2">
        <v>0.24</v>
      </c>
      <c r="G278" s="2">
        <v>582</v>
      </c>
      <c r="H278" s="2">
        <v>580</v>
      </c>
      <c r="I278" s="2">
        <v>270</v>
      </c>
      <c r="J278" s="2">
        <f t="shared" si="16"/>
        <v>112520</v>
      </c>
      <c r="K278" s="2">
        <f t="shared" si="17"/>
        <v>450080</v>
      </c>
      <c r="L278" s="2">
        <f t="shared" si="18"/>
        <v>41813.452248234862</v>
      </c>
      <c r="M278" s="2">
        <f t="shared" si="19"/>
        <v>8362.6904496469724</v>
      </c>
    </row>
    <row r="279" spans="1:13" x14ac:dyDescent="0.2">
      <c r="A279" s="1" t="s">
        <v>342</v>
      </c>
      <c r="B279" s="1" t="s">
        <v>360</v>
      </c>
      <c r="C279" s="1" t="s">
        <v>102</v>
      </c>
      <c r="D279" s="1" t="s">
        <v>16</v>
      </c>
      <c r="E279" s="1" t="s">
        <v>21</v>
      </c>
      <c r="F279" s="2">
        <v>7</v>
      </c>
      <c r="G279" s="2">
        <v>308</v>
      </c>
      <c r="H279" s="2">
        <v>560</v>
      </c>
      <c r="I279" s="2">
        <v>240</v>
      </c>
      <c r="J279" s="2">
        <f t="shared" si="16"/>
        <v>57493.333333333336</v>
      </c>
      <c r="K279" s="2">
        <f t="shared" si="17"/>
        <v>229973.33333333334</v>
      </c>
      <c r="L279" s="2">
        <f t="shared" si="18"/>
        <v>21365.043973739626</v>
      </c>
      <c r="M279" s="2">
        <f t="shared" si="19"/>
        <v>4273.0087947479251</v>
      </c>
    </row>
    <row r="280" spans="1:13" x14ac:dyDescent="0.2">
      <c r="A280" s="1" t="s">
        <v>342</v>
      </c>
      <c r="B280" s="1" t="s">
        <v>361</v>
      </c>
      <c r="C280" s="1" t="s">
        <v>79</v>
      </c>
      <c r="D280" s="1" t="s">
        <v>16</v>
      </c>
      <c r="E280" s="1" t="s">
        <v>21</v>
      </c>
      <c r="F280" s="2">
        <v>0.41</v>
      </c>
      <c r="G280" s="2">
        <v>90</v>
      </c>
      <c r="H280" s="2">
        <v>680</v>
      </c>
      <c r="I280" s="2">
        <v>250</v>
      </c>
      <c r="J280" s="2">
        <f t="shared" si="16"/>
        <v>20400</v>
      </c>
      <c r="K280" s="2">
        <f t="shared" si="17"/>
        <v>81600</v>
      </c>
      <c r="L280" s="2">
        <f t="shared" si="18"/>
        <v>7580.8249721293205</v>
      </c>
      <c r="M280" s="2">
        <f t="shared" si="19"/>
        <v>1516.1649944258641</v>
      </c>
    </row>
    <row r="281" spans="1:13" x14ac:dyDescent="0.2">
      <c r="A281" s="1" t="s">
        <v>342</v>
      </c>
      <c r="B281" s="1" t="s">
        <v>362</v>
      </c>
      <c r="C281" s="1" t="s">
        <v>165</v>
      </c>
      <c r="D281" s="1" t="s">
        <v>16</v>
      </c>
      <c r="E281" s="1" t="s">
        <v>21</v>
      </c>
      <c r="F281" s="2">
        <v>1.71</v>
      </c>
      <c r="G281" s="2">
        <v>232</v>
      </c>
      <c r="H281" s="2">
        <v>725</v>
      </c>
      <c r="I281" s="2">
        <v>270</v>
      </c>
      <c r="J281" s="2">
        <f t="shared" si="16"/>
        <v>56066.666666666664</v>
      </c>
      <c r="K281" s="2">
        <f t="shared" si="17"/>
        <v>224266.66666666666</v>
      </c>
      <c r="L281" s="2">
        <f t="shared" si="18"/>
        <v>20834.881704446922</v>
      </c>
      <c r="M281" s="2">
        <f t="shared" si="19"/>
        <v>4166.9763408893841</v>
      </c>
    </row>
    <row r="282" spans="1:13" x14ac:dyDescent="0.2">
      <c r="A282" s="1" t="s">
        <v>342</v>
      </c>
      <c r="B282" s="1" t="s">
        <v>363</v>
      </c>
      <c r="C282" s="1" t="s">
        <v>102</v>
      </c>
      <c r="D282" s="1" t="s">
        <v>16</v>
      </c>
      <c r="E282" s="1" t="s">
        <v>21</v>
      </c>
      <c r="F282" s="2">
        <v>7</v>
      </c>
      <c r="G282" s="2">
        <v>184</v>
      </c>
      <c r="H282" s="2">
        <v>485</v>
      </c>
      <c r="I282" s="2">
        <v>200</v>
      </c>
      <c r="J282" s="2">
        <f t="shared" si="16"/>
        <v>29746.666666666668</v>
      </c>
      <c r="K282" s="2">
        <f t="shared" si="17"/>
        <v>118986.66666666667</v>
      </c>
      <c r="L282" s="2">
        <f t="shared" si="18"/>
        <v>11054.131054131056</v>
      </c>
      <c r="M282" s="2">
        <f t="shared" si="19"/>
        <v>2210.8262108262111</v>
      </c>
    </row>
    <row r="283" spans="1:13" x14ac:dyDescent="0.2">
      <c r="A283" s="1" t="s">
        <v>342</v>
      </c>
      <c r="B283" s="1" t="s">
        <v>364</v>
      </c>
      <c r="C283" s="1" t="s">
        <v>102</v>
      </c>
      <c r="D283" s="1" t="s">
        <v>16</v>
      </c>
      <c r="E283" s="1" t="s">
        <v>21</v>
      </c>
      <c r="F283" s="2">
        <v>7</v>
      </c>
      <c r="G283" s="2">
        <v>184</v>
      </c>
      <c r="H283" s="2">
        <v>485</v>
      </c>
      <c r="I283" s="2">
        <v>210</v>
      </c>
      <c r="J283" s="2">
        <f t="shared" si="16"/>
        <v>29746.666666666668</v>
      </c>
      <c r="K283" s="2">
        <f t="shared" si="17"/>
        <v>118986.66666666667</v>
      </c>
      <c r="L283" s="2">
        <f t="shared" si="18"/>
        <v>11054.131054131056</v>
      </c>
      <c r="M283" s="2">
        <f t="shared" si="19"/>
        <v>2210.8262108262111</v>
      </c>
    </row>
    <row r="284" spans="1:13" x14ac:dyDescent="0.2">
      <c r="A284" s="1" t="s">
        <v>342</v>
      </c>
      <c r="B284" s="1" t="s">
        <v>365</v>
      </c>
      <c r="C284" s="1" t="s">
        <v>37</v>
      </c>
      <c r="D284" s="1" t="s">
        <v>16</v>
      </c>
      <c r="E284" s="1" t="s">
        <v>21</v>
      </c>
      <c r="F284" s="2">
        <v>3.71</v>
      </c>
      <c r="G284" s="2">
        <v>867</v>
      </c>
      <c r="H284" s="2">
        <v>700</v>
      </c>
      <c r="I284" s="2">
        <v>230</v>
      </c>
      <c r="J284" s="2">
        <f t="shared" si="16"/>
        <v>202300</v>
      </c>
      <c r="K284" s="2">
        <f t="shared" si="17"/>
        <v>809200</v>
      </c>
      <c r="L284" s="2">
        <f t="shared" si="18"/>
        <v>75176.514306949088</v>
      </c>
      <c r="M284" s="2">
        <f t="shared" si="19"/>
        <v>15035.302861389817</v>
      </c>
    </row>
    <row r="285" spans="1:13" x14ac:dyDescent="0.2">
      <c r="A285" s="1" t="s">
        <v>366</v>
      </c>
      <c r="B285" s="1" t="s">
        <v>367</v>
      </c>
      <c r="C285" s="1" t="s">
        <v>107</v>
      </c>
      <c r="D285" s="1" t="s">
        <v>16</v>
      </c>
      <c r="E285" s="1" t="s">
        <v>17</v>
      </c>
      <c r="F285" s="2">
        <v>80</v>
      </c>
      <c r="G285" s="2">
        <v>1105</v>
      </c>
      <c r="H285" s="2">
        <v>2480</v>
      </c>
      <c r="I285" s="2">
        <v>345</v>
      </c>
      <c r="J285" s="2">
        <f t="shared" si="16"/>
        <v>913466.66666666663</v>
      </c>
      <c r="K285" s="2">
        <f t="shared" si="17"/>
        <v>3653866.6666666665</v>
      </c>
      <c r="L285" s="2">
        <f t="shared" si="18"/>
        <v>339452.49597423512</v>
      </c>
      <c r="M285" s="2">
        <f t="shared" si="19"/>
        <v>67890.499194847027</v>
      </c>
    </row>
    <row r="286" spans="1:13" x14ac:dyDescent="0.2">
      <c r="A286" s="1" t="s">
        <v>366</v>
      </c>
      <c r="B286" s="1" t="s">
        <v>368</v>
      </c>
      <c r="C286" s="1" t="s">
        <v>140</v>
      </c>
      <c r="D286" s="1" t="s">
        <v>16</v>
      </c>
      <c r="E286" s="1" t="s">
        <v>21</v>
      </c>
      <c r="F286" s="2">
        <v>0.21</v>
      </c>
      <c r="G286" s="2">
        <v>361</v>
      </c>
      <c r="H286" s="2">
        <v>1080</v>
      </c>
      <c r="I286" s="2">
        <v>320</v>
      </c>
      <c r="J286" s="2">
        <f t="shared" si="16"/>
        <v>129960</v>
      </c>
      <c r="K286" s="2">
        <f t="shared" si="17"/>
        <v>519840</v>
      </c>
      <c r="L286" s="2">
        <f t="shared" si="18"/>
        <v>48294.31438127091</v>
      </c>
      <c r="M286" s="2">
        <f t="shared" si="19"/>
        <v>9658.8628762541812</v>
      </c>
    </row>
    <row r="287" spans="1:13" x14ac:dyDescent="0.2">
      <c r="A287" s="1" t="s">
        <v>366</v>
      </c>
      <c r="B287" s="1" t="s">
        <v>369</v>
      </c>
      <c r="C287" s="1" t="s">
        <v>140</v>
      </c>
      <c r="D287" s="1" t="s">
        <v>16</v>
      </c>
      <c r="E287" s="1" t="s">
        <v>21</v>
      </c>
      <c r="F287" s="2">
        <v>25</v>
      </c>
      <c r="G287" s="2">
        <v>2786</v>
      </c>
      <c r="H287" s="2">
        <v>1175</v>
      </c>
      <c r="I287" s="2">
        <v>345</v>
      </c>
      <c r="J287" s="2">
        <f t="shared" si="16"/>
        <v>1091183.3333333333</v>
      </c>
      <c r="K287" s="2">
        <f t="shared" si="17"/>
        <v>4364733.333333333</v>
      </c>
      <c r="L287" s="2">
        <f t="shared" si="18"/>
        <v>405493.62071101199</v>
      </c>
      <c r="M287" s="2">
        <f t="shared" si="19"/>
        <v>81098.724142202394</v>
      </c>
    </row>
    <row r="288" spans="1:13" x14ac:dyDescent="0.2">
      <c r="A288" s="1" t="s">
        <v>366</v>
      </c>
      <c r="B288" s="1" t="s">
        <v>370</v>
      </c>
      <c r="C288" s="1" t="s">
        <v>140</v>
      </c>
      <c r="D288" s="1" t="s">
        <v>16</v>
      </c>
      <c r="E288" s="1" t="s">
        <v>21</v>
      </c>
      <c r="F288" s="2">
        <v>25</v>
      </c>
      <c r="G288" s="2">
        <v>2786</v>
      </c>
      <c r="H288" s="2">
        <v>1175</v>
      </c>
      <c r="I288" s="2">
        <v>340</v>
      </c>
      <c r="J288" s="2">
        <f t="shared" si="16"/>
        <v>1091183.3333333333</v>
      </c>
      <c r="K288" s="2">
        <f t="shared" si="17"/>
        <v>4364733.333333333</v>
      </c>
      <c r="L288" s="2">
        <f t="shared" si="18"/>
        <v>405493.62071101199</v>
      </c>
      <c r="M288" s="2">
        <f t="shared" si="19"/>
        <v>81098.724142202394</v>
      </c>
    </row>
    <row r="289" spans="1:13" x14ac:dyDescent="0.2">
      <c r="A289" s="1" t="s">
        <v>371</v>
      </c>
      <c r="B289" s="1" t="s">
        <v>372</v>
      </c>
      <c r="C289" s="1" t="s">
        <v>102</v>
      </c>
      <c r="D289" s="1" t="s">
        <v>16</v>
      </c>
      <c r="E289" s="1" t="s">
        <v>17</v>
      </c>
      <c r="F289" s="2">
        <v>2.35</v>
      </c>
      <c r="G289" s="2">
        <v>155</v>
      </c>
      <c r="H289" s="2">
        <v>400</v>
      </c>
      <c r="I289" s="2">
        <v>220</v>
      </c>
      <c r="J289" s="2">
        <f t="shared" si="16"/>
        <v>20666.666666666668</v>
      </c>
      <c r="K289" s="2">
        <f t="shared" si="17"/>
        <v>82666.666666666672</v>
      </c>
      <c r="L289" s="2">
        <f t="shared" si="18"/>
        <v>7679.9207233989855</v>
      </c>
      <c r="M289" s="2">
        <f t="shared" si="19"/>
        <v>1535.9841446797971</v>
      </c>
    </row>
    <row r="290" spans="1:13" x14ac:dyDescent="0.2">
      <c r="A290" s="1" t="s">
        <v>371</v>
      </c>
      <c r="B290" s="1" t="s">
        <v>373</v>
      </c>
      <c r="C290" s="1" t="s">
        <v>37</v>
      </c>
      <c r="D290" s="1" t="s">
        <v>16</v>
      </c>
      <c r="E290" s="1" t="s">
        <v>21</v>
      </c>
      <c r="F290" s="2">
        <v>1</v>
      </c>
      <c r="G290" s="2">
        <v>218</v>
      </c>
      <c r="H290" s="2">
        <v>840</v>
      </c>
      <c r="I290" s="2">
        <v>280</v>
      </c>
      <c r="J290" s="2">
        <f t="shared" si="16"/>
        <v>61040</v>
      </c>
      <c r="K290" s="2">
        <f t="shared" si="17"/>
        <v>244160</v>
      </c>
      <c r="L290" s="2">
        <f t="shared" si="18"/>
        <v>22683.017465626162</v>
      </c>
      <c r="M290" s="2">
        <f t="shared" si="19"/>
        <v>4536.6034931252325</v>
      </c>
    </row>
    <row r="291" spans="1:13" x14ac:dyDescent="0.2">
      <c r="A291" s="1" t="s">
        <v>371</v>
      </c>
      <c r="B291" s="1" t="s">
        <v>374</v>
      </c>
      <c r="C291" s="1" t="s">
        <v>102</v>
      </c>
      <c r="D291" s="1" t="s">
        <v>16</v>
      </c>
      <c r="E291" s="1" t="s">
        <v>21</v>
      </c>
      <c r="F291" s="2">
        <v>8</v>
      </c>
      <c r="G291" s="2">
        <v>546</v>
      </c>
      <c r="H291" s="2">
        <v>420</v>
      </c>
      <c r="I291" s="2">
        <v>210</v>
      </c>
      <c r="J291" s="2">
        <f t="shared" si="16"/>
        <v>76440</v>
      </c>
      <c r="K291" s="2">
        <f t="shared" si="17"/>
        <v>305760</v>
      </c>
      <c r="L291" s="2">
        <f t="shared" si="18"/>
        <v>28405.797101449276</v>
      </c>
      <c r="M291" s="2">
        <f t="shared" si="19"/>
        <v>5681.159420289855</v>
      </c>
    </row>
    <row r="292" spans="1:13" x14ac:dyDescent="0.2">
      <c r="A292" s="1" t="s">
        <v>371</v>
      </c>
      <c r="B292" s="1" t="s">
        <v>375</v>
      </c>
      <c r="C292" s="1" t="s">
        <v>102</v>
      </c>
      <c r="D292" s="1" t="s">
        <v>16</v>
      </c>
      <c r="E292" s="1" t="s">
        <v>21</v>
      </c>
      <c r="F292" s="2">
        <v>8</v>
      </c>
      <c r="G292" s="2">
        <v>213</v>
      </c>
      <c r="H292" s="2">
        <v>545</v>
      </c>
      <c r="I292" s="2">
        <v>210</v>
      </c>
      <c r="J292" s="2">
        <f t="shared" si="16"/>
        <v>38695</v>
      </c>
      <c r="K292" s="2">
        <f t="shared" si="17"/>
        <v>154780</v>
      </c>
      <c r="L292" s="2">
        <f t="shared" si="18"/>
        <v>14379.412857673728</v>
      </c>
      <c r="M292" s="2">
        <f t="shared" si="19"/>
        <v>2875.8825715347457</v>
      </c>
    </row>
    <row r="293" spans="1:13" x14ac:dyDescent="0.2">
      <c r="A293" s="1" t="s">
        <v>371</v>
      </c>
      <c r="B293" s="1" t="s">
        <v>376</v>
      </c>
      <c r="C293" s="1" t="s">
        <v>102</v>
      </c>
      <c r="D293" s="1" t="s">
        <v>16</v>
      </c>
      <c r="E293" s="1" t="s">
        <v>21</v>
      </c>
      <c r="F293" s="2">
        <v>8</v>
      </c>
      <c r="G293" s="2">
        <v>705</v>
      </c>
      <c r="H293" s="2">
        <v>410</v>
      </c>
      <c r="I293" s="2">
        <v>200</v>
      </c>
      <c r="J293" s="2">
        <f t="shared" si="16"/>
        <v>96350</v>
      </c>
      <c r="K293" s="2">
        <f t="shared" si="17"/>
        <v>385400</v>
      </c>
      <c r="L293" s="2">
        <f t="shared" si="18"/>
        <v>35804.533630620586</v>
      </c>
      <c r="M293" s="2">
        <f t="shared" si="19"/>
        <v>7160.9067261241171</v>
      </c>
    </row>
    <row r="294" spans="1:13" x14ac:dyDescent="0.2">
      <c r="A294" s="1" t="s">
        <v>377</v>
      </c>
      <c r="B294" s="1" t="s">
        <v>378</v>
      </c>
      <c r="C294" s="1" t="s">
        <v>59</v>
      </c>
      <c r="D294" s="1" t="s">
        <v>16</v>
      </c>
      <c r="E294" s="1" t="s">
        <v>17</v>
      </c>
      <c r="F294" s="2">
        <v>8.5</v>
      </c>
      <c r="G294" s="2">
        <v>202</v>
      </c>
      <c r="H294" s="2">
        <v>715</v>
      </c>
      <c r="I294" s="2">
        <v>250</v>
      </c>
      <c r="J294" s="2">
        <f t="shared" si="16"/>
        <v>48143.333333333336</v>
      </c>
      <c r="K294" s="2">
        <f t="shared" si="17"/>
        <v>192573.33333333334</v>
      </c>
      <c r="L294" s="2">
        <f t="shared" si="18"/>
        <v>17890.499194847023</v>
      </c>
      <c r="M294" s="2">
        <f t="shared" si="19"/>
        <v>3578.0998389694046</v>
      </c>
    </row>
    <row r="295" spans="1:13" x14ac:dyDescent="0.2">
      <c r="A295" s="1" t="s">
        <v>377</v>
      </c>
      <c r="B295" s="1" t="s">
        <v>379</v>
      </c>
      <c r="C295" s="1" t="s">
        <v>380</v>
      </c>
      <c r="D295" s="1" t="s">
        <v>16</v>
      </c>
      <c r="E295" s="1" t="s">
        <v>21</v>
      </c>
      <c r="F295" s="2">
        <v>15</v>
      </c>
      <c r="G295" s="2">
        <v>122</v>
      </c>
      <c r="H295" s="2">
        <v>525</v>
      </c>
      <c r="I295" s="2">
        <v>210</v>
      </c>
      <c r="J295" s="2">
        <f t="shared" si="16"/>
        <v>21350</v>
      </c>
      <c r="K295" s="2">
        <f t="shared" si="17"/>
        <v>85400</v>
      </c>
      <c r="L295" s="2">
        <f t="shared" si="18"/>
        <v>7933.8535860274997</v>
      </c>
      <c r="M295" s="2">
        <f t="shared" si="19"/>
        <v>1586.7707172055</v>
      </c>
    </row>
    <row r="296" spans="1:13" x14ac:dyDescent="0.2">
      <c r="A296" s="1" t="s">
        <v>377</v>
      </c>
      <c r="B296" s="1" t="s">
        <v>381</v>
      </c>
      <c r="C296" s="1" t="s">
        <v>380</v>
      </c>
      <c r="D296" s="1" t="s">
        <v>16</v>
      </c>
      <c r="E296" s="1" t="s">
        <v>21</v>
      </c>
      <c r="F296" s="2">
        <v>15</v>
      </c>
      <c r="G296" s="2">
        <v>130</v>
      </c>
      <c r="H296" s="2">
        <v>525</v>
      </c>
      <c r="I296" s="2">
        <v>220</v>
      </c>
      <c r="J296" s="2">
        <f t="shared" si="16"/>
        <v>22750</v>
      </c>
      <c r="K296" s="2">
        <f t="shared" si="17"/>
        <v>91000</v>
      </c>
      <c r="L296" s="2">
        <f t="shared" si="18"/>
        <v>8454.1062801932367</v>
      </c>
      <c r="M296" s="2">
        <f t="shared" si="19"/>
        <v>1690.8212560386473</v>
      </c>
    </row>
    <row r="297" spans="1:13" x14ac:dyDescent="0.2">
      <c r="A297" s="1" t="s">
        <v>377</v>
      </c>
      <c r="B297" s="1" t="s">
        <v>382</v>
      </c>
      <c r="C297" s="1" t="s">
        <v>380</v>
      </c>
      <c r="D297" s="1" t="s">
        <v>16</v>
      </c>
      <c r="E297" s="1" t="s">
        <v>21</v>
      </c>
      <c r="F297" s="2">
        <v>15</v>
      </c>
      <c r="G297" s="2">
        <v>122</v>
      </c>
      <c r="H297" s="2">
        <v>435</v>
      </c>
      <c r="I297" s="2">
        <v>200</v>
      </c>
      <c r="J297" s="2">
        <f t="shared" si="16"/>
        <v>17690</v>
      </c>
      <c r="K297" s="2">
        <f t="shared" si="17"/>
        <v>70760</v>
      </c>
      <c r="L297" s="2">
        <f t="shared" si="18"/>
        <v>6573.7643998513568</v>
      </c>
      <c r="M297" s="2">
        <f t="shared" si="19"/>
        <v>1314.7528799702714</v>
      </c>
    </row>
    <row r="298" spans="1:13" x14ac:dyDescent="0.2">
      <c r="A298" s="1" t="s">
        <v>377</v>
      </c>
      <c r="B298" s="1" t="s">
        <v>383</v>
      </c>
      <c r="C298" s="1" t="s">
        <v>113</v>
      </c>
      <c r="D298" s="1" t="s">
        <v>16</v>
      </c>
      <c r="E298" s="1" t="s">
        <v>21</v>
      </c>
      <c r="F298" s="2">
        <v>50</v>
      </c>
      <c r="G298" s="2">
        <v>928</v>
      </c>
      <c r="H298" s="2">
        <v>815</v>
      </c>
      <c r="I298" s="2">
        <v>210</v>
      </c>
      <c r="J298" s="2">
        <f t="shared" si="16"/>
        <v>252106.66666666666</v>
      </c>
      <c r="K298" s="2">
        <f t="shared" si="17"/>
        <v>1008426.6666666666</v>
      </c>
      <c r="L298" s="2">
        <f t="shared" si="18"/>
        <v>93685.12325034065</v>
      </c>
      <c r="M298" s="2">
        <f t="shared" si="19"/>
        <v>18737.024650068131</v>
      </c>
    </row>
    <row r="299" spans="1:13" x14ac:dyDescent="0.2">
      <c r="A299" s="1" t="s">
        <v>377</v>
      </c>
      <c r="B299" s="1" t="s">
        <v>384</v>
      </c>
      <c r="C299" s="1" t="s">
        <v>380</v>
      </c>
      <c r="D299" s="1" t="s">
        <v>16</v>
      </c>
      <c r="E299" s="1" t="s">
        <v>21</v>
      </c>
      <c r="F299" s="2">
        <v>150</v>
      </c>
      <c r="G299" s="2">
        <v>1555</v>
      </c>
      <c r="H299" s="2">
        <v>387</v>
      </c>
      <c r="I299" s="2">
        <v>215</v>
      </c>
      <c r="J299" s="2">
        <f t="shared" si="16"/>
        <v>200595</v>
      </c>
      <c r="K299" s="2">
        <f t="shared" si="17"/>
        <v>802380</v>
      </c>
      <c r="L299" s="2">
        <f t="shared" si="18"/>
        <v>74542.920847268673</v>
      </c>
      <c r="M299" s="2">
        <f t="shared" si="19"/>
        <v>14908.584169453734</v>
      </c>
    </row>
    <row r="300" spans="1:13" x14ac:dyDescent="0.2">
      <c r="A300" s="1" t="s">
        <v>377</v>
      </c>
      <c r="B300" s="1" t="s">
        <v>385</v>
      </c>
      <c r="C300" s="1" t="s">
        <v>380</v>
      </c>
      <c r="D300" s="1" t="s">
        <v>16</v>
      </c>
      <c r="E300" s="1" t="s">
        <v>21</v>
      </c>
      <c r="F300" s="2">
        <v>15</v>
      </c>
      <c r="G300" s="2">
        <v>130</v>
      </c>
      <c r="H300" s="2">
        <v>525</v>
      </c>
      <c r="I300" s="2">
        <v>220</v>
      </c>
      <c r="J300" s="2">
        <f t="shared" si="16"/>
        <v>22750</v>
      </c>
      <c r="K300" s="2">
        <f t="shared" si="17"/>
        <v>91000</v>
      </c>
      <c r="L300" s="2">
        <f t="shared" si="18"/>
        <v>8454.1062801932367</v>
      </c>
      <c r="M300" s="2">
        <f t="shared" si="19"/>
        <v>1690.8212560386473</v>
      </c>
    </row>
    <row r="301" spans="1:13" x14ac:dyDescent="0.2">
      <c r="A301" s="1" t="s">
        <v>377</v>
      </c>
      <c r="B301" s="1" t="s">
        <v>386</v>
      </c>
      <c r="C301" s="1" t="s">
        <v>15</v>
      </c>
      <c r="D301" s="1" t="s">
        <v>42</v>
      </c>
      <c r="E301" s="1" t="s">
        <v>21</v>
      </c>
      <c r="F301" s="2">
        <v>0.28000000000000003</v>
      </c>
      <c r="G301" s="2">
        <v>49</v>
      </c>
      <c r="H301" s="2">
        <v>890</v>
      </c>
      <c r="I301" s="2">
        <v>250</v>
      </c>
      <c r="J301" s="2">
        <f t="shared" si="16"/>
        <v>14536.666666666666</v>
      </c>
      <c r="K301" s="2">
        <f t="shared" si="17"/>
        <v>58146.666666666664</v>
      </c>
      <c r="L301" s="2">
        <f t="shared" si="18"/>
        <v>5401.957141087576</v>
      </c>
      <c r="M301" s="2">
        <f t="shared" si="19"/>
        <v>1080.3914282175151</v>
      </c>
    </row>
    <row r="302" spans="1:13" x14ac:dyDescent="0.2">
      <c r="A302" s="1" t="s">
        <v>377</v>
      </c>
      <c r="B302" s="1" t="s">
        <v>387</v>
      </c>
      <c r="C302" s="1" t="s">
        <v>380</v>
      </c>
      <c r="D302" s="1" t="s">
        <v>16</v>
      </c>
      <c r="E302" s="1" t="s">
        <v>21</v>
      </c>
      <c r="F302" s="2">
        <v>15</v>
      </c>
      <c r="G302" s="2">
        <v>122</v>
      </c>
      <c r="H302" s="2">
        <v>435</v>
      </c>
      <c r="I302" s="2">
        <v>200</v>
      </c>
      <c r="J302" s="2">
        <f t="shared" si="16"/>
        <v>17690</v>
      </c>
      <c r="K302" s="2">
        <f t="shared" si="17"/>
        <v>70760</v>
      </c>
      <c r="L302" s="2">
        <f t="shared" si="18"/>
        <v>6573.7643998513568</v>
      </c>
      <c r="M302" s="2">
        <f t="shared" si="19"/>
        <v>1314.7528799702714</v>
      </c>
    </row>
    <row r="303" spans="1:13" x14ac:dyDescent="0.2">
      <c r="A303" s="1" t="s">
        <v>377</v>
      </c>
      <c r="B303" s="1" t="s">
        <v>388</v>
      </c>
      <c r="C303" s="1" t="s">
        <v>380</v>
      </c>
      <c r="D303" s="1" t="s">
        <v>16</v>
      </c>
      <c r="E303" s="1" t="s">
        <v>21</v>
      </c>
      <c r="F303" s="2">
        <v>10</v>
      </c>
      <c r="G303" s="2">
        <v>712</v>
      </c>
      <c r="H303" s="2">
        <v>350</v>
      </c>
      <c r="I303" s="2">
        <v>200</v>
      </c>
      <c r="J303" s="2">
        <f t="shared" si="16"/>
        <v>83066.666666666672</v>
      </c>
      <c r="K303" s="2">
        <f t="shared" si="17"/>
        <v>332266.66666666669</v>
      </c>
      <c r="L303" s="2">
        <f t="shared" si="18"/>
        <v>30868.326520500435</v>
      </c>
      <c r="M303" s="2">
        <f t="shared" si="19"/>
        <v>6173.6653041000873</v>
      </c>
    </row>
    <row r="304" spans="1:13" x14ac:dyDescent="0.2">
      <c r="A304" s="1" t="s">
        <v>377</v>
      </c>
      <c r="B304" s="1" t="s">
        <v>389</v>
      </c>
      <c r="C304" s="1" t="s">
        <v>380</v>
      </c>
      <c r="D304" s="1" t="s">
        <v>16</v>
      </c>
      <c r="E304" s="1" t="s">
        <v>21</v>
      </c>
      <c r="F304" s="2">
        <v>15</v>
      </c>
      <c r="G304" s="2">
        <v>122</v>
      </c>
      <c r="H304" s="2">
        <v>525</v>
      </c>
      <c r="I304" s="2">
        <v>210</v>
      </c>
      <c r="J304" s="2">
        <f t="shared" si="16"/>
        <v>21350</v>
      </c>
      <c r="K304" s="2">
        <f t="shared" si="17"/>
        <v>85400</v>
      </c>
      <c r="L304" s="2">
        <f t="shared" si="18"/>
        <v>7933.8535860274997</v>
      </c>
      <c r="M304" s="2">
        <f t="shared" si="19"/>
        <v>1586.7707172055</v>
      </c>
    </row>
    <row r="305" spans="1:13" x14ac:dyDescent="0.2">
      <c r="A305" s="1" t="s">
        <v>377</v>
      </c>
      <c r="B305" s="1" t="s">
        <v>390</v>
      </c>
      <c r="C305" s="1" t="s">
        <v>107</v>
      </c>
      <c r="D305" s="1" t="s">
        <v>16</v>
      </c>
      <c r="E305" s="1" t="s">
        <v>21</v>
      </c>
      <c r="F305" s="2">
        <v>23</v>
      </c>
      <c r="G305" s="2">
        <v>674</v>
      </c>
      <c r="H305" s="2">
        <v>870</v>
      </c>
      <c r="I305" s="2">
        <v>250</v>
      </c>
      <c r="J305" s="2">
        <f t="shared" si="16"/>
        <v>195460</v>
      </c>
      <c r="K305" s="2">
        <f t="shared" si="17"/>
        <v>781840</v>
      </c>
      <c r="L305" s="2">
        <f t="shared" si="18"/>
        <v>72634.708286882204</v>
      </c>
      <c r="M305" s="2">
        <f t="shared" si="19"/>
        <v>14526.941657376441</v>
      </c>
    </row>
    <row r="306" spans="1:13" x14ac:dyDescent="0.2">
      <c r="A306" s="1" t="s">
        <v>391</v>
      </c>
      <c r="B306" s="1" t="s">
        <v>392</v>
      </c>
      <c r="C306" s="1" t="s">
        <v>31</v>
      </c>
      <c r="D306" s="1" t="s">
        <v>16</v>
      </c>
      <c r="E306" s="1" t="s">
        <v>17</v>
      </c>
      <c r="F306" s="2">
        <v>0.31</v>
      </c>
      <c r="G306" s="2">
        <v>110</v>
      </c>
      <c r="H306" s="2">
        <v>775</v>
      </c>
      <c r="I306" s="2">
        <v>200</v>
      </c>
      <c r="J306" s="2">
        <f t="shared" si="16"/>
        <v>28416.666666666668</v>
      </c>
      <c r="K306" s="2">
        <f t="shared" si="17"/>
        <v>113666.66666666667</v>
      </c>
      <c r="L306" s="2">
        <f t="shared" si="18"/>
        <v>10559.890994673604</v>
      </c>
      <c r="M306" s="2">
        <f t="shared" si="19"/>
        <v>2111.9781989347207</v>
      </c>
    </row>
    <row r="307" spans="1:13" x14ac:dyDescent="0.2">
      <c r="A307" s="1" t="s">
        <v>391</v>
      </c>
      <c r="B307" s="1" t="s">
        <v>393</v>
      </c>
      <c r="C307" s="1" t="s">
        <v>31</v>
      </c>
      <c r="D307" s="1" t="s">
        <v>16</v>
      </c>
      <c r="E307" s="1" t="s">
        <v>17</v>
      </c>
      <c r="F307" s="2">
        <v>0.23</v>
      </c>
      <c r="G307" s="2">
        <v>107</v>
      </c>
      <c r="H307" s="2">
        <v>435</v>
      </c>
      <c r="I307" s="2">
        <v>210</v>
      </c>
      <c r="J307" s="2">
        <f t="shared" si="16"/>
        <v>15515</v>
      </c>
      <c r="K307" s="2">
        <f t="shared" si="17"/>
        <v>62060</v>
      </c>
      <c r="L307" s="2">
        <f t="shared" si="18"/>
        <v>5765.5146785581574</v>
      </c>
      <c r="M307" s="2">
        <f t="shared" si="19"/>
        <v>1153.1029357116315</v>
      </c>
    </row>
    <row r="308" spans="1:13" x14ac:dyDescent="0.2">
      <c r="A308" s="1" t="s">
        <v>391</v>
      </c>
      <c r="B308" s="1" t="s">
        <v>394</v>
      </c>
      <c r="C308" s="1" t="s">
        <v>99</v>
      </c>
      <c r="D308" s="1" t="s">
        <v>16</v>
      </c>
      <c r="E308" s="1" t="s">
        <v>17</v>
      </c>
      <c r="F308" s="2">
        <v>0.36</v>
      </c>
      <c r="G308" s="2">
        <v>123</v>
      </c>
      <c r="H308" s="2">
        <v>450</v>
      </c>
      <c r="I308" s="2">
        <v>205</v>
      </c>
      <c r="J308" s="2">
        <f t="shared" si="16"/>
        <v>18450</v>
      </c>
      <c r="K308" s="2">
        <f t="shared" si="17"/>
        <v>73800</v>
      </c>
      <c r="L308" s="2">
        <f t="shared" si="18"/>
        <v>6856.1872909699005</v>
      </c>
      <c r="M308" s="2">
        <f t="shared" si="19"/>
        <v>1371.23745819398</v>
      </c>
    </row>
    <row r="309" spans="1:13" x14ac:dyDescent="0.2">
      <c r="A309" s="1" t="s">
        <v>391</v>
      </c>
      <c r="B309" s="1" t="s">
        <v>395</v>
      </c>
      <c r="C309" s="1" t="s">
        <v>31</v>
      </c>
      <c r="D309" s="1" t="s">
        <v>16</v>
      </c>
      <c r="E309" s="1" t="s">
        <v>21</v>
      </c>
      <c r="F309" s="2">
        <v>0.22</v>
      </c>
      <c r="G309" s="2">
        <v>150</v>
      </c>
      <c r="H309" s="2">
        <v>450</v>
      </c>
      <c r="I309" s="2">
        <v>210</v>
      </c>
      <c r="J309" s="2">
        <f t="shared" si="16"/>
        <v>22500</v>
      </c>
      <c r="K309" s="2">
        <f t="shared" si="17"/>
        <v>90000</v>
      </c>
      <c r="L309" s="2">
        <f t="shared" si="18"/>
        <v>8361.2040133779265</v>
      </c>
      <c r="M309" s="2">
        <f t="shared" si="19"/>
        <v>1672.2408026755852</v>
      </c>
    </row>
    <row r="310" spans="1:13" x14ac:dyDescent="0.2">
      <c r="A310" s="1" t="s">
        <v>391</v>
      </c>
      <c r="B310" s="1" t="s">
        <v>396</v>
      </c>
      <c r="C310" s="1" t="s">
        <v>172</v>
      </c>
      <c r="D310" s="1" t="s">
        <v>16</v>
      </c>
      <c r="E310" s="1" t="s">
        <v>21</v>
      </c>
      <c r="F310" s="2">
        <v>0.21</v>
      </c>
      <c r="G310" s="2">
        <v>76</v>
      </c>
      <c r="H310" s="2">
        <v>645</v>
      </c>
      <c r="I310" s="2">
        <v>240</v>
      </c>
      <c r="J310" s="2">
        <f t="shared" si="16"/>
        <v>16340</v>
      </c>
      <c r="K310" s="2">
        <f t="shared" si="17"/>
        <v>65360</v>
      </c>
      <c r="L310" s="2">
        <f t="shared" si="18"/>
        <v>6072.0921590486814</v>
      </c>
      <c r="M310" s="2">
        <f t="shared" si="19"/>
        <v>1214.4184318097364</v>
      </c>
    </row>
    <row r="311" spans="1:13" x14ac:dyDescent="0.2">
      <c r="A311" s="1" t="s">
        <v>391</v>
      </c>
      <c r="B311" s="1" t="s">
        <v>397</v>
      </c>
      <c r="C311" s="1" t="s">
        <v>172</v>
      </c>
      <c r="D311" s="1" t="s">
        <v>16</v>
      </c>
      <c r="E311" s="1" t="s">
        <v>21</v>
      </c>
      <c r="F311" s="2">
        <v>0.21</v>
      </c>
      <c r="G311" s="2">
        <v>105</v>
      </c>
      <c r="H311" s="2">
        <v>555</v>
      </c>
      <c r="I311" s="2">
        <v>230</v>
      </c>
      <c r="J311" s="2">
        <f t="shared" si="16"/>
        <v>19425</v>
      </c>
      <c r="K311" s="2">
        <f t="shared" si="17"/>
        <v>77700</v>
      </c>
      <c r="L311" s="2">
        <f t="shared" si="18"/>
        <v>7218.5061315496105</v>
      </c>
      <c r="M311" s="2">
        <f t="shared" si="19"/>
        <v>1443.701226309922</v>
      </c>
    </row>
    <row r="312" spans="1:13" x14ac:dyDescent="0.2">
      <c r="A312" s="1" t="s">
        <v>391</v>
      </c>
      <c r="B312" s="1" t="s">
        <v>398</v>
      </c>
      <c r="C312" s="1" t="s">
        <v>399</v>
      </c>
      <c r="D312" s="1" t="s">
        <v>16</v>
      </c>
      <c r="E312" s="1" t="s">
        <v>21</v>
      </c>
      <c r="F312" s="2">
        <v>0.55000000000000004</v>
      </c>
      <c r="G312" s="2">
        <v>93</v>
      </c>
      <c r="H312" s="2">
        <v>435</v>
      </c>
      <c r="I312" s="2">
        <v>220</v>
      </c>
      <c r="J312" s="2">
        <f t="shared" si="16"/>
        <v>13485</v>
      </c>
      <c r="K312" s="2">
        <f t="shared" si="17"/>
        <v>53940</v>
      </c>
      <c r="L312" s="2">
        <f t="shared" si="18"/>
        <v>5011.1482720178374</v>
      </c>
      <c r="M312" s="2">
        <f t="shared" si="19"/>
        <v>1002.2296544035675</v>
      </c>
    </row>
    <row r="313" spans="1:13" x14ac:dyDescent="0.2">
      <c r="A313" s="1" t="s">
        <v>391</v>
      </c>
      <c r="B313" s="1" t="s">
        <v>400</v>
      </c>
      <c r="C313" s="1" t="s">
        <v>31</v>
      </c>
      <c r="D313" s="1" t="s">
        <v>16</v>
      </c>
      <c r="E313" s="1" t="s">
        <v>21</v>
      </c>
      <c r="F313" s="2">
        <v>0.22</v>
      </c>
      <c r="G313" s="2">
        <v>110</v>
      </c>
      <c r="H313" s="2">
        <v>700</v>
      </c>
      <c r="I313" s="2">
        <v>210</v>
      </c>
      <c r="J313" s="2">
        <f t="shared" si="16"/>
        <v>25666.666666666668</v>
      </c>
      <c r="K313" s="2">
        <f t="shared" si="17"/>
        <v>102666.66666666667</v>
      </c>
      <c r="L313" s="2">
        <f t="shared" si="18"/>
        <v>9537.9660597051916</v>
      </c>
      <c r="M313" s="2">
        <f t="shared" si="19"/>
        <v>1907.5932119410384</v>
      </c>
    </row>
    <row r="314" spans="1:13" x14ac:dyDescent="0.2">
      <c r="A314" s="1" t="s">
        <v>391</v>
      </c>
      <c r="B314" s="1" t="s">
        <v>401</v>
      </c>
      <c r="C314" s="1" t="s">
        <v>172</v>
      </c>
      <c r="D314" s="1" t="s">
        <v>16</v>
      </c>
      <c r="E314" s="1" t="s">
        <v>21</v>
      </c>
      <c r="F314" s="2">
        <v>0.2</v>
      </c>
      <c r="G314" s="2">
        <v>129</v>
      </c>
      <c r="H314" s="2">
        <v>545</v>
      </c>
      <c r="I314" s="2">
        <v>200</v>
      </c>
      <c r="J314" s="2">
        <f t="shared" si="16"/>
        <v>23435</v>
      </c>
      <c r="K314" s="2">
        <f t="shared" si="17"/>
        <v>93740</v>
      </c>
      <c r="L314" s="2">
        <f t="shared" si="18"/>
        <v>8708.6584912671879</v>
      </c>
      <c r="M314" s="2">
        <f t="shared" si="19"/>
        <v>1741.7316982534376</v>
      </c>
    </row>
    <row r="315" spans="1:13" x14ac:dyDescent="0.2">
      <c r="A315" s="1" t="s">
        <v>391</v>
      </c>
      <c r="B315" s="1" t="s">
        <v>402</v>
      </c>
      <c r="C315" s="1" t="s">
        <v>31</v>
      </c>
      <c r="D315" s="1" t="s">
        <v>16</v>
      </c>
      <c r="E315" s="1" t="s">
        <v>21</v>
      </c>
      <c r="F315" s="2">
        <v>0.25</v>
      </c>
      <c r="G315" s="2">
        <v>143</v>
      </c>
      <c r="H315" s="2">
        <v>450</v>
      </c>
      <c r="I315" s="2">
        <v>210</v>
      </c>
      <c r="J315" s="2">
        <f t="shared" si="16"/>
        <v>21450</v>
      </c>
      <c r="K315" s="2">
        <f t="shared" si="17"/>
        <v>85800</v>
      </c>
      <c r="L315" s="2">
        <f t="shared" si="18"/>
        <v>7971.0144927536239</v>
      </c>
      <c r="M315" s="2">
        <f t="shared" si="19"/>
        <v>1594.2028985507247</v>
      </c>
    </row>
    <row r="316" spans="1:13" x14ac:dyDescent="0.2">
      <c r="A316" s="1" t="s">
        <v>391</v>
      </c>
      <c r="B316" s="1" t="s">
        <v>403</v>
      </c>
      <c r="C316" s="1" t="s">
        <v>31</v>
      </c>
      <c r="D316" s="1" t="s">
        <v>16</v>
      </c>
      <c r="E316" s="1" t="s">
        <v>21</v>
      </c>
      <c r="F316" s="2">
        <v>0.16</v>
      </c>
      <c r="G316" s="2">
        <v>79</v>
      </c>
      <c r="H316" s="2">
        <v>537</v>
      </c>
      <c r="I316" s="2">
        <v>220</v>
      </c>
      <c r="J316" s="2">
        <f t="shared" si="16"/>
        <v>14141</v>
      </c>
      <c r="K316" s="2">
        <f t="shared" si="17"/>
        <v>56564</v>
      </c>
      <c r="L316" s="2">
        <f t="shared" si="18"/>
        <v>5254.9238201412118</v>
      </c>
      <c r="M316" s="2">
        <f t="shared" si="19"/>
        <v>1050.9847640282424</v>
      </c>
    </row>
    <row r="317" spans="1:13" x14ac:dyDescent="0.2">
      <c r="A317" s="1" t="s">
        <v>391</v>
      </c>
      <c r="B317" s="1" t="s">
        <v>404</v>
      </c>
      <c r="C317" s="1" t="s">
        <v>172</v>
      </c>
      <c r="D317" s="1" t="s">
        <v>16</v>
      </c>
      <c r="E317" s="1" t="s">
        <v>21</v>
      </c>
      <c r="F317" s="2">
        <v>0.21</v>
      </c>
      <c r="G317" s="2">
        <v>106</v>
      </c>
      <c r="H317" s="2">
        <v>567</v>
      </c>
      <c r="I317" s="2">
        <v>230</v>
      </c>
      <c r="J317" s="2">
        <f t="shared" si="16"/>
        <v>20034</v>
      </c>
      <c r="K317" s="2">
        <f t="shared" si="17"/>
        <v>80136</v>
      </c>
      <c r="L317" s="2">
        <f t="shared" si="18"/>
        <v>7444.8160535117058</v>
      </c>
      <c r="M317" s="2">
        <f t="shared" si="19"/>
        <v>1488.9632107023413</v>
      </c>
    </row>
    <row r="318" spans="1:13" x14ac:dyDescent="0.2">
      <c r="A318" s="1" t="s">
        <v>391</v>
      </c>
      <c r="B318" s="1" t="s">
        <v>405</v>
      </c>
      <c r="C318" s="1" t="s">
        <v>31</v>
      </c>
      <c r="D318" s="1" t="s">
        <v>16</v>
      </c>
      <c r="E318" s="1" t="s">
        <v>21</v>
      </c>
      <c r="F318" s="2">
        <v>0.22</v>
      </c>
      <c r="G318" s="2">
        <v>149</v>
      </c>
      <c r="H318" s="2">
        <v>420</v>
      </c>
      <c r="I318" s="2">
        <v>210</v>
      </c>
      <c r="J318" s="2">
        <f t="shared" si="16"/>
        <v>20860</v>
      </c>
      <c r="K318" s="2">
        <f t="shared" si="17"/>
        <v>83440</v>
      </c>
      <c r="L318" s="2">
        <f t="shared" si="18"/>
        <v>7751.7651430694914</v>
      </c>
      <c r="M318" s="2">
        <f t="shared" si="19"/>
        <v>1550.3530286138982</v>
      </c>
    </row>
    <row r="319" spans="1:13" x14ac:dyDescent="0.2">
      <c r="A319" s="1" t="s">
        <v>391</v>
      </c>
      <c r="B319" s="1" t="s">
        <v>406</v>
      </c>
      <c r="C319" s="1" t="s">
        <v>172</v>
      </c>
      <c r="D319" s="1" t="s">
        <v>16</v>
      </c>
      <c r="E319" s="1" t="s">
        <v>21</v>
      </c>
      <c r="F319" s="2">
        <v>0.21</v>
      </c>
      <c r="G319" s="2">
        <v>103</v>
      </c>
      <c r="H319" s="2">
        <v>450</v>
      </c>
      <c r="I319" s="2">
        <v>200</v>
      </c>
      <c r="J319" s="2">
        <f t="shared" si="16"/>
        <v>15450</v>
      </c>
      <c r="K319" s="2">
        <f t="shared" si="17"/>
        <v>61800</v>
      </c>
      <c r="L319" s="2">
        <f t="shared" si="18"/>
        <v>5741.3600891861761</v>
      </c>
      <c r="M319" s="2">
        <f t="shared" si="19"/>
        <v>1148.2720178372351</v>
      </c>
    </row>
    <row r="320" spans="1:13" x14ac:dyDescent="0.2">
      <c r="A320" s="1" t="s">
        <v>391</v>
      </c>
      <c r="B320" s="1" t="s">
        <v>407</v>
      </c>
      <c r="C320" s="1" t="s">
        <v>31</v>
      </c>
      <c r="D320" s="1" t="s">
        <v>16</v>
      </c>
      <c r="E320" s="1" t="s">
        <v>21</v>
      </c>
      <c r="F320" s="2">
        <v>0.24</v>
      </c>
      <c r="G320" s="2">
        <v>143</v>
      </c>
      <c r="H320" s="2">
        <v>570</v>
      </c>
      <c r="I320" s="2">
        <v>230</v>
      </c>
      <c r="J320" s="2">
        <f t="shared" si="16"/>
        <v>27170</v>
      </c>
      <c r="K320" s="2">
        <f t="shared" si="17"/>
        <v>108680</v>
      </c>
      <c r="L320" s="2">
        <f t="shared" si="18"/>
        <v>10096.618357487923</v>
      </c>
      <c r="M320" s="2">
        <f t="shared" si="19"/>
        <v>2019.3236714975847</v>
      </c>
    </row>
    <row r="321" spans="1:13" x14ac:dyDescent="0.2">
      <c r="A321" s="1" t="s">
        <v>391</v>
      </c>
      <c r="B321" s="1" t="s">
        <v>408</v>
      </c>
      <c r="C321" s="1" t="s">
        <v>31</v>
      </c>
      <c r="D321" s="1" t="s">
        <v>16</v>
      </c>
      <c r="E321" s="1" t="s">
        <v>21</v>
      </c>
      <c r="F321" s="2">
        <v>0.23</v>
      </c>
      <c r="G321" s="2">
        <v>129</v>
      </c>
      <c r="H321" s="2">
        <v>430</v>
      </c>
      <c r="I321" s="2">
        <v>210</v>
      </c>
      <c r="J321" s="2">
        <f t="shared" si="16"/>
        <v>18490</v>
      </c>
      <c r="K321" s="2">
        <f t="shared" si="17"/>
        <v>73960</v>
      </c>
      <c r="L321" s="2">
        <f t="shared" si="18"/>
        <v>6871.05165366035</v>
      </c>
      <c r="M321" s="2">
        <f t="shared" si="19"/>
        <v>1374.2103307320699</v>
      </c>
    </row>
    <row r="322" spans="1:13" x14ac:dyDescent="0.2">
      <c r="A322" s="1" t="s">
        <v>391</v>
      </c>
      <c r="B322" s="1" t="s">
        <v>409</v>
      </c>
      <c r="C322" s="1" t="s">
        <v>31</v>
      </c>
      <c r="D322" s="1" t="s">
        <v>16</v>
      </c>
      <c r="E322" s="1" t="s">
        <v>21</v>
      </c>
      <c r="F322" s="2">
        <v>0.2</v>
      </c>
      <c r="G322" s="2">
        <v>149</v>
      </c>
      <c r="H322" s="2">
        <v>780</v>
      </c>
      <c r="I322" s="2">
        <v>210</v>
      </c>
      <c r="J322" s="2">
        <f t="shared" si="16"/>
        <v>38740</v>
      </c>
      <c r="K322" s="2">
        <f t="shared" si="17"/>
        <v>154960</v>
      </c>
      <c r="L322" s="2">
        <f t="shared" si="18"/>
        <v>14396.135265700485</v>
      </c>
      <c r="M322" s="2">
        <f t="shared" si="19"/>
        <v>2879.2270531400968</v>
      </c>
    </row>
    <row r="323" spans="1:13" x14ac:dyDescent="0.2">
      <c r="A323" s="1" t="s">
        <v>391</v>
      </c>
      <c r="B323" s="1" t="s">
        <v>410</v>
      </c>
      <c r="C323" s="1" t="s">
        <v>31</v>
      </c>
      <c r="D323" s="1" t="s">
        <v>16</v>
      </c>
      <c r="E323" s="1" t="s">
        <v>21</v>
      </c>
      <c r="F323" s="2">
        <v>1</v>
      </c>
      <c r="G323" s="2">
        <v>102</v>
      </c>
      <c r="H323" s="2">
        <v>575</v>
      </c>
      <c r="I323" s="2">
        <v>200</v>
      </c>
      <c r="J323" s="2">
        <f t="shared" ref="J323:J386" si="20">(H323*G323)/3</f>
        <v>19550</v>
      </c>
      <c r="K323" s="2">
        <f t="shared" ref="K323:K386" si="21">G323*H323++J323</f>
        <v>78200</v>
      </c>
      <c r="L323" s="2">
        <f t="shared" si="18"/>
        <v>7264.9572649572656</v>
      </c>
      <c r="M323" s="2">
        <f t="shared" si="19"/>
        <v>1452.9914529914531</v>
      </c>
    </row>
    <row r="324" spans="1:13" x14ac:dyDescent="0.2">
      <c r="A324" s="1" t="s">
        <v>411</v>
      </c>
      <c r="B324" s="1" t="s">
        <v>412</v>
      </c>
      <c r="C324" s="1" t="s">
        <v>85</v>
      </c>
      <c r="D324" s="1" t="s">
        <v>16</v>
      </c>
      <c r="E324" s="1" t="s">
        <v>17</v>
      </c>
      <c r="F324" s="2">
        <v>0.35</v>
      </c>
      <c r="G324" s="2">
        <v>41</v>
      </c>
      <c r="H324" s="2">
        <v>850</v>
      </c>
      <c r="I324" s="2">
        <v>300</v>
      </c>
      <c r="J324" s="2">
        <f t="shared" si="20"/>
        <v>11616.666666666666</v>
      </c>
      <c r="K324" s="2">
        <f t="shared" si="21"/>
        <v>46466.666666666664</v>
      </c>
      <c r="L324" s="2">
        <f t="shared" ref="L324:L387" si="22">K324/10.764</f>
        <v>4316.8586646847516</v>
      </c>
      <c r="M324" s="2">
        <f t="shared" ref="M324:M387" si="23">L324/5</f>
        <v>863.37173293695037</v>
      </c>
    </row>
    <row r="325" spans="1:13" x14ac:dyDescent="0.2">
      <c r="A325" s="1" t="s">
        <v>411</v>
      </c>
      <c r="B325" s="1" t="s">
        <v>413</v>
      </c>
      <c r="C325" s="1" t="s">
        <v>119</v>
      </c>
      <c r="D325" s="1" t="s">
        <v>16</v>
      </c>
      <c r="E325" s="1" t="s">
        <v>17</v>
      </c>
      <c r="F325" s="2">
        <v>0.23</v>
      </c>
      <c r="G325" s="2">
        <v>50</v>
      </c>
      <c r="H325" s="2">
        <v>900</v>
      </c>
      <c r="I325" s="2">
        <v>320</v>
      </c>
      <c r="J325" s="2">
        <f t="shared" si="20"/>
        <v>15000</v>
      </c>
      <c r="K325" s="2">
        <f t="shared" si="21"/>
        <v>60000</v>
      </c>
      <c r="L325" s="2">
        <f t="shared" si="22"/>
        <v>5574.1360089186182</v>
      </c>
      <c r="M325" s="2">
        <f t="shared" si="23"/>
        <v>1114.8272017837237</v>
      </c>
    </row>
    <row r="326" spans="1:13" x14ac:dyDescent="0.2">
      <c r="A326" s="1" t="s">
        <v>411</v>
      </c>
      <c r="B326" s="1" t="s">
        <v>414</v>
      </c>
      <c r="C326" s="1" t="s">
        <v>140</v>
      </c>
      <c r="D326" s="1" t="s">
        <v>16</v>
      </c>
      <c r="E326" s="1" t="s">
        <v>17</v>
      </c>
      <c r="F326" s="2">
        <v>0.19</v>
      </c>
      <c r="G326" s="2">
        <v>28</v>
      </c>
      <c r="H326" s="2">
        <v>650</v>
      </c>
      <c r="I326" s="2">
        <v>250</v>
      </c>
      <c r="J326" s="2">
        <f t="shared" si="20"/>
        <v>6066.666666666667</v>
      </c>
      <c r="K326" s="2">
        <f t="shared" si="21"/>
        <v>24266.666666666668</v>
      </c>
      <c r="L326" s="2">
        <f t="shared" si="22"/>
        <v>2254.4283413848634</v>
      </c>
      <c r="M326" s="2">
        <f t="shared" si="23"/>
        <v>450.88566827697269</v>
      </c>
    </row>
    <row r="327" spans="1:13" x14ac:dyDescent="0.2">
      <c r="A327" s="1" t="s">
        <v>411</v>
      </c>
      <c r="B327" s="1" t="s">
        <v>415</v>
      </c>
      <c r="C327" s="1" t="s">
        <v>140</v>
      </c>
      <c r="D327" s="1" t="s">
        <v>16</v>
      </c>
      <c r="E327" s="1" t="s">
        <v>17</v>
      </c>
      <c r="F327" s="2">
        <v>0.17</v>
      </c>
      <c r="G327" s="2">
        <v>32</v>
      </c>
      <c r="H327" s="2">
        <v>700</v>
      </c>
      <c r="I327" s="2">
        <v>240</v>
      </c>
      <c r="J327" s="2">
        <f t="shared" si="20"/>
        <v>7466.666666666667</v>
      </c>
      <c r="K327" s="2">
        <f t="shared" si="21"/>
        <v>29866.666666666668</v>
      </c>
      <c r="L327" s="2">
        <f t="shared" si="22"/>
        <v>2774.6810355506009</v>
      </c>
      <c r="M327" s="2">
        <f t="shared" si="23"/>
        <v>554.93620711012022</v>
      </c>
    </row>
    <row r="328" spans="1:13" x14ac:dyDescent="0.2">
      <c r="A328" s="1" t="s">
        <v>411</v>
      </c>
      <c r="B328" s="1" t="s">
        <v>416</v>
      </c>
      <c r="C328" s="1" t="s">
        <v>140</v>
      </c>
      <c r="D328" s="1" t="s">
        <v>16</v>
      </c>
      <c r="E328" s="1" t="s">
        <v>17</v>
      </c>
      <c r="F328" s="2">
        <v>0.31</v>
      </c>
      <c r="G328" s="2">
        <v>16</v>
      </c>
      <c r="H328" s="2">
        <v>750</v>
      </c>
      <c r="I328" s="2">
        <v>250</v>
      </c>
      <c r="J328" s="2">
        <f t="shared" si="20"/>
        <v>4000</v>
      </c>
      <c r="K328" s="2">
        <f t="shared" si="21"/>
        <v>16000</v>
      </c>
      <c r="L328" s="2">
        <f t="shared" si="22"/>
        <v>1486.4362690449648</v>
      </c>
      <c r="M328" s="2">
        <f t="shared" si="23"/>
        <v>297.28725380899294</v>
      </c>
    </row>
    <row r="329" spans="1:13" x14ac:dyDescent="0.2">
      <c r="A329" s="1" t="s">
        <v>411</v>
      </c>
      <c r="B329" s="1" t="s">
        <v>417</v>
      </c>
      <c r="C329" s="1" t="s">
        <v>107</v>
      </c>
      <c r="D329" s="1" t="s">
        <v>16</v>
      </c>
      <c r="E329" s="1" t="s">
        <v>17</v>
      </c>
      <c r="F329" s="2">
        <v>0.37</v>
      </c>
      <c r="G329" s="2">
        <v>23</v>
      </c>
      <c r="H329" s="2">
        <v>420</v>
      </c>
      <c r="I329" s="2">
        <v>200</v>
      </c>
      <c r="J329" s="2">
        <f t="shared" si="20"/>
        <v>3220</v>
      </c>
      <c r="K329" s="2">
        <f t="shared" si="21"/>
        <v>12880</v>
      </c>
      <c r="L329" s="2">
        <f t="shared" si="22"/>
        <v>1196.5811965811968</v>
      </c>
      <c r="M329" s="2">
        <f t="shared" si="23"/>
        <v>239.31623931623935</v>
      </c>
    </row>
    <row r="330" spans="1:13" x14ac:dyDescent="0.2">
      <c r="A330" s="1" t="s">
        <v>411</v>
      </c>
      <c r="B330" s="1" t="s">
        <v>418</v>
      </c>
      <c r="C330" s="1" t="s">
        <v>140</v>
      </c>
      <c r="D330" s="1" t="s">
        <v>16</v>
      </c>
      <c r="E330" s="1" t="s">
        <v>17</v>
      </c>
      <c r="F330" s="2">
        <v>0.16</v>
      </c>
      <c r="G330" s="2">
        <v>24</v>
      </c>
      <c r="H330" s="2">
        <v>760</v>
      </c>
      <c r="I330" s="2">
        <v>210</v>
      </c>
      <c r="J330" s="2">
        <f t="shared" si="20"/>
        <v>6080</v>
      </c>
      <c r="K330" s="2">
        <f t="shared" si="21"/>
        <v>24320</v>
      </c>
      <c r="L330" s="2">
        <f t="shared" si="22"/>
        <v>2259.3831289483464</v>
      </c>
      <c r="M330" s="2">
        <f t="shared" si="23"/>
        <v>451.87662578966928</v>
      </c>
    </row>
    <row r="331" spans="1:13" x14ac:dyDescent="0.2">
      <c r="A331" s="1" t="s">
        <v>411</v>
      </c>
      <c r="B331" s="1" t="s">
        <v>419</v>
      </c>
      <c r="C331" s="1" t="s">
        <v>140</v>
      </c>
      <c r="D331" s="1" t="s">
        <v>42</v>
      </c>
      <c r="E331" s="1" t="s">
        <v>21</v>
      </c>
      <c r="F331" s="2">
        <v>0.26</v>
      </c>
      <c r="G331" s="2">
        <v>140</v>
      </c>
      <c r="H331" s="2">
        <v>690</v>
      </c>
      <c r="I331" s="2">
        <v>250</v>
      </c>
      <c r="J331" s="2">
        <f t="shared" si="20"/>
        <v>32200</v>
      </c>
      <c r="K331" s="2">
        <f t="shared" si="21"/>
        <v>128800</v>
      </c>
      <c r="L331" s="2">
        <f t="shared" si="22"/>
        <v>11965.811965811967</v>
      </c>
      <c r="M331" s="2">
        <f t="shared" si="23"/>
        <v>2393.1623931623935</v>
      </c>
    </row>
    <row r="332" spans="1:13" x14ac:dyDescent="0.2">
      <c r="A332" s="1" t="s">
        <v>411</v>
      </c>
      <c r="B332" s="1" t="s">
        <v>420</v>
      </c>
      <c r="C332" s="1" t="s">
        <v>140</v>
      </c>
      <c r="D332" s="1" t="s">
        <v>16</v>
      </c>
      <c r="E332" s="1" t="s">
        <v>21</v>
      </c>
      <c r="F332" s="2">
        <v>0.6</v>
      </c>
      <c r="G332" s="2">
        <v>53</v>
      </c>
      <c r="H332" s="2">
        <v>950</v>
      </c>
      <c r="I332" s="2">
        <v>300</v>
      </c>
      <c r="J332" s="2">
        <f t="shared" si="20"/>
        <v>16783.333333333332</v>
      </c>
      <c r="K332" s="2">
        <f t="shared" si="21"/>
        <v>67133.333333333328</v>
      </c>
      <c r="L332" s="2">
        <f t="shared" si="22"/>
        <v>6236.8388455344975</v>
      </c>
      <c r="M332" s="2">
        <f t="shared" si="23"/>
        <v>1247.3677691068995</v>
      </c>
    </row>
    <row r="333" spans="1:13" x14ac:dyDescent="0.2">
      <c r="A333" s="1" t="s">
        <v>411</v>
      </c>
      <c r="B333" s="1" t="s">
        <v>421</v>
      </c>
      <c r="C333" s="1" t="s">
        <v>104</v>
      </c>
      <c r="D333" s="1" t="s">
        <v>16</v>
      </c>
      <c r="E333" s="1" t="s">
        <v>21</v>
      </c>
      <c r="F333" s="2">
        <v>0.21</v>
      </c>
      <c r="G333" s="2">
        <v>17</v>
      </c>
      <c r="H333" s="2">
        <v>875</v>
      </c>
      <c r="I333" s="2">
        <v>290</v>
      </c>
      <c r="J333" s="2">
        <f t="shared" si="20"/>
        <v>4958.333333333333</v>
      </c>
      <c r="K333" s="2">
        <f t="shared" si="21"/>
        <v>19833.333333333332</v>
      </c>
      <c r="L333" s="2">
        <f t="shared" si="22"/>
        <v>1842.5616251703209</v>
      </c>
      <c r="M333" s="2">
        <f t="shared" si="23"/>
        <v>368.51232503406419</v>
      </c>
    </row>
    <row r="334" spans="1:13" x14ac:dyDescent="0.2">
      <c r="A334" s="1" t="s">
        <v>411</v>
      </c>
      <c r="B334" s="1" t="s">
        <v>422</v>
      </c>
      <c r="C334" s="1" t="s">
        <v>145</v>
      </c>
      <c r="D334" s="1" t="s">
        <v>16</v>
      </c>
      <c r="E334" s="1" t="s">
        <v>21</v>
      </c>
      <c r="F334" s="2">
        <v>0.51</v>
      </c>
      <c r="G334" s="2">
        <v>103</v>
      </c>
      <c r="H334" s="2">
        <v>875</v>
      </c>
      <c r="I334" s="2">
        <v>280</v>
      </c>
      <c r="J334" s="2">
        <f t="shared" si="20"/>
        <v>30041.666666666668</v>
      </c>
      <c r="K334" s="2">
        <f t="shared" si="21"/>
        <v>120166.66666666667</v>
      </c>
      <c r="L334" s="2">
        <f t="shared" si="22"/>
        <v>11163.755728973121</v>
      </c>
      <c r="M334" s="2">
        <f t="shared" si="23"/>
        <v>2232.7511457946243</v>
      </c>
    </row>
    <row r="335" spans="1:13" x14ac:dyDescent="0.2">
      <c r="A335" s="1" t="s">
        <v>411</v>
      </c>
      <c r="B335" s="1" t="s">
        <v>423</v>
      </c>
      <c r="C335" s="1" t="s">
        <v>140</v>
      </c>
      <c r="D335" s="1" t="s">
        <v>16</v>
      </c>
      <c r="E335" s="1" t="s">
        <v>21</v>
      </c>
      <c r="F335" s="2">
        <v>0.19</v>
      </c>
      <c r="G335" s="2">
        <v>21</v>
      </c>
      <c r="H335" s="2">
        <v>515</v>
      </c>
      <c r="I335" s="2">
        <v>270</v>
      </c>
      <c r="J335" s="2">
        <f t="shared" si="20"/>
        <v>3605</v>
      </c>
      <c r="K335" s="2">
        <f t="shared" si="21"/>
        <v>14420</v>
      </c>
      <c r="L335" s="2">
        <f t="shared" si="22"/>
        <v>1339.6506874767745</v>
      </c>
      <c r="M335" s="2">
        <f t="shared" si="23"/>
        <v>267.93013749535487</v>
      </c>
    </row>
    <row r="336" spans="1:13" x14ac:dyDescent="0.2">
      <c r="A336" s="1" t="s">
        <v>411</v>
      </c>
      <c r="B336" s="1" t="s">
        <v>424</v>
      </c>
      <c r="C336" s="1" t="s">
        <v>140</v>
      </c>
      <c r="D336" s="1" t="s">
        <v>16</v>
      </c>
      <c r="E336" s="1" t="s">
        <v>21</v>
      </c>
      <c r="F336" s="2">
        <v>0.18</v>
      </c>
      <c r="G336" s="2">
        <v>11</v>
      </c>
      <c r="H336" s="2">
        <v>600</v>
      </c>
      <c r="I336" s="2">
        <v>250</v>
      </c>
      <c r="J336" s="2">
        <f t="shared" si="20"/>
        <v>2200</v>
      </c>
      <c r="K336" s="2">
        <f t="shared" si="21"/>
        <v>8800</v>
      </c>
      <c r="L336" s="2">
        <f t="shared" si="22"/>
        <v>817.53994797473058</v>
      </c>
      <c r="M336" s="2">
        <f t="shared" si="23"/>
        <v>163.50798959494611</v>
      </c>
    </row>
    <row r="337" spans="1:13" x14ac:dyDescent="0.2">
      <c r="A337" s="1" t="s">
        <v>411</v>
      </c>
      <c r="B337" s="1" t="s">
        <v>425</v>
      </c>
      <c r="C337" s="1" t="s">
        <v>172</v>
      </c>
      <c r="D337" s="1" t="s">
        <v>16</v>
      </c>
      <c r="E337" s="1" t="s">
        <v>21</v>
      </c>
      <c r="F337" s="2">
        <v>0.14000000000000001</v>
      </c>
      <c r="G337" s="2">
        <v>10</v>
      </c>
      <c r="H337" s="2">
        <v>700</v>
      </c>
      <c r="I337" s="2">
        <v>230</v>
      </c>
      <c r="J337" s="2">
        <f t="shared" si="20"/>
        <v>2333.3333333333335</v>
      </c>
      <c r="K337" s="2">
        <f t="shared" si="21"/>
        <v>9333.3333333333339</v>
      </c>
      <c r="L337" s="2">
        <f t="shared" si="22"/>
        <v>867.08782360956286</v>
      </c>
      <c r="M337" s="2">
        <f t="shared" si="23"/>
        <v>173.41756472191258</v>
      </c>
    </row>
    <row r="338" spans="1:13" x14ac:dyDescent="0.2">
      <c r="A338" s="1" t="s">
        <v>411</v>
      </c>
      <c r="B338" s="1" t="s">
        <v>426</v>
      </c>
      <c r="C338" s="1" t="s">
        <v>107</v>
      </c>
      <c r="D338" s="1" t="s">
        <v>42</v>
      </c>
      <c r="E338" s="1" t="s">
        <v>21</v>
      </c>
      <c r="F338" s="2">
        <v>0.89</v>
      </c>
      <c r="G338" s="2">
        <v>25</v>
      </c>
      <c r="H338" s="2">
        <v>6525</v>
      </c>
      <c r="I338" s="2">
        <v>400</v>
      </c>
      <c r="J338" s="2">
        <f t="shared" si="20"/>
        <v>54375</v>
      </c>
      <c r="K338" s="2">
        <f t="shared" si="21"/>
        <v>217500</v>
      </c>
      <c r="L338" s="2">
        <f t="shared" si="22"/>
        <v>20206.243032329989</v>
      </c>
      <c r="M338" s="2">
        <f t="shared" si="23"/>
        <v>4041.2486064659979</v>
      </c>
    </row>
    <row r="339" spans="1:13" x14ac:dyDescent="0.2">
      <c r="A339" s="1" t="s">
        <v>411</v>
      </c>
      <c r="B339" s="1" t="s">
        <v>427</v>
      </c>
      <c r="C339" s="1" t="s">
        <v>145</v>
      </c>
      <c r="D339" s="1" t="s">
        <v>16</v>
      </c>
      <c r="E339" s="1" t="s">
        <v>21</v>
      </c>
      <c r="F339" s="2">
        <v>0.15</v>
      </c>
      <c r="G339" s="2">
        <v>21</v>
      </c>
      <c r="H339" s="2">
        <v>615</v>
      </c>
      <c r="I339" s="2">
        <v>210</v>
      </c>
      <c r="J339" s="2">
        <f t="shared" si="20"/>
        <v>4305</v>
      </c>
      <c r="K339" s="2">
        <f t="shared" si="21"/>
        <v>17220</v>
      </c>
      <c r="L339" s="2">
        <f t="shared" si="22"/>
        <v>1599.7770345596434</v>
      </c>
      <c r="M339" s="2">
        <f t="shared" si="23"/>
        <v>319.95540691192866</v>
      </c>
    </row>
    <row r="340" spans="1:13" x14ac:dyDescent="0.2">
      <c r="A340" s="1" t="s">
        <v>411</v>
      </c>
      <c r="B340" s="1" t="s">
        <v>428</v>
      </c>
      <c r="C340" s="1" t="s">
        <v>140</v>
      </c>
      <c r="D340" s="1" t="s">
        <v>16</v>
      </c>
      <c r="E340" s="1" t="s">
        <v>21</v>
      </c>
      <c r="F340" s="2">
        <v>12</v>
      </c>
      <c r="G340" s="2">
        <v>12</v>
      </c>
      <c r="H340" s="2">
        <v>500</v>
      </c>
      <c r="I340" s="2">
        <v>200</v>
      </c>
      <c r="J340" s="2">
        <f t="shared" si="20"/>
        <v>2000</v>
      </c>
      <c r="K340" s="2">
        <f t="shared" si="21"/>
        <v>8000</v>
      </c>
      <c r="L340" s="2">
        <f t="shared" si="22"/>
        <v>743.21813452248239</v>
      </c>
      <c r="M340" s="2">
        <f t="shared" si="23"/>
        <v>148.64362690449647</v>
      </c>
    </row>
    <row r="341" spans="1:13" x14ac:dyDescent="0.2">
      <c r="A341" s="1" t="s">
        <v>429</v>
      </c>
      <c r="B341" s="1" t="s">
        <v>430</v>
      </c>
      <c r="C341" s="1" t="s">
        <v>85</v>
      </c>
      <c r="D341" s="1" t="s">
        <v>16</v>
      </c>
      <c r="E341" s="1" t="s">
        <v>17</v>
      </c>
      <c r="F341" s="2">
        <v>0.52</v>
      </c>
      <c r="G341" s="2">
        <v>54</v>
      </c>
      <c r="H341" s="2">
        <v>755</v>
      </c>
      <c r="I341" s="2">
        <v>250</v>
      </c>
      <c r="J341" s="2">
        <f t="shared" si="20"/>
        <v>13590</v>
      </c>
      <c r="K341" s="2">
        <f t="shared" si="21"/>
        <v>54360</v>
      </c>
      <c r="L341" s="2">
        <f t="shared" si="22"/>
        <v>5050.1672240802682</v>
      </c>
      <c r="M341" s="2">
        <f t="shared" si="23"/>
        <v>1010.0334448160536</v>
      </c>
    </row>
    <row r="342" spans="1:13" x14ac:dyDescent="0.2">
      <c r="A342" s="1" t="s">
        <v>429</v>
      </c>
      <c r="B342" s="1" t="s">
        <v>431</v>
      </c>
      <c r="C342" s="1" t="s">
        <v>85</v>
      </c>
      <c r="D342" s="1" t="s">
        <v>16</v>
      </c>
      <c r="E342" s="1" t="s">
        <v>17</v>
      </c>
      <c r="F342" s="2">
        <v>0.25</v>
      </c>
      <c r="G342" s="2">
        <v>29</v>
      </c>
      <c r="H342" s="2">
        <v>820</v>
      </c>
      <c r="I342" s="2">
        <v>280</v>
      </c>
      <c r="J342" s="2">
        <f t="shared" si="20"/>
        <v>7926.666666666667</v>
      </c>
      <c r="K342" s="2">
        <f t="shared" si="21"/>
        <v>31706.666666666668</v>
      </c>
      <c r="L342" s="2">
        <f t="shared" si="22"/>
        <v>2945.6212064907718</v>
      </c>
      <c r="M342" s="2">
        <f t="shared" si="23"/>
        <v>589.1242412981544</v>
      </c>
    </row>
    <row r="343" spans="1:13" x14ac:dyDescent="0.2">
      <c r="A343" s="1" t="s">
        <v>429</v>
      </c>
      <c r="B343" s="1" t="s">
        <v>432</v>
      </c>
      <c r="C343" s="1" t="s">
        <v>85</v>
      </c>
      <c r="D343" s="1" t="s">
        <v>16</v>
      </c>
      <c r="E343" s="1" t="s">
        <v>17</v>
      </c>
      <c r="F343" s="2">
        <v>0.57999999999999996</v>
      </c>
      <c r="G343" s="2">
        <v>67</v>
      </c>
      <c r="H343" s="2">
        <v>755</v>
      </c>
      <c r="I343" s="2">
        <v>280</v>
      </c>
      <c r="J343" s="2">
        <f t="shared" si="20"/>
        <v>16861.666666666668</v>
      </c>
      <c r="K343" s="2">
        <f t="shared" si="21"/>
        <v>67446.666666666672</v>
      </c>
      <c r="L343" s="2">
        <f t="shared" si="22"/>
        <v>6265.9482224699623</v>
      </c>
      <c r="M343" s="2">
        <f t="shared" si="23"/>
        <v>1253.1896444939925</v>
      </c>
    </row>
    <row r="344" spans="1:13" x14ac:dyDescent="0.2">
      <c r="A344" s="1" t="s">
        <v>429</v>
      </c>
      <c r="B344" s="1" t="s">
        <v>433</v>
      </c>
      <c r="C344" s="1" t="s">
        <v>140</v>
      </c>
      <c r="D344" s="1" t="s">
        <v>16</v>
      </c>
      <c r="E344" s="1" t="s">
        <v>17</v>
      </c>
      <c r="F344" s="2">
        <v>0.27</v>
      </c>
      <c r="G344" s="2">
        <v>31</v>
      </c>
      <c r="H344" s="2">
        <v>600</v>
      </c>
      <c r="I344" s="2">
        <v>290</v>
      </c>
      <c r="J344" s="2">
        <f t="shared" si="20"/>
        <v>6200</v>
      </c>
      <c r="K344" s="2">
        <f t="shared" si="21"/>
        <v>24800</v>
      </c>
      <c r="L344" s="2">
        <f t="shared" si="22"/>
        <v>2303.9762170196955</v>
      </c>
      <c r="M344" s="2">
        <f t="shared" si="23"/>
        <v>460.79524340393908</v>
      </c>
    </row>
    <row r="345" spans="1:13" x14ac:dyDescent="0.2">
      <c r="A345" s="1" t="s">
        <v>429</v>
      </c>
      <c r="B345" s="1" t="s">
        <v>434</v>
      </c>
      <c r="C345" s="1" t="s">
        <v>85</v>
      </c>
      <c r="D345" s="1" t="s">
        <v>16</v>
      </c>
      <c r="E345" s="1" t="s">
        <v>17</v>
      </c>
      <c r="F345" s="2">
        <v>0.28999999999999998</v>
      </c>
      <c r="G345" s="2">
        <v>17</v>
      </c>
      <c r="H345" s="2">
        <v>1375</v>
      </c>
      <c r="I345" s="2">
        <v>320</v>
      </c>
      <c r="J345" s="2">
        <f t="shared" si="20"/>
        <v>7791.666666666667</v>
      </c>
      <c r="K345" s="2">
        <f t="shared" si="21"/>
        <v>31166.666666666668</v>
      </c>
      <c r="L345" s="2">
        <f t="shared" si="22"/>
        <v>2895.4539824105045</v>
      </c>
      <c r="M345" s="2">
        <f t="shared" si="23"/>
        <v>579.09079648210093</v>
      </c>
    </row>
    <row r="346" spans="1:13" x14ac:dyDescent="0.2">
      <c r="A346" s="1" t="s">
        <v>429</v>
      </c>
      <c r="B346" s="1" t="s">
        <v>435</v>
      </c>
      <c r="C346" s="1" t="s">
        <v>145</v>
      </c>
      <c r="D346" s="1" t="s">
        <v>16</v>
      </c>
      <c r="E346" s="1" t="s">
        <v>21</v>
      </c>
      <c r="F346" s="2">
        <v>0.31</v>
      </c>
      <c r="G346" s="2">
        <v>56</v>
      </c>
      <c r="H346" s="2">
        <v>710</v>
      </c>
      <c r="I346" s="2">
        <v>290</v>
      </c>
      <c r="J346" s="2">
        <f t="shared" si="20"/>
        <v>13253.333333333334</v>
      </c>
      <c r="K346" s="2">
        <f t="shared" si="21"/>
        <v>53013.333333333336</v>
      </c>
      <c r="L346" s="2">
        <f t="shared" si="22"/>
        <v>4925.0588381023172</v>
      </c>
      <c r="M346" s="2">
        <f t="shared" si="23"/>
        <v>985.01176762046339</v>
      </c>
    </row>
    <row r="347" spans="1:13" x14ac:dyDescent="0.2">
      <c r="A347" s="1" t="s">
        <v>429</v>
      </c>
      <c r="B347" s="1" t="s">
        <v>436</v>
      </c>
      <c r="C347" s="1" t="s">
        <v>107</v>
      </c>
      <c r="D347" s="1" t="s">
        <v>16</v>
      </c>
      <c r="E347" s="1" t="s">
        <v>21</v>
      </c>
      <c r="F347" s="2">
        <v>0.14000000000000001</v>
      </c>
      <c r="G347" s="2">
        <v>25</v>
      </c>
      <c r="H347" s="2">
        <v>500</v>
      </c>
      <c r="I347" s="2">
        <v>230</v>
      </c>
      <c r="J347" s="2">
        <f t="shared" si="20"/>
        <v>4166.666666666667</v>
      </c>
      <c r="K347" s="2">
        <f t="shared" si="21"/>
        <v>16666.666666666668</v>
      </c>
      <c r="L347" s="2">
        <f t="shared" si="22"/>
        <v>1548.3711135885051</v>
      </c>
      <c r="M347" s="2">
        <f t="shared" si="23"/>
        <v>309.67422271770101</v>
      </c>
    </row>
    <row r="348" spans="1:13" x14ac:dyDescent="0.2">
      <c r="A348" s="1" t="s">
        <v>429</v>
      </c>
      <c r="B348" s="1" t="s">
        <v>437</v>
      </c>
      <c r="C348" s="1" t="s">
        <v>145</v>
      </c>
      <c r="D348" s="1" t="s">
        <v>16</v>
      </c>
      <c r="E348" s="1" t="s">
        <v>21</v>
      </c>
      <c r="F348" s="2">
        <v>0.32</v>
      </c>
      <c r="G348" s="2">
        <v>61</v>
      </c>
      <c r="H348" s="2">
        <v>510</v>
      </c>
      <c r="I348" s="2">
        <v>200</v>
      </c>
      <c r="J348" s="2">
        <f t="shared" si="20"/>
        <v>10370</v>
      </c>
      <c r="K348" s="2">
        <f t="shared" si="21"/>
        <v>41480</v>
      </c>
      <c r="L348" s="2">
        <f t="shared" si="22"/>
        <v>3853.5860274990714</v>
      </c>
      <c r="M348" s="2">
        <f t="shared" si="23"/>
        <v>770.71720549981433</v>
      </c>
    </row>
    <row r="349" spans="1:13" x14ac:dyDescent="0.2">
      <c r="A349" s="1" t="s">
        <v>429</v>
      </c>
      <c r="B349" s="1" t="s">
        <v>438</v>
      </c>
      <c r="C349" s="1" t="s">
        <v>145</v>
      </c>
      <c r="D349" s="1" t="s">
        <v>16</v>
      </c>
      <c r="E349" s="1" t="s">
        <v>21</v>
      </c>
      <c r="F349" s="2">
        <v>0.38</v>
      </c>
      <c r="G349" s="2">
        <v>72</v>
      </c>
      <c r="H349" s="2">
        <v>690</v>
      </c>
      <c r="I349" s="2">
        <v>210</v>
      </c>
      <c r="J349" s="2">
        <f t="shared" si="20"/>
        <v>16560</v>
      </c>
      <c r="K349" s="2">
        <f t="shared" si="21"/>
        <v>66240</v>
      </c>
      <c r="L349" s="2">
        <f t="shared" si="22"/>
        <v>6153.8461538461543</v>
      </c>
      <c r="M349" s="2">
        <f t="shared" si="23"/>
        <v>1230.7692307692309</v>
      </c>
    </row>
    <row r="350" spans="1:13" x14ac:dyDescent="0.2">
      <c r="A350" s="1" t="s">
        <v>429</v>
      </c>
      <c r="B350" s="1" t="s">
        <v>439</v>
      </c>
      <c r="C350" s="1" t="s">
        <v>145</v>
      </c>
      <c r="D350" s="1" t="s">
        <v>16</v>
      </c>
      <c r="E350" s="1" t="s">
        <v>21</v>
      </c>
      <c r="F350" s="2">
        <v>0.11</v>
      </c>
      <c r="G350" s="2">
        <v>30</v>
      </c>
      <c r="H350" s="2">
        <v>525</v>
      </c>
      <c r="I350" s="2">
        <v>200</v>
      </c>
      <c r="J350" s="2">
        <f t="shared" si="20"/>
        <v>5250</v>
      </c>
      <c r="K350" s="2">
        <f t="shared" si="21"/>
        <v>21000</v>
      </c>
      <c r="L350" s="2">
        <f t="shared" si="22"/>
        <v>1950.9476031215163</v>
      </c>
      <c r="M350" s="2">
        <f t="shared" si="23"/>
        <v>390.18952062430327</v>
      </c>
    </row>
    <row r="351" spans="1:13" x14ac:dyDescent="0.2">
      <c r="A351" s="1" t="s">
        <v>429</v>
      </c>
      <c r="B351" s="1" t="s">
        <v>440</v>
      </c>
      <c r="C351" s="1" t="s">
        <v>140</v>
      </c>
      <c r="D351" s="1" t="s">
        <v>16</v>
      </c>
      <c r="E351" s="1" t="s">
        <v>21</v>
      </c>
      <c r="F351" s="2">
        <v>0.39</v>
      </c>
      <c r="G351" s="2">
        <v>75</v>
      </c>
      <c r="H351" s="2">
        <v>675</v>
      </c>
      <c r="I351" s="2">
        <v>210</v>
      </c>
      <c r="J351" s="2">
        <f t="shared" si="20"/>
        <v>16875</v>
      </c>
      <c r="K351" s="2">
        <f t="shared" si="21"/>
        <v>67500</v>
      </c>
      <c r="L351" s="2">
        <f t="shared" si="22"/>
        <v>6270.9030100334448</v>
      </c>
      <c r="M351" s="2">
        <f t="shared" si="23"/>
        <v>1254.180602006689</v>
      </c>
    </row>
    <row r="352" spans="1:13" x14ac:dyDescent="0.2">
      <c r="A352" s="1" t="s">
        <v>429</v>
      </c>
      <c r="B352" s="1" t="s">
        <v>441</v>
      </c>
      <c r="C352" s="1" t="s">
        <v>107</v>
      </c>
      <c r="D352" s="1" t="s">
        <v>16</v>
      </c>
      <c r="E352" s="1" t="s">
        <v>21</v>
      </c>
      <c r="F352" s="2">
        <v>0.12</v>
      </c>
      <c r="G352" s="2">
        <v>8</v>
      </c>
      <c r="H352" s="2">
        <v>500</v>
      </c>
      <c r="I352" s="2">
        <v>190</v>
      </c>
      <c r="J352" s="2">
        <f t="shared" si="20"/>
        <v>1333.3333333333333</v>
      </c>
      <c r="K352" s="2">
        <f t="shared" si="21"/>
        <v>5333.333333333333</v>
      </c>
      <c r="L352" s="2">
        <f t="shared" si="22"/>
        <v>495.47875634832155</v>
      </c>
      <c r="M352" s="2">
        <f t="shared" si="23"/>
        <v>99.095751269664305</v>
      </c>
    </row>
    <row r="353" spans="1:13" x14ac:dyDescent="0.2">
      <c r="A353" s="1" t="s">
        <v>429</v>
      </c>
      <c r="B353" s="1" t="s">
        <v>442</v>
      </c>
      <c r="C353" s="1" t="s">
        <v>145</v>
      </c>
      <c r="D353" s="1" t="s">
        <v>16</v>
      </c>
      <c r="E353" s="1" t="s">
        <v>21</v>
      </c>
      <c r="F353" s="2">
        <v>0.57999999999999996</v>
      </c>
      <c r="G353" s="2">
        <v>95</v>
      </c>
      <c r="H353" s="2">
        <v>690</v>
      </c>
      <c r="I353" s="2">
        <v>240</v>
      </c>
      <c r="J353" s="2">
        <f t="shared" si="20"/>
        <v>21850</v>
      </c>
      <c r="K353" s="2">
        <f t="shared" si="21"/>
        <v>87400</v>
      </c>
      <c r="L353" s="2">
        <f t="shared" si="22"/>
        <v>8119.6581196581201</v>
      </c>
      <c r="M353" s="2">
        <f t="shared" si="23"/>
        <v>1623.931623931624</v>
      </c>
    </row>
    <row r="354" spans="1:13" x14ac:dyDescent="0.2">
      <c r="A354" s="1" t="s">
        <v>429</v>
      </c>
      <c r="B354" s="1" t="s">
        <v>443</v>
      </c>
      <c r="C354" s="1" t="s">
        <v>107</v>
      </c>
      <c r="D354" s="1" t="s">
        <v>16</v>
      </c>
      <c r="E354" s="1" t="s">
        <v>21</v>
      </c>
      <c r="F354" s="2">
        <v>0.12</v>
      </c>
      <c r="G354" s="2">
        <v>8</v>
      </c>
      <c r="H354" s="2">
        <v>500</v>
      </c>
      <c r="I354" s="2">
        <v>210</v>
      </c>
      <c r="J354" s="2">
        <f t="shared" si="20"/>
        <v>1333.3333333333333</v>
      </c>
      <c r="K354" s="2">
        <f t="shared" si="21"/>
        <v>5333.333333333333</v>
      </c>
      <c r="L354" s="2">
        <f t="shared" si="22"/>
        <v>495.47875634832155</v>
      </c>
      <c r="M354" s="2">
        <f t="shared" si="23"/>
        <v>99.095751269664305</v>
      </c>
    </row>
    <row r="355" spans="1:13" x14ac:dyDescent="0.2">
      <c r="A355" s="1" t="s">
        <v>429</v>
      </c>
      <c r="B355" s="1" t="s">
        <v>444</v>
      </c>
      <c r="C355" s="1" t="s">
        <v>145</v>
      </c>
      <c r="D355" s="1" t="s">
        <v>16</v>
      </c>
      <c r="E355" s="1" t="s">
        <v>21</v>
      </c>
      <c r="F355" s="2">
        <v>11</v>
      </c>
      <c r="G355" s="2">
        <v>76</v>
      </c>
      <c r="H355" s="2">
        <v>650</v>
      </c>
      <c r="I355" s="2">
        <v>240</v>
      </c>
      <c r="J355" s="2">
        <f t="shared" si="20"/>
        <v>16466.666666666668</v>
      </c>
      <c r="K355" s="2">
        <f t="shared" si="21"/>
        <v>65866.666666666672</v>
      </c>
      <c r="L355" s="2">
        <f t="shared" si="22"/>
        <v>6119.1626409017717</v>
      </c>
      <c r="M355" s="2">
        <f t="shared" si="23"/>
        <v>1223.8325281803543</v>
      </c>
    </row>
    <row r="356" spans="1:13" x14ac:dyDescent="0.2">
      <c r="A356" s="1" t="s">
        <v>429</v>
      </c>
      <c r="B356" s="1" t="s">
        <v>445</v>
      </c>
      <c r="C356" s="1" t="s">
        <v>140</v>
      </c>
      <c r="D356" s="1" t="s">
        <v>16</v>
      </c>
      <c r="E356" s="1" t="s">
        <v>21</v>
      </c>
      <c r="F356" s="2">
        <v>0.14000000000000001</v>
      </c>
      <c r="G356" s="2">
        <v>32</v>
      </c>
      <c r="H356" s="2">
        <v>695</v>
      </c>
      <c r="I356" s="2">
        <v>240</v>
      </c>
      <c r="J356" s="2">
        <f t="shared" si="20"/>
        <v>7413.333333333333</v>
      </c>
      <c r="K356" s="2">
        <f t="shared" si="21"/>
        <v>29653.333333333332</v>
      </c>
      <c r="L356" s="2">
        <f t="shared" si="22"/>
        <v>2754.8618852966679</v>
      </c>
      <c r="M356" s="2">
        <f t="shared" si="23"/>
        <v>550.97237705933355</v>
      </c>
    </row>
    <row r="357" spans="1:13" x14ac:dyDescent="0.2">
      <c r="A357" s="1" t="s">
        <v>446</v>
      </c>
      <c r="B357" s="1" t="s">
        <v>447</v>
      </c>
      <c r="C357" s="1" t="s">
        <v>448</v>
      </c>
      <c r="D357" s="1" t="s">
        <v>16</v>
      </c>
      <c r="E357" s="1" t="s">
        <v>17</v>
      </c>
      <c r="F357" s="2">
        <v>5</v>
      </c>
      <c r="G357" s="2">
        <v>453</v>
      </c>
      <c r="H357" s="2">
        <v>650</v>
      </c>
      <c r="I357" s="2">
        <v>250</v>
      </c>
      <c r="J357" s="2">
        <f t="shared" si="20"/>
        <v>98150</v>
      </c>
      <c r="K357" s="2">
        <f t="shared" si="21"/>
        <v>392600</v>
      </c>
      <c r="L357" s="2">
        <f t="shared" si="22"/>
        <v>36473.429951690821</v>
      </c>
      <c r="M357" s="2">
        <f t="shared" si="23"/>
        <v>7294.6859903381646</v>
      </c>
    </row>
    <row r="358" spans="1:13" x14ac:dyDescent="0.2">
      <c r="A358" s="1" t="s">
        <v>446</v>
      </c>
      <c r="B358" s="1" t="s">
        <v>449</v>
      </c>
      <c r="C358" s="1" t="s">
        <v>59</v>
      </c>
      <c r="D358" s="1" t="s">
        <v>16</v>
      </c>
      <c r="E358" s="1" t="s">
        <v>17</v>
      </c>
      <c r="F358" s="2">
        <v>3.25</v>
      </c>
      <c r="G358" s="2">
        <v>114</v>
      </c>
      <c r="H358" s="2">
        <v>690</v>
      </c>
      <c r="I358" s="2">
        <v>260</v>
      </c>
      <c r="J358" s="2">
        <f t="shared" si="20"/>
        <v>26220</v>
      </c>
      <c r="K358" s="2">
        <f t="shared" si="21"/>
        <v>104880</v>
      </c>
      <c r="L358" s="2">
        <f t="shared" si="22"/>
        <v>9743.5897435897441</v>
      </c>
      <c r="M358" s="2">
        <f t="shared" si="23"/>
        <v>1948.7179487179487</v>
      </c>
    </row>
    <row r="359" spans="1:13" x14ac:dyDescent="0.2">
      <c r="A359" s="1" t="s">
        <v>446</v>
      </c>
      <c r="B359" s="1" t="s">
        <v>450</v>
      </c>
      <c r="C359" s="1" t="s">
        <v>15</v>
      </c>
      <c r="D359" s="1" t="s">
        <v>16</v>
      </c>
      <c r="E359" s="1" t="s">
        <v>21</v>
      </c>
      <c r="F359" s="2">
        <v>0.46</v>
      </c>
      <c r="G359" s="2">
        <v>480</v>
      </c>
      <c r="H359" s="2">
        <v>525</v>
      </c>
      <c r="I359" s="2">
        <v>220</v>
      </c>
      <c r="J359" s="2">
        <f t="shared" si="20"/>
        <v>84000</v>
      </c>
      <c r="K359" s="2">
        <f t="shared" si="21"/>
        <v>336000</v>
      </c>
      <c r="L359" s="2">
        <f t="shared" si="22"/>
        <v>31215.161649944261</v>
      </c>
      <c r="M359" s="2">
        <f t="shared" si="23"/>
        <v>6243.0323299888523</v>
      </c>
    </row>
    <row r="360" spans="1:13" x14ac:dyDescent="0.2">
      <c r="A360" s="1" t="s">
        <v>446</v>
      </c>
      <c r="B360" s="1" t="s">
        <v>451</v>
      </c>
      <c r="C360" s="1" t="s">
        <v>59</v>
      </c>
      <c r="D360" s="1" t="s">
        <v>16</v>
      </c>
      <c r="E360" s="1" t="s">
        <v>21</v>
      </c>
      <c r="F360" s="2">
        <v>2</v>
      </c>
      <c r="G360" s="2">
        <v>286</v>
      </c>
      <c r="H360" s="2">
        <v>325</v>
      </c>
      <c r="I360" s="2">
        <v>200</v>
      </c>
      <c r="J360" s="2">
        <f t="shared" si="20"/>
        <v>30983.333333333332</v>
      </c>
      <c r="K360" s="2">
        <f t="shared" si="21"/>
        <v>123933.33333333333</v>
      </c>
      <c r="L360" s="2">
        <f t="shared" si="22"/>
        <v>11513.687600644123</v>
      </c>
      <c r="M360" s="2">
        <f t="shared" si="23"/>
        <v>2302.7375201288246</v>
      </c>
    </row>
    <row r="361" spans="1:13" x14ac:dyDescent="0.2">
      <c r="A361" s="1" t="s">
        <v>446</v>
      </c>
      <c r="B361" s="1" t="s">
        <v>452</v>
      </c>
      <c r="C361" s="1" t="s">
        <v>59</v>
      </c>
      <c r="D361" s="1" t="s">
        <v>16</v>
      </c>
      <c r="E361" s="1" t="s">
        <v>21</v>
      </c>
      <c r="F361" s="2">
        <v>27</v>
      </c>
      <c r="G361" s="2">
        <v>666</v>
      </c>
      <c r="H361" s="2">
        <v>330</v>
      </c>
      <c r="I361" s="2">
        <v>210</v>
      </c>
      <c r="J361" s="2">
        <f t="shared" si="20"/>
        <v>73260</v>
      </c>
      <c r="K361" s="2">
        <f t="shared" si="21"/>
        <v>293040</v>
      </c>
      <c r="L361" s="2">
        <f t="shared" si="22"/>
        <v>27224.080267558529</v>
      </c>
      <c r="M361" s="2">
        <f t="shared" si="23"/>
        <v>5444.8160535117058</v>
      </c>
    </row>
    <row r="362" spans="1:13" x14ac:dyDescent="0.2">
      <c r="A362" s="1" t="s">
        <v>446</v>
      </c>
      <c r="B362" s="1" t="s">
        <v>453</v>
      </c>
      <c r="C362" s="1" t="s">
        <v>59</v>
      </c>
      <c r="D362" s="1" t="s">
        <v>16</v>
      </c>
      <c r="E362" s="1" t="s">
        <v>21</v>
      </c>
      <c r="F362" s="2">
        <v>27</v>
      </c>
      <c r="G362" s="2">
        <v>1367</v>
      </c>
      <c r="H362" s="2">
        <v>270</v>
      </c>
      <c r="I362" s="2">
        <v>200</v>
      </c>
      <c r="J362" s="2">
        <f t="shared" si="20"/>
        <v>123030</v>
      </c>
      <c r="K362" s="2">
        <f t="shared" si="21"/>
        <v>492120</v>
      </c>
      <c r="L362" s="2">
        <f t="shared" si="22"/>
        <v>45719.063545150508</v>
      </c>
      <c r="M362" s="2">
        <f t="shared" si="23"/>
        <v>9143.8127090301023</v>
      </c>
    </row>
    <row r="363" spans="1:13" x14ac:dyDescent="0.2">
      <c r="A363" s="1" t="s">
        <v>446</v>
      </c>
      <c r="B363" s="1" t="s">
        <v>454</v>
      </c>
      <c r="C363" s="1" t="s">
        <v>59</v>
      </c>
      <c r="D363" s="1" t="s">
        <v>16</v>
      </c>
      <c r="E363" s="1" t="s">
        <v>21</v>
      </c>
      <c r="F363" s="2">
        <v>27</v>
      </c>
      <c r="G363" s="2">
        <v>932</v>
      </c>
      <c r="H363" s="2">
        <v>700</v>
      </c>
      <c r="I363" s="2">
        <v>290</v>
      </c>
      <c r="J363" s="2">
        <f t="shared" si="20"/>
        <v>217466.66666666666</v>
      </c>
      <c r="K363" s="2">
        <f t="shared" si="21"/>
        <v>869866.66666666663</v>
      </c>
      <c r="L363" s="2">
        <f t="shared" si="22"/>
        <v>80812.585160411254</v>
      </c>
      <c r="M363" s="2">
        <f t="shared" si="23"/>
        <v>16162.517032082251</v>
      </c>
    </row>
    <row r="364" spans="1:13" x14ac:dyDescent="0.2">
      <c r="A364" s="1" t="s">
        <v>446</v>
      </c>
      <c r="B364" s="1" t="s">
        <v>455</v>
      </c>
      <c r="C364" s="1" t="s">
        <v>448</v>
      </c>
      <c r="D364" s="1" t="s">
        <v>16</v>
      </c>
      <c r="E364" s="1" t="s">
        <v>21</v>
      </c>
      <c r="F364" s="2">
        <v>1.17</v>
      </c>
      <c r="G364" s="2">
        <v>282</v>
      </c>
      <c r="H364" s="2">
        <v>515</v>
      </c>
      <c r="I364" s="2">
        <v>280</v>
      </c>
      <c r="J364" s="2">
        <f t="shared" si="20"/>
        <v>48410</v>
      </c>
      <c r="K364" s="2">
        <f t="shared" si="21"/>
        <v>193640</v>
      </c>
      <c r="L364" s="2">
        <f t="shared" si="22"/>
        <v>17989.594946116686</v>
      </c>
      <c r="M364" s="2">
        <f t="shared" si="23"/>
        <v>3597.9189892233371</v>
      </c>
    </row>
    <row r="365" spans="1:13" x14ac:dyDescent="0.2">
      <c r="A365" s="1" t="s">
        <v>446</v>
      </c>
      <c r="B365" s="1" t="s">
        <v>456</v>
      </c>
      <c r="C365" s="1" t="s">
        <v>59</v>
      </c>
      <c r="D365" s="1" t="s">
        <v>16</v>
      </c>
      <c r="E365" s="1" t="s">
        <v>21</v>
      </c>
      <c r="F365" s="2">
        <v>27</v>
      </c>
      <c r="G365" s="2">
        <v>1367</v>
      </c>
      <c r="H365" s="2">
        <v>270</v>
      </c>
      <c r="I365" s="2">
        <v>200</v>
      </c>
      <c r="J365" s="2">
        <f t="shared" si="20"/>
        <v>123030</v>
      </c>
      <c r="K365" s="2">
        <f t="shared" si="21"/>
        <v>492120</v>
      </c>
      <c r="L365" s="2">
        <f t="shared" si="22"/>
        <v>45719.063545150508</v>
      </c>
      <c r="M365" s="2">
        <f t="shared" si="23"/>
        <v>9143.8127090301023</v>
      </c>
    </row>
    <row r="366" spans="1:13" x14ac:dyDescent="0.2">
      <c r="A366" s="1" t="s">
        <v>446</v>
      </c>
      <c r="B366" s="1" t="s">
        <v>457</v>
      </c>
      <c r="C366" s="1" t="s">
        <v>59</v>
      </c>
      <c r="D366" s="1" t="s">
        <v>16</v>
      </c>
      <c r="E366" s="1" t="s">
        <v>21</v>
      </c>
      <c r="F366" s="2">
        <v>27</v>
      </c>
      <c r="G366" s="2">
        <v>280</v>
      </c>
      <c r="H366" s="2">
        <v>715</v>
      </c>
      <c r="I366" s="2">
        <v>250</v>
      </c>
      <c r="J366" s="2">
        <f t="shared" si="20"/>
        <v>66733.333333333328</v>
      </c>
      <c r="K366" s="2">
        <f t="shared" si="21"/>
        <v>266933.33333333331</v>
      </c>
      <c r="L366" s="2">
        <f t="shared" si="22"/>
        <v>24798.711755233493</v>
      </c>
      <c r="M366" s="2">
        <f t="shared" si="23"/>
        <v>4959.7423510466988</v>
      </c>
    </row>
    <row r="367" spans="1:13" x14ac:dyDescent="0.2">
      <c r="A367" s="1" t="s">
        <v>446</v>
      </c>
      <c r="B367" s="1" t="s">
        <v>458</v>
      </c>
      <c r="C367" s="1" t="s">
        <v>15</v>
      </c>
      <c r="D367" s="1" t="s">
        <v>16</v>
      </c>
      <c r="E367" s="1" t="s">
        <v>21</v>
      </c>
      <c r="F367" s="2">
        <v>0.11</v>
      </c>
      <c r="G367" s="2">
        <v>100</v>
      </c>
      <c r="H367" s="2">
        <v>500</v>
      </c>
      <c r="I367" s="2">
        <v>220</v>
      </c>
      <c r="J367" s="2">
        <f t="shared" si="20"/>
        <v>16666.666666666668</v>
      </c>
      <c r="K367" s="2">
        <f t="shared" si="21"/>
        <v>66666.666666666672</v>
      </c>
      <c r="L367" s="2">
        <f t="shared" si="22"/>
        <v>6193.4844543540203</v>
      </c>
      <c r="M367" s="2">
        <f t="shared" si="23"/>
        <v>1238.6968908708041</v>
      </c>
    </row>
    <row r="368" spans="1:13" x14ac:dyDescent="0.2">
      <c r="A368" s="1" t="s">
        <v>446</v>
      </c>
      <c r="B368" s="1" t="s">
        <v>459</v>
      </c>
      <c r="C368" s="1" t="s">
        <v>59</v>
      </c>
      <c r="D368" s="1" t="s">
        <v>16</v>
      </c>
      <c r="E368" s="1" t="s">
        <v>21</v>
      </c>
      <c r="F368" s="2">
        <v>4</v>
      </c>
      <c r="G368" s="2">
        <v>600</v>
      </c>
      <c r="H368" s="2">
        <v>710</v>
      </c>
      <c r="I368" s="2">
        <v>250</v>
      </c>
      <c r="J368" s="2">
        <f t="shared" si="20"/>
        <v>142000</v>
      </c>
      <c r="K368" s="2">
        <f t="shared" si="21"/>
        <v>568000</v>
      </c>
      <c r="L368" s="2">
        <f t="shared" si="22"/>
        <v>52768.487551096252</v>
      </c>
      <c r="M368" s="2">
        <f t="shared" si="23"/>
        <v>10553.69751021925</v>
      </c>
    </row>
    <row r="369" spans="1:13" x14ac:dyDescent="0.2">
      <c r="A369" s="1" t="s">
        <v>446</v>
      </c>
      <c r="B369" s="1" t="s">
        <v>460</v>
      </c>
      <c r="C369" s="1" t="s">
        <v>59</v>
      </c>
      <c r="D369" s="1" t="s">
        <v>16</v>
      </c>
      <c r="E369" s="1" t="s">
        <v>21</v>
      </c>
      <c r="F369" s="2">
        <v>27</v>
      </c>
      <c r="G369" s="2">
        <v>1313</v>
      </c>
      <c r="H369" s="2">
        <v>725</v>
      </c>
      <c r="I369" s="2">
        <v>300</v>
      </c>
      <c r="J369" s="2">
        <f t="shared" si="20"/>
        <v>317308.33333333331</v>
      </c>
      <c r="K369" s="2">
        <f t="shared" si="21"/>
        <v>1269233.3333333333</v>
      </c>
      <c r="L369" s="2">
        <f t="shared" si="22"/>
        <v>117914.653784219</v>
      </c>
      <c r="M369" s="2">
        <f t="shared" si="23"/>
        <v>23582.930756843802</v>
      </c>
    </row>
    <row r="370" spans="1:13" x14ac:dyDescent="0.2">
      <c r="A370" s="1" t="s">
        <v>446</v>
      </c>
      <c r="B370" s="1" t="s">
        <v>461</v>
      </c>
      <c r="C370" s="1" t="s">
        <v>59</v>
      </c>
      <c r="D370" s="1" t="s">
        <v>16</v>
      </c>
      <c r="E370" s="1" t="s">
        <v>21</v>
      </c>
      <c r="F370" s="2">
        <v>27</v>
      </c>
      <c r="G370" s="2">
        <v>223</v>
      </c>
      <c r="H370" s="2">
        <v>370</v>
      </c>
      <c r="I370" s="2">
        <v>200</v>
      </c>
      <c r="J370" s="2">
        <f t="shared" si="20"/>
        <v>27503.333333333332</v>
      </c>
      <c r="K370" s="2">
        <f t="shared" si="21"/>
        <v>110013.33333333333</v>
      </c>
      <c r="L370" s="2">
        <f t="shared" si="22"/>
        <v>10220.488046575003</v>
      </c>
      <c r="M370" s="2">
        <f t="shared" si="23"/>
        <v>2044.0976093150007</v>
      </c>
    </row>
    <row r="371" spans="1:13" x14ac:dyDescent="0.2">
      <c r="A371" s="1" t="s">
        <v>462</v>
      </c>
      <c r="B371" s="1" t="s">
        <v>463</v>
      </c>
      <c r="C371" s="1" t="s">
        <v>303</v>
      </c>
      <c r="D371" s="1" t="s">
        <v>16</v>
      </c>
      <c r="E371" s="1" t="s">
        <v>17</v>
      </c>
      <c r="F371" s="2">
        <v>0.13</v>
      </c>
      <c r="G371" s="2">
        <v>26</v>
      </c>
      <c r="H371" s="2">
        <v>700</v>
      </c>
      <c r="I371" s="2">
        <v>210</v>
      </c>
      <c r="J371" s="2">
        <f t="shared" si="20"/>
        <v>6066.666666666667</v>
      </c>
      <c r="K371" s="2">
        <f t="shared" si="21"/>
        <v>24266.666666666668</v>
      </c>
      <c r="L371" s="2">
        <f t="shared" si="22"/>
        <v>2254.4283413848634</v>
      </c>
      <c r="M371" s="2">
        <f t="shared" si="23"/>
        <v>450.88566827697269</v>
      </c>
    </row>
    <row r="372" spans="1:13" x14ac:dyDescent="0.2">
      <c r="A372" s="1" t="s">
        <v>462</v>
      </c>
      <c r="B372" s="1" t="s">
        <v>464</v>
      </c>
      <c r="C372" s="1" t="s">
        <v>69</v>
      </c>
      <c r="D372" s="1" t="s">
        <v>16</v>
      </c>
      <c r="E372" s="1" t="s">
        <v>17</v>
      </c>
      <c r="F372" s="2">
        <v>2.5</v>
      </c>
      <c r="G372" s="2">
        <v>313</v>
      </c>
      <c r="H372" s="2">
        <v>510</v>
      </c>
      <c r="I372" s="2">
        <v>220</v>
      </c>
      <c r="J372" s="2">
        <f t="shared" si="20"/>
        <v>53210</v>
      </c>
      <c r="K372" s="2">
        <f t="shared" si="21"/>
        <v>212840</v>
      </c>
      <c r="L372" s="2">
        <f t="shared" si="22"/>
        <v>19773.318468970643</v>
      </c>
      <c r="M372" s="2">
        <f t="shared" si="23"/>
        <v>3954.6636937941284</v>
      </c>
    </row>
    <row r="373" spans="1:13" x14ac:dyDescent="0.2">
      <c r="A373" s="1" t="s">
        <v>462</v>
      </c>
      <c r="B373" s="1" t="s">
        <v>465</v>
      </c>
      <c r="C373" s="1" t="s">
        <v>123</v>
      </c>
      <c r="D373" s="1" t="s">
        <v>16</v>
      </c>
      <c r="E373" s="1" t="s">
        <v>17</v>
      </c>
      <c r="F373" s="2">
        <v>0.15</v>
      </c>
      <c r="G373" s="2">
        <v>18</v>
      </c>
      <c r="H373" s="2">
        <v>1375</v>
      </c>
      <c r="I373" s="2">
        <v>290</v>
      </c>
      <c r="J373" s="2">
        <f t="shared" si="20"/>
        <v>8250</v>
      </c>
      <c r="K373" s="2">
        <f t="shared" si="21"/>
        <v>33000</v>
      </c>
      <c r="L373" s="2">
        <f t="shared" si="22"/>
        <v>3065.7748049052398</v>
      </c>
      <c r="M373" s="2">
        <f t="shared" si="23"/>
        <v>613.15496098104791</v>
      </c>
    </row>
    <row r="374" spans="1:13" x14ac:dyDescent="0.2">
      <c r="A374" s="1" t="s">
        <v>462</v>
      </c>
      <c r="B374" s="1" t="s">
        <v>466</v>
      </c>
      <c r="C374" s="1" t="s">
        <v>35</v>
      </c>
      <c r="D374" s="1" t="s">
        <v>16</v>
      </c>
      <c r="E374" s="1" t="s">
        <v>17</v>
      </c>
      <c r="F374" s="2">
        <v>0.79</v>
      </c>
      <c r="G374" s="2">
        <v>15</v>
      </c>
      <c r="H374" s="2">
        <v>2790</v>
      </c>
      <c r="I374" s="2">
        <v>350</v>
      </c>
      <c r="J374" s="2">
        <f t="shared" si="20"/>
        <v>13950</v>
      </c>
      <c r="K374" s="2">
        <f t="shared" si="21"/>
        <v>55800</v>
      </c>
      <c r="L374" s="2">
        <f t="shared" si="22"/>
        <v>5183.9464882943148</v>
      </c>
      <c r="M374" s="2">
        <f t="shared" si="23"/>
        <v>1036.789297658863</v>
      </c>
    </row>
    <row r="375" spans="1:13" x14ac:dyDescent="0.2">
      <c r="A375" s="1" t="s">
        <v>462</v>
      </c>
      <c r="B375" s="1" t="s">
        <v>467</v>
      </c>
      <c r="C375" s="1" t="s">
        <v>123</v>
      </c>
      <c r="D375" s="1" t="s">
        <v>16</v>
      </c>
      <c r="E375" s="1" t="s">
        <v>17</v>
      </c>
      <c r="F375" s="2">
        <v>0.12</v>
      </c>
      <c r="G375" s="2">
        <v>19</v>
      </c>
      <c r="H375" s="2">
        <v>610</v>
      </c>
      <c r="I375" s="2">
        <v>290</v>
      </c>
      <c r="J375" s="2">
        <f t="shared" si="20"/>
        <v>3863.3333333333335</v>
      </c>
      <c r="K375" s="2">
        <f t="shared" si="21"/>
        <v>15453.333333333334</v>
      </c>
      <c r="L375" s="2">
        <f t="shared" si="22"/>
        <v>1435.6496965192619</v>
      </c>
      <c r="M375" s="2">
        <f t="shared" si="23"/>
        <v>287.12993930385238</v>
      </c>
    </row>
    <row r="376" spans="1:13" x14ac:dyDescent="0.2">
      <c r="A376" s="1" t="s">
        <v>462</v>
      </c>
      <c r="B376" s="1" t="s">
        <v>468</v>
      </c>
      <c r="C376" s="1" t="s">
        <v>123</v>
      </c>
      <c r="D376" s="1" t="s">
        <v>16</v>
      </c>
      <c r="E376" s="1" t="s">
        <v>17</v>
      </c>
      <c r="F376" s="2">
        <v>0.15</v>
      </c>
      <c r="G376" s="2">
        <v>7</v>
      </c>
      <c r="H376" s="2">
        <v>790</v>
      </c>
      <c r="I376" s="2">
        <v>295</v>
      </c>
      <c r="J376" s="2">
        <f t="shared" si="20"/>
        <v>1843.3333333333333</v>
      </c>
      <c r="K376" s="2">
        <f t="shared" si="21"/>
        <v>7373.333333333333</v>
      </c>
      <c r="L376" s="2">
        <f t="shared" si="22"/>
        <v>684.99938065155459</v>
      </c>
      <c r="M376" s="2">
        <f t="shared" si="23"/>
        <v>136.99987613031092</v>
      </c>
    </row>
    <row r="377" spans="1:13" x14ac:dyDescent="0.2">
      <c r="A377" s="1" t="s">
        <v>462</v>
      </c>
      <c r="B377" s="1" t="s">
        <v>469</v>
      </c>
      <c r="C377" s="1" t="s">
        <v>123</v>
      </c>
      <c r="D377" s="1" t="s">
        <v>16</v>
      </c>
      <c r="E377" s="1" t="s">
        <v>21</v>
      </c>
      <c r="F377" s="2">
        <v>0.11</v>
      </c>
      <c r="G377" s="2">
        <v>7</v>
      </c>
      <c r="H377" s="2">
        <v>1150</v>
      </c>
      <c r="I377" s="2">
        <v>300</v>
      </c>
      <c r="J377" s="2">
        <f t="shared" si="20"/>
        <v>2683.3333333333335</v>
      </c>
      <c r="K377" s="2">
        <f t="shared" si="21"/>
        <v>10733.333333333334</v>
      </c>
      <c r="L377" s="2">
        <f t="shared" si="22"/>
        <v>997.15099715099723</v>
      </c>
      <c r="M377" s="2">
        <f t="shared" si="23"/>
        <v>199.43019943019945</v>
      </c>
    </row>
    <row r="378" spans="1:13" x14ac:dyDescent="0.2">
      <c r="A378" s="1" t="s">
        <v>462</v>
      </c>
      <c r="B378" s="1" t="s">
        <v>470</v>
      </c>
      <c r="C378" s="1" t="s">
        <v>26</v>
      </c>
      <c r="D378" s="1" t="s">
        <v>16</v>
      </c>
      <c r="E378" s="1" t="s">
        <v>21</v>
      </c>
      <c r="F378" s="2">
        <v>6</v>
      </c>
      <c r="G378" s="2">
        <v>34</v>
      </c>
      <c r="H378" s="2">
        <v>675</v>
      </c>
      <c r="I378" s="2">
        <v>280</v>
      </c>
      <c r="J378" s="2">
        <f t="shared" si="20"/>
        <v>7650</v>
      </c>
      <c r="K378" s="2">
        <f t="shared" si="21"/>
        <v>30600</v>
      </c>
      <c r="L378" s="2">
        <f t="shared" si="22"/>
        <v>2842.8093645484951</v>
      </c>
      <c r="M378" s="2">
        <f t="shared" si="23"/>
        <v>568.56187290969899</v>
      </c>
    </row>
    <row r="379" spans="1:13" x14ac:dyDescent="0.2">
      <c r="A379" s="1" t="s">
        <v>462</v>
      </c>
      <c r="B379" s="1" t="s">
        <v>471</v>
      </c>
      <c r="C379" s="1" t="s">
        <v>123</v>
      </c>
      <c r="D379" s="1" t="s">
        <v>16</v>
      </c>
      <c r="E379" s="1" t="s">
        <v>21</v>
      </c>
      <c r="F379" s="2">
        <v>4</v>
      </c>
      <c r="G379" s="2">
        <v>13</v>
      </c>
      <c r="H379" s="2">
        <v>570</v>
      </c>
      <c r="I379" s="2">
        <v>270</v>
      </c>
      <c r="J379" s="2">
        <f t="shared" si="20"/>
        <v>2470</v>
      </c>
      <c r="K379" s="2">
        <f t="shared" si="21"/>
        <v>9880</v>
      </c>
      <c r="L379" s="2">
        <f t="shared" si="22"/>
        <v>917.87439613526578</v>
      </c>
      <c r="M379" s="2">
        <f t="shared" si="23"/>
        <v>183.57487922705315</v>
      </c>
    </row>
    <row r="380" spans="1:13" x14ac:dyDescent="0.2">
      <c r="A380" s="1" t="s">
        <v>462</v>
      </c>
      <c r="B380" s="1" t="s">
        <v>472</v>
      </c>
      <c r="C380" s="1" t="s">
        <v>123</v>
      </c>
      <c r="D380" s="1" t="s">
        <v>16</v>
      </c>
      <c r="E380" s="1" t="s">
        <v>21</v>
      </c>
      <c r="F380" s="2">
        <v>0.11</v>
      </c>
      <c r="G380" s="2">
        <v>16</v>
      </c>
      <c r="H380" s="2">
        <v>800</v>
      </c>
      <c r="I380" s="2">
        <v>300</v>
      </c>
      <c r="J380" s="2">
        <f t="shared" si="20"/>
        <v>4266.666666666667</v>
      </c>
      <c r="K380" s="2">
        <f t="shared" si="21"/>
        <v>17066.666666666668</v>
      </c>
      <c r="L380" s="2">
        <f t="shared" si="22"/>
        <v>1585.5320203146291</v>
      </c>
      <c r="M380" s="2">
        <f t="shared" si="23"/>
        <v>317.10640406292583</v>
      </c>
    </row>
    <row r="381" spans="1:13" x14ac:dyDescent="0.2">
      <c r="A381" s="1" t="s">
        <v>462</v>
      </c>
      <c r="B381" s="1" t="s">
        <v>473</v>
      </c>
      <c r="C381" s="1" t="s">
        <v>93</v>
      </c>
      <c r="D381" s="1" t="s">
        <v>16</v>
      </c>
      <c r="E381" s="1" t="s">
        <v>21</v>
      </c>
      <c r="F381" s="2">
        <v>0.56000000000000005</v>
      </c>
      <c r="G381" s="2">
        <v>135</v>
      </c>
      <c r="H381" s="2">
        <v>720</v>
      </c>
      <c r="I381" s="2">
        <v>290</v>
      </c>
      <c r="J381" s="2">
        <f t="shared" si="20"/>
        <v>32400</v>
      </c>
      <c r="K381" s="2">
        <f t="shared" si="21"/>
        <v>129600</v>
      </c>
      <c r="L381" s="2">
        <f t="shared" si="22"/>
        <v>12040.133779264215</v>
      </c>
      <c r="M381" s="2">
        <f t="shared" si="23"/>
        <v>2408.0267558528431</v>
      </c>
    </row>
    <row r="382" spans="1:13" x14ac:dyDescent="0.2">
      <c r="A382" s="1" t="s">
        <v>462</v>
      </c>
      <c r="B382" s="1" t="s">
        <v>474</v>
      </c>
      <c r="C382" s="1" t="s">
        <v>35</v>
      </c>
      <c r="D382" s="1" t="s">
        <v>16</v>
      </c>
      <c r="E382" s="1" t="s">
        <v>21</v>
      </c>
      <c r="F382" s="2">
        <v>2</v>
      </c>
      <c r="G382" s="2">
        <v>135</v>
      </c>
      <c r="H382" s="2">
        <v>2275</v>
      </c>
      <c r="I382" s="2">
        <v>350</v>
      </c>
      <c r="J382" s="2">
        <f t="shared" si="20"/>
        <v>102375</v>
      </c>
      <c r="K382" s="2">
        <f t="shared" si="21"/>
        <v>409500</v>
      </c>
      <c r="L382" s="2">
        <f t="shared" si="22"/>
        <v>38043.478260869568</v>
      </c>
      <c r="M382" s="2">
        <f t="shared" si="23"/>
        <v>7608.6956521739139</v>
      </c>
    </row>
    <row r="383" spans="1:13" x14ac:dyDescent="0.2">
      <c r="A383" s="1" t="s">
        <v>475</v>
      </c>
      <c r="B383" s="1" t="s">
        <v>476</v>
      </c>
      <c r="C383" s="1" t="s">
        <v>165</v>
      </c>
      <c r="D383" s="1" t="s">
        <v>16</v>
      </c>
      <c r="E383" s="1" t="s">
        <v>17</v>
      </c>
      <c r="F383" s="2">
        <v>2.17</v>
      </c>
      <c r="G383" s="2">
        <v>314</v>
      </c>
      <c r="H383" s="2">
        <v>1750</v>
      </c>
      <c r="I383" s="2">
        <v>300</v>
      </c>
      <c r="J383" s="2">
        <f t="shared" si="20"/>
        <v>183166.66666666666</v>
      </c>
      <c r="K383" s="2">
        <f t="shared" si="21"/>
        <v>732666.66666666663</v>
      </c>
      <c r="L383" s="2">
        <f t="shared" si="22"/>
        <v>68066.394153350673</v>
      </c>
      <c r="M383" s="2">
        <f t="shared" si="23"/>
        <v>13613.278830670135</v>
      </c>
    </row>
    <row r="384" spans="1:13" x14ac:dyDescent="0.2">
      <c r="A384" s="1" t="s">
        <v>475</v>
      </c>
      <c r="B384" s="1" t="s">
        <v>477</v>
      </c>
      <c r="C384" s="1" t="s">
        <v>172</v>
      </c>
      <c r="D384" s="1" t="s">
        <v>16</v>
      </c>
      <c r="E384" s="1" t="s">
        <v>21</v>
      </c>
      <c r="F384" s="2">
        <v>2.65</v>
      </c>
      <c r="G384" s="2">
        <v>2013</v>
      </c>
      <c r="H384" s="2">
        <v>675</v>
      </c>
      <c r="I384" s="2">
        <v>290</v>
      </c>
      <c r="J384" s="2">
        <f t="shared" si="20"/>
        <v>452925</v>
      </c>
      <c r="K384" s="2">
        <f t="shared" si="21"/>
        <v>1811700</v>
      </c>
      <c r="L384" s="2">
        <f t="shared" si="22"/>
        <v>168311.03678929768</v>
      </c>
      <c r="M384" s="2">
        <f t="shared" si="23"/>
        <v>33662.207357859537</v>
      </c>
    </row>
    <row r="385" spans="1:13" x14ac:dyDescent="0.2">
      <c r="A385" s="1" t="s">
        <v>475</v>
      </c>
      <c r="B385" s="1" t="s">
        <v>478</v>
      </c>
      <c r="C385" s="1" t="s">
        <v>19</v>
      </c>
      <c r="D385" s="1" t="s">
        <v>16</v>
      </c>
      <c r="E385" s="1" t="s">
        <v>21</v>
      </c>
      <c r="F385" s="2">
        <v>19</v>
      </c>
      <c r="G385" s="2">
        <v>684</v>
      </c>
      <c r="H385" s="2">
        <v>700</v>
      </c>
      <c r="I385" s="2">
        <v>290</v>
      </c>
      <c r="J385" s="2">
        <f t="shared" si="20"/>
        <v>159600</v>
      </c>
      <c r="K385" s="2">
        <f t="shared" si="21"/>
        <v>638400</v>
      </c>
      <c r="L385" s="2">
        <f t="shared" si="22"/>
        <v>59308.807134894094</v>
      </c>
      <c r="M385" s="2">
        <f t="shared" si="23"/>
        <v>11861.761426978819</v>
      </c>
    </row>
    <row r="386" spans="1:13" x14ac:dyDescent="0.2">
      <c r="A386" s="1" t="s">
        <v>475</v>
      </c>
      <c r="B386" s="1" t="s">
        <v>479</v>
      </c>
      <c r="C386" s="1" t="s">
        <v>69</v>
      </c>
      <c r="D386" s="1" t="s">
        <v>16</v>
      </c>
      <c r="E386" s="1" t="s">
        <v>21</v>
      </c>
      <c r="F386" s="2">
        <v>25.4</v>
      </c>
      <c r="G386" s="2">
        <v>538</v>
      </c>
      <c r="H386" s="2">
        <v>1000</v>
      </c>
      <c r="I386" s="2">
        <v>325</v>
      </c>
      <c r="J386" s="2">
        <f t="shared" si="20"/>
        <v>179333.33333333334</v>
      </c>
      <c r="K386" s="2">
        <f t="shared" si="21"/>
        <v>717333.33333333337</v>
      </c>
      <c r="L386" s="2">
        <f t="shared" si="22"/>
        <v>66641.892728849256</v>
      </c>
      <c r="M386" s="2">
        <f t="shared" si="23"/>
        <v>13328.37854576985</v>
      </c>
    </row>
    <row r="387" spans="1:13" x14ac:dyDescent="0.2">
      <c r="A387" s="1" t="s">
        <v>475</v>
      </c>
      <c r="B387" s="1" t="s">
        <v>480</v>
      </c>
      <c r="C387" s="1" t="s">
        <v>69</v>
      </c>
      <c r="D387" s="1" t="s">
        <v>16</v>
      </c>
      <c r="E387" s="1" t="s">
        <v>21</v>
      </c>
      <c r="F387" s="2">
        <v>35.4</v>
      </c>
      <c r="G387" s="2">
        <v>538</v>
      </c>
      <c r="H387" s="2">
        <v>1000</v>
      </c>
      <c r="I387" s="2">
        <v>320</v>
      </c>
      <c r="J387" s="2">
        <f t="shared" ref="J387:J415" si="24">(H387*G387)/3</f>
        <v>179333.33333333334</v>
      </c>
      <c r="K387" s="2">
        <f t="shared" ref="K387:K414" si="25">G387*H387++J387</f>
        <v>717333.33333333337</v>
      </c>
      <c r="L387" s="2">
        <f t="shared" si="22"/>
        <v>66641.892728849256</v>
      </c>
      <c r="M387" s="2">
        <f t="shared" si="23"/>
        <v>13328.37854576985</v>
      </c>
    </row>
    <row r="388" spans="1:13" x14ac:dyDescent="0.2">
      <c r="A388" s="1" t="s">
        <v>475</v>
      </c>
      <c r="B388" s="1" t="s">
        <v>481</v>
      </c>
      <c r="C388" s="1" t="s">
        <v>19</v>
      </c>
      <c r="D388" s="1" t="s">
        <v>16</v>
      </c>
      <c r="E388" s="1" t="s">
        <v>21</v>
      </c>
      <c r="F388" s="2">
        <v>60</v>
      </c>
      <c r="G388" s="2">
        <v>586</v>
      </c>
      <c r="H388" s="2">
        <v>1350</v>
      </c>
      <c r="I388" s="2">
        <v>345</v>
      </c>
      <c r="J388" s="2">
        <f t="shared" si="24"/>
        <v>263700</v>
      </c>
      <c r="K388" s="2">
        <f t="shared" si="25"/>
        <v>1054800</v>
      </c>
      <c r="L388" s="2">
        <f t="shared" ref="L388:L451" si="26">K388/10.764</f>
        <v>97993.31103678931</v>
      </c>
      <c r="M388" s="2">
        <f t="shared" ref="M388:M451" si="27">L388/5</f>
        <v>19598.662207357862</v>
      </c>
    </row>
    <row r="389" spans="1:13" x14ac:dyDescent="0.2">
      <c r="A389" s="1" t="s">
        <v>482</v>
      </c>
      <c r="B389" s="1" t="s">
        <v>483</v>
      </c>
      <c r="C389" s="1" t="s">
        <v>328</v>
      </c>
      <c r="D389" s="1" t="s">
        <v>16</v>
      </c>
      <c r="E389" s="1" t="s">
        <v>17</v>
      </c>
      <c r="F389" s="2">
        <v>7.63</v>
      </c>
      <c r="G389" s="2">
        <v>641</v>
      </c>
      <c r="H389" s="2">
        <v>700</v>
      </c>
      <c r="I389" s="2">
        <v>290</v>
      </c>
      <c r="J389" s="2">
        <f t="shared" si="24"/>
        <v>149566.66666666666</v>
      </c>
      <c r="K389" s="2">
        <f t="shared" si="25"/>
        <v>598266.66666666663</v>
      </c>
      <c r="L389" s="2">
        <f t="shared" si="26"/>
        <v>55580.32949337297</v>
      </c>
      <c r="M389" s="2">
        <f t="shared" si="27"/>
        <v>11116.065898674595</v>
      </c>
    </row>
    <row r="390" spans="1:13" x14ac:dyDescent="0.2">
      <c r="A390" s="1" t="s">
        <v>482</v>
      </c>
      <c r="B390" s="1" t="s">
        <v>484</v>
      </c>
      <c r="C390" s="1" t="s">
        <v>49</v>
      </c>
      <c r="D390" s="1" t="s">
        <v>16</v>
      </c>
      <c r="E390" s="1" t="s">
        <v>21</v>
      </c>
      <c r="F390" s="2">
        <v>10.51</v>
      </c>
      <c r="G390" s="2">
        <v>1314</v>
      </c>
      <c r="H390" s="2">
        <v>1450</v>
      </c>
      <c r="I390" s="2">
        <v>325</v>
      </c>
      <c r="J390" s="2">
        <f t="shared" si="24"/>
        <v>635100</v>
      </c>
      <c r="K390" s="2">
        <f t="shared" si="25"/>
        <v>2540400</v>
      </c>
      <c r="L390" s="2">
        <f t="shared" si="26"/>
        <v>236008.91861761428</v>
      </c>
      <c r="M390" s="2">
        <f t="shared" si="27"/>
        <v>47201.783723522858</v>
      </c>
    </row>
    <row r="391" spans="1:13" x14ac:dyDescent="0.2">
      <c r="A391" s="1" t="s">
        <v>482</v>
      </c>
      <c r="B391" s="1" t="s">
        <v>485</v>
      </c>
      <c r="C391" s="1" t="s">
        <v>69</v>
      </c>
      <c r="D391" s="1" t="s">
        <v>16</v>
      </c>
      <c r="E391" s="1" t="s">
        <v>21</v>
      </c>
      <c r="F391" s="2">
        <v>12</v>
      </c>
      <c r="G391" s="2">
        <v>334</v>
      </c>
      <c r="H391" s="2">
        <v>515</v>
      </c>
      <c r="I391" s="2">
        <v>250</v>
      </c>
      <c r="J391" s="2">
        <f t="shared" si="24"/>
        <v>57336.666666666664</v>
      </c>
      <c r="K391" s="2">
        <f t="shared" si="25"/>
        <v>229346.66666666666</v>
      </c>
      <c r="L391" s="2">
        <f t="shared" si="26"/>
        <v>21306.825219868697</v>
      </c>
      <c r="M391" s="2">
        <f t="shared" si="27"/>
        <v>4261.3650439737394</v>
      </c>
    </row>
    <row r="392" spans="1:13" x14ac:dyDescent="0.2">
      <c r="A392" s="1" t="s">
        <v>482</v>
      </c>
      <c r="B392" s="1" t="s">
        <v>486</v>
      </c>
      <c r="C392" s="1" t="s">
        <v>328</v>
      </c>
      <c r="D392" s="1" t="s">
        <v>16</v>
      </c>
      <c r="E392" s="1" t="s">
        <v>21</v>
      </c>
      <c r="F392" s="2">
        <v>7.63</v>
      </c>
      <c r="G392" s="2">
        <v>368</v>
      </c>
      <c r="H392" s="2">
        <v>725</v>
      </c>
      <c r="I392" s="2">
        <v>290</v>
      </c>
      <c r="J392" s="2">
        <f t="shared" si="24"/>
        <v>88933.333333333328</v>
      </c>
      <c r="K392" s="2">
        <f t="shared" si="25"/>
        <v>355733.33333333331</v>
      </c>
      <c r="L392" s="2">
        <f t="shared" si="26"/>
        <v>33048.433048433049</v>
      </c>
      <c r="M392" s="2">
        <f t="shared" si="27"/>
        <v>6609.6866096866097</v>
      </c>
    </row>
    <row r="393" spans="1:13" x14ac:dyDescent="0.2">
      <c r="A393" s="1" t="s">
        <v>482</v>
      </c>
      <c r="B393" s="1" t="s">
        <v>487</v>
      </c>
      <c r="C393" s="1" t="s">
        <v>49</v>
      </c>
      <c r="D393" s="1" t="s">
        <v>16</v>
      </c>
      <c r="E393" s="1" t="s">
        <v>21</v>
      </c>
      <c r="F393" s="2">
        <v>10.51</v>
      </c>
      <c r="G393" s="2">
        <v>272</v>
      </c>
      <c r="H393" s="2">
        <v>1500</v>
      </c>
      <c r="I393" s="2">
        <v>300</v>
      </c>
      <c r="J393" s="2">
        <f t="shared" si="24"/>
        <v>136000</v>
      </c>
      <c r="K393" s="2">
        <f t="shared" si="25"/>
        <v>544000</v>
      </c>
      <c r="L393" s="2">
        <f t="shared" si="26"/>
        <v>50538.8331475288</v>
      </c>
      <c r="M393" s="2">
        <f t="shared" si="27"/>
        <v>10107.766629505761</v>
      </c>
    </row>
    <row r="394" spans="1:13" x14ac:dyDescent="0.2">
      <c r="A394" s="1" t="s">
        <v>482</v>
      </c>
      <c r="B394" s="1" t="s">
        <v>488</v>
      </c>
      <c r="C394" s="1" t="s">
        <v>328</v>
      </c>
      <c r="D394" s="1" t="s">
        <v>16</v>
      </c>
      <c r="E394" s="1" t="s">
        <v>21</v>
      </c>
      <c r="F394" s="2">
        <v>7.63</v>
      </c>
      <c r="G394" s="2">
        <v>480</v>
      </c>
      <c r="H394" s="2">
        <v>1650</v>
      </c>
      <c r="I394" s="2">
        <v>300</v>
      </c>
      <c r="J394" s="2">
        <f t="shared" si="24"/>
        <v>264000</v>
      </c>
      <c r="K394" s="2">
        <f t="shared" si="25"/>
        <v>1056000</v>
      </c>
      <c r="L394" s="2">
        <f t="shared" si="26"/>
        <v>98104.793756967672</v>
      </c>
      <c r="M394" s="2">
        <f t="shared" si="27"/>
        <v>19620.958751393533</v>
      </c>
    </row>
    <row r="395" spans="1:13" x14ac:dyDescent="0.2">
      <c r="A395" s="1" t="s">
        <v>482</v>
      </c>
      <c r="B395" s="1" t="s">
        <v>489</v>
      </c>
      <c r="C395" s="1" t="s">
        <v>328</v>
      </c>
      <c r="D395" s="1" t="s">
        <v>16</v>
      </c>
      <c r="E395" s="1" t="s">
        <v>21</v>
      </c>
      <c r="F395" s="2">
        <v>7.64</v>
      </c>
      <c r="G395" s="2">
        <v>229</v>
      </c>
      <c r="H395" s="2">
        <v>1650</v>
      </c>
      <c r="I395" s="2">
        <v>330</v>
      </c>
      <c r="J395" s="2">
        <f t="shared" si="24"/>
        <v>125950</v>
      </c>
      <c r="K395" s="2">
        <f t="shared" si="25"/>
        <v>503800</v>
      </c>
      <c r="L395" s="2">
        <f t="shared" si="26"/>
        <v>46804.162021553326</v>
      </c>
      <c r="M395" s="2">
        <f t="shared" si="27"/>
        <v>9360.8324043106659</v>
      </c>
    </row>
    <row r="396" spans="1:13" x14ac:dyDescent="0.2">
      <c r="A396" s="1" t="s">
        <v>482</v>
      </c>
      <c r="B396" s="1" t="s">
        <v>490</v>
      </c>
      <c r="C396" s="1" t="s">
        <v>49</v>
      </c>
      <c r="D396" s="1" t="s">
        <v>16</v>
      </c>
      <c r="E396" s="1" t="s">
        <v>21</v>
      </c>
      <c r="F396" s="2">
        <v>10.51</v>
      </c>
      <c r="G396" s="2">
        <v>529</v>
      </c>
      <c r="H396" s="2">
        <v>1150</v>
      </c>
      <c r="I396" s="2">
        <v>320</v>
      </c>
      <c r="J396" s="2">
        <f t="shared" si="24"/>
        <v>202783.33333333334</v>
      </c>
      <c r="K396" s="2">
        <f t="shared" si="25"/>
        <v>811133.33333333337</v>
      </c>
      <c r="L396" s="2">
        <f t="shared" si="26"/>
        <v>75356.125356125369</v>
      </c>
      <c r="M396" s="2">
        <f t="shared" si="27"/>
        <v>15071.225071225073</v>
      </c>
    </row>
    <row r="397" spans="1:13" x14ac:dyDescent="0.2">
      <c r="A397" s="1" t="s">
        <v>482</v>
      </c>
      <c r="B397" s="1" t="s">
        <v>491</v>
      </c>
      <c r="C397" s="1" t="s">
        <v>49</v>
      </c>
      <c r="D397" s="1" t="s">
        <v>16</v>
      </c>
      <c r="E397" s="1" t="s">
        <v>21</v>
      </c>
      <c r="F397" s="2">
        <v>10.51</v>
      </c>
      <c r="G397" s="2">
        <v>272</v>
      </c>
      <c r="H397" s="2">
        <v>1765</v>
      </c>
      <c r="I397" s="2">
        <v>350</v>
      </c>
      <c r="J397" s="2">
        <f t="shared" si="24"/>
        <v>160026.66666666666</v>
      </c>
      <c r="K397" s="2">
        <f t="shared" si="25"/>
        <v>640106.66666666663</v>
      </c>
      <c r="L397" s="2">
        <f t="shared" si="26"/>
        <v>59467.360336925558</v>
      </c>
      <c r="M397" s="2">
        <f t="shared" si="27"/>
        <v>11893.472067385112</v>
      </c>
    </row>
    <row r="398" spans="1:13" x14ac:dyDescent="0.2">
      <c r="A398" s="1" t="s">
        <v>482</v>
      </c>
      <c r="B398" s="1" t="s">
        <v>492</v>
      </c>
      <c r="C398" s="1" t="s">
        <v>69</v>
      </c>
      <c r="D398" s="1" t="s">
        <v>16</v>
      </c>
      <c r="E398" s="1" t="s">
        <v>21</v>
      </c>
      <c r="F398" s="2">
        <v>12</v>
      </c>
      <c r="G398" s="2">
        <v>311</v>
      </c>
      <c r="H398" s="2">
        <v>750</v>
      </c>
      <c r="I398" s="2">
        <v>290</v>
      </c>
      <c r="J398" s="2">
        <f t="shared" si="24"/>
        <v>77750</v>
      </c>
      <c r="K398" s="2">
        <f t="shared" si="25"/>
        <v>311000</v>
      </c>
      <c r="L398" s="2">
        <f t="shared" si="26"/>
        <v>28892.604979561504</v>
      </c>
      <c r="M398" s="2">
        <f t="shared" si="27"/>
        <v>5778.5209959123004</v>
      </c>
    </row>
    <row r="399" spans="1:13" x14ac:dyDescent="0.2">
      <c r="A399" s="1" t="s">
        <v>482</v>
      </c>
      <c r="B399" s="1" t="s">
        <v>493</v>
      </c>
      <c r="C399" s="1" t="s">
        <v>328</v>
      </c>
      <c r="D399" s="1" t="s">
        <v>16</v>
      </c>
      <c r="E399" s="1" t="s">
        <v>21</v>
      </c>
      <c r="F399" s="2">
        <v>7.63</v>
      </c>
      <c r="G399" s="2">
        <v>480</v>
      </c>
      <c r="H399" s="2">
        <v>690</v>
      </c>
      <c r="I399" s="2">
        <v>280</v>
      </c>
      <c r="J399" s="2">
        <f t="shared" si="24"/>
        <v>110400</v>
      </c>
      <c r="K399" s="2">
        <f t="shared" si="25"/>
        <v>441600</v>
      </c>
      <c r="L399" s="2">
        <f t="shared" si="26"/>
        <v>41025.641025641031</v>
      </c>
      <c r="M399" s="2">
        <f t="shared" si="27"/>
        <v>8205.1282051282069</v>
      </c>
    </row>
    <row r="400" spans="1:13" x14ac:dyDescent="0.2">
      <c r="A400" s="1" t="s">
        <v>482</v>
      </c>
      <c r="B400" s="1" t="s">
        <v>494</v>
      </c>
      <c r="C400" s="1" t="s">
        <v>69</v>
      </c>
      <c r="D400" s="1" t="s">
        <v>16</v>
      </c>
      <c r="E400" s="1" t="s">
        <v>21</v>
      </c>
      <c r="F400" s="2">
        <v>12</v>
      </c>
      <c r="G400" s="2">
        <v>645</v>
      </c>
      <c r="H400" s="2">
        <v>750</v>
      </c>
      <c r="I400" s="2">
        <v>300</v>
      </c>
      <c r="J400" s="2">
        <f t="shared" si="24"/>
        <v>161250</v>
      </c>
      <c r="K400" s="2">
        <f t="shared" si="25"/>
        <v>645000</v>
      </c>
      <c r="L400" s="2">
        <f t="shared" si="26"/>
        <v>59921.96209587514</v>
      </c>
      <c r="M400" s="2">
        <f t="shared" si="27"/>
        <v>11984.392419175028</v>
      </c>
    </row>
    <row r="401" spans="1:13" x14ac:dyDescent="0.2">
      <c r="A401" s="1" t="s">
        <v>495</v>
      </c>
      <c r="B401" s="1" t="s">
        <v>496</v>
      </c>
      <c r="C401" s="1" t="s">
        <v>136</v>
      </c>
      <c r="D401" s="1" t="s">
        <v>16</v>
      </c>
      <c r="E401" s="1" t="s">
        <v>17</v>
      </c>
      <c r="F401" s="2">
        <v>0.24</v>
      </c>
      <c r="G401" s="2">
        <v>115</v>
      </c>
      <c r="H401" s="2">
        <v>475</v>
      </c>
      <c r="I401" s="2">
        <v>230</v>
      </c>
      <c r="J401" s="2">
        <f t="shared" si="24"/>
        <v>18208.333333333332</v>
      </c>
      <c r="K401" s="2">
        <f t="shared" si="25"/>
        <v>72833.333333333328</v>
      </c>
      <c r="L401" s="2">
        <f t="shared" si="26"/>
        <v>6766.3817663817663</v>
      </c>
      <c r="M401" s="2">
        <f t="shared" si="27"/>
        <v>1353.2763532763533</v>
      </c>
    </row>
    <row r="402" spans="1:13" x14ac:dyDescent="0.2">
      <c r="A402" s="1" t="s">
        <v>495</v>
      </c>
      <c r="B402" s="1" t="s">
        <v>497</v>
      </c>
      <c r="C402" s="1" t="s">
        <v>233</v>
      </c>
      <c r="D402" s="1" t="s">
        <v>16</v>
      </c>
      <c r="E402" s="1" t="s">
        <v>17</v>
      </c>
      <c r="F402" s="2">
        <v>0.28999999999999998</v>
      </c>
      <c r="G402" s="2">
        <v>76</v>
      </c>
      <c r="H402" s="2">
        <v>1450</v>
      </c>
      <c r="I402" s="2">
        <v>300</v>
      </c>
      <c r="J402" s="2">
        <f t="shared" si="24"/>
        <v>36733.333333333336</v>
      </c>
      <c r="K402" s="2">
        <f t="shared" si="25"/>
        <v>146933.33333333334</v>
      </c>
      <c r="L402" s="2">
        <f t="shared" si="26"/>
        <v>13650.43973739626</v>
      </c>
      <c r="M402" s="2">
        <f t="shared" si="27"/>
        <v>2730.0879474792519</v>
      </c>
    </row>
    <row r="403" spans="1:13" x14ac:dyDescent="0.2">
      <c r="A403" s="1" t="s">
        <v>495</v>
      </c>
      <c r="B403" s="1" t="s">
        <v>498</v>
      </c>
      <c r="C403" s="1" t="s">
        <v>19</v>
      </c>
      <c r="D403" s="1" t="s">
        <v>16</v>
      </c>
      <c r="E403" s="1" t="s">
        <v>17</v>
      </c>
      <c r="F403" s="2">
        <v>0.17</v>
      </c>
      <c r="G403" s="2">
        <v>40</v>
      </c>
      <c r="H403" s="2">
        <v>680</v>
      </c>
      <c r="I403" s="2">
        <v>250</v>
      </c>
      <c r="J403" s="2">
        <f t="shared" si="24"/>
        <v>9066.6666666666661</v>
      </c>
      <c r="K403" s="2">
        <f t="shared" si="25"/>
        <v>36266.666666666664</v>
      </c>
      <c r="L403" s="2">
        <f t="shared" si="26"/>
        <v>3369.2555431685864</v>
      </c>
      <c r="M403" s="2">
        <f t="shared" si="27"/>
        <v>673.85110863371733</v>
      </c>
    </row>
    <row r="404" spans="1:13" x14ac:dyDescent="0.2">
      <c r="A404" s="1" t="s">
        <v>495</v>
      </c>
      <c r="B404" s="1" t="s">
        <v>499</v>
      </c>
      <c r="C404" s="1" t="s">
        <v>79</v>
      </c>
      <c r="D404" s="1" t="s">
        <v>16</v>
      </c>
      <c r="E404" s="1" t="s">
        <v>17</v>
      </c>
      <c r="F404" s="2">
        <v>0.39</v>
      </c>
      <c r="G404" s="2">
        <v>78</v>
      </c>
      <c r="H404" s="2">
        <v>550</v>
      </c>
      <c r="I404" s="2">
        <v>270</v>
      </c>
      <c r="J404" s="2">
        <f t="shared" si="24"/>
        <v>14300</v>
      </c>
      <c r="K404" s="2">
        <f t="shared" si="25"/>
        <v>57200</v>
      </c>
      <c r="L404" s="2">
        <f t="shared" si="26"/>
        <v>5314.0096618357493</v>
      </c>
      <c r="M404" s="2">
        <f t="shared" si="27"/>
        <v>1062.8019323671499</v>
      </c>
    </row>
    <row r="405" spans="1:13" x14ac:dyDescent="0.2">
      <c r="A405" s="1" t="s">
        <v>495</v>
      </c>
      <c r="B405" s="1" t="s">
        <v>500</v>
      </c>
      <c r="C405" s="1" t="s">
        <v>31</v>
      </c>
      <c r="D405" s="1" t="s">
        <v>16</v>
      </c>
      <c r="E405" s="1" t="s">
        <v>17</v>
      </c>
      <c r="F405" s="2">
        <v>0.34</v>
      </c>
      <c r="G405" s="2">
        <v>149</v>
      </c>
      <c r="H405" s="2">
        <v>600</v>
      </c>
      <c r="I405" s="2">
        <v>240</v>
      </c>
      <c r="J405" s="2">
        <f t="shared" si="24"/>
        <v>29800</v>
      </c>
      <c r="K405" s="2">
        <f t="shared" si="25"/>
        <v>119200</v>
      </c>
      <c r="L405" s="2">
        <f t="shared" si="26"/>
        <v>11073.950204384988</v>
      </c>
      <c r="M405" s="2">
        <f t="shared" si="27"/>
        <v>2214.7900408769974</v>
      </c>
    </row>
    <row r="406" spans="1:13" x14ac:dyDescent="0.2">
      <c r="A406" s="1" t="s">
        <v>495</v>
      </c>
      <c r="B406" s="1" t="s">
        <v>501</v>
      </c>
      <c r="C406" s="1" t="s">
        <v>172</v>
      </c>
      <c r="D406" s="1" t="s">
        <v>16</v>
      </c>
      <c r="E406" s="1" t="s">
        <v>21</v>
      </c>
      <c r="F406" s="2">
        <v>1.44</v>
      </c>
      <c r="G406" s="2">
        <v>123</v>
      </c>
      <c r="H406" s="2">
        <v>490</v>
      </c>
      <c r="I406" s="2">
        <v>200</v>
      </c>
      <c r="J406" s="2">
        <f t="shared" si="24"/>
        <v>20090</v>
      </c>
      <c r="K406" s="2">
        <f t="shared" si="25"/>
        <v>80360</v>
      </c>
      <c r="L406" s="2">
        <f t="shared" si="26"/>
        <v>7465.6261612783355</v>
      </c>
      <c r="M406" s="2">
        <f t="shared" si="27"/>
        <v>1493.125232255667</v>
      </c>
    </row>
    <row r="407" spans="1:13" x14ac:dyDescent="0.2">
      <c r="A407" s="1" t="s">
        <v>495</v>
      </c>
      <c r="B407" s="1" t="s">
        <v>502</v>
      </c>
      <c r="C407" s="1" t="s">
        <v>172</v>
      </c>
      <c r="D407" s="1" t="s">
        <v>16</v>
      </c>
      <c r="E407" s="1" t="s">
        <v>21</v>
      </c>
      <c r="F407" s="2">
        <v>0.25</v>
      </c>
      <c r="G407" s="2">
        <v>95</v>
      </c>
      <c r="H407" s="2">
        <v>825</v>
      </c>
      <c r="I407" s="2">
        <v>310</v>
      </c>
      <c r="J407" s="2">
        <f t="shared" si="24"/>
        <v>26125</v>
      </c>
      <c r="K407" s="2">
        <f t="shared" si="25"/>
        <v>104500</v>
      </c>
      <c r="L407" s="2">
        <f t="shared" si="26"/>
        <v>9708.2868821999255</v>
      </c>
      <c r="M407" s="2">
        <f t="shared" si="27"/>
        <v>1941.657376439985</v>
      </c>
    </row>
    <row r="408" spans="1:13" x14ac:dyDescent="0.2">
      <c r="A408" s="1" t="s">
        <v>495</v>
      </c>
      <c r="B408" s="1" t="s">
        <v>503</v>
      </c>
      <c r="C408" s="1" t="s">
        <v>172</v>
      </c>
      <c r="D408" s="1" t="s">
        <v>16</v>
      </c>
      <c r="E408" s="1" t="s">
        <v>21</v>
      </c>
      <c r="F408" s="2">
        <v>0.21</v>
      </c>
      <c r="G408" s="2">
        <v>86</v>
      </c>
      <c r="H408" s="2">
        <v>700</v>
      </c>
      <c r="I408" s="2">
        <v>290</v>
      </c>
      <c r="J408" s="2">
        <f t="shared" si="24"/>
        <v>20066.666666666668</v>
      </c>
      <c r="K408" s="2">
        <f t="shared" si="25"/>
        <v>80266.666666666672</v>
      </c>
      <c r="L408" s="2">
        <f t="shared" si="26"/>
        <v>7456.9552830422408</v>
      </c>
      <c r="M408" s="2">
        <f t="shared" si="27"/>
        <v>1491.3910566084483</v>
      </c>
    </row>
    <row r="409" spans="1:13" x14ac:dyDescent="0.2">
      <c r="A409" s="1" t="s">
        <v>495</v>
      </c>
      <c r="B409" s="1" t="s">
        <v>504</v>
      </c>
      <c r="C409" s="1" t="s">
        <v>31</v>
      </c>
      <c r="D409" s="1" t="s">
        <v>16</v>
      </c>
      <c r="E409" s="1" t="s">
        <v>21</v>
      </c>
      <c r="F409" s="2">
        <v>1.21</v>
      </c>
      <c r="G409" s="2">
        <v>131</v>
      </c>
      <c r="H409" s="2">
        <v>580</v>
      </c>
      <c r="I409" s="2">
        <v>280</v>
      </c>
      <c r="J409" s="2">
        <f t="shared" si="24"/>
        <v>25326.666666666668</v>
      </c>
      <c r="K409" s="2">
        <f t="shared" si="25"/>
        <v>101306.66666666667</v>
      </c>
      <c r="L409" s="2">
        <f t="shared" si="26"/>
        <v>9411.6189768363693</v>
      </c>
      <c r="M409" s="2">
        <f t="shared" si="27"/>
        <v>1882.3237953672738</v>
      </c>
    </row>
    <row r="410" spans="1:13" x14ac:dyDescent="0.2">
      <c r="A410" s="1" t="s">
        <v>495</v>
      </c>
      <c r="B410" s="1" t="s">
        <v>505</v>
      </c>
      <c r="C410" s="1" t="s">
        <v>31</v>
      </c>
      <c r="D410" s="1" t="s">
        <v>16</v>
      </c>
      <c r="E410" s="1" t="s">
        <v>21</v>
      </c>
      <c r="F410" s="2">
        <v>0.23</v>
      </c>
      <c r="G410" s="2">
        <v>116</v>
      </c>
      <c r="H410" s="2">
        <v>520</v>
      </c>
      <c r="I410" s="2">
        <v>250</v>
      </c>
      <c r="J410" s="2">
        <f t="shared" si="24"/>
        <v>20106.666666666668</v>
      </c>
      <c r="K410" s="2">
        <f t="shared" si="25"/>
        <v>80426.666666666672</v>
      </c>
      <c r="L410" s="2">
        <f t="shared" si="26"/>
        <v>7471.8196457326903</v>
      </c>
      <c r="M410" s="2">
        <f t="shared" si="27"/>
        <v>1494.3639291465381</v>
      </c>
    </row>
    <row r="411" spans="1:13" x14ac:dyDescent="0.2">
      <c r="A411" s="1" t="s">
        <v>495</v>
      </c>
      <c r="B411" s="1" t="s">
        <v>506</v>
      </c>
      <c r="C411" s="1" t="s">
        <v>119</v>
      </c>
      <c r="D411" s="1" t="s">
        <v>16</v>
      </c>
      <c r="E411" s="1" t="s">
        <v>21</v>
      </c>
      <c r="F411" s="2">
        <v>0.16</v>
      </c>
      <c r="G411" s="2">
        <v>61</v>
      </c>
      <c r="H411" s="2">
        <v>1650</v>
      </c>
      <c r="I411" s="2">
        <v>320</v>
      </c>
      <c r="J411" s="2">
        <f t="shared" si="24"/>
        <v>33550</v>
      </c>
      <c r="K411" s="2">
        <f t="shared" si="25"/>
        <v>134200</v>
      </c>
      <c r="L411" s="2">
        <f t="shared" si="26"/>
        <v>12467.484206614643</v>
      </c>
      <c r="M411" s="2">
        <f t="shared" si="27"/>
        <v>2493.4968413229285</v>
      </c>
    </row>
    <row r="412" spans="1:13" x14ac:dyDescent="0.2">
      <c r="A412" s="1" t="s">
        <v>495</v>
      </c>
      <c r="B412" s="1" t="s">
        <v>507</v>
      </c>
      <c r="C412" s="1" t="s">
        <v>31</v>
      </c>
      <c r="D412" s="1" t="s">
        <v>16</v>
      </c>
      <c r="E412" s="1" t="s">
        <v>21</v>
      </c>
      <c r="F412" s="2">
        <v>0.23</v>
      </c>
      <c r="G412" s="2">
        <v>140</v>
      </c>
      <c r="H412" s="2">
        <v>500</v>
      </c>
      <c r="I412" s="2">
        <v>190</v>
      </c>
      <c r="J412" s="2">
        <f t="shared" si="24"/>
        <v>23333.333333333332</v>
      </c>
      <c r="K412" s="2">
        <f t="shared" si="25"/>
        <v>93333.333333333328</v>
      </c>
      <c r="L412" s="2">
        <f t="shared" si="26"/>
        <v>8670.8782360956284</v>
      </c>
      <c r="M412" s="2">
        <f t="shared" si="27"/>
        <v>1734.1756472191257</v>
      </c>
    </row>
    <row r="413" spans="1:13" x14ac:dyDescent="0.2">
      <c r="A413" s="1" t="s">
        <v>495</v>
      </c>
      <c r="B413" s="1" t="s">
        <v>508</v>
      </c>
      <c r="C413" s="1" t="s">
        <v>31</v>
      </c>
      <c r="D413" s="1" t="s">
        <v>16</v>
      </c>
      <c r="E413" s="1" t="s">
        <v>21</v>
      </c>
      <c r="F413" s="2">
        <v>0.22</v>
      </c>
      <c r="G413" s="2">
        <v>167</v>
      </c>
      <c r="H413" s="2">
        <v>550</v>
      </c>
      <c r="I413" s="2">
        <v>200</v>
      </c>
      <c r="J413" s="2">
        <f t="shared" si="24"/>
        <v>30616.666666666668</v>
      </c>
      <c r="K413" s="2">
        <f t="shared" si="25"/>
        <v>122466.66666666667</v>
      </c>
      <c r="L413" s="2">
        <f t="shared" si="26"/>
        <v>11377.430942648336</v>
      </c>
      <c r="M413" s="2">
        <f t="shared" si="27"/>
        <v>2275.4861885296673</v>
      </c>
    </row>
    <row r="414" spans="1:13" x14ac:dyDescent="0.2">
      <c r="A414" s="1" t="s">
        <v>495</v>
      </c>
      <c r="B414" s="1" t="s">
        <v>509</v>
      </c>
      <c r="C414" s="1" t="s">
        <v>172</v>
      </c>
      <c r="D414" s="1" t="s">
        <v>16</v>
      </c>
      <c r="E414" s="1" t="s">
        <v>21</v>
      </c>
      <c r="F414" s="2">
        <v>0.23</v>
      </c>
      <c r="G414" s="2">
        <v>136</v>
      </c>
      <c r="H414" s="2">
        <v>625</v>
      </c>
      <c r="I414" s="2">
        <v>230</v>
      </c>
      <c r="J414" s="2">
        <f t="shared" si="24"/>
        <v>28333.333333333332</v>
      </c>
      <c r="K414" s="2">
        <f t="shared" si="25"/>
        <v>113333.33333333333</v>
      </c>
      <c r="L414" s="2">
        <f t="shared" si="26"/>
        <v>10528.923572401833</v>
      </c>
      <c r="M414" s="2">
        <f t="shared" si="27"/>
        <v>2105.7847144803663</v>
      </c>
    </row>
    <row r="415" spans="1:13" x14ac:dyDescent="0.2">
      <c r="A415" s="1" t="s">
        <v>495</v>
      </c>
      <c r="B415" s="1" t="s">
        <v>510</v>
      </c>
      <c r="C415" s="1" t="s">
        <v>172</v>
      </c>
      <c r="D415" s="1" t="s">
        <v>16</v>
      </c>
      <c r="E415" s="1" t="s">
        <v>21</v>
      </c>
      <c r="F415" s="2">
        <v>3.56</v>
      </c>
      <c r="G415" s="2">
        <v>106</v>
      </c>
      <c r="H415" s="2">
        <v>670</v>
      </c>
      <c r="I415" s="2">
        <v>260</v>
      </c>
      <c r="J415" s="2">
        <f>(H415*G415)/3</f>
        <v>23673.333333333332</v>
      </c>
      <c r="K415" s="2">
        <f>G415*H415++J415</f>
        <v>94693.333333333328</v>
      </c>
      <c r="L415" s="2">
        <f t="shared" si="26"/>
        <v>8797.2253189644489</v>
      </c>
      <c r="M415" s="2">
        <f t="shared" si="27"/>
        <v>1759.4450637928899</v>
      </c>
    </row>
    <row r="416" spans="1:13" x14ac:dyDescent="0.2">
      <c r="A416" s="1" t="s">
        <v>511</v>
      </c>
      <c r="B416" s="2" t="s">
        <v>512</v>
      </c>
      <c r="C416" s="1" t="s">
        <v>15</v>
      </c>
      <c r="D416" s="1" t="s">
        <v>16</v>
      </c>
      <c r="E416" s="1" t="s">
        <v>21</v>
      </c>
      <c r="F416" s="2">
        <v>1.3</v>
      </c>
      <c r="G416" s="2">
        <v>347</v>
      </c>
      <c r="H416" s="2">
        <f>(335+639)/2</f>
        <v>487</v>
      </c>
      <c r="I416" s="2">
        <v>280</v>
      </c>
      <c r="J416" s="2">
        <f t="shared" ref="J416:J479" si="28">(H416*G416)/3</f>
        <v>56329.666666666664</v>
      </c>
      <c r="K416" s="2">
        <f t="shared" ref="K416:K479" si="29">G416*H416++J416</f>
        <v>225318.66666666666</v>
      </c>
      <c r="L416" s="2">
        <f t="shared" si="26"/>
        <v>20932.614889136628</v>
      </c>
      <c r="M416" s="2">
        <f t="shared" si="27"/>
        <v>4186.522977827326</v>
      </c>
    </row>
    <row r="417" spans="1:13" x14ac:dyDescent="0.2">
      <c r="A417" s="1" t="s">
        <v>511</v>
      </c>
      <c r="B417" s="2" t="s">
        <v>513</v>
      </c>
      <c r="C417" s="1" t="s">
        <v>15</v>
      </c>
      <c r="D417" s="1" t="s">
        <v>16</v>
      </c>
      <c r="E417" s="1" t="s">
        <v>21</v>
      </c>
      <c r="F417" s="2">
        <v>74</v>
      </c>
      <c r="G417" s="2">
        <v>569</v>
      </c>
      <c r="H417" s="2">
        <f>(355+710)/2</f>
        <v>532.5</v>
      </c>
      <c r="I417" s="2">
        <v>280</v>
      </c>
      <c r="J417" s="2">
        <f t="shared" si="28"/>
        <v>100997.5</v>
      </c>
      <c r="K417" s="2">
        <f t="shared" si="29"/>
        <v>403990</v>
      </c>
      <c r="L417" s="2">
        <f t="shared" si="26"/>
        <v>37531.586770717207</v>
      </c>
      <c r="M417" s="2">
        <f t="shared" si="27"/>
        <v>7506.3173541434417</v>
      </c>
    </row>
    <row r="418" spans="1:13" x14ac:dyDescent="0.2">
      <c r="A418" s="1" t="s">
        <v>511</v>
      </c>
      <c r="B418" s="2" t="s">
        <v>514</v>
      </c>
      <c r="C418" s="1" t="s">
        <v>15</v>
      </c>
      <c r="D418" s="1" t="s">
        <v>16</v>
      </c>
      <c r="E418" s="1" t="s">
        <v>21</v>
      </c>
      <c r="F418" s="2">
        <v>5</v>
      </c>
      <c r="G418" s="2">
        <v>483</v>
      </c>
      <c r="H418" s="2">
        <f>(362+503)/2</f>
        <v>432.5</v>
      </c>
      <c r="I418" s="2">
        <v>290</v>
      </c>
      <c r="J418" s="2">
        <f t="shared" si="28"/>
        <v>69632.5</v>
      </c>
      <c r="K418" s="2">
        <f t="shared" si="29"/>
        <v>278530</v>
      </c>
      <c r="L418" s="2">
        <f t="shared" si="26"/>
        <v>25876.068376068379</v>
      </c>
      <c r="M418" s="2">
        <f t="shared" si="27"/>
        <v>5175.2136752136757</v>
      </c>
    </row>
    <row r="419" spans="1:13" x14ac:dyDescent="0.2">
      <c r="A419" s="1" t="s">
        <v>511</v>
      </c>
      <c r="B419" s="2" t="s">
        <v>515</v>
      </c>
      <c r="C419" s="1" t="s">
        <v>15</v>
      </c>
      <c r="D419" s="1" t="s">
        <v>16</v>
      </c>
      <c r="E419" s="1" t="s">
        <v>21</v>
      </c>
      <c r="F419" s="2">
        <v>1.3</v>
      </c>
      <c r="G419" s="2">
        <v>1074</v>
      </c>
      <c r="H419" s="2">
        <f>(335+639)/2</f>
        <v>487</v>
      </c>
      <c r="I419" s="2">
        <v>320</v>
      </c>
      <c r="J419" s="2">
        <f t="shared" si="28"/>
        <v>174346</v>
      </c>
      <c r="K419" s="2">
        <f t="shared" si="29"/>
        <v>697384</v>
      </c>
      <c r="L419" s="2">
        <f t="shared" si="26"/>
        <v>64788.55444072836</v>
      </c>
      <c r="M419" s="2">
        <f t="shared" si="27"/>
        <v>12957.710888145672</v>
      </c>
    </row>
    <row r="420" spans="1:13" x14ac:dyDescent="0.2">
      <c r="A420" s="1" t="s">
        <v>511</v>
      </c>
      <c r="B420" s="2" t="s">
        <v>516</v>
      </c>
      <c r="C420" s="1" t="s">
        <v>145</v>
      </c>
      <c r="D420" s="1" t="s">
        <v>16</v>
      </c>
      <c r="E420" s="1" t="s">
        <v>21</v>
      </c>
      <c r="F420" s="2">
        <v>5</v>
      </c>
      <c r="G420" s="2">
        <v>588</v>
      </c>
      <c r="H420" s="2">
        <f>(481+503)/2</f>
        <v>492</v>
      </c>
      <c r="I420" s="2">
        <v>290</v>
      </c>
      <c r="J420" s="2">
        <f t="shared" si="28"/>
        <v>96432</v>
      </c>
      <c r="K420" s="2">
        <f t="shared" si="29"/>
        <v>385728</v>
      </c>
      <c r="L420" s="2">
        <f t="shared" si="26"/>
        <v>35835.005574136012</v>
      </c>
      <c r="M420" s="2">
        <f t="shared" si="27"/>
        <v>7167.0011148272024</v>
      </c>
    </row>
    <row r="421" spans="1:13" x14ac:dyDescent="0.2">
      <c r="A421" s="1" t="s">
        <v>511</v>
      </c>
      <c r="B421" s="2" t="s">
        <v>517</v>
      </c>
      <c r="C421" s="1" t="s">
        <v>145</v>
      </c>
      <c r="D421" s="1" t="s">
        <v>16</v>
      </c>
      <c r="E421" s="1" t="s">
        <v>21</v>
      </c>
      <c r="F421" s="2">
        <v>5</v>
      </c>
      <c r="G421" s="2">
        <v>813</v>
      </c>
      <c r="H421" s="2">
        <f>(833+1272)/2</f>
        <v>1052.5</v>
      </c>
      <c r="I421" s="2">
        <v>230</v>
      </c>
      <c r="J421" s="2">
        <f t="shared" si="28"/>
        <v>285227.5</v>
      </c>
      <c r="K421" s="2">
        <f t="shared" si="29"/>
        <v>1140910</v>
      </c>
      <c r="L421" s="2">
        <f t="shared" si="26"/>
        <v>105993.12523225567</v>
      </c>
      <c r="M421" s="2">
        <f t="shared" si="27"/>
        <v>21198.625046451132</v>
      </c>
    </row>
    <row r="422" spans="1:13" x14ac:dyDescent="0.2">
      <c r="A422" s="1" t="s">
        <v>511</v>
      </c>
      <c r="B422" s="2" t="s">
        <v>518</v>
      </c>
      <c r="C422" s="1" t="s">
        <v>519</v>
      </c>
      <c r="D422" s="1" t="s">
        <v>16</v>
      </c>
      <c r="E422" s="1" t="s">
        <v>21</v>
      </c>
      <c r="F422" s="2">
        <v>0.26</v>
      </c>
      <c r="G422" s="2">
        <v>179</v>
      </c>
      <c r="H422" s="2">
        <f>(387+474)/2</f>
        <v>430.5</v>
      </c>
      <c r="I422" s="2">
        <v>200</v>
      </c>
      <c r="J422" s="2">
        <f t="shared" si="28"/>
        <v>25686.5</v>
      </c>
      <c r="K422" s="2">
        <f t="shared" si="29"/>
        <v>102746</v>
      </c>
      <c r="L422" s="2">
        <f t="shared" si="26"/>
        <v>9545.3363062058725</v>
      </c>
      <c r="M422" s="2">
        <f t="shared" si="27"/>
        <v>1909.0672612411745</v>
      </c>
    </row>
    <row r="423" spans="1:13" x14ac:dyDescent="0.2">
      <c r="A423" s="1" t="s">
        <v>520</v>
      </c>
      <c r="B423" s="2" t="s">
        <v>521</v>
      </c>
      <c r="C423" s="1" t="s">
        <v>145</v>
      </c>
      <c r="D423" s="1" t="s">
        <v>16</v>
      </c>
      <c r="E423" s="1" t="s">
        <v>21</v>
      </c>
      <c r="F423" s="2">
        <v>2.5</v>
      </c>
      <c r="G423" s="2">
        <v>686</v>
      </c>
      <c r="H423" s="2">
        <f>(358+983)/2</f>
        <v>670.5</v>
      </c>
      <c r="I423" s="2">
        <v>210</v>
      </c>
      <c r="J423" s="2">
        <f t="shared" si="28"/>
        <v>153321</v>
      </c>
      <c r="K423" s="2">
        <f t="shared" si="29"/>
        <v>613284</v>
      </c>
      <c r="L423" s="2">
        <f t="shared" si="26"/>
        <v>56975.473801560758</v>
      </c>
      <c r="M423" s="2">
        <f t="shared" si="27"/>
        <v>11395.094760312151</v>
      </c>
    </row>
    <row r="424" spans="1:13" x14ac:dyDescent="0.2">
      <c r="A424" s="1" t="s">
        <v>520</v>
      </c>
      <c r="B424" s="2" t="s">
        <v>522</v>
      </c>
      <c r="C424" s="1" t="s">
        <v>145</v>
      </c>
      <c r="D424" s="1" t="s">
        <v>523</v>
      </c>
      <c r="E424" s="1" t="s">
        <v>21</v>
      </c>
      <c r="F424" s="2">
        <v>0.49</v>
      </c>
      <c r="G424" s="2">
        <v>108</v>
      </c>
      <c r="H424" s="2">
        <f>(495+1180)/2</f>
        <v>837.5</v>
      </c>
      <c r="I424" s="2">
        <v>200</v>
      </c>
      <c r="J424" s="2">
        <f t="shared" si="28"/>
        <v>30150</v>
      </c>
      <c r="K424" s="2">
        <f t="shared" si="29"/>
        <v>120600</v>
      </c>
      <c r="L424" s="2">
        <f t="shared" si="26"/>
        <v>11204.013377926422</v>
      </c>
      <c r="M424" s="2">
        <f t="shared" si="27"/>
        <v>2240.8026755852843</v>
      </c>
    </row>
    <row r="425" spans="1:13" x14ac:dyDescent="0.2">
      <c r="A425" s="1" t="s">
        <v>520</v>
      </c>
      <c r="B425" s="2" t="s">
        <v>524</v>
      </c>
      <c r="C425" s="1" t="s">
        <v>15</v>
      </c>
      <c r="D425" s="1" t="s">
        <v>16</v>
      </c>
      <c r="E425" s="1" t="s">
        <v>21</v>
      </c>
      <c r="F425" s="2">
        <v>18</v>
      </c>
      <c r="G425" s="2">
        <v>170</v>
      </c>
      <c r="H425" s="2">
        <f>(675+853)/2</f>
        <v>764</v>
      </c>
      <c r="I425" s="2">
        <v>210</v>
      </c>
      <c r="J425" s="2">
        <f t="shared" si="28"/>
        <v>43293.333333333336</v>
      </c>
      <c r="K425" s="2">
        <f t="shared" si="29"/>
        <v>173173.33333333334</v>
      </c>
      <c r="L425" s="2">
        <f t="shared" si="26"/>
        <v>16088.195218630002</v>
      </c>
      <c r="M425" s="2">
        <f t="shared" si="27"/>
        <v>3217.6390437260006</v>
      </c>
    </row>
    <row r="426" spans="1:13" x14ac:dyDescent="0.2">
      <c r="A426" s="1" t="s">
        <v>520</v>
      </c>
      <c r="B426" s="2" t="s">
        <v>525</v>
      </c>
      <c r="C426" s="1" t="s">
        <v>15</v>
      </c>
      <c r="D426" s="1" t="s">
        <v>16</v>
      </c>
      <c r="E426" s="1" t="s">
        <v>21</v>
      </c>
      <c r="F426" s="2">
        <v>18</v>
      </c>
      <c r="G426" s="2">
        <v>64</v>
      </c>
      <c r="H426" s="2">
        <f>(1445+2152)/2</f>
        <v>1798.5</v>
      </c>
      <c r="I426" s="2">
        <v>190</v>
      </c>
      <c r="J426" s="2">
        <f t="shared" si="28"/>
        <v>38368</v>
      </c>
      <c r="K426" s="2">
        <f t="shared" si="29"/>
        <v>153472</v>
      </c>
      <c r="L426" s="2">
        <f t="shared" si="26"/>
        <v>14257.896692679302</v>
      </c>
      <c r="M426" s="2">
        <f t="shared" si="27"/>
        <v>2851.5793385358602</v>
      </c>
    </row>
    <row r="427" spans="1:13" x14ac:dyDescent="0.2">
      <c r="A427" s="1" t="s">
        <v>520</v>
      </c>
      <c r="B427" s="2" t="s">
        <v>526</v>
      </c>
      <c r="C427" s="1" t="s">
        <v>15</v>
      </c>
      <c r="D427" s="1" t="s">
        <v>16</v>
      </c>
      <c r="E427" s="1" t="s">
        <v>21</v>
      </c>
      <c r="F427" s="2">
        <v>0.13</v>
      </c>
      <c r="G427" s="2">
        <v>107</v>
      </c>
      <c r="H427" s="2">
        <f>(472+1124)/2</f>
        <v>798</v>
      </c>
      <c r="I427" s="2">
        <v>240</v>
      </c>
      <c r="J427" s="2">
        <f t="shared" si="28"/>
        <v>28462</v>
      </c>
      <c r="K427" s="2">
        <f t="shared" si="29"/>
        <v>113848</v>
      </c>
      <c r="L427" s="2">
        <f t="shared" si="26"/>
        <v>10576.737272389448</v>
      </c>
      <c r="M427" s="2">
        <f t="shared" si="27"/>
        <v>2115.3474544778896</v>
      </c>
    </row>
    <row r="428" spans="1:13" x14ac:dyDescent="0.2">
      <c r="A428" s="1" t="s">
        <v>520</v>
      </c>
      <c r="B428" s="2" t="s">
        <v>527</v>
      </c>
      <c r="C428" s="1" t="s">
        <v>15</v>
      </c>
      <c r="D428" s="1" t="s">
        <v>16</v>
      </c>
      <c r="E428" s="1" t="s">
        <v>21</v>
      </c>
      <c r="F428" s="2">
        <v>18</v>
      </c>
      <c r="G428" s="2">
        <v>255</v>
      </c>
      <c r="H428" s="2">
        <f>(435+887)/2</f>
        <v>661</v>
      </c>
      <c r="I428" s="2">
        <v>210</v>
      </c>
      <c r="J428" s="2">
        <f t="shared" si="28"/>
        <v>56185</v>
      </c>
      <c r="K428" s="2">
        <f t="shared" si="29"/>
        <v>224740</v>
      </c>
      <c r="L428" s="2">
        <f t="shared" si="26"/>
        <v>20878.855444072837</v>
      </c>
      <c r="M428" s="2">
        <f t="shared" si="27"/>
        <v>4175.7710888145675</v>
      </c>
    </row>
    <row r="429" spans="1:13" x14ac:dyDescent="0.2">
      <c r="A429" s="1" t="s">
        <v>520</v>
      </c>
      <c r="B429" s="2" t="s">
        <v>528</v>
      </c>
      <c r="C429" s="1" t="s">
        <v>15</v>
      </c>
      <c r="D429" s="1" t="s">
        <v>16</v>
      </c>
      <c r="E429" s="1" t="s">
        <v>21</v>
      </c>
      <c r="F429" s="2">
        <v>18</v>
      </c>
      <c r="G429" s="2">
        <v>319</v>
      </c>
      <c r="H429" s="2">
        <f>(413+1866)/2</f>
        <v>1139.5</v>
      </c>
      <c r="I429" s="2">
        <v>240</v>
      </c>
      <c r="J429" s="2">
        <f t="shared" si="28"/>
        <v>121166.83333333333</v>
      </c>
      <c r="K429" s="2">
        <f t="shared" si="29"/>
        <v>484667.33333333331</v>
      </c>
      <c r="L429" s="2">
        <f t="shared" si="26"/>
        <v>45026.693917998266</v>
      </c>
      <c r="M429" s="2">
        <f t="shared" si="27"/>
        <v>9005.3387835996527</v>
      </c>
    </row>
    <row r="430" spans="1:13" x14ac:dyDescent="0.2">
      <c r="A430" s="1" t="s">
        <v>520</v>
      </c>
      <c r="B430" s="2" t="s">
        <v>529</v>
      </c>
      <c r="C430" s="1" t="s">
        <v>145</v>
      </c>
      <c r="D430" s="1" t="s">
        <v>16</v>
      </c>
      <c r="E430" s="1" t="s">
        <v>21</v>
      </c>
      <c r="F430" s="2">
        <v>1</v>
      </c>
      <c r="G430" s="2">
        <v>310</v>
      </c>
      <c r="H430" s="2">
        <f>(614+677)/2</f>
        <v>645.5</v>
      </c>
      <c r="I430" s="2">
        <v>240</v>
      </c>
      <c r="J430" s="2">
        <f t="shared" si="28"/>
        <v>66701.666666666672</v>
      </c>
      <c r="K430" s="2">
        <f t="shared" si="29"/>
        <v>266806.66666666669</v>
      </c>
      <c r="L430" s="2">
        <f t="shared" si="26"/>
        <v>24786.944134770227</v>
      </c>
      <c r="M430" s="2">
        <f t="shared" si="27"/>
        <v>4957.3888269540457</v>
      </c>
    </row>
    <row r="431" spans="1:13" x14ac:dyDescent="0.2">
      <c r="A431" s="1" t="s">
        <v>520</v>
      </c>
      <c r="B431" s="2" t="s">
        <v>530</v>
      </c>
      <c r="C431" s="1" t="s">
        <v>15</v>
      </c>
      <c r="D431" s="1" t="s">
        <v>16</v>
      </c>
      <c r="E431" s="1" t="s">
        <v>21</v>
      </c>
      <c r="F431" s="2">
        <v>18</v>
      </c>
      <c r="G431" s="2">
        <v>97</v>
      </c>
      <c r="H431" s="2">
        <f>(432+1066)/2</f>
        <v>749</v>
      </c>
      <c r="I431" s="2">
        <v>250</v>
      </c>
      <c r="J431" s="2">
        <f t="shared" si="28"/>
        <v>24217.666666666668</v>
      </c>
      <c r="K431" s="2">
        <f t="shared" si="29"/>
        <v>96870.666666666672</v>
      </c>
      <c r="L431" s="2">
        <f t="shared" si="26"/>
        <v>8999.5045212436526</v>
      </c>
      <c r="M431" s="2">
        <f t="shared" si="27"/>
        <v>1799.9009042487305</v>
      </c>
    </row>
    <row r="432" spans="1:13" x14ac:dyDescent="0.2">
      <c r="A432" s="1" t="s">
        <v>520</v>
      </c>
      <c r="B432" s="2" t="s">
        <v>531</v>
      </c>
      <c r="C432" s="1" t="s">
        <v>15</v>
      </c>
      <c r="D432" s="1" t="s">
        <v>16</v>
      </c>
      <c r="E432" s="1" t="s">
        <v>21</v>
      </c>
      <c r="F432" s="2">
        <v>0.22</v>
      </c>
      <c r="G432" s="2">
        <v>116</v>
      </c>
      <c r="H432" s="2">
        <f>(263+683)/2</f>
        <v>473</v>
      </c>
      <c r="I432" s="2">
        <v>260</v>
      </c>
      <c r="J432" s="2">
        <f t="shared" si="28"/>
        <v>18289.333333333332</v>
      </c>
      <c r="K432" s="2">
        <f t="shared" si="29"/>
        <v>73157.333333333328</v>
      </c>
      <c r="L432" s="2">
        <f t="shared" si="26"/>
        <v>6796.4821008299268</v>
      </c>
      <c r="M432" s="2">
        <f t="shared" si="27"/>
        <v>1359.2964201659854</v>
      </c>
    </row>
    <row r="433" spans="1:13" x14ac:dyDescent="0.2">
      <c r="A433" s="1" t="s">
        <v>520</v>
      </c>
      <c r="B433" s="2" t="s">
        <v>532</v>
      </c>
      <c r="C433" s="1" t="s">
        <v>145</v>
      </c>
      <c r="D433" s="1" t="s">
        <v>16</v>
      </c>
      <c r="E433" s="1" t="s">
        <v>21</v>
      </c>
      <c r="F433" s="2">
        <v>0.24</v>
      </c>
      <c r="G433" s="2">
        <v>643</v>
      </c>
      <c r="H433" s="2">
        <f>(434+665)/2</f>
        <v>549.5</v>
      </c>
      <c r="I433" s="2">
        <v>220</v>
      </c>
      <c r="J433" s="2">
        <f t="shared" si="28"/>
        <v>117776.16666666667</v>
      </c>
      <c r="K433" s="2">
        <f t="shared" si="29"/>
        <v>471104.66666666669</v>
      </c>
      <c r="L433" s="2">
        <f t="shared" si="26"/>
        <v>43766.691440604489</v>
      </c>
      <c r="M433" s="2">
        <f t="shared" si="27"/>
        <v>8753.3382881208981</v>
      </c>
    </row>
    <row r="434" spans="1:13" x14ac:dyDescent="0.2">
      <c r="A434" s="1" t="s">
        <v>533</v>
      </c>
      <c r="B434" s="2" t="s">
        <v>534</v>
      </c>
      <c r="C434" s="1" t="s">
        <v>99</v>
      </c>
      <c r="D434" s="1" t="s">
        <v>16</v>
      </c>
      <c r="E434" s="1" t="s">
        <v>17</v>
      </c>
      <c r="F434" s="2">
        <v>0.75</v>
      </c>
      <c r="G434" s="2">
        <v>109</v>
      </c>
      <c r="H434" s="2">
        <f>(359+1163)/2</f>
        <v>761</v>
      </c>
      <c r="I434" s="2">
        <v>200</v>
      </c>
      <c r="J434" s="2">
        <f t="shared" si="28"/>
        <v>27649.666666666668</v>
      </c>
      <c r="K434" s="2">
        <f t="shared" si="29"/>
        <v>110598.66666666667</v>
      </c>
      <c r="L434" s="2">
        <f t="shared" si="26"/>
        <v>10274.866840084233</v>
      </c>
      <c r="M434" s="2">
        <f t="shared" si="27"/>
        <v>2054.9733680168465</v>
      </c>
    </row>
    <row r="435" spans="1:13" x14ac:dyDescent="0.2">
      <c r="A435" s="1" t="s">
        <v>533</v>
      </c>
      <c r="B435" s="2" t="s">
        <v>535</v>
      </c>
      <c r="C435" s="1" t="s">
        <v>99</v>
      </c>
      <c r="D435" s="1" t="s">
        <v>16</v>
      </c>
      <c r="E435" s="1" t="s">
        <v>17</v>
      </c>
      <c r="F435" s="2">
        <v>0.16</v>
      </c>
      <c r="G435" s="2">
        <v>9</v>
      </c>
      <c r="H435" s="2">
        <f>(468+1533)/2</f>
        <v>1000.5</v>
      </c>
      <c r="I435" s="2">
        <v>210</v>
      </c>
      <c r="J435" s="2">
        <f t="shared" si="28"/>
        <v>3001.5</v>
      </c>
      <c r="K435" s="2">
        <f t="shared" si="29"/>
        <v>12006</v>
      </c>
      <c r="L435" s="2">
        <f t="shared" si="26"/>
        <v>1115.3846153846155</v>
      </c>
      <c r="M435" s="2">
        <f t="shared" si="27"/>
        <v>223.07692307692309</v>
      </c>
    </row>
    <row r="436" spans="1:13" x14ac:dyDescent="0.2">
      <c r="A436" s="1" t="s">
        <v>533</v>
      </c>
      <c r="B436" s="2" t="s">
        <v>536</v>
      </c>
      <c r="C436" s="1" t="s">
        <v>99</v>
      </c>
      <c r="D436" s="1" t="s">
        <v>16</v>
      </c>
      <c r="E436" s="1" t="s">
        <v>17</v>
      </c>
      <c r="F436" s="2">
        <v>0.26</v>
      </c>
      <c r="G436" s="2">
        <v>20</v>
      </c>
      <c r="H436" s="2">
        <f>(1341+2001)/2</f>
        <v>1671</v>
      </c>
      <c r="I436" s="2">
        <v>200</v>
      </c>
      <c r="J436" s="2">
        <f t="shared" si="28"/>
        <v>11140</v>
      </c>
      <c r="K436" s="2">
        <f t="shared" si="29"/>
        <v>44560</v>
      </c>
      <c r="L436" s="2">
        <f t="shared" si="26"/>
        <v>4139.7250092902268</v>
      </c>
      <c r="M436" s="2">
        <f t="shared" si="27"/>
        <v>827.94500185804532</v>
      </c>
    </row>
    <row r="437" spans="1:13" x14ac:dyDescent="0.2">
      <c r="A437" s="1" t="s">
        <v>537</v>
      </c>
      <c r="B437" s="2" t="s">
        <v>538</v>
      </c>
      <c r="C437" s="1" t="s">
        <v>15</v>
      </c>
      <c r="D437" s="1" t="s">
        <v>16</v>
      </c>
      <c r="E437" s="1" t="s">
        <v>21</v>
      </c>
      <c r="F437" s="2">
        <v>1</v>
      </c>
      <c r="G437" s="2">
        <v>146</v>
      </c>
      <c r="H437" s="2">
        <f>(426+858)/2</f>
        <v>642</v>
      </c>
      <c r="I437" s="2">
        <v>290</v>
      </c>
      <c r="J437" s="2">
        <f t="shared" si="28"/>
        <v>31244</v>
      </c>
      <c r="K437" s="2">
        <f t="shared" si="29"/>
        <v>124976</v>
      </c>
      <c r="L437" s="2">
        <f t="shared" si="26"/>
        <v>11610.55369751022</v>
      </c>
      <c r="M437" s="2">
        <f t="shared" si="27"/>
        <v>2322.110739502044</v>
      </c>
    </row>
    <row r="438" spans="1:13" x14ac:dyDescent="0.2">
      <c r="A438" s="1" t="s">
        <v>537</v>
      </c>
      <c r="B438" s="2" t="s">
        <v>539</v>
      </c>
      <c r="C438" s="1" t="s">
        <v>140</v>
      </c>
      <c r="D438" s="1" t="s">
        <v>16</v>
      </c>
      <c r="E438" s="1" t="s">
        <v>21</v>
      </c>
      <c r="F438" s="2">
        <v>0.54</v>
      </c>
      <c r="G438" s="2">
        <v>43</v>
      </c>
      <c r="H438" s="2">
        <f>(351+957)/2</f>
        <v>654</v>
      </c>
      <c r="I438" s="2">
        <v>280</v>
      </c>
      <c r="J438" s="2">
        <f t="shared" si="28"/>
        <v>9374</v>
      </c>
      <c r="K438" s="2">
        <f t="shared" si="29"/>
        <v>37496</v>
      </c>
      <c r="L438" s="2">
        <f t="shared" si="26"/>
        <v>3483.4633965068751</v>
      </c>
      <c r="M438" s="2">
        <f t="shared" si="27"/>
        <v>696.69267930137505</v>
      </c>
    </row>
    <row r="439" spans="1:13" x14ac:dyDescent="0.2">
      <c r="A439" s="1" t="s">
        <v>537</v>
      </c>
      <c r="B439" s="2" t="s">
        <v>540</v>
      </c>
      <c r="C439" s="1" t="s">
        <v>140</v>
      </c>
      <c r="D439" s="1" t="s">
        <v>16</v>
      </c>
      <c r="E439" s="1" t="s">
        <v>21</v>
      </c>
      <c r="F439" s="2">
        <v>0.05</v>
      </c>
      <c r="G439" s="2">
        <v>10</v>
      </c>
      <c r="H439" s="2">
        <v>672</v>
      </c>
      <c r="I439" s="2">
        <v>200</v>
      </c>
      <c r="J439" s="2">
        <f t="shared" si="28"/>
        <v>2240</v>
      </c>
      <c r="K439" s="2">
        <f t="shared" si="29"/>
        <v>8960</v>
      </c>
      <c r="L439" s="2">
        <f t="shared" si="26"/>
        <v>832.40431066518033</v>
      </c>
      <c r="M439" s="2">
        <f t="shared" si="27"/>
        <v>166.48086213303606</v>
      </c>
    </row>
    <row r="440" spans="1:13" x14ac:dyDescent="0.2">
      <c r="A440" s="1" t="s">
        <v>537</v>
      </c>
      <c r="B440" s="2" t="s">
        <v>541</v>
      </c>
      <c r="C440" s="1" t="s">
        <v>69</v>
      </c>
      <c r="D440" s="1" t="s">
        <v>16</v>
      </c>
      <c r="E440" s="1" t="s">
        <v>21</v>
      </c>
      <c r="F440" s="2">
        <v>0.28999999999999998</v>
      </c>
      <c r="G440" s="2">
        <v>89</v>
      </c>
      <c r="H440" s="2">
        <f>(426+753)/2</f>
        <v>589.5</v>
      </c>
      <c r="I440" s="2">
        <v>250</v>
      </c>
      <c r="J440" s="2">
        <f t="shared" si="28"/>
        <v>17488.5</v>
      </c>
      <c r="K440" s="2">
        <f t="shared" si="29"/>
        <v>69954</v>
      </c>
      <c r="L440" s="2">
        <f t="shared" si="26"/>
        <v>6498.8851727982164</v>
      </c>
      <c r="M440" s="2">
        <f t="shared" si="27"/>
        <v>1299.7770345596432</v>
      </c>
    </row>
    <row r="441" spans="1:13" x14ac:dyDescent="0.2">
      <c r="A441" s="1" t="s">
        <v>537</v>
      </c>
      <c r="B441" s="2" t="s">
        <v>542</v>
      </c>
      <c r="C441" s="1" t="s">
        <v>15</v>
      </c>
      <c r="D441" s="1" t="s">
        <v>16</v>
      </c>
      <c r="E441" s="1" t="s">
        <v>21</v>
      </c>
      <c r="F441" s="2">
        <v>1</v>
      </c>
      <c r="G441" s="2">
        <v>278</v>
      </c>
      <c r="H441" s="2">
        <f>(230+839)/2</f>
        <v>534.5</v>
      </c>
      <c r="I441" s="2">
        <v>220</v>
      </c>
      <c r="J441" s="2">
        <f t="shared" si="28"/>
        <v>49530.333333333336</v>
      </c>
      <c r="K441" s="2">
        <f t="shared" si="29"/>
        <v>198121.33333333334</v>
      </c>
      <c r="L441" s="2">
        <f t="shared" si="26"/>
        <v>18405.920971138363</v>
      </c>
      <c r="M441" s="2">
        <f t="shared" si="27"/>
        <v>3681.1841942276724</v>
      </c>
    </row>
    <row r="442" spans="1:13" x14ac:dyDescent="0.2">
      <c r="A442" s="1" t="s">
        <v>537</v>
      </c>
      <c r="B442" s="2" t="s">
        <v>543</v>
      </c>
      <c r="C442" s="1" t="s">
        <v>140</v>
      </c>
      <c r="D442" s="1" t="s">
        <v>16</v>
      </c>
      <c r="E442" s="1" t="s">
        <v>21</v>
      </c>
      <c r="F442" s="2">
        <v>1</v>
      </c>
      <c r="G442" s="2">
        <v>11</v>
      </c>
      <c r="H442" s="2">
        <f>(610+643)/2</f>
        <v>626.5</v>
      </c>
      <c r="I442" s="2">
        <v>250</v>
      </c>
      <c r="J442" s="2">
        <f t="shared" si="28"/>
        <v>2297.1666666666665</v>
      </c>
      <c r="K442" s="2">
        <f t="shared" si="29"/>
        <v>9188.6666666666661</v>
      </c>
      <c r="L442" s="2">
        <f t="shared" si="26"/>
        <v>853.64796234361449</v>
      </c>
      <c r="M442" s="2">
        <f t="shared" si="27"/>
        <v>170.7295924687229</v>
      </c>
    </row>
    <row r="443" spans="1:13" x14ac:dyDescent="0.2">
      <c r="A443" s="1" t="s">
        <v>537</v>
      </c>
      <c r="B443" s="2" t="s">
        <v>544</v>
      </c>
      <c r="C443" s="1" t="s">
        <v>140</v>
      </c>
      <c r="D443" s="1" t="s">
        <v>16</v>
      </c>
      <c r="E443" s="1" t="s">
        <v>21</v>
      </c>
      <c r="F443" s="2">
        <v>1.03</v>
      </c>
      <c r="G443" s="2">
        <v>146</v>
      </c>
      <c r="H443" s="2">
        <f>(407+567)/2</f>
        <v>487</v>
      </c>
      <c r="I443" s="2">
        <v>300</v>
      </c>
      <c r="J443" s="2">
        <f t="shared" si="28"/>
        <v>23700.666666666668</v>
      </c>
      <c r="K443" s="2">
        <f t="shared" si="29"/>
        <v>94802.666666666672</v>
      </c>
      <c r="L443" s="2">
        <f t="shared" si="26"/>
        <v>8807.3826334695914</v>
      </c>
      <c r="M443" s="2">
        <f t="shared" si="27"/>
        <v>1761.4765266939182</v>
      </c>
    </row>
    <row r="444" spans="1:13" x14ac:dyDescent="0.2">
      <c r="A444" s="1" t="s">
        <v>537</v>
      </c>
      <c r="B444" s="2" t="s">
        <v>545</v>
      </c>
      <c r="C444" s="1" t="s">
        <v>140</v>
      </c>
      <c r="D444" s="1" t="s">
        <v>16</v>
      </c>
      <c r="E444" s="1" t="s">
        <v>21</v>
      </c>
      <c r="F444" s="2">
        <v>1</v>
      </c>
      <c r="G444" s="2">
        <v>61</v>
      </c>
      <c r="H444" s="2">
        <f>(610+642)/2</f>
        <v>626</v>
      </c>
      <c r="I444" s="2">
        <v>200</v>
      </c>
      <c r="J444" s="2">
        <f t="shared" si="28"/>
        <v>12728.666666666666</v>
      </c>
      <c r="K444" s="2">
        <f t="shared" si="29"/>
        <v>50914.666666666664</v>
      </c>
      <c r="L444" s="2">
        <f t="shared" si="26"/>
        <v>4730.0879474792519</v>
      </c>
      <c r="M444" s="2">
        <f t="shared" si="27"/>
        <v>946.01758949585042</v>
      </c>
    </row>
    <row r="445" spans="1:13" x14ac:dyDescent="0.2">
      <c r="A445" s="1" t="s">
        <v>537</v>
      </c>
      <c r="B445" s="2" t="s">
        <v>546</v>
      </c>
      <c r="C445" s="1" t="s">
        <v>145</v>
      </c>
      <c r="D445" s="1" t="s">
        <v>16</v>
      </c>
      <c r="E445" s="1" t="s">
        <v>21</v>
      </c>
      <c r="F445" s="2">
        <v>0.53</v>
      </c>
      <c r="G445" s="2">
        <v>153</v>
      </c>
      <c r="H445" s="2">
        <f>(748+960)/2</f>
        <v>854</v>
      </c>
      <c r="I445" s="2">
        <v>210</v>
      </c>
      <c r="J445" s="2">
        <f t="shared" si="28"/>
        <v>43554</v>
      </c>
      <c r="K445" s="2">
        <f t="shared" si="29"/>
        <v>174216</v>
      </c>
      <c r="L445" s="2">
        <f t="shared" si="26"/>
        <v>16185.061315496099</v>
      </c>
      <c r="M445" s="2">
        <f t="shared" si="27"/>
        <v>3237.01226309922</v>
      </c>
    </row>
    <row r="446" spans="1:13" x14ac:dyDescent="0.2">
      <c r="A446" s="1" t="s">
        <v>537</v>
      </c>
      <c r="B446" s="2" t="s">
        <v>547</v>
      </c>
      <c r="C446" s="1" t="s">
        <v>107</v>
      </c>
      <c r="D446" s="1" t="s">
        <v>16</v>
      </c>
      <c r="E446" s="1" t="s">
        <v>21</v>
      </c>
      <c r="F446" s="2">
        <v>1</v>
      </c>
      <c r="G446" s="2">
        <v>319</v>
      </c>
      <c r="H446" s="2">
        <f>(707+980)/2</f>
        <v>843.5</v>
      </c>
      <c r="I446" s="2">
        <v>290</v>
      </c>
      <c r="J446" s="2">
        <f t="shared" si="28"/>
        <v>89692.166666666672</v>
      </c>
      <c r="K446" s="2">
        <f t="shared" si="29"/>
        <v>358768.66666666669</v>
      </c>
      <c r="L446" s="2">
        <f t="shared" si="26"/>
        <v>33330.422395639791</v>
      </c>
      <c r="M446" s="2">
        <f t="shared" si="27"/>
        <v>6666.0844791279578</v>
      </c>
    </row>
    <row r="447" spans="1:13" x14ac:dyDescent="0.2">
      <c r="A447" s="1" t="s">
        <v>548</v>
      </c>
      <c r="B447" s="2" t="s">
        <v>549</v>
      </c>
      <c r="C447" s="1" t="s">
        <v>550</v>
      </c>
      <c r="D447" s="1" t="s">
        <v>16</v>
      </c>
      <c r="E447" s="1" t="s">
        <v>17</v>
      </c>
      <c r="F447" s="2">
        <v>0.5</v>
      </c>
      <c r="G447" s="2">
        <v>12</v>
      </c>
      <c r="H447" s="2">
        <v>3200</v>
      </c>
      <c r="I447" s="2">
        <v>280</v>
      </c>
      <c r="J447" s="2">
        <f t="shared" si="28"/>
        <v>12800</v>
      </c>
      <c r="K447" s="2">
        <f t="shared" si="29"/>
        <v>51200</v>
      </c>
      <c r="L447" s="2">
        <f t="shared" si="26"/>
        <v>4756.5960609438871</v>
      </c>
      <c r="M447" s="2">
        <f t="shared" si="27"/>
        <v>951.31921218877744</v>
      </c>
    </row>
    <row r="448" spans="1:13" x14ac:dyDescent="0.2">
      <c r="A448" s="1" t="s">
        <v>548</v>
      </c>
      <c r="B448" s="2" t="s">
        <v>551</v>
      </c>
      <c r="C448" s="1" t="s">
        <v>69</v>
      </c>
      <c r="D448" s="1" t="s">
        <v>16</v>
      </c>
      <c r="E448" s="1" t="s">
        <v>21</v>
      </c>
      <c r="F448" s="1">
        <v>1.67</v>
      </c>
      <c r="G448" s="2">
        <v>245</v>
      </c>
      <c r="H448" s="2">
        <f>(424+683)/2</f>
        <v>553.5</v>
      </c>
      <c r="I448" s="2">
        <v>290</v>
      </c>
      <c r="J448" s="2">
        <f t="shared" si="28"/>
        <v>45202.5</v>
      </c>
      <c r="K448" s="2">
        <f t="shared" si="29"/>
        <v>180810</v>
      </c>
      <c r="L448" s="2">
        <f t="shared" si="26"/>
        <v>16797.658862876255</v>
      </c>
      <c r="M448" s="2">
        <f t="shared" si="27"/>
        <v>3359.5317725752511</v>
      </c>
    </row>
    <row r="449" spans="1:13" x14ac:dyDescent="0.2">
      <c r="A449" s="1" t="s">
        <v>548</v>
      </c>
      <c r="B449" s="2" t="s">
        <v>552</v>
      </c>
      <c r="C449" s="1" t="s">
        <v>172</v>
      </c>
      <c r="D449" s="1" t="s">
        <v>16</v>
      </c>
      <c r="E449" s="1" t="s">
        <v>21</v>
      </c>
      <c r="F449" s="2">
        <v>0.61</v>
      </c>
      <c r="G449" s="2">
        <v>48</v>
      </c>
      <c r="H449" s="2">
        <f>(656+1780)/2</f>
        <v>1218</v>
      </c>
      <c r="I449" s="2">
        <v>270</v>
      </c>
      <c r="J449" s="2">
        <f t="shared" si="28"/>
        <v>19488</v>
      </c>
      <c r="K449" s="2">
        <f t="shared" si="29"/>
        <v>77952</v>
      </c>
      <c r="L449" s="2">
        <f t="shared" si="26"/>
        <v>7241.9175027870688</v>
      </c>
      <c r="M449" s="2">
        <f t="shared" si="27"/>
        <v>1448.3835005574138</v>
      </c>
    </row>
    <row r="450" spans="1:13" x14ac:dyDescent="0.2">
      <c r="A450" s="1" t="s">
        <v>548</v>
      </c>
      <c r="B450" s="2" t="s">
        <v>553</v>
      </c>
      <c r="C450" s="1" t="s">
        <v>69</v>
      </c>
      <c r="D450" s="1" t="s">
        <v>16</v>
      </c>
      <c r="E450" s="1" t="s">
        <v>21</v>
      </c>
      <c r="F450" s="2">
        <v>0.06</v>
      </c>
      <c r="G450" s="2">
        <v>75</v>
      </c>
      <c r="H450" s="2">
        <f>(276+637)/2</f>
        <v>456.5</v>
      </c>
      <c r="I450" s="2">
        <v>240</v>
      </c>
      <c r="J450" s="2">
        <f t="shared" si="28"/>
        <v>11412.5</v>
      </c>
      <c r="K450" s="2">
        <f t="shared" si="29"/>
        <v>45650</v>
      </c>
      <c r="L450" s="2">
        <f t="shared" si="26"/>
        <v>4240.9884801189155</v>
      </c>
      <c r="M450" s="2">
        <f t="shared" si="27"/>
        <v>848.19769602378312</v>
      </c>
    </row>
    <row r="451" spans="1:13" x14ac:dyDescent="0.2">
      <c r="A451" s="1" t="s">
        <v>554</v>
      </c>
      <c r="B451" s="2" t="s">
        <v>555</v>
      </c>
      <c r="C451" s="1" t="s">
        <v>31</v>
      </c>
      <c r="D451" s="1" t="s">
        <v>16</v>
      </c>
      <c r="E451" s="1" t="s">
        <v>17</v>
      </c>
      <c r="F451" s="2">
        <v>0.21</v>
      </c>
      <c r="G451" s="2">
        <v>95</v>
      </c>
      <c r="H451" s="2">
        <f>(380+641)/2</f>
        <v>510.5</v>
      </c>
      <c r="I451" s="2">
        <v>250</v>
      </c>
      <c r="J451" s="2">
        <f t="shared" si="28"/>
        <v>16165.833333333334</v>
      </c>
      <c r="K451" s="2">
        <f t="shared" si="29"/>
        <v>64663.333333333336</v>
      </c>
      <c r="L451" s="2">
        <f t="shared" si="26"/>
        <v>6007.3702465006818</v>
      </c>
      <c r="M451" s="2">
        <f t="shared" si="27"/>
        <v>1201.4740493001364</v>
      </c>
    </row>
    <row r="452" spans="1:13" x14ac:dyDescent="0.2">
      <c r="A452" s="1" t="s">
        <v>554</v>
      </c>
      <c r="B452" s="2" t="s">
        <v>556</v>
      </c>
      <c r="C452" s="1" t="s">
        <v>31</v>
      </c>
      <c r="D452" s="1" t="s">
        <v>16</v>
      </c>
      <c r="E452" s="1" t="s">
        <v>17</v>
      </c>
      <c r="F452" s="2">
        <v>0.21</v>
      </c>
      <c r="G452" s="2">
        <v>98</v>
      </c>
      <c r="H452" s="2">
        <f>(425+438)/2</f>
        <v>431.5</v>
      </c>
      <c r="I452" s="2">
        <v>200</v>
      </c>
      <c r="J452" s="2">
        <f t="shared" si="28"/>
        <v>14095.666666666666</v>
      </c>
      <c r="K452" s="2">
        <f t="shared" si="29"/>
        <v>56382.666666666664</v>
      </c>
      <c r="L452" s="2">
        <f t="shared" ref="L452:L509" si="30">K452/10.764</f>
        <v>5238.0775424253688</v>
      </c>
      <c r="M452" s="2">
        <f t="shared" ref="M452:M509" si="31">L452/5</f>
        <v>1047.6155084850739</v>
      </c>
    </row>
    <row r="453" spans="1:13" x14ac:dyDescent="0.2">
      <c r="A453" s="1" t="s">
        <v>554</v>
      </c>
      <c r="B453" s="2" t="s">
        <v>557</v>
      </c>
      <c r="C453" s="1" t="s">
        <v>31</v>
      </c>
      <c r="D453" s="1" t="s">
        <v>16</v>
      </c>
      <c r="E453" s="1" t="s">
        <v>17</v>
      </c>
      <c r="F453" s="2">
        <v>0.25</v>
      </c>
      <c r="G453" s="2">
        <v>113</v>
      </c>
      <c r="H453" s="2">
        <f>(351+649)/2</f>
        <v>500</v>
      </c>
      <c r="I453" s="2">
        <v>310</v>
      </c>
      <c r="J453" s="2">
        <f t="shared" si="28"/>
        <v>18833.333333333332</v>
      </c>
      <c r="K453" s="2">
        <f t="shared" si="29"/>
        <v>75333.333333333328</v>
      </c>
      <c r="L453" s="2">
        <f t="shared" si="30"/>
        <v>6998.6374334200418</v>
      </c>
      <c r="M453" s="2">
        <f t="shared" si="31"/>
        <v>1399.7274866840085</v>
      </c>
    </row>
    <row r="454" spans="1:13" x14ac:dyDescent="0.2">
      <c r="A454" s="1" t="s">
        <v>554</v>
      </c>
      <c r="B454" s="2" t="s">
        <v>558</v>
      </c>
      <c r="C454" s="1" t="s">
        <v>31</v>
      </c>
      <c r="D454" s="1" t="s">
        <v>16</v>
      </c>
      <c r="E454" s="1" t="s">
        <v>17</v>
      </c>
      <c r="F454" s="2">
        <v>0.15</v>
      </c>
      <c r="G454" s="2">
        <v>82</v>
      </c>
      <c r="H454" s="2">
        <f>(356+571)/2</f>
        <v>463.5</v>
      </c>
      <c r="I454" s="2">
        <v>270</v>
      </c>
      <c r="J454" s="2">
        <f t="shared" si="28"/>
        <v>12669</v>
      </c>
      <c r="K454" s="2">
        <f t="shared" si="29"/>
        <v>50676</v>
      </c>
      <c r="L454" s="2">
        <f t="shared" si="30"/>
        <v>4707.9152731326649</v>
      </c>
      <c r="M454" s="2">
        <f t="shared" si="31"/>
        <v>941.583054626533</v>
      </c>
    </row>
    <row r="455" spans="1:13" x14ac:dyDescent="0.2">
      <c r="A455" s="1" t="s">
        <v>554</v>
      </c>
      <c r="B455" s="2" t="s">
        <v>559</v>
      </c>
      <c r="C455" s="1" t="s">
        <v>31</v>
      </c>
      <c r="D455" s="1" t="s">
        <v>16</v>
      </c>
      <c r="E455" s="1" t="s">
        <v>21</v>
      </c>
      <c r="F455" s="2">
        <v>0.2</v>
      </c>
      <c r="G455" s="2">
        <v>71</v>
      </c>
      <c r="H455" s="2">
        <f>(304+610)/2</f>
        <v>457</v>
      </c>
      <c r="I455" s="2">
        <v>280</v>
      </c>
      <c r="J455" s="2">
        <f t="shared" si="28"/>
        <v>10815.666666666666</v>
      </c>
      <c r="K455" s="2">
        <f t="shared" si="29"/>
        <v>43262.666666666664</v>
      </c>
      <c r="L455" s="2">
        <f t="shared" si="30"/>
        <v>4019.1998018084973</v>
      </c>
      <c r="M455" s="2">
        <f t="shared" si="31"/>
        <v>803.83996036169947</v>
      </c>
    </row>
    <row r="456" spans="1:13" x14ac:dyDescent="0.2">
      <c r="A456" s="1" t="s">
        <v>560</v>
      </c>
      <c r="B456" s="2" t="s">
        <v>561</v>
      </c>
      <c r="C456" s="1" t="s">
        <v>31</v>
      </c>
      <c r="D456" s="1" t="s">
        <v>16</v>
      </c>
      <c r="E456" s="1" t="s">
        <v>17</v>
      </c>
      <c r="F456" s="2">
        <v>0.32</v>
      </c>
      <c r="G456" s="2">
        <v>120</v>
      </c>
      <c r="H456" s="2">
        <f>(394+639)/2</f>
        <v>516.5</v>
      </c>
      <c r="I456" s="2">
        <v>180</v>
      </c>
      <c r="J456" s="2">
        <f t="shared" si="28"/>
        <v>20660</v>
      </c>
      <c r="K456" s="2">
        <f t="shared" si="29"/>
        <v>82640</v>
      </c>
      <c r="L456" s="2">
        <f t="shared" si="30"/>
        <v>7677.4433296172429</v>
      </c>
      <c r="M456" s="2">
        <f t="shared" si="31"/>
        <v>1535.4886659234485</v>
      </c>
    </row>
    <row r="457" spans="1:13" x14ac:dyDescent="0.2">
      <c r="A457" s="1" t="s">
        <v>560</v>
      </c>
      <c r="B457" s="2" t="s">
        <v>562</v>
      </c>
      <c r="C457" s="1" t="s">
        <v>172</v>
      </c>
      <c r="D457" s="1" t="s">
        <v>16</v>
      </c>
      <c r="E457" s="1" t="s">
        <v>21</v>
      </c>
      <c r="F457" s="2">
        <v>0.47</v>
      </c>
      <c r="G457" s="2">
        <v>18</v>
      </c>
      <c r="H457" s="2">
        <f>(230+607)/2</f>
        <v>418.5</v>
      </c>
      <c r="I457" s="2">
        <v>200</v>
      </c>
      <c r="J457" s="2">
        <f t="shared" si="28"/>
        <v>2511</v>
      </c>
      <c r="K457" s="2">
        <f t="shared" si="29"/>
        <v>10044</v>
      </c>
      <c r="L457" s="2">
        <f t="shared" si="30"/>
        <v>933.11036789297668</v>
      </c>
      <c r="M457" s="2">
        <f t="shared" si="31"/>
        <v>186.62207357859535</v>
      </c>
    </row>
    <row r="458" spans="1:13" x14ac:dyDescent="0.2">
      <c r="A458" s="1" t="s">
        <v>560</v>
      </c>
      <c r="B458" s="2" t="s">
        <v>563</v>
      </c>
      <c r="C458" s="1" t="s">
        <v>69</v>
      </c>
      <c r="D458" s="1" t="s">
        <v>16</v>
      </c>
      <c r="E458" s="1" t="s">
        <v>21</v>
      </c>
      <c r="F458" s="2">
        <v>0.64</v>
      </c>
      <c r="G458" s="2">
        <v>136</v>
      </c>
      <c r="H458" s="2">
        <f>(438+974)/2</f>
        <v>706</v>
      </c>
      <c r="I458" s="2">
        <v>200</v>
      </c>
      <c r="J458" s="2">
        <f t="shared" si="28"/>
        <v>32005.333333333332</v>
      </c>
      <c r="K458" s="2">
        <f t="shared" si="29"/>
        <v>128021.33333333333</v>
      </c>
      <c r="L458" s="2">
        <f t="shared" si="30"/>
        <v>11893.472067385112</v>
      </c>
      <c r="M458" s="2">
        <f t="shared" si="31"/>
        <v>2378.6944134770224</v>
      </c>
    </row>
    <row r="459" spans="1:13" x14ac:dyDescent="0.2">
      <c r="A459" s="1" t="s">
        <v>560</v>
      </c>
      <c r="B459" s="2" t="s">
        <v>564</v>
      </c>
      <c r="C459" s="1" t="s">
        <v>31</v>
      </c>
      <c r="D459" s="1" t="s">
        <v>16</v>
      </c>
      <c r="E459" s="1" t="s">
        <v>21</v>
      </c>
      <c r="F459" s="2">
        <v>0.23</v>
      </c>
      <c r="G459" s="2">
        <v>273</v>
      </c>
      <c r="H459" s="2">
        <f>(418+811)/2</f>
        <v>614.5</v>
      </c>
      <c r="I459" s="2">
        <v>210</v>
      </c>
      <c r="J459" s="2">
        <f t="shared" si="28"/>
        <v>55919.5</v>
      </c>
      <c r="K459" s="2">
        <f t="shared" si="29"/>
        <v>223678</v>
      </c>
      <c r="L459" s="2">
        <f t="shared" si="30"/>
        <v>20780.193236714978</v>
      </c>
      <c r="M459" s="2">
        <f t="shared" si="31"/>
        <v>4156.0386473429953</v>
      </c>
    </row>
    <row r="460" spans="1:13" x14ac:dyDescent="0.2">
      <c r="A460" s="1" t="s">
        <v>565</v>
      </c>
      <c r="B460" s="2" t="s">
        <v>566</v>
      </c>
      <c r="C460" s="1" t="s">
        <v>140</v>
      </c>
      <c r="D460" s="1" t="s">
        <v>16</v>
      </c>
      <c r="E460" s="1" t="s">
        <v>17</v>
      </c>
      <c r="F460" s="2">
        <v>0.3</v>
      </c>
      <c r="G460" s="2">
        <v>26</v>
      </c>
      <c r="H460" s="2">
        <f>(697+838)/2</f>
        <v>767.5</v>
      </c>
      <c r="I460" s="2">
        <v>220</v>
      </c>
      <c r="J460" s="2">
        <f t="shared" si="28"/>
        <v>6651.666666666667</v>
      </c>
      <c r="K460" s="2">
        <f t="shared" si="29"/>
        <v>26606.666666666668</v>
      </c>
      <c r="L460" s="2">
        <f t="shared" si="30"/>
        <v>2471.8196457326894</v>
      </c>
      <c r="M460" s="2">
        <f t="shared" si="31"/>
        <v>494.36392914653788</v>
      </c>
    </row>
    <row r="461" spans="1:13" x14ac:dyDescent="0.2">
      <c r="A461" s="1" t="s">
        <v>565</v>
      </c>
      <c r="B461" s="2" t="s">
        <v>567</v>
      </c>
      <c r="C461" s="1" t="s">
        <v>107</v>
      </c>
      <c r="D461" s="1" t="s">
        <v>16</v>
      </c>
      <c r="E461" s="1" t="s">
        <v>17</v>
      </c>
      <c r="F461" s="2">
        <v>0.71</v>
      </c>
      <c r="G461" s="2">
        <v>33</v>
      </c>
      <c r="H461" s="2">
        <f>(669+1021)/2</f>
        <v>845</v>
      </c>
      <c r="I461" s="2">
        <v>255</v>
      </c>
      <c r="J461" s="2">
        <f t="shared" si="28"/>
        <v>9295</v>
      </c>
      <c r="K461" s="2">
        <f t="shared" si="29"/>
        <v>37180</v>
      </c>
      <c r="L461" s="2">
        <f t="shared" si="30"/>
        <v>3454.1062801932371</v>
      </c>
      <c r="M461" s="2">
        <f t="shared" si="31"/>
        <v>690.82125603864745</v>
      </c>
    </row>
    <row r="462" spans="1:13" x14ac:dyDescent="0.2">
      <c r="A462" s="1" t="s">
        <v>565</v>
      </c>
      <c r="B462" s="2" t="s">
        <v>568</v>
      </c>
      <c r="C462" s="1" t="s">
        <v>569</v>
      </c>
      <c r="D462" s="1" t="s">
        <v>16</v>
      </c>
      <c r="E462" s="1" t="s">
        <v>17</v>
      </c>
      <c r="F462" s="2">
        <v>0.7</v>
      </c>
      <c r="G462" s="2">
        <v>77</v>
      </c>
      <c r="H462" s="2">
        <f>(438+606)/2</f>
        <v>522</v>
      </c>
      <c r="I462" s="2">
        <v>230</v>
      </c>
      <c r="J462" s="2">
        <f t="shared" si="28"/>
        <v>13398</v>
      </c>
      <c r="K462" s="2">
        <f t="shared" si="29"/>
        <v>53592</v>
      </c>
      <c r="L462" s="2">
        <f t="shared" si="30"/>
        <v>4978.8182831661097</v>
      </c>
      <c r="M462" s="2">
        <f t="shared" si="31"/>
        <v>995.7636566332219</v>
      </c>
    </row>
    <row r="463" spans="1:13" x14ac:dyDescent="0.2">
      <c r="A463" s="1" t="s">
        <v>565</v>
      </c>
      <c r="B463" s="2" t="s">
        <v>570</v>
      </c>
      <c r="C463" s="1" t="s">
        <v>569</v>
      </c>
      <c r="D463" s="1" t="s">
        <v>16</v>
      </c>
      <c r="E463" s="1" t="s">
        <v>17</v>
      </c>
      <c r="F463" s="2">
        <v>0.82</v>
      </c>
      <c r="G463" s="2">
        <v>141</v>
      </c>
      <c r="H463" s="2">
        <f>(455+729)/2</f>
        <v>592</v>
      </c>
      <c r="I463" s="2">
        <v>280</v>
      </c>
      <c r="J463" s="2">
        <f t="shared" si="28"/>
        <v>27824</v>
      </c>
      <c r="K463" s="2">
        <f t="shared" si="29"/>
        <v>111296</v>
      </c>
      <c r="L463" s="2">
        <f t="shared" si="30"/>
        <v>10339.650687476775</v>
      </c>
      <c r="M463" s="2">
        <f t="shared" si="31"/>
        <v>2067.9301374953548</v>
      </c>
    </row>
    <row r="464" spans="1:13" x14ac:dyDescent="0.2">
      <c r="A464" s="1" t="s">
        <v>565</v>
      </c>
      <c r="B464" s="2" t="s">
        <v>571</v>
      </c>
      <c r="C464" s="1" t="s">
        <v>569</v>
      </c>
      <c r="D464" s="1" t="s">
        <v>16</v>
      </c>
      <c r="E464" s="1" t="s">
        <v>17</v>
      </c>
      <c r="F464" s="2">
        <v>2.76</v>
      </c>
      <c r="G464" s="2">
        <v>368</v>
      </c>
      <c r="H464" s="2">
        <f>(455+1012)/2</f>
        <v>733.5</v>
      </c>
      <c r="I464" s="2">
        <v>290</v>
      </c>
      <c r="J464" s="2">
        <f t="shared" si="28"/>
        <v>89976</v>
      </c>
      <c r="K464" s="2">
        <f t="shared" si="29"/>
        <v>359904</v>
      </c>
      <c r="L464" s="2">
        <f t="shared" si="30"/>
        <v>33435.897435897437</v>
      </c>
      <c r="M464" s="2">
        <f t="shared" si="31"/>
        <v>6687.1794871794873</v>
      </c>
    </row>
    <row r="465" spans="1:13" x14ac:dyDescent="0.2">
      <c r="A465" s="1" t="s">
        <v>565</v>
      </c>
      <c r="B465" s="2" t="s">
        <v>572</v>
      </c>
      <c r="C465" s="1" t="s">
        <v>569</v>
      </c>
      <c r="D465" s="1" t="s">
        <v>573</v>
      </c>
      <c r="E465" s="1" t="s">
        <v>21</v>
      </c>
      <c r="F465" s="2">
        <v>0.35</v>
      </c>
      <c r="G465" s="2">
        <v>71</v>
      </c>
      <c r="H465" s="2">
        <v>697</v>
      </c>
      <c r="I465" s="2">
        <v>250</v>
      </c>
      <c r="J465" s="2">
        <f t="shared" si="28"/>
        <v>16495.666666666668</v>
      </c>
      <c r="K465" s="2">
        <f t="shared" si="29"/>
        <v>65982.666666666672</v>
      </c>
      <c r="L465" s="2">
        <f t="shared" si="30"/>
        <v>6129.9393038523485</v>
      </c>
      <c r="M465" s="2">
        <f t="shared" si="31"/>
        <v>1225.9878607704698</v>
      </c>
    </row>
    <row r="466" spans="1:13" x14ac:dyDescent="0.2">
      <c r="A466" s="1" t="s">
        <v>565</v>
      </c>
      <c r="B466" s="2" t="s">
        <v>574</v>
      </c>
      <c r="C466" s="1" t="s">
        <v>575</v>
      </c>
      <c r="D466" s="1" t="s">
        <v>16</v>
      </c>
      <c r="E466" s="1" t="s">
        <v>21</v>
      </c>
      <c r="F466" s="2">
        <v>0.18</v>
      </c>
      <c r="G466" s="2">
        <v>28</v>
      </c>
      <c r="H466" s="2">
        <f>(415+588)/2</f>
        <v>501.5</v>
      </c>
      <c r="I466" s="2">
        <v>220</v>
      </c>
      <c r="J466" s="2">
        <f t="shared" si="28"/>
        <v>4680.666666666667</v>
      </c>
      <c r="K466" s="2">
        <f t="shared" si="29"/>
        <v>18722.666666666668</v>
      </c>
      <c r="L466" s="2">
        <f t="shared" si="30"/>
        <v>1739.3781741607831</v>
      </c>
      <c r="M466" s="2">
        <f t="shared" si="31"/>
        <v>347.87563483215661</v>
      </c>
    </row>
    <row r="467" spans="1:13" x14ac:dyDescent="0.2">
      <c r="A467" s="1" t="s">
        <v>565</v>
      </c>
      <c r="B467" s="2" t="s">
        <v>576</v>
      </c>
      <c r="C467" s="1" t="s">
        <v>575</v>
      </c>
      <c r="D467" s="1" t="s">
        <v>16</v>
      </c>
      <c r="E467" s="1" t="s">
        <v>21</v>
      </c>
      <c r="F467" s="2">
        <v>0.93</v>
      </c>
      <c r="G467" s="2">
        <v>243</v>
      </c>
      <c r="H467" s="2">
        <f>(397+595)/2</f>
        <v>496</v>
      </c>
      <c r="I467" s="2">
        <v>200</v>
      </c>
      <c r="J467" s="2">
        <f t="shared" si="28"/>
        <v>40176</v>
      </c>
      <c r="K467" s="2">
        <f t="shared" si="29"/>
        <v>160704</v>
      </c>
      <c r="L467" s="2">
        <f t="shared" si="30"/>
        <v>14929.765886287627</v>
      </c>
      <c r="M467" s="2">
        <f t="shared" si="31"/>
        <v>2985.9531772575256</v>
      </c>
    </row>
    <row r="468" spans="1:13" x14ac:dyDescent="0.2">
      <c r="A468" s="1" t="s">
        <v>577</v>
      </c>
      <c r="B468" s="2" t="s">
        <v>578</v>
      </c>
      <c r="C468" s="1" t="s">
        <v>113</v>
      </c>
      <c r="D468" s="1" t="s">
        <v>16</v>
      </c>
      <c r="E468" s="1" t="s">
        <v>17</v>
      </c>
      <c r="F468" s="2">
        <v>2.0299999999999998</v>
      </c>
      <c r="G468" s="2">
        <v>576</v>
      </c>
      <c r="H468" s="2">
        <f>(290+537)/2</f>
        <v>413.5</v>
      </c>
      <c r="I468" s="2">
        <v>230</v>
      </c>
      <c r="J468" s="2">
        <f t="shared" si="28"/>
        <v>79392</v>
      </c>
      <c r="K468" s="2">
        <f t="shared" si="29"/>
        <v>317568</v>
      </c>
      <c r="L468" s="2">
        <f t="shared" si="30"/>
        <v>29502.787068004462</v>
      </c>
      <c r="M468" s="2">
        <f t="shared" si="31"/>
        <v>5900.5574136008927</v>
      </c>
    </row>
    <row r="469" spans="1:13" x14ac:dyDescent="0.2">
      <c r="A469" s="1" t="s">
        <v>577</v>
      </c>
      <c r="B469" s="2" t="s">
        <v>579</v>
      </c>
      <c r="C469" s="1" t="s">
        <v>113</v>
      </c>
      <c r="D469" s="1" t="s">
        <v>16</v>
      </c>
      <c r="E469" s="1" t="s">
        <v>17</v>
      </c>
      <c r="F469" s="2">
        <v>3.3</v>
      </c>
      <c r="G469" s="2">
        <v>1068</v>
      </c>
      <c r="H469" s="2">
        <f>(390+607)/2</f>
        <v>498.5</v>
      </c>
      <c r="I469" s="2">
        <v>250</v>
      </c>
      <c r="J469" s="2">
        <f t="shared" si="28"/>
        <v>177466</v>
      </c>
      <c r="K469" s="2">
        <f t="shared" si="29"/>
        <v>709864</v>
      </c>
      <c r="L469" s="2">
        <f t="shared" si="30"/>
        <v>65947.974730583432</v>
      </c>
      <c r="M469" s="2">
        <f t="shared" si="31"/>
        <v>13189.594946116686</v>
      </c>
    </row>
    <row r="470" spans="1:13" x14ac:dyDescent="0.2">
      <c r="A470" s="1" t="s">
        <v>577</v>
      </c>
      <c r="B470" s="2" t="s">
        <v>580</v>
      </c>
      <c r="C470" s="1" t="s">
        <v>102</v>
      </c>
      <c r="D470" s="1" t="s">
        <v>16</v>
      </c>
      <c r="E470" s="1" t="s">
        <v>21</v>
      </c>
      <c r="F470" s="2">
        <v>0.78</v>
      </c>
      <c r="G470" s="2">
        <v>247</v>
      </c>
      <c r="H470" s="2">
        <f>(292+455)/2</f>
        <v>373.5</v>
      </c>
      <c r="I470" s="2">
        <v>200</v>
      </c>
      <c r="J470" s="2">
        <f t="shared" si="28"/>
        <v>30751.5</v>
      </c>
      <c r="K470" s="2">
        <f t="shared" si="29"/>
        <v>123006</v>
      </c>
      <c r="L470" s="2">
        <f t="shared" si="30"/>
        <v>11427.536231884058</v>
      </c>
      <c r="M470" s="2">
        <f t="shared" si="31"/>
        <v>2285.5072463768115</v>
      </c>
    </row>
    <row r="471" spans="1:13" x14ac:dyDescent="0.2">
      <c r="A471" s="1" t="s">
        <v>577</v>
      </c>
      <c r="B471" s="2" t="s">
        <v>581</v>
      </c>
      <c r="C471" s="1" t="s">
        <v>380</v>
      </c>
      <c r="D471" s="1" t="s">
        <v>16</v>
      </c>
      <c r="E471" s="1" t="s">
        <v>21</v>
      </c>
      <c r="F471" s="2">
        <v>1.73</v>
      </c>
      <c r="G471" s="2">
        <v>252</v>
      </c>
      <c r="H471" s="2">
        <f>(297+455)/2</f>
        <v>376</v>
      </c>
      <c r="I471" s="2">
        <v>200</v>
      </c>
      <c r="J471" s="2">
        <f t="shared" si="28"/>
        <v>31584</v>
      </c>
      <c r="K471" s="2">
        <f t="shared" si="29"/>
        <v>126336</v>
      </c>
      <c r="L471" s="2">
        <f t="shared" si="30"/>
        <v>11736.900780379043</v>
      </c>
      <c r="M471" s="2">
        <f t="shared" si="31"/>
        <v>2347.3801560758084</v>
      </c>
    </row>
    <row r="472" spans="1:13" x14ac:dyDescent="0.2">
      <c r="A472" s="1" t="s">
        <v>577</v>
      </c>
      <c r="B472" s="2" t="s">
        <v>582</v>
      </c>
      <c r="C472" s="1" t="s">
        <v>380</v>
      </c>
      <c r="D472" s="1" t="s">
        <v>16</v>
      </c>
      <c r="E472" s="1" t="s">
        <v>21</v>
      </c>
      <c r="F472" s="2">
        <v>1.28</v>
      </c>
      <c r="G472" s="2">
        <v>616</v>
      </c>
      <c r="H472" s="2">
        <v>251</v>
      </c>
      <c r="I472" s="2">
        <v>180</v>
      </c>
      <c r="J472" s="2">
        <f t="shared" si="28"/>
        <v>51538.666666666664</v>
      </c>
      <c r="K472" s="2">
        <f t="shared" si="29"/>
        <v>206154.66666666666</v>
      </c>
      <c r="L472" s="2">
        <f t="shared" si="30"/>
        <v>19152.235847888023</v>
      </c>
      <c r="M472" s="2">
        <f t="shared" si="31"/>
        <v>3830.4471695776047</v>
      </c>
    </row>
    <row r="473" spans="1:13" x14ac:dyDescent="0.2">
      <c r="A473" s="1" t="s">
        <v>583</v>
      </c>
      <c r="B473" s="2" t="s">
        <v>584</v>
      </c>
      <c r="C473" s="1" t="s">
        <v>145</v>
      </c>
      <c r="D473" s="1" t="s">
        <v>16</v>
      </c>
      <c r="E473" s="1" t="s">
        <v>17</v>
      </c>
      <c r="F473" s="2">
        <v>0.41</v>
      </c>
      <c r="G473" s="2">
        <v>76</v>
      </c>
      <c r="H473" s="2">
        <f>(429+580)/2</f>
        <v>504.5</v>
      </c>
      <c r="I473" s="2">
        <v>180</v>
      </c>
      <c r="J473" s="2">
        <f t="shared" si="28"/>
        <v>12780.666666666666</v>
      </c>
      <c r="K473" s="2">
        <f t="shared" si="29"/>
        <v>51122.666666666664</v>
      </c>
      <c r="L473" s="2">
        <f t="shared" si="30"/>
        <v>4749.4116189768365</v>
      </c>
      <c r="M473" s="2">
        <f t="shared" si="31"/>
        <v>949.88232379536726</v>
      </c>
    </row>
    <row r="474" spans="1:13" x14ac:dyDescent="0.2">
      <c r="A474" s="1" t="s">
        <v>583</v>
      </c>
      <c r="B474" s="2" t="s">
        <v>585</v>
      </c>
      <c r="C474" s="1" t="s">
        <v>586</v>
      </c>
      <c r="D474" s="1" t="s">
        <v>16</v>
      </c>
      <c r="E474" s="1" t="s">
        <v>17</v>
      </c>
      <c r="F474" s="2">
        <v>0.21</v>
      </c>
      <c r="G474" s="2">
        <v>25</v>
      </c>
      <c r="H474" s="2">
        <f>(628+1075)/2</f>
        <v>851.5</v>
      </c>
      <c r="I474" s="2">
        <v>200</v>
      </c>
      <c r="J474" s="2">
        <f t="shared" si="28"/>
        <v>7095.833333333333</v>
      </c>
      <c r="K474" s="2">
        <f t="shared" si="29"/>
        <v>28383.333333333332</v>
      </c>
      <c r="L474" s="2">
        <f t="shared" si="30"/>
        <v>2636.876006441224</v>
      </c>
      <c r="M474" s="2">
        <f t="shared" si="31"/>
        <v>527.37520128824485</v>
      </c>
    </row>
    <row r="475" spans="1:13" x14ac:dyDescent="0.2">
      <c r="A475" s="1" t="s">
        <v>583</v>
      </c>
      <c r="B475" s="2" t="s">
        <v>587</v>
      </c>
      <c r="C475" s="1" t="s">
        <v>140</v>
      </c>
      <c r="D475" s="1" t="s">
        <v>16</v>
      </c>
      <c r="E475" s="1" t="s">
        <v>17</v>
      </c>
      <c r="F475" s="2">
        <v>0.67</v>
      </c>
      <c r="G475" s="2">
        <v>94</v>
      </c>
      <c r="H475" s="2">
        <f>(449+1009)/2</f>
        <v>729</v>
      </c>
      <c r="I475" s="2">
        <v>325</v>
      </c>
      <c r="J475" s="2">
        <f t="shared" si="28"/>
        <v>22842</v>
      </c>
      <c r="K475" s="2">
        <f t="shared" si="29"/>
        <v>91368</v>
      </c>
      <c r="L475" s="2">
        <f t="shared" si="30"/>
        <v>8488.2943143812718</v>
      </c>
      <c r="M475" s="2">
        <f t="shared" si="31"/>
        <v>1697.6588628762543</v>
      </c>
    </row>
    <row r="476" spans="1:13" x14ac:dyDescent="0.2">
      <c r="A476" s="1" t="s">
        <v>583</v>
      </c>
      <c r="B476" s="2" t="s">
        <v>588</v>
      </c>
      <c r="C476" s="1" t="s">
        <v>145</v>
      </c>
      <c r="D476" s="1" t="s">
        <v>16</v>
      </c>
      <c r="E476" s="1" t="s">
        <v>17</v>
      </c>
      <c r="F476" s="2">
        <v>0.37</v>
      </c>
      <c r="G476" s="2">
        <v>33</v>
      </c>
      <c r="H476" s="2">
        <f>(265+2237)/2</f>
        <v>1251</v>
      </c>
      <c r="I476" s="2">
        <v>340</v>
      </c>
      <c r="J476" s="2">
        <f t="shared" si="28"/>
        <v>13761</v>
      </c>
      <c r="K476" s="2">
        <f t="shared" si="29"/>
        <v>55044</v>
      </c>
      <c r="L476" s="2">
        <f t="shared" si="30"/>
        <v>5113.7123745819399</v>
      </c>
      <c r="M476" s="2">
        <f t="shared" si="31"/>
        <v>1022.742474916388</v>
      </c>
    </row>
    <row r="477" spans="1:13" x14ac:dyDescent="0.2">
      <c r="A477" s="1" t="s">
        <v>583</v>
      </c>
      <c r="B477" s="2" t="s">
        <v>589</v>
      </c>
      <c r="C477" s="1" t="s">
        <v>37</v>
      </c>
      <c r="D477" s="1" t="s">
        <v>16</v>
      </c>
      <c r="E477" s="1" t="s">
        <v>21</v>
      </c>
      <c r="F477" s="2">
        <v>0.56999999999999995</v>
      </c>
      <c r="G477" s="2">
        <v>38</v>
      </c>
      <c r="H477" s="2">
        <f>(656+1210)/2</f>
        <v>933</v>
      </c>
      <c r="I477" s="2">
        <v>280</v>
      </c>
      <c r="J477" s="2">
        <f t="shared" si="28"/>
        <v>11818</v>
      </c>
      <c r="K477" s="2">
        <f t="shared" si="29"/>
        <v>47272</v>
      </c>
      <c r="L477" s="2">
        <f t="shared" si="30"/>
        <v>4391.6759568933485</v>
      </c>
      <c r="M477" s="2">
        <f t="shared" si="31"/>
        <v>878.33519137866972</v>
      </c>
    </row>
    <row r="478" spans="1:13" x14ac:dyDescent="0.2">
      <c r="A478" s="1" t="s">
        <v>583</v>
      </c>
      <c r="B478" s="2" t="s">
        <v>590</v>
      </c>
      <c r="C478" s="1" t="s">
        <v>145</v>
      </c>
      <c r="D478" s="1" t="s">
        <v>16</v>
      </c>
      <c r="E478" s="1" t="s">
        <v>21</v>
      </c>
      <c r="F478" s="2">
        <v>0.16</v>
      </c>
      <c r="G478" s="2">
        <v>16</v>
      </c>
      <c r="H478" s="2">
        <f>(577+873)/2</f>
        <v>725</v>
      </c>
      <c r="I478" s="2">
        <v>300</v>
      </c>
      <c r="J478" s="2">
        <f t="shared" si="28"/>
        <v>3866.6666666666665</v>
      </c>
      <c r="K478" s="2">
        <f t="shared" si="29"/>
        <v>15466.666666666666</v>
      </c>
      <c r="L478" s="2">
        <f t="shared" si="30"/>
        <v>1436.8883934101325</v>
      </c>
      <c r="M478" s="2">
        <f t="shared" si="31"/>
        <v>287.3776786820265</v>
      </c>
    </row>
    <row r="479" spans="1:13" x14ac:dyDescent="0.2">
      <c r="A479" s="1" t="s">
        <v>583</v>
      </c>
      <c r="B479" s="2" t="s">
        <v>591</v>
      </c>
      <c r="C479" s="1" t="s">
        <v>15</v>
      </c>
      <c r="D479" s="1" t="s">
        <v>16</v>
      </c>
      <c r="E479" s="1" t="s">
        <v>21</v>
      </c>
      <c r="F479" s="2">
        <v>0.13</v>
      </c>
      <c r="G479" s="2">
        <v>8</v>
      </c>
      <c r="H479" s="2">
        <f>(633+816)/2</f>
        <v>724.5</v>
      </c>
      <c r="I479" s="2">
        <v>305</v>
      </c>
      <c r="J479" s="2">
        <f t="shared" si="28"/>
        <v>1932</v>
      </c>
      <c r="K479" s="2">
        <f t="shared" si="29"/>
        <v>7728</v>
      </c>
      <c r="L479" s="2">
        <f t="shared" si="30"/>
        <v>717.94871794871801</v>
      </c>
      <c r="M479" s="2">
        <f t="shared" si="31"/>
        <v>143.58974358974359</v>
      </c>
    </row>
    <row r="480" spans="1:13" x14ac:dyDescent="0.2">
      <c r="A480" s="1" t="s">
        <v>583</v>
      </c>
      <c r="B480" s="2" t="s">
        <v>592</v>
      </c>
      <c r="C480" s="1" t="s">
        <v>586</v>
      </c>
      <c r="D480" s="1" t="s">
        <v>16</v>
      </c>
      <c r="E480" s="1" t="s">
        <v>21</v>
      </c>
      <c r="F480" s="2">
        <v>0.46</v>
      </c>
      <c r="G480" s="2">
        <v>37</v>
      </c>
      <c r="H480" s="2">
        <f>(627+1394)/2</f>
        <v>1010.5</v>
      </c>
      <c r="I480" s="2">
        <v>350</v>
      </c>
      <c r="J480" s="2">
        <f t="shared" ref="J480:J509" si="32">(H480*G480)/3</f>
        <v>12462.833333333334</v>
      </c>
      <c r="K480" s="2">
        <f t="shared" ref="K480:K509" si="33">G480*H480++J480</f>
        <v>49851.333333333336</v>
      </c>
      <c r="L480" s="2">
        <f t="shared" si="30"/>
        <v>4631.3018704323058</v>
      </c>
      <c r="M480" s="2">
        <f t="shared" si="31"/>
        <v>926.26037408646118</v>
      </c>
    </row>
    <row r="481" spans="1:13" x14ac:dyDescent="0.2">
      <c r="A481" s="1" t="s">
        <v>593</v>
      </c>
      <c r="B481" s="2" t="s">
        <v>594</v>
      </c>
      <c r="C481" s="1" t="s">
        <v>172</v>
      </c>
      <c r="D481" s="1" t="s">
        <v>16</v>
      </c>
      <c r="E481" s="1" t="s">
        <v>17</v>
      </c>
      <c r="F481" s="2">
        <v>3.24</v>
      </c>
      <c r="G481" s="2">
        <v>466</v>
      </c>
      <c r="H481" s="2">
        <f>(635+2793)/2</f>
        <v>1714</v>
      </c>
      <c r="I481" s="2">
        <v>220</v>
      </c>
      <c r="J481" s="2">
        <f t="shared" si="32"/>
        <v>266241.33333333331</v>
      </c>
      <c r="K481" s="2">
        <f t="shared" si="33"/>
        <v>1064965.3333333333</v>
      </c>
      <c r="L481" s="2">
        <f t="shared" si="30"/>
        <v>98937.6935463892</v>
      </c>
      <c r="M481" s="2">
        <f t="shared" si="31"/>
        <v>19787.53870927784</v>
      </c>
    </row>
    <row r="482" spans="1:13" x14ac:dyDescent="0.2">
      <c r="A482" s="1" t="s">
        <v>593</v>
      </c>
      <c r="B482" s="2" t="s">
        <v>595</v>
      </c>
      <c r="C482" s="1" t="s">
        <v>575</v>
      </c>
      <c r="D482" s="1" t="s">
        <v>16</v>
      </c>
      <c r="E482" s="1" t="s">
        <v>21</v>
      </c>
      <c r="F482" s="2">
        <v>2.2999999999999998</v>
      </c>
      <c r="G482" s="2">
        <v>546</v>
      </c>
      <c r="H482" s="2">
        <f>(440+779)/2</f>
        <v>609.5</v>
      </c>
      <c r="I482" s="2">
        <v>290</v>
      </c>
      <c r="J482" s="2">
        <f t="shared" si="32"/>
        <v>110929</v>
      </c>
      <c r="K482" s="2">
        <f t="shared" si="33"/>
        <v>443716</v>
      </c>
      <c r="L482" s="2">
        <f t="shared" si="30"/>
        <v>41222.222222222226</v>
      </c>
      <c r="M482" s="2">
        <f t="shared" si="31"/>
        <v>8244.4444444444453</v>
      </c>
    </row>
    <row r="483" spans="1:13" x14ac:dyDescent="0.2">
      <c r="A483" s="1" t="s">
        <v>593</v>
      </c>
      <c r="B483" s="2" t="s">
        <v>596</v>
      </c>
      <c r="C483" s="1" t="s">
        <v>575</v>
      </c>
      <c r="D483" s="1" t="s">
        <v>16</v>
      </c>
      <c r="E483" s="1" t="s">
        <v>21</v>
      </c>
      <c r="F483" s="2">
        <v>5.5</v>
      </c>
      <c r="G483" s="2">
        <v>1242</v>
      </c>
      <c r="H483" s="2">
        <f>(405+605)/2</f>
        <v>505</v>
      </c>
      <c r="I483" s="2">
        <v>275</v>
      </c>
      <c r="J483" s="2">
        <f t="shared" si="32"/>
        <v>209070</v>
      </c>
      <c r="K483" s="2">
        <f t="shared" si="33"/>
        <v>836280</v>
      </c>
      <c r="L483" s="2">
        <f t="shared" si="30"/>
        <v>77692.307692307702</v>
      </c>
      <c r="M483" s="2">
        <f t="shared" si="31"/>
        <v>15538.461538461541</v>
      </c>
    </row>
    <row r="484" spans="1:13" x14ac:dyDescent="0.2">
      <c r="A484" s="1" t="s">
        <v>593</v>
      </c>
      <c r="B484" s="2" t="s">
        <v>597</v>
      </c>
      <c r="C484" s="1" t="s">
        <v>119</v>
      </c>
      <c r="D484" s="1" t="s">
        <v>16</v>
      </c>
      <c r="E484" s="1" t="s">
        <v>21</v>
      </c>
      <c r="F484" s="2">
        <v>0.24</v>
      </c>
      <c r="G484" s="2">
        <v>29</v>
      </c>
      <c r="H484" s="2">
        <f>(1275+2344)/2</f>
        <v>1809.5</v>
      </c>
      <c r="I484" s="2">
        <v>260</v>
      </c>
      <c r="J484" s="2">
        <f t="shared" si="32"/>
        <v>17491.833333333332</v>
      </c>
      <c r="K484" s="2">
        <f t="shared" si="33"/>
        <v>69967.333333333328</v>
      </c>
      <c r="L484" s="2">
        <f t="shared" si="30"/>
        <v>6500.1238696890869</v>
      </c>
      <c r="M484" s="2">
        <f t="shared" si="31"/>
        <v>1300.0247739378174</v>
      </c>
    </row>
    <row r="485" spans="1:13" x14ac:dyDescent="0.2">
      <c r="A485" s="1" t="s">
        <v>593</v>
      </c>
      <c r="B485" s="2" t="s">
        <v>598</v>
      </c>
      <c r="C485" s="1" t="s">
        <v>575</v>
      </c>
      <c r="D485" s="1" t="s">
        <v>16</v>
      </c>
      <c r="E485" s="1" t="s">
        <v>21</v>
      </c>
      <c r="F485" s="2">
        <v>5.5</v>
      </c>
      <c r="G485" s="2">
        <v>1242</v>
      </c>
      <c r="H485" s="2">
        <f>(405+605)/2</f>
        <v>505</v>
      </c>
      <c r="I485" s="2">
        <v>300</v>
      </c>
      <c r="J485" s="2">
        <f t="shared" si="32"/>
        <v>209070</v>
      </c>
      <c r="K485" s="2">
        <f t="shared" si="33"/>
        <v>836280</v>
      </c>
      <c r="L485" s="2">
        <f t="shared" si="30"/>
        <v>77692.307692307702</v>
      </c>
      <c r="M485" s="2">
        <f t="shared" si="31"/>
        <v>15538.461538461541</v>
      </c>
    </row>
    <row r="486" spans="1:13" x14ac:dyDescent="0.2">
      <c r="A486" s="1" t="s">
        <v>593</v>
      </c>
      <c r="B486" s="2" t="s">
        <v>599</v>
      </c>
      <c r="C486" s="1" t="s">
        <v>172</v>
      </c>
      <c r="D486" s="1" t="s">
        <v>16</v>
      </c>
      <c r="E486" s="1" t="s">
        <v>21</v>
      </c>
      <c r="F486" s="2">
        <v>1</v>
      </c>
      <c r="G486" s="2">
        <v>260</v>
      </c>
      <c r="H486" s="2">
        <f>(665+1168)/2</f>
        <v>916.5</v>
      </c>
      <c r="I486" s="2">
        <v>290</v>
      </c>
      <c r="J486" s="2">
        <f t="shared" si="32"/>
        <v>79430</v>
      </c>
      <c r="K486" s="2">
        <f t="shared" si="33"/>
        <v>317720</v>
      </c>
      <c r="L486" s="2">
        <f t="shared" si="30"/>
        <v>29516.908212560389</v>
      </c>
      <c r="M486" s="2">
        <f t="shared" si="31"/>
        <v>5903.3816425120776</v>
      </c>
    </row>
    <row r="487" spans="1:13" x14ac:dyDescent="0.2">
      <c r="A487" s="1" t="s">
        <v>593</v>
      </c>
      <c r="B487" s="2" t="s">
        <v>600</v>
      </c>
      <c r="C487" s="1" t="s">
        <v>136</v>
      </c>
      <c r="D487" s="1" t="s">
        <v>16</v>
      </c>
      <c r="E487" s="1" t="s">
        <v>21</v>
      </c>
      <c r="F487" s="2">
        <v>5.5</v>
      </c>
      <c r="G487" s="2">
        <v>144</v>
      </c>
      <c r="H487" s="2">
        <f>(407+778)/2</f>
        <v>592.5</v>
      </c>
      <c r="I487" s="2">
        <v>280</v>
      </c>
      <c r="J487" s="2">
        <f t="shared" si="32"/>
        <v>28440</v>
      </c>
      <c r="K487" s="2">
        <f t="shared" si="33"/>
        <v>113760</v>
      </c>
      <c r="L487" s="2">
        <f t="shared" si="30"/>
        <v>10568.5618729097</v>
      </c>
      <c r="M487" s="2">
        <f t="shared" si="31"/>
        <v>2113.7123745819399</v>
      </c>
    </row>
    <row r="488" spans="1:13" x14ac:dyDescent="0.2">
      <c r="A488" s="1" t="s">
        <v>601</v>
      </c>
      <c r="B488" s="2" t="s">
        <v>602</v>
      </c>
      <c r="C488" s="1" t="s">
        <v>113</v>
      </c>
      <c r="D488" s="1" t="s">
        <v>16</v>
      </c>
      <c r="E488" s="1" t="s">
        <v>17</v>
      </c>
      <c r="F488" s="2">
        <v>0.49</v>
      </c>
      <c r="G488" s="2">
        <v>139</v>
      </c>
      <c r="H488" s="2">
        <f>(280+657)/2</f>
        <v>468.5</v>
      </c>
      <c r="I488" s="2">
        <v>280</v>
      </c>
      <c r="J488" s="2">
        <f t="shared" si="32"/>
        <v>21707.166666666668</v>
      </c>
      <c r="K488" s="2">
        <f t="shared" si="33"/>
        <v>86828.666666666672</v>
      </c>
      <c r="L488" s="2">
        <f t="shared" si="30"/>
        <v>8066.5799578843071</v>
      </c>
      <c r="M488" s="2">
        <f t="shared" si="31"/>
        <v>1613.3159915768615</v>
      </c>
    </row>
    <row r="489" spans="1:13" x14ac:dyDescent="0.2">
      <c r="A489" s="1" t="s">
        <v>601</v>
      </c>
      <c r="B489" s="2" t="s">
        <v>603</v>
      </c>
      <c r="C489" s="1" t="s">
        <v>136</v>
      </c>
      <c r="D489" s="1" t="s">
        <v>16</v>
      </c>
      <c r="E489" s="1" t="s">
        <v>17</v>
      </c>
      <c r="F489" s="2">
        <v>0.27</v>
      </c>
      <c r="G489" s="2">
        <v>50</v>
      </c>
      <c r="H489" s="2">
        <f>(410+664)/2</f>
        <v>537</v>
      </c>
      <c r="I489" s="2">
        <v>250</v>
      </c>
      <c r="J489" s="2">
        <f t="shared" si="32"/>
        <v>8950</v>
      </c>
      <c r="K489" s="2">
        <f t="shared" si="33"/>
        <v>35800</v>
      </c>
      <c r="L489" s="2">
        <f t="shared" si="30"/>
        <v>3325.9011519881087</v>
      </c>
      <c r="M489" s="2">
        <f t="shared" si="31"/>
        <v>665.1802303976217</v>
      </c>
    </row>
    <row r="490" spans="1:13" x14ac:dyDescent="0.2">
      <c r="A490" s="1" t="s">
        <v>601</v>
      </c>
      <c r="B490" s="2" t="s">
        <v>604</v>
      </c>
      <c r="C490" s="1" t="s">
        <v>380</v>
      </c>
      <c r="D490" s="1" t="s">
        <v>16</v>
      </c>
      <c r="E490" s="1" t="s">
        <v>21</v>
      </c>
      <c r="F490" s="2">
        <v>0.77</v>
      </c>
      <c r="G490" s="2">
        <v>216</v>
      </c>
      <c r="H490" s="2">
        <f>(202+1143)/2</f>
        <v>672.5</v>
      </c>
      <c r="I490" s="2">
        <v>290</v>
      </c>
      <c r="J490" s="2">
        <f t="shared" si="32"/>
        <v>48420</v>
      </c>
      <c r="K490" s="2">
        <f t="shared" si="33"/>
        <v>193680</v>
      </c>
      <c r="L490" s="2">
        <f t="shared" si="30"/>
        <v>17993.311036789299</v>
      </c>
      <c r="M490" s="2">
        <f t="shared" si="31"/>
        <v>3598.6622073578596</v>
      </c>
    </row>
    <row r="491" spans="1:13" x14ac:dyDescent="0.2">
      <c r="A491" s="1" t="s">
        <v>601</v>
      </c>
      <c r="B491" s="2" t="s">
        <v>605</v>
      </c>
      <c r="C491" s="1" t="s">
        <v>113</v>
      </c>
      <c r="D491" s="1" t="s">
        <v>16</v>
      </c>
      <c r="E491" s="1" t="s">
        <v>21</v>
      </c>
      <c r="F491" s="2">
        <v>1.7</v>
      </c>
      <c r="G491" s="2">
        <v>977</v>
      </c>
      <c r="H491" s="2">
        <f>(198+475)/2</f>
        <v>336.5</v>
      </c>
      <c r="I491" s="2">
        <v>310</v>
      </c>
      <c r="J491" s="2">
        <f t="shared" si="32"/>
        <v>109586.83333333333</v>
      </c>
      <c r="K491" s="2">
        <f t="shared" si="33"/>
        <v>438347.33333333331</v>
      </c>
      <c r="L491" s="2">
        <f t="shared" si="30"/>
        <v>40723.460919113095</v>
      </c>
      <c r="M491" s="2">
        <f t="shared" si="31"/>
        <v>8144.692183822619</v>
      </c>
    </row>
    <row r="492" spans="1:13" x14ac:dyDescent="0.2">
      <c r="A492" s="1" t="s">
        <v>601</v>
      </c>
      <c r="B492" s="2" t="s">
        <v>606</v>
      </c>
      <c r="C492" s="1" t="s">
        <v>113</v>
      </c>
      <c r="D492" s="1" t="s">
        <v>16</v>
      </c>
      <c r="E492" s="1" t="s">
        <v>21</v>
      </c>
      <c r="F492" s="2">
        <v>0.51</v>
      </c>
      <c r="G492" s="2">
        <v>30</v>
      </c>
      <c r="H492" s="2">
        <f>(233+472)/2</f>
        <v>352.5</v>
      </c>
      <c r="I492" s="2">
        <v>320</v>
      </c>
      <c r="J492" s="2">
        <f t="shared" si="32"/>
        <v>3525</v>
      </c>
      <c r="K492" s="2">
        <f t="shared" si="33"/>
        <v>14100</v>
      </c>
      <c r="L492" s="2">
        <f t="shared" si="30"/>
        <v>1309.9219620958752</v>
      </c>
      <c r="M492" s="2">
        <f t="shared" si="31"/>
        <v>261.98439241917504</v>
      </c>
    </row>
    <row r="493" spans="1:13" x14ac:dyDescent="0.2">
      <c r="A493" s="1" t="s">
        <v>601</v>
      </c>
      <c r="B493" s="2" t="s">
        <v>607</v>
      </c>
      <c r="C493" s="1" t="s">
        <v>113</v>
      </c>
      <c r="D493" s="1" t="s">
        <v>16</v>
      </c>
      <c r="E493" s="1" t="s">
        <v>21</v>
      </c>
      <c r="F493" s="2">
        <v>2</v>
      </c>
      <c r="G493" s="2">
        <v>335</v>
      </c>
      <c r="H493" s="2">
        <f>(330+651)/2</f>
        <v>490.5</v>
      </c>
      <c r="I493" s="2">
        <v>250</v>
      </c>
      <c r="J493" s="2">
        <f t="shared" si="32"/>
        <v>54772.5</v>
      </c>
      <c r="K493" s="2">
        <f t="shared" si="33"/>
        <v>219090</v>
      </c>
      <c r="L493" s="2">
        <f t="shared" si="30"/>
        <v>20353.957636566334</v>
      </c>
      <c r="M493" s="2">
        <f t="shared" si="31"/>
        <v>4070.7915273132667</v>
      </c>
    </row>
    <row r="494" spans="1:13" x14ac:dyDescent="0.2">
      <c r="A494" s="1" t="s">
        <v>601</v>
      </c>
      <c r="B494" s="2" t="s">
        <v>608</v>
      </c>
      <c r="C494" s="1" t="s">
        <v>380</v>
      </c>
      <c r="D494" s="1" t="s">
        <v>16</v>
      </c>
      <c r="E494" s="1" t="s">
        <v>21</v>
      </c>
      <c r="F494" s="2">
        <v>7</v>
      </c>
      <c r="G494" s="2">
        <v>225</v>
      </c>
      <c r="H494" s="2">
        <f>(156+372)/2</f>
        <v>264</v>
      </c>
      <c r="I494" s="2">
        <v>275</v>
      </c>
      <c r="J494" s="2">
        <f t="shared" si="32"/>
        <v>19800</v>
      </c>
      <c r="K494" s="2">
        <f t="shared" si="33"/>
        <v>79200</v>
      </c>
      <c r="L494" s="2">
        <f t="shared" si="30"/>
        <v>7357.8595317725758</v>
      </c>
      <c r="M494" s="2">
        <f t="shared" si="31"/>
        <v>1471.5719063545152</v>
      </c>
    </row>
    <row r="495" spans="1:13" x14ac:dyDescent="0.2">
      <c r="A495" s="1" t="s">
        <v>609</v>
      </c>
      <c r="B495" s="2" t="s">
        <v>610</v>
      </c>
      <c r="C495" s="1" t="s">
        <v>140</v>
      </c>
      <c r="D495" s="1" t="s">
        <v>16</v>
      </c>
      <c r="E495" s="1" t="s">
        <v>17</v>
      </c>
      <c r="F495" s="2">
        <v>0.49</v>
      </c>
      <c r="G495" s="2">
        <v>20</v>
      </c>
      <c r="H495" s="2">
        <f>(448+1167)/2</f>
        <v>807.5</v>
      </c>
      <c r="I495" s="2">
        <v>280</v>
      </c>
      <c r="J495" s="2">
        <f t="shared" si="32"/>
        <v>5383.333333333333</v>
      </c>
      <c r="K495" s="2">
        <f t="shared" si="33"/>
        <v>21533.333333333332</v>
      </c>
      <c r="L495" s="2">
        <f t="shared" si="30"/>
        <v>2000.4954787563483</v>
      </c>
      <c r="M495" s="2">
        <f t="shared" si="31"/>
        <v>400.09909575126966</v>
      </c>
    </row>
    <row r="496" spans="1:13" x14ac:dyDescent="0.2">
      <c r="A496" s="1" t="s">
        <v>609</v>
      </c>
      <c r="B496" s="2" t="s">
        <v>611</v>
      </c>
      <c r="C496" s="1" t="s">
        <v>140</v>
      </c>
      <c r="D496" s="1" t="s">
        <v>16</v>
      </c>
      <c r="E496" s="1" t="s">
        <v>17</v>
      </c>
      <c r="F496" s="2">
        <v>0.54</v>
      </c>
      <c r="G496" s="2">
        <v>33</v>
      </c>
      <c r="H496" s="2">
        <f>(448+707)/2</f>
        <v>577.5</v>
      </c>
      <c r="I496" s="2">
        <v>290</v>
      </c>
      <c r="J496" s="2">
        <f t="shared" si="32"/>
        <v>6352.5</v>
      </c>
      <c r="K496" s="2">
        <f t="shared" si="33"/>
        <v>25410</v>
      </c>
      <c r="L496" s="2">
        <f t="shared" si="30"/>
        <v>2360.6465997770347</v>
      </c>
      <c r="M496" s="2">
        <f t="shared" si="31"/>
        <v>472.12931995540691</v>
      </c>
    </row>
    <row r="497" spans="1:13" x14ac:dyDescent="0.2">
      <c r="A497" s="1" t="s">
        <v>609</v>
      </c>
      <c r="B497" s="2" t="s">
        <v>612</v>
      </c>
      <c r="C497" s="1" t="s">
        <v>145</v>
      </c>
      <c r="D497" s="1" t="s">
        <v>16</v>
      </c>
      <c r="E497" s="1" t="s">
        <v>17</v>
      </c>
      <c r="F497" s="2">
        <v>0.4</v>
      </c>
      <c r="G497" s="2">
        <v>51</v>
      </c>
      <c r="H497" s="2">
        <f>(420+798)/2</f>
        <v>609</v>
      </c>
      <c r="I497" s="2">
        <v>300</v>
      </c>
      <c r="J497" s="2">
        <f t="shared" si="32"/>
        <v>10353</v>
      </c>
      <c r="K497" s="2">
        <f t="shared" si="33"/>
        <v>41412</v>
      </c>
      <c r="L497" s="2">
        <f t="shared" si="30"/>
        <v>3847.2686733556302</v>
      </c>
      <c r="M497" s="2">
        <f t="shared" si="31"/>
        <v>769.45373467112609</v>
      </c>
    </row>
    <row r="498" spans="1:13" x14ac:dyDescent="0.2">
      <c r="A498" s="1" t="s">
        <v>609</v>
      </c>
      <c r="B498" s="2" t="s">
        <v>613</v>
      </c>
      <c r="C498" s="1" t="s">
        <v>145</v>
      </c>
      <c r="D498" s="1" t="s">
        <v>16</v>
      </c>
      <c r="E498" s="1" t="s">
        <v>17</v>
      </c>
      <c r="F498" s="2">
        <v>0.41</v>
      </c>
      <c r="G498" s="2">
        <v>88</v>
      </c>
      <c r="H498" s="2">
        <f>(421+1046)/2</f>
        <v>733.5</v>
      </c>
      <c r="I498" s="2">
        <v>315</v>
      </c>
      <c r="J498" s="2">
        <f t="shared" si="32"/>
        <v>21516</v>
      </c>
      <c r="K498" s="2">
        <f t="shared" si="33"/>
        <v>86064</v>
      </c>
      <c r="L498" s="2">
        <f t="shared" si="30"/>
        <v>7995.5406911928658</v>
      </c>
      <c r="M498" s="2">
        <f t="shared" si="31"/>
        <v>1599.1081382385732</v>
      </c>
    </row>
    <row r="499" spans="1:13" x14ac:dyDescent="0.2">
      <c r="A499" s="1" t="s">
        <v>609</v>
      </c>
      <c r="B499" s="2" t="s">
        <v>614</v>
      </c>
      <c r="C499" s="1" t="s">
        <v>140</v>
      </c>
      <c r="D499" s="1" t="s">
        <v>16</v>
      </c>
      <c r="E499" s="1" t="s">
        <v>21</v>
      </c>
      <c r="F499" s="2">
        <v>0.43</v>
      </c>
      <c r="G499" s="2">
        <v>38</v>
      </c>
      <c r="H499" s="2">
        <f>(634+987)/2</f>
        <v>810.5</v>
      </c>
      <c r="I499" s="2">
        <v>250</v>
      </c>
      <c r="J499" s="2">
        <f t="shared" si="32"/>
        <v>10266.333333333334</v>
      </c>
      <c r="K499" s="2">
        <f t="shared" si="33"/>
        <v>41065.333333333336</v>
      </c>
      <c r="L499" s="2">
        <f t="shared" si="30"/>
        <v>3815.0625541929894</v>
      </c>
      <c r="M499" s="2">
        <f t="shared" si="31"/>
        <v>763.0125108385979</v>
      </c>
    </row>
    <row r="500" spans="1:13" x14ac:dyDescent="0.2">
      <c r="A500" s="1" t="s">
        <v>609</v>
      </c>
      <c r="B500" s="2" t="s">
        <v>615</v>
      </c>
      <c r="C500" s="1" t="s">
        <v>15</v>
      </c>
      <c r="D500" s="1" t="s">
        <v>16</v>
      </c>
      <c r="E500" s="1" t="s">
        <v>21</v>
      </c>
      <c r="F500" s="2">
        <v>0.15</v>
      </c>
      <c r="G500" s="2">
        <v>14</v>
      </c>
      <c r="H500" s="2">
        <f>(449+778)/2</f>
        <v>613.5</v>
      </c>
      <c r="I500" s="2">
        <v>320</v>
      </c>
      <c r="J500" s="2">
        <f t="shared" si="32"/>
        <v>2863</v>
      </c>
      <c r="K500" s="2">
        <f t="shared" si="33"/>
        <v>11452</v>
      </c>
      <c r="L500" s="2">
        <f t="shared" si="30"/>
        <v>1063.9167595689335</v>
      </c>
      <c r="M500" s="2">
        <f t="shared" si="31"/>
        <v>212.7833519137867</v>
      </c>
    </row>
    <row r="501" spans="1:13" x14ac:dyDescent="0.2">
      <c r="A501" s="1" t="s">
        <v>609</v>
      </c>
      <c r="B501" s="2" t="s">
        <v>616</v>
      </c>
      <c r="C501" s="1" t="s">
        <v>15</v>
      </c>
      <c r="D501" s="1" t="s">
        <v>16</v>
      </c>
      <c r="E501" s="1" t="s">
        <v>21</v>
      </c>
      <c r="F501" s="2">
        <v>0.12</v>
      </c>
      <c r="G501" s="2">
        <v>8</v>
      </c>
      <c r="H501" s="2">
        <f>(439+975)/2</f>
        <v>707</v>
      </c>
      <c r="I501" s="2">
        <v>320</v>
      </c>
      <c r="J501" s="2">
        <f t="shared" si="32"/>
        <v>1885.3333333333333</v>
      </c>
      <c r="K501" s="2">
        <f t="shared" si="33"/>
        <v>7541.333333333333</v>
      </c>
      <c r="L501" s="2">
        <f t="shared" si="30"/>
        <v>700.60696147652675</v>
      </c>
      <c r="M501" s="2">
        <f t="shared" si="31"/>
        <v>140.12139229530536</v>
      </c>
    </row>
    <row r="502" spans="1:13" x14ac:dyDescent="0.2">
      <c r="A502" s="1" t="s">
        <v>609</v>
      </c>
      <c r="B502" s="2" t="s">
        <v>617</v>
      </c>
      <c r="C502" s="1" t="s">
        <v>85</v>
      </c>
      <c r="D502" s="1" t="s">
        <v>16</v>
      </c>
      <c r="E502" s="1" t="s">
        <v>21</v>
      </c>
      <c r="F502" s="2">
        <v>0.12</v>
      </c>
      <c r="G502" s="2">
        <v>10</v>
      </c>
      <c r="H502" s="2">
        <f>(514+721)/2</f>
        <v>617.5</v>
      </c>
      <c r="I502" s="2">
        <v>300</v>
      </c>
      <c r="J502" s="2">
        <f t="shared" si="32"/>
        <v>2058.3333333333335</v>
      </c>
      <c r="K502" s="2">
        <f t="shared" si="33"/>
        <v>8233.3333333333339</v>
      </c>
      <c r="L502" s="2">
        <f t="shared" si="30"/>
        <v>764.89533011272147</v>
      </c>
      <c r="M502" s="2">
        <f t="shared" si="31"/>
        <v>152.97906602254429</v>
      </c>
    </row>
    <row r="503" spans="1:13" x14ac:dyDescent="0.2">
      <c r="A503" s="1" t="s">
        <v>609</v>
      </c>
      <c r="B503" s="2" t="s">
        <v>618</v>
      </c>
      <c r="C503" s="1" t="s">
        <v>37</v>
      </c>
      <c r="D503" s="1" t="s">
        <v>16</v>
      </c>
      <c r="E503" s="1" t="s">
        <v>21</v>
      </c>
      <c r="F503" s="2">
        <v>0.23</v>
      </c>
      <c r="G503" s="2">
        <v>21</v>
      </c>
      <c r="H503" s="2">
        <f>(529+597)/2</f>
        <v>563</v>
      </c>
      <c r="I503" s="2">
        <v>290</v>
      </c>
      <c r="J503" s="2">
        <f t="shared" si="32"/>
        <v>3941</v>
      </c>
      <c r="K503" s="2">
        <f t="shared" si="33"/>
        <v>15764</v>
      </c>
      <c r="L503" s="2">
        <f t="shared" si="30"/>
        <v>1464.5113340765515</v>
      </c>
      <c r="M503" s="2">
        <f t="shared" si="31"/>
        <v>292.90226681531033</v>
      </c>
    </row>
    <row r="504" spans="1:13" x14ac:dyDescent="0.2">
      <c r="A504" s="1" t="s">
        <v>609</v>
      </c>
      <c r="B504" s="2" t="s">
        <v>619</v>
      </c>
      <c r="C504" s="1" t="s">
        <v>140</v>
      </c>
      <c r="D504" s="1" t="s">
        <v>16</v>
      </c>
      <c r="E504" s="1" t="s">
        <v>21</v>
      </c>
      <c r="F504" s="2">
        <v>0.47</v>
      </c>
      <c r="G504" s="2">
        <v>43</v>
      </c>
      <c r="H504" s="2">
        <f>(521+1109)/2</f>
        <v>815</v>
      </c>
      <c r="I504" s="2">
        <v>280</v>
      </c>
      <c r="J504" s="2">
        <f t="shared" si="32"/>
        <v>11681.666666666666</v>
      </c>
      <c r="K504" s="2">
        <f t="shared" si="33"/>
        <v>46726.666666666664</v>
      </c>
      <c r="L504" s="2">
        <f t="shared" si="30"/>
        <v>4341.013254056732</v>
      </c>
      <c r="M504" s="2">
        <f t="shared" si="31"/>
        <v>868.20265081134642</v>
      </c>
    </row>
    <row r="505" spans="1:13" x14ac:dyDescent="0.2">
      <c r="A505" s="1" t="s">
        <v>609</v>
      </c>
      <c r="B505" s="2" t="s">
        <v>620</v>
      </c>
      <c r="C505" s="1" t="s">
        <v>107</v>
      </c>
      <c r="D505" s="1" t="s">
        <v>16</v>
      </c>
      <c r="E505" s="1" t="s">
        <v>21</v>
      </c>
      <c r="F505" s="2">
        <v>0.14000000000000001</v>
      </c>
      <c r="G505" s="2">
        <v>11</v>
      </c>
      <c r="H505" s="2">
        <f>(635+754)/2</f>
        <v>694.5</v>
      </c>
      <c r="I505" s="2">
        <v>280</v>
      </c>
      <c r="J505" s="2">
        <f t="shared" si="32"/>
        <v>2546.5</v>
      </c>
      <c r="K505" s="2">
        <f t="shared" si="33"/>
        <v>10186</v>
      </c>
      <c r="L505" s="2">
        <f t="shared" si="30"/>
        <v>946.30248978075076</v>
      </c>
      <c r="M505" s="2">
        <f t="shared" si="31"/>
        <v>189.26049795615015</v>
      </c>
    </row>
    <row r="506" spans="1:13" x14ac:dyDescent="0.2">
      <c r="A506" s="1" t="s">
        <v>621</v>
      </c>
      <c r="B506" s="2" t="s">
        <v>622</v>
      </c>
      <c r="C506" s="1" t="s">
        <v>140</v>
      </c>
      <c r="D506" s="1" t="s">
        <v>16</v>
      </c>
      <c r="E506" s="1" t="s">
        <v>17</v>
      </c>
      <c r="F506" s="2">
        <v>0.48</v>
      </c>
      <c r="G506" s="2">
        <v>17</v>
      </c>
      <c r="H506" s="2">
        <f>(683+986)/2</f>
        <v>834.5</v>
      </c>
      <c r="I506" s="2">
        <v>270</v>
      </c>
      <c r="J506" s="2">
        <f t="shared" si="32"/>
        <v>4728.833333333333</v>
      </c>
      <c r="K506" s="2">
        <f t="shared" si="33"/>
        <v>18915.333333333332</v>
      </c>
      <c r="L506" s="2">
        <f t="shared" si="30"/>
        <v>1757.277344233866</v>
      </c>
      <c r="M506" s="2">
        <f t="shared" si="31"/>
        <v>351.45546884677321</v>
      </c>
    </row>
    <row r="507" spans="1:13" x14ac:dyDescent="0.2">
      <c r="A507" s="1" t="s">
        <v>621</v>
      </c>
      <c r="B507" s="2" t="s">
        <v>623</v>
      </c>
      <c r="C507" s="1" t="s">
        <v>140</v>
      </c>
      <c r="D507" s="1" t="s">
        <v>16</v>
      </c>
      <c r="E507" s="1" t="s">
        <v>21</v>
      </c>
      <c r="F507" s="2">
        <v>1.05</v>
      </c>
      <c r="G507" s="2">
        <v>57</v>
      </c>
      <c r="H507" s="2">
        <f>(608+944)/2</f>
        <v>776</v>
      </c>
      <c r="I507" s="2">
        <v>250</v>
      </c>
      <c r="J507" s="2">
        <f t="shared" si="32"/>
        <v>14744</v>
      </c>
      <c r="K507" s="2">
        <f t="shared" si="33"/>
        <v>58976</v>
      </c>
      <c r="L507" s="2">
        <f t="shared" si="30"/>
        <v>5479.00408769974</v>
      </c>
      <c r="M507" s="2">
        <f t="shared" si="31"/>
        <v>1095.800817539948</v>
      </c>
    </row>
    <row r="508" spans="1:13" x14ac:dyDescent="0.2">
      <c r="A508" s="1" t="s">
        <v>621</v>
      </c>
      <c r="B508" s="2" t="s">
        <v>624</v>
      </c>
      <c r="C508" s="1" t="s">
        <v>31</v>
      </c>
      <c r="D508" s="1" t="s">
        <v>16</v>
      </c>
      <c r="E508" s="1" t="s">
        <v>21</v>
      </c>
      <c r="F508" s="2">
        <v>0.18</v>
      </c>
      <c r="G508" s="2">
        <v>87</v>
      </c>
      <c r="H508" s="2">
        <f>(374+539)/2</f>
        <v>456.5</v>
      </c>
      <c r="I508" s="2">
        <v>230</v>
      </c>
      <c r="J508" s="2">
        <f t="shared" si="32"/>
        <v>13238.5</v>
      </c>
      <c r="K508" s="2">
        <f t="shared" si="33"/>
        <v>52954</v>
      </c>
      <c r="L508" s="2">
        <f t="shared" si="30"/>
        <v>4919.5466369379419</v>
      </c>
      <c r="M508" s="2">
        <f t="shared" si="31"/>
        <v>983.90932738758841</v>
      </c>
    </row>
    <row r="509" spans="1:13" x14ac:dyDescent="0.2">
      <c r="A509" s="1" t="s">
        <v>621</v>
      </c>
      <c r="B509" s="2" t="s">
        <v>625</v>
      </c>
      <c r="C509" s="1" t="s">
        <v>519</v>
      </c>
      <c r="D509" s="1" t="s">
        <v>16</v>
      </c>
      <c r="E509" s="1" t="s">
        <v>21</v>
      </c>
      <c r="F509" s="2">
        <v>0.15</v>
      </c>
      <c r="G509" s="2">
        <v>70</v>
      </c>
      <c r="H509" s="2">
        <f>(299+610)/2</f>
        <v>454.5</v>
      </c>
      <c r="I509" s="2">
        <v>400</v>
      </c>
      <c r="J509" s="2">
        <f t="shared" si="32"/>
        <v>10605</v>
      </c>
      <c r="K509" s="2">
        <f t="shared" si="33"/>
        <v>42420</v>
      </c>
      <c r="L509" s="2">
        <f t="shared" si="30"/>
        <v>3940.9141583054629</v>
      </c>
      <c r="M509" s="2">
        <f t="shared" si="31"/>
        <v>788.18283166109256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R&amp;BA_050_Sumant Kashyap</dc:creator>
  <cp:lastModifiedBy>R&amp;BA_050_Sumant Kashyap</cp:lastModifiedBy>
  <dcterms:created xsi:type="dcterms:W3CDTF">2024-04-11T16:59:28Z</dcterms:created>
  <dcterms:modified xsi:type="dcterms:W3CDTF">2024-04-11T16:59:59Z</dcterms:modified>
</cp:coreProperties>
</file>