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915d4f66be89fcbd/Desktop/"/>
    </mc:Choice>
  </mc:AlternateContent>
  <xr:revisionPtr revIDLastSave="0" documentId="8_{0E840AF4-9A01-48F1-AAA4-23ACCA6E2957}" xr6:coauthVersionLast="47" xr6:coauthVersionMax="47" xr10:uidLastSave="{00000000-0000-0000-0000-000000000000}"/>
  <bookViews>
    <workbookView xWindow="-108" yWindow="-108" windowWidth="23256" windowHeight="12456" xr2:uid="{695CFF0F-7033-4CF9-A126-75FB1BBDAA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8" i="1" l="1"/>
  <c r="E78" i="1"/>
  <c r="D78" i="1"/>
  <c r="C78" i="1"/>
  <c r="B78" i="1"/>
  <c r="J77" i="1"/>
  <c r="F135" i="1" s="1"/>
  <c r="I77" i="1"/>
  <c r="H77" i="1"/>
  <c r="E77" i="1"/>
  <c r="D92" i="1" s="1"/>
  <c r="D77" i="1"/>
  <c r="J92" i="1" s="1"/>
  <c r="C77" i="1"/>
  <c r="B77" i="1"/>
  <c r="D221" i="1" l="1"/>
  <c r="D107" i="1"/>
  <c r="D224" i="1" l="1"/>
  <c r="J108" i="1"/>
  <c r="E144" i="1" s="1"/>
  <c r="D182" i="1" l="1"/>
  <c r="D159" i="1"/>
  <c r="O117" i="1"/>
</calcChain>
</file>

<file path=xl/sharedStrings.xml><?xml version="1.0" encoding="utf-8"?>
<sst xmlns="http://schemas.openxmlformats.org/spreadsheetml/2006/main" count="83" uniqueCount="83">
  <si>
    <t>Advertisement and Sales Analysis</t>
  </si>
  <si>
    <t>In today's highly competitive market, companies spend significant amounts on advertising to promote their products and drive sales. However, there remains a crucial question: how effective are these advertising strategies in generating sales? To ensure the optimal allocation of advertising budgets, companies need to analyze the relationship between their advertising spend and sales revenue</t>
  </si>
  <si>
    <t xml:space="preserve"> The goal of this analysis is to examine the impact of various advertising channels on sales performance. By analyzing historical data on ad spend and corresponding sales figures, the company seeks to identify which channels are most effective in driving sales and determine the return on investment (ROI) for each channel.</t>
  </si>
  <si>
    <t>Advt (X)</t>
  </si>
  <si>
    <t>Sales (y)</t>
  </si>
  <si>
    <t>X^2(xx)</t>
  </si>
  <si>
    <t>xy</t>
  </si>
  <si>
    <t>y pred  
 (a+bx)</t>
  </si>
  <si>
    <t>Residuals
[Actual - Predicted]</t>
  </si>
  <si>
    <t>SST
(Actual - y_mean)^2</t>
  </si>
  <si>
    <t>SSR 
(y_pred - y_mean)^2</t>
  </si>
  <si>
    <t xml:space="preserve">SSE
   (y_actual - y_pred)^2 </t>
  </si>
  <si>
    <t>sum =</t>
  </si>
  <si>
    <t>Average =</t>
  </si>
  <si>
    <t>Sum of Squared on independent and dependent features</t>
  </si>
  <si>
    <t>Sum of Squared on dependent features</t>
  </si>
  <si>
    <t>SSxy =</t>
  </si>
  <si>
    <t>SSxx  =</t>
  </si>
  <si>
    <t>Now., Will find coefficient &amp; Intercept</t>
  </si>
  <si>
    <t>Regression Coefficient (b1)</t>
  </si>
  <si>
    <t>Intercept (bo)</t>
  </si>
  <si>
    <t>For one unit change in my x-axis what is the change in my y-axis</t>
  </si>
  <si>
    <t xml:space="preserve">Note :- </t>
  </si>
  <si>
    <t>The line where the point cuts the y - axis is Intercept</t>
  </si>
  <si>
    <t>when the value of x = 0 what is the value of y that is intercept</t>
  </si>
  <si>
    <t>b1 =</t>
  </si>
  <si>
    <t xml:space="preserve">bo = </t>
  </si>
  <si>
    <t>Regression Equation</t>
  </si>
  <si>
    <t>y = mx + c</t>
  </si>
  <si>
    <t>Note :- y = Dependent variable, m = Slope, x = Independent Variable, c  = Intercept</t>
  </si>
  <si>
    <t>say,you wantbto predict sales for a given advertisement budget 1000</t>
  </si>
  <si>
    <t>y = a + bx</t>
  </si>
  <si>
    <t>Note :- y = Dependent variable,a = Intercept, b = Slope, x = Independent Variable</t>
  </si>
  <si>
    <t>y = bo + b1x1</t>
  </si>
  <si>
    <t>Note :- y = Dependent variable, bo = Intercept, b1 = Slope, x = Independent Variable</t>
  </si>
  <si>
    <t>Now will Try to implement Regression Equation in our problem statement</t>
  </si>
  <si>
    <t>Sales (ypred)  = Intercept + coefficient * advertisement</t>
  </si>
  <si>
    <t>Once you find the Sum of Squared Error You are good to go with Standard Error Residuals [SER]</t>
  </si>
  <si>
    <t>Note :-  n = No of Observation, k = No of independent variable</t>
  </si>
  <si>
    <t>SER      =</t>
  </si>
  <si>
    <t>What is the Practical use of Standard Error Residuals (68.55) ?</t>
  </si>
  <si>
    <t xml:space="preserve">Say, you want to predict sales for a given advertisement budget of 95. </t>
  </si>
  <si>
    <t>Sales @95     =</t>
  </si>
  <si>
    <t>bo + b1 x1</t>
  </si>
  <si>
    <t>sales @95 = -243.29 + 13.42 * 95</t>
  </si>
  <si>
    <t>Sales @95  =</t>
  </si>
  <si>
    <t>It is Never Good idea to express prediction in point Estimate., Rather we should present confidence intervals as shown in below.</t>
  </si>
  <si>
    <t xml:space="preserve">Upper Limit(Sales)  = </t>
  </si>
  <si>
    <t>ypred + critical value of Z at 95% of confidence Level * SEresiduals</t>
  </si>
  <si>
    <t>Upper Limit (sales) =  1032 + 1.96 * 68.55</t>
  </si>
  <si>
    <t>Now will try to understand how to find critical value of Z at 95% of confidence Level</t>
  </si>
  <si>
    <t>Upper Limit(Sales)  =</t>
  </si>
  <si>
    <t>Entire distribution of Bell curve = 1</t>
  </si>
  <si>
    <t>Now will take half of the curve because the bell curve is symmetric, So we will be having 0.5 on left and 0.5 on right</t>
  </si>
  <si>
    <t>1 - 0.5</t>
  </si>
  <si>
    <t>0.5 - 0.025</t>
  </si>
  <si>
    <t>By using Z table for 0.475 we got Z value = 1.96</t>
  </si>
  <si>
    <t xml:space="preserve">Lower Limit(Sales)  = </t>
  </si>
  <si>
    <t>ypred -Critical value of z at 95% of confidence Level * Seresiduals</t>
  </si>
  <si>
    <t>Lower Limit (Sales) = 1032 - 1.96 * 68.55</t>
  </si>
  <si>
    <t>Lower Limit (Sales)  =</t>
  </si>
  <si>
    <t>So, You will say that you are 95% confident that the sales corresponds to 95 budget of Advertisement will lie between 886.87 to 1032.3</t>
  </si>
  <si>
    <t>Now Let’s Understand t-test for Slope</t>
  </si>
  <si>
    <t>If you see the Summary report you will find 3 useful information</t>
  </si>
  <si>
    <t>1. t-statistics (32.81)</t>
  </si>
  <si>
    <t>2. std error of regression coefficient (0.40)</t>
  </si>
  <si>
    <t>3. probability of commiting type 1 error  (1.6 e-34)</t>
  </si>
  <si>
    <t>Now let we define Hypothesis over here</t>
  </si>
  <si>
    <t>Ho = Null Hypothesis &amp; Ha = Alternative Hypothesis</t>
  </si>
  <si>
    <t>Ho/Null Hypothesis = The Slope of Advertisement with sales is not significant</t>
  </si>
  <si>
    <t>H1/Alternative Hypothesis = The slope of Advertisement with sales is significant</t>
  </si>
  <si>
    <t>In Mathematical Terms</t>
  </si>
  <si>
    <t>Null Hypothesis / Ho  = There is No Linear Relationship</t>
  </si>
  <si>
    <t>Alternative Hypothesis / Ha = There is Linear Relationship</t>
  </si>
  <si>
    <t>Now will Interpret coefficient</t>
  </si>
  <si>
    <t xml:space="preserve">One unit change in Advertisement will result in 19.07 time change in sales. </t>
  </si>
  <si>
    <t>So, First will calculate the test statistics</t>
  </si>
  <si>
    <t>Standard Error of Regression Coefficient(Sb) =</t>
  </si>
  <si>
    <t>Test Statistics (t)       =</t>
  </si>
  <si>
    <t>Now Let’s Discuss about Probability value</t>
  </si>
  <si>
    <t>If, P-value is &lt;= 0.05 (for 5% of Level of Significance)   we Reject Null Hypothesis (Ho)</t>
  </si>
  <si>
    <t>If, P-value is &gt; 0.05 (for 5% of Level of Significance)   we fail to reject Null Hypothesis (Ho)</t>
  </si>
  <si>
    <t>The P-value is 0.00 which is less than 0.05, (level of Signifincance), So we Reject the Null Hypothesis (Ho) and Accept Alternative Hypothesis (Ha), And Finaly we conclude that slope is signifincant, And Finaly we can conclude that the advt and sales are having a linear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</si>
</sst>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0"/>
      <name val="Calibri"/>
      <family val="2"/>
      <scheme val="minor"/>
    </font>
    <font>
      <b/>
      <sz val="11"/>
      <color theme="1"/>
      <name val="Calibri"/>
      <family val="2"/>
      <scheme val="minor"/>
    </font>
    <font>
      <sz val="18"/>
      <color theme="1"/>
      <name val="Arial Rounded MT Bold"/>
      <family val="2"/>
    </font>
    <font>
      <b/>
      <sz val="12"/>
      <color theme="0"/>
      <name val="Calibri"/>
      <family val="2"/>
      <scheme val="minor"/>
    </font>
    <font>
      <sz val="14"/>
      <color theme="1"/>
      <name val="Times New Roman"/>
      <family val="1"/>
    </font>
    <font>
      <b/>
      <sz val="12"/>
      <color theme="1"/>
      <name val="Calibri"/>
      <family val="2"/>
      <scheme val="minor"/>
    </font>
    <font>
      <sz val="12"/>
      <color theme="1"/>
      <name val="Times New Roman"/>
      <family val="1"/>
    </font>
    <font>
      <b/>
      <sz val="14"/>
      <color theme="1"/>
      <name val="Times New Roman"/>
      <family val="1"/>
    </font>
    <font>
      <b/>
      <sz val="11"/>
      <color theme="1"/>
      <name val="Times New Roman"/>
      <family val="1"/>
    </font>
    <font>
      <b/>
      <sz val="13"/>
      <color theme="1"/>
      <name val="Times New Roman"/>
      <family val="1"/>
    </font>
    <font>
      <sz val="13"/>
      <color theme="1"/>
      <name val="Times New Roman"/>
      <family val="1"/>
    </font>
    <font>
      <sz val="12"/>
      <color theme="1"/>
      <name val="Calibri"/>
      <family val="2"/>
      <scheme val="minor"/>
    </font>
    <font>
      <b/>
      <sz val="12"/>
      <color theme="1"/>
      <name val="Times New Roman"/>
      <family val="1"/>
    </font>
    <font>
      <sz val="11"/>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9">
    <xf numFmtId="0" fontId="0" fillId="0" borderId="0" xfId="0"/>
    <xf numFmtId="0" fontId="3" fillId="2" borderId="0" xfId="0" applyFont="1" applyFill="1" applyAlignment="1">
      <alignment horizontal="center" vertical="center"/>
    </xf>
    <xf numFmtId="0" fontId="1" fillId="3" borderId="0" xfId="0" applyFont="1" applyFill="1" applyAlignment="1">
      <alignment horizontal="center" vertical="center" wrapText="1"/>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0" xfId="0" applyFill="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4" fillId="3" borderId="0" xfId="0" applyFont="1" applyFill="1" applyAlignment="1">
      <alignment vertical="center"/>
    </xf>
    <xf numFmtId="0" fontId="4" fillId="3" borderId="0" xfId="0" applyFont="1" applyFill="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2"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0" fillId="6" borderId="7" xfId="0" applyFill="1" applyBorder="1"/>
    <xf numFmtId="0" fontId="0" fillId="7" borderId="7" xfId="0" applyFill="1" applyBorder="1"/>
    <xf numFmtId="0" fontId="2" fillId="8" borderId="8" xfId="0" applyFont="1" applyFill="1" applyBorder="1"/>
    <xf numFmtId="0" fontId="2" fillId="8" borderId="7" xfId="0" applyFont="1" applyFill="1" applyBorder="1"/>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9"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6" fillId="8" borderId="11" xfId="0" applyFont="1" applyFill="1" applyBorder="1" applyAlignment="1">
      <alignment horizontal="center"/>
    </xf>
    <xf numFmtId="0" fontId="6" fillId="8" borderId="12" xfId="0" applyFont="1" applyFill="1" applyBorder="1" applyAlignment="1">
      <alignment horizontal="center"/>
    </xf>
    <xf numFmtId="0" fontId="7" fillId="9" borderId="11"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2"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9" fillId="0" borderId="0" xfId="0" applyFont="1" applyAlignment="1">
      <alignment horizontal="center" wrapText="1"/>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0" fillId="0" borderId="0" xfId="0" applyAlignment="1">
      <alignment horizontal="center" vertical="center"/>
    </xf>
    <xf numFmtId="0" fontId="10"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0" xfId="0" applyFont="1" applyFill="1" applyBorder="1" applyAlignment="1">
      <alignment horizontal="center" vertical="center"/>
    </xf>
    <xf numFmtId="0" fontId="5" fillId="0" borderId="0" xfId="0" applyFont="1" applyAlignment="1">
      <alignment horizontal="center"/>
    </xf>
    <xf numFmtId="0" fontId="8" fillId="10" borderId="1"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10"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4" xfId="0" applyFont="1" applyFill="1" applyBorder="1" applyAlignment="1">
      <alignment horizontal="center" vertical="center"/>
    </xf>
    <xf numFmtId="0" fontId="5" fillId="11" borderId="5" xfId="0" applyFont="1" applyFill="1" applyBorder="1" applyAlignment="1">
      <alignment horizontal="center" vertical="center"/>
    </xf>
    <xf numFmtId="0" fontId="5" fillId="11" borderId="10"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2" xfId="0" applyFont="1" applyFill="1" applyBorder="1" applyAlignment="1">
      <alignment horizontal="center" vertical="center"/>
    </xf>
    <xf numFmtId="0" fontId="5" fillId="12" borderId="6" xfId="0" applyFont="1" applyFill="1" applyBorder="1" applyAlignment="1">
      <alignment horizontal="center" vertical="center"/>
    </xf>
    <xf numFmtId="0" fontId="5" fillId="12" borderId="4" xfId="0" applyFont="1" applyFill="1" applyBorder="1" applyAlignment="1">
      <alignment horizontal="center" vertical="center"/>
    </xf>
    <xf numFmtId="0" fontId="5" fillId="12" borderId="5" xfId="0" applyFont="1" applyFill="1" applyBorder="1" applyAlignment="1">
      <alignment horizontal="center" vertical="center"/>
    </xf>
    <xf numFmtId="0" fontId="5" fillId="12" borderId="10" xfId="0" applyFont="1" applyFill="1" applyBorder="1" applyAlignment="1">
      <alignment horizontal="center" vertical="center"/>
    </xf>
    <xf numFmtId="0" fontId="7" fillId="4" borderId="11" xfId="0" applyFont="1" applyFill="1" applyBorder="1"/>
    <xf numFmtId="0" fontId="7" fillId="4" borderId="12" xfId="0" applyFont="1" applyFill="1" applyBorder="1"/>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5" fillId="9" borderId="10" xfId="0" applyFont="1" applyFill="1" applyBorder="1" applyAlignment="1">
      <alignment horizontal="center" vertical="center"/>
    </xf>
    <xf numFmtId="0" fontId="7" fillId="9" borderId="11" xfId="0" applyFont="1" applyFill="1" applyBorder="1" applyAlignment="1">
      <alignment horizontal="center"/>
    </xf>
    <xf numFmtId="0" fontId="7" fillId="9" borderId="13" xfId="0" applyFont="1" applyFill="1" applyBorder="1" applyAlignment="1">
      <alignment horizontal="center"/>
    </xf>
    <xf numFmtId="0" fontId="7" fillId="9" borderId="12" xfId="0" applyFont="1" applyFill="1" applyBorder="1" applyAlignment="1">
      <alignment horizontal="center"/>
    </xf>
    <xf numFmtId="0" fontId="12" fillId="0" borderId="0" xfId="0" applyFont="1"/>
    <xf numFmtId="0" fontId="12" fillId="0" borderId="0" xfId="0" applyFont="1" applyAlignment="1">
      <alignment horizontal="center"/>
    </xf>
    <xf numFmtId="0" fontId="12" fillId="8" borderId="11" xfId="0" applyFont="1" applyFill="1" applyBorder="1"/>
    <xf numFmtId="0" fontId="12" fillId="8" borderId="12" xfId="0" applyFont="1" applyFill="1" applyBorder="1"/>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6"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5" xfId="0" applyFont="1" applyFill="1" applyBorder="1" applyAlignment="1">
      <alignment horizontal="center" vertical="center"/>
    </xf>
    <xf numFmtId="0" fontId="7" fillId="9" borderId="10" xfId="0" applyFont="1" applyFill="1" applyBorder="1" applyAlignment="1">
      <alignment horizontal="center" vertical="center"/>
    </xf>
    <xf numFmtId="0" fontId="7" fillId="0" borderId="0" xfId="0" applyFont="1"/>
    <xf numFmtId="0" fontId="7" fillId="13" borderId="1" xfId="0" applyFont="1" applyFill="1" applyBorder="1" applyAlignment="1">
      <alignment horizontal="center" vertical="center"/>
    </xf>
    <xf numFmtId="0" fontId="7" fillId="13" borderId="2" xfId="0" applyFont="1" applyFill="1" applyBorder="1" applyAlignment="1">
      <alignment horizontal="center" vertical="center"/>
    </xf>
    <xf numFmtId="0" fontId="7" fillId="13" borderId="6" xfId="0" applyFont="1" applyFill="1" applyBorder="1" applyAlignment="1">
      <alignment horizontal="center" vertical="center"/>
    </xf>
    <xf numFmtId="0" fontId="13" fillId="8" borderId="11" xfId="0" applyFont="1" applyFill="1" applyBorder="1"/>
    <xf numFmtId="0" fontId="13" fillId="8" borderId="12" xfId="0" applyFont="1" applyFill="1" applyBorder="1"/>
    <xf numFmtId="0" fontId="7" fillId="13" borderId="4" xfId="0" applyFont="1" applyFill="1" applyBorder="1" applyAlignment="1">
      <alignment horizontal="center" vertical="center"/>
    </xf>
    <xf numFmtId="0" fontId="7" fillId="13" borderId="5" xfId="0" applyFont="1" applyFill="1" applyBorder="1" applyAlignment="1">
      <alignment horizontal="center" vertical="center"/>
    </xf>
    <xf numFmtId="0" fontId="7" fillId="13" borderId="10" xfId="0" applyFont="1" applyFill="1" applyBorder="1" applyAlignment="1">
      <alignment horizontal="center" vertical="center"/>
    </xf>
    <xf numFmtId="0" fontId="14" fillId="0" borderId="0" xfId="0" applyFont="1"/>
    <xf numFmtId="0" fontId="13" fillId="9" borderId="1" xfId="0" applyFont="1" applyFill="1" applyBorder="1" applyAlignment="1">
      <alignment horizontal="center" vertical="center"/>
    </xf>
    <xf numFmtId="0" fontId="13" fillId="9" borderId="2" xfId="0" applyFont="1" applyFill="1" applyBorder="1" applyAlignment="1">
      <alignment horizontal="center" vertical="center"/>
    </xf>
    <xf numFmtId="0" fontId="13" fillId="9" borderId="6" xfId="0" applyFont="1" applyFill="1" applyBorder="1" applyAlignment="1">
      <alignment horizontal="center" vertical="center"/>
    </xf>
    <xf numFmtId="0" fontId="13" fillId="9" borderId="4" xfId="0" applyFont="1" applyFill="1" applyBorder="1" applyAlignment="1">
      <alignment horizontal="center" vertical="center"/>
    </xf>
    <xf numFmtId="0" fontId="13" fillId="9" borderId="5" xfId="0" applyFont="1" applyFill="1" applyBorder="1" applyAlignment="1">
      <alignment horizontal="center" vertical="center"/>
    </xf>
    <xf numFmtId="0" fontId="13" fillId="9" borderId="10" xfId="0" applyFont="1" applyFill="1" applyBorder="1" applyAlignment="1">
      <alignment horizontal="center" vertical="center"/>
    </xf>
    <xf numFmtId="0" fontId="5" fillId="14" borderId="1" xfId="0" applyFont="1" applyFill="1" applyBorder="1" applyAlignment="1">
      <alignment horizontal="center" vertical="center"/>
    </xf>
    <xf numFmtId="0" fontId="5" fillId="14" borderId="2" xfId="0" applyFont="1" applyFill="1" applyBorder="1" applyAlignment="1">
      <alignment horizontal="center" vertical="center"/>
    </xf>
    <xf numFmtId="0" fontId="5" fillId="14" borderId="6"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5" xfId="0" applyFont="1" applyFill="1" applyBorder="1" applyAlignment="1">
      <alignment horizontal="center" vertical="center"/>
    </xf>
    <xf numFmtId="0" fontId="5" fillId="14" borderId="10" xfId="0" applyFont="1" applyFill="1" applyBorder="1" applyAlignment="1">
      <alignment horizontal="center" vertical="center"/>
    </xf>
    <xf numFmtId="0" fontId="7" fillId="14" borderId="1" xfId="0" applyFont="1" applyFill="1" applyBorder="1" applyAlignment="1">
      <alignment horizontal="center" vertical="center"/>
    </xf>
    <xf numFmtId="0" fontId="7" fillId="14" borderId="6" xfId="0" applyFont="1" applyFill="1" applyBorder="1" applyAlignment="1">
      <alignment horizontal="center" vertical="center"/>
    </xf>
    <xf numFmtId="0" fontId="7" fillId="14" borderId="4" xfId="0" applyFont="1" applyFill="1" applyBorder="1" applyAlignment="1">
      <alignment horizontal="center" vertical="center"/>
    </xf>
    <xf numFmtId="0" fontId="7" fillId="14" borderId="10" xfId="0" applyFont="1" applyFill="1" applyBorder="1" applyAlignment="1">
      <alignment horizontal="center" vertical="center"/>
    </xf>
    <xf numFmtId="0" fontId="0" fillId="8" borderId="14" xfId="0" applyFill="1" applyBorder="1"/>
    <xf numFmtId="0" fontId="0" fillId="8" borderId="15" xfId="0" applyFill="1" applyBorder="1"/>
    <xf numFmtId="0" fontId="0" fillId="8" borderId="11" xfId="0" applyFill="1" applyBorder="1"/>
    <xf numFmtId="0" fontId="0" fillId="8" borderId="12" xfId="0" applyFill="1" applyBorder="1"/>
    <xf numFmtId="0" fontId="7" fillId="9" borderId="16" xfId="0" applyFont="1" applyFill="1" applyBorder="1"/>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0" fontId="5" fillId="8" borderId="6" xfId="0" applyFont="1" applyFill="1" applyBorder="1" applyAlignment="1">
      <alignment horizontal="center" wrapText="1"/>
    </xf>
    <xf numFmtId="0" fontId="5" fillId="8" borderId="3" xfId="0" applyFont="1" applyFill="1" applyBorder="1" applyAlignment="1">
      <alignment horizontal="center" wrapText="1"/>
    </xf>
    <xf numFmtId="0" fontId="5" fillId="8" borderId="0" xfId="0" applyFont="1" applyFill="1" applyAlignment="1">
      <alignment horizontal="center" wrapText="1"/>
    </xf>
    <xf numFmtId="0" fontId="5" fillId="8" borderId="9" xfId="0" applyFont="1" applyFill="1" applyBorder="1" applyAlignment="1">
      <alignment horizontal="center" wrapText="1"/>
    </xf>
    <xf numFmtId="0" fontId="5" fillId="8" borderId="4" xfId="0" applyFont="1" applyFill="1" applyBorder="1" applyAlignment="1">
      <alignment horizontal="center" wrapText="1"/>
    </xf>
    <xf numFmtId="0" fontId="5" fillId="8" borderId="5" xfId="0" applyFont="1" applyFill="1" applyBorder="1" applyAlignment="1">
      <alignment horizontal="center" wrapText="1"/>
    </xf>
    <xf numFmtId="0" fontId="5" fillId="8" borderId="10"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76200</xdr:rowOff>
    </xdr:from>
    <xdr:to>
      <xdr:col>1</xdr:col>
      <xdr:colOff>579120</xdr:colOff>
      <xdr:row>18</xdr:row>
      <xdr:rowOff>106680</xdr:rowOff>
    </xdr:to>
    <xdr:pic>
      <xdr:nvPicPr>
        <xdr:cNvPr id="2" name="Picture 1" descr="14,366 Objective Word Stock Photos - Free &amp; Royalty-Free Stock Photos from  Dreamstime">
          <a:extLst>
            <a:ext uri="{FF2B5EF4-FFF2-40B4-BE49-F238E27FC236}">
              <a16:creationId xmlns:a16="http://schemas.microsoft.com/office/drawing/2014/main" id="{6659D4B8-63BF-442D-A443-81855E8BE1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636520"/>
          <a:ext cx="118872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27267</xdr:colOff>
      <xdr:row>1</xdr:row>
      <xdr:rowOff>7619</xdr:rowOff>
    </xdr:from>
    <xdr:to>
      <xdr:col>17</xdr:col>
      <xdr:colOff>350519</xdr:colOff>
      <xdr:row>13</xdr:row>
      <xdr:rowOff>80612</xdr:rowOff>
    </xdr:to>
    <xdr:pic>
      <xdr:nvPicPr>
        <xdr:cNvPr id="3" name="Picture 2" descr="Man Thinking Vector Art, Icons, and Graphics for Free Download">
          <a:extLst>
            <a:ext uri="{FF2B5EF4-FFF2-40B4-BE49-F238E27FC236}">
              <a16:creationId xmlns:a16="http://schemas.microsoft.com/office/drawing/2014/main" id="{E2BECF1C-4BD4-41B4-82FD-CFF98B03A1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87447" y="190499"/>
          <a:ext cx="2761652" cy="2267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1614501</xdr:colOff>
      <xdr:row>86</xdr:row>
      <xdr:rowOff>101565</xdr:rowOff>
    </xdr:from>
    <xdr:to>
      <xdr:col>5</xdr:col>
      <xdr:colOff>326796</xdr:colOff>
      <xdr:row>89</xdr:row>
      <xdr:rowOff>107006</xdr:rowOff>
    </xdr:to>
    <xdr:pic>
      <xdr:nvPicPr>
        <xdr:cNvPr id="4" name="Picture 3">
          <a:extLst>
            <a:ext uri="{FF2B5EF4-FFF2-40B4-BE49-F238E27FC236}">
              <a16:creationId xmlns:a16="http://schemas.microsoft.com/office/drawing/2014/main" id="{C7EFF74C-D58B-45C0-BD63-959D3DE74FB1}"/>
            </a:ext>
          </a:extLst>
        </xdr:cNvPr>
        <xdr:cNvPicPr>
          <a:picLocks noChangeAspect="1"/>
        </xdr:cNvPicPr>
      </xdr:nvPicPr>
      <xdr:blipFill>
        <a:blip xmlns:r="http://schemas.openxmlformats.org/officeDocument/2006/relationships" r:embed="rId3"/>
        <a:stretch>
          <a:fillRect/>
        </a:stretch>
      </xdr:blipFill>
      <xdr:spPr>
        <a:xfrm>
          <a:off x="1827861" y="16873185"/>
          <a:ext cx="2217495" cy="554081"/>
        </a:xfrm>
        <a:prstGeom prst="rect">
          <a:avLst/>
        </a:prstGeom>
      </xdr:spPr>
    </xdr:pic>
    <xdr:clientData/>
  </xdr:twoCellAnchor>
  <xdr:twoCellAnchor editAs="oneCell">
    <xdr:from>
      <xdr:col>8</xdr:col>
      <xdr:colOff>649109</xdr:colOff>
      <xdr:row>86</xdr:row>
      <xdr:rowOff>212213</xdr:rowOff>
    </xdr:from>
    <xdr:to>
      <xdr:col>11</xdr:col>
      <xdr:colOff>141175</xdr:colOff>
      <xdr:row>89</xdr:row>
      <xdr:rowOff>181543</xdr:rowOff>
    </xdr:to>
    <xdr:pic>
      <xdr:nvPicPr>
        <xdr:cNvPr id="5" name="Picture 4">
          <a:extLst>
            <a:ext uri="{FF2B5EF4-FFF2-40B4-BE49-F238E27FC236}">
              <a16:creationId xmlns:a16="http://schemas.microsoft.com/office/drawing/2014/main" id="{041A1974-DFED-4C64-BA3C-40D2E56E80FC}"/>
            </a:ext>
          </a:extLst>
        </xdr:cNvPr>
        <xdr:cNvPicPr>
          <a:picLocks noChangeAspect="1"/>
        </xdr:cNvPicPr>
      </xdr:nvPicPr>
      <xdr:blipFill>
        <a:blip xmlns:r="http://schemas.openxmlformats.org/officeDocument/2006/relationships" r:embed="rId4"/>
        <a:stretch>
          <a:fillRect/>
        </a:stretch>
      </xdr:blipFill>
      <xdr:spPr>
        <a:xfrm>
          <a:off x="6173609" y="16953353"/>
          <a:ext cx="1633286" cy="548450"/>
        </a:xfrm>
        <a:prstGeom prst="rect">
          <a:avLst/>
        </a:prstGeom>
      </xdr:spPr>
    </xdr:pic>
    <xdr:clientData/>
  </xdr:twoCellAnchor>
  <xdr:twoCellAnchor editAs="oneCell">
    <xdr:from>
      <xdr:col>2</xdr:col>
      <xdr:colOff>190500</xdr:colOff>
      <xdr:row>101</xdr:row>
      <xdr:rowOff>15240</xdr:rowOff>
    </xdr:from>
    <xdr:to>
      <xdr:col>3</xdr:col>
      <xdr:colOff>701040</xdr:colOff>
      <xdr:row>105</xdr:row>
      <xdr:rowOff>53511</xdr:rowOff>
    </xdr:to>
    <xdr:pic>
      <xdr:nvPicPr>
        <xdr:cNvPr id="6" name="Picture 5">
          <a:extLst>
            <a:ext uri="{FF2B5EF4-FFF2-40B4-BE49-F238E27FC236}">
              <a16:creationId xmlns:a16="http://schemas.microsoft.com/office/drawing/2014/main" id="{33B87080-7571-44FC-BCC3-974CDC5F347B}"/>
            </a:ext>
          </a:extLst>
        </xdr:cNvPr>
        <xdr:cNvPicPr>
          <a:picLocks noChangeAspect="1"/>
        </xdr:cNvPicPr>
      </xdr:nvPicPr>
      <xdr:blipFill>
        <a:blip xmlns:r="http://schemas.openxmlformats.org/officeDocument/2006/relationships" r:embed="rId5"/>
        <a:stretch>
          <a:fillRect/>
        </a:stretch>
      </xdr:blipFill>
      <xdr:spPr>
        <a:xfrm>
          <a:off x="1409700" y="19606260"/>
          <a:ext cx="1120140" cy="769791"/>
        </a:xfrm>
        <a:prstGeom prst="rect">
          <a:avLst/>
        </a:prstGeom>
      </xdr:spPr>
    </xdr:pic>
    <xdr:clientData/>
  </xdr:twoCellAnchor>
  <xdr:twoCellAnchor editAs="oneCell">
    <xdr:from>
      <xdr:col>8</xdr:col>
      <xdr:colOff>137160</xdr:colOff>
      <xdr:row>101</xdr:row>
      <xdr:rowOff>99060</xdr:rowOff>
    </xdr:from>
    <xdr:to>
      <xdr:col>10</xdr:col>
      <xdr:colOff>397725</xdr:colOff>
      <xdr:row>105</xdr:row>
      <xdr:rowOff>45566</xdr:rowOff>
    </xdr:to>
    <xdr:pic>
      <xdr:nvPicPr>
        <xdr:cNvPr id="7" name="Picture 6">
          <a:extLst>
            <a:ext uri="{FF2B5EF4-FFF2-40B4-BE49-F238E27FC236}">
              <a16:creationId xmlns:a16="http://schemas.microsoft.com/office/drawing/2014/main" id="{4F035F01-68EC-42EF-8BD6-68B4DA35764C}"/>
            </a:ext>
          </a:extLst>
        </xdr:cNvPr>
        <xdr:cNvPicPr>
          <a:picLocks noChangeAspect="1"/>
        </xdr:cNvPicPr>
      </xdr:nvPicPr>
      <xdr:blipFill>
        <a:blip xmlns:r="http://schemas.openxmlformats.org/officeDocument/2006/relationships" r:embed="rId6"/>
        <a:stretch>
          <a:fillRect/>
        </a:stretch>
      </xdr:blipFill>
      <xdr:spPr>
        <a:xfrm>
          <a:off x="5661660" y="19690080"/>
          <a:ext cx="1792185" cy="678026"/>
        </a:xfrm>
        <a:prstGeom prst="rect">
          <a:avLst/>
        </a:prstGeom>
      </xdr:spPr>
    </xdr:pic>
    <xdr:clientData/>
  </xdr:twoCellAnchor>
  <xdr:twoCellAnchor editAs="oneCell">
    <xdr:from>
      <xdr:col>3</xdr:col>
      <xdr:colOff>355107</xdr:colOff>
      <xdr:row>128</xdr:row>
      <xdr:rowOff>81379</xdr:rowOff>
    </xdr:from>
    <xdr:to>
      <xdr:col>6</xdr:col>
      <xdr:colOff>247583</xdr:colOff>
      <xdr:row>132</xdr:row>
      <xdr:rowOff>172224</xdr:rowOff>
    </xdr:to>
    <xdr:pic>
      <xdr:nvPicPr>
        <xdr:cNvPr id="8" name="Picture 7">
          <a:extLst>
            <a:ext uri="{FF2B5EF4-FFF2-40B4-BE49-F238E27FC236}">
              <a16:creationId xmlns:a16="http://schemas.microsoft.com/office/drawing/2014/main" id="{0641E1F0-B6FB-4DE2-9D84-73E6116A8AA0}"/>
            </a:ext>
          </a:extLst>
        </xdr:cNvPr>
        <xdr:cNvPicPr>
          <a:picLocks noChangeAspect="1"/>
        </xdr:cNvPicPr>
      </xdr:nvPicPr>
      <xdr:blipFill>
        <a:blip xmlns:r="http://schemas.openxmlformats.org/officeDocument/2006/relationships" r:embed="rId7"/>
        <a:stretch>
          <a:fillRect/>
        </a:stretch>
      </xdr:blipFill>
      <xdr:spPr>
        <a:xfrm>
          <a:off x="2183907" y="24831139"/>
          <a:ext cx="2544236" cy="822365"/>
        </a:xfrm>
        <a:prstGeom prst="rect">
          <a:avLst/>
        </a:prstGeom>
      </xdr:spPr>
    </xdr:pic>
    <xdr:clientData/>
  </xdr:twoCellAnchor>
  <xdr:twoCellAnchor editAs="oneCell">
    <xdr:from>
      <xdr:col>2</xdr:col>
      <xdr:colOff>0</xdr:colOff>
      <xdr:row>151</xdr:row>
      <xdr:rowOff>0</xdr:rowOff>
    </xdr:from>
    <xdr:to>
      <xdr:col>7</xdr:col>
      <xdr:colOff>421775</xdr:colOff>
      <xdr:row>152</xdr:row>
      <xdr:rowOff>112255</xdr:rowOff>
    </xdr:to>
    <xdr:pic>
      <xdr:nvPicPr>
        <xdr:cNvPr id="9" name="Picture 8">
          <a:extLst>
            <a:ext uri="{FF2B5EF4-FFF2-40B4-BE49-F238E27FC236}">
              <a16:creationId xmlns:a16="http://schemas.microsoft.com/office/drawing/2014/main" id="{BF743617-A233-401C-96D3-DB172B2C421D}"/>
            </a:ext>
          </a:extLst>
        </xdr:cNvPr>
        <xdr:cNvPicPr>
          <a:picLocks noChangeAspect="1"/>
        </xdr:cNvPicPr>
      </xdr:nvPicPr>
      <xdr:blipFill>
        <a:blip xmlns:r="http://schemas.openxmlformats.org/officeDocument/2006/relationships" r:embed="rId8"/>
        <a:stretch>
          <a:fillRect/>
        </a:stretch>
      </xdr:blipFill>
      <xdr:spPr>
        <a:xfrm>
          <a:off x="1219200" y="29108400"/>
          <a:ext cx="4460375" cy="295135"/>
        </a:xfrm>
        <a:prstGeom prst="rect">
          <a:avLst/>
        </a:prstGeom>
      </xdr:spPr>
    </xdr:pic>
    <xdr:clientData/>
  </xdr:twoCellAnchor>
  <xdr:twoCellAnchor editAs="oneCell">
    <xdr:from>
      <xdr:col>2</xdr:col>
      <xdr:colOff>8007</xdr:colOff>
      <xdr:row>161</xdr:row>
      <xdr:rowOff>32988</xdr:rowOff>
    </xdr:from>
    <xdr:to>
      <xdr:col>6</xdr:col>
      <xdr:colOff>605735</xdr:colOff>
      <xdr:row>172</xdr:row>
      <xdr:rowOff>61254</xdr:rowOff>
    </xdr:to>
    <xdr:pic>
      <xdr:nvPicPr>
        <xdr:cNvPr id="10" name="Picture 9" descr="Two-tailed test regions for significance level (a ¼ 0:05) | Download  Scientific Diagram">
          <a:extLst>
            <a:ext uri="{FF2B5EF4-FFF2-40B4-BE49-F238E27FC236}">
              <a16:creationId xmlns:a16="http://schemas.microsoft.com/office/drawing/2014/main" id="{4FADF9FE-824F-4F4B-98AF-C67A45A88B8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7207" y="31023528"/>
          <a:ext cx="3859088" cy="2039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1033397</xdr:colOff>
      <xdr:row>161</xdr:row>
      <xdr:rowOff>118371</xdr:rowOff>
    </xdr:from>
    <xdr:to>
      <xdr:col>6</xdr:col>
      <xdr:colOff>1087514</xdr:colOff>
      <xdr:row>165</xdr:row>
      <xdr:rowOff>20877</xdr:rowOff>
    </xdr:to>
    <xdr:cxnSp macro="">
      <xdr:nvCxnSpPr>
        <xdr:cNvPr id="11" name="Straight Arrow Connector 10">
          <a:extLst>
            <a:ext uri="{FF2B5EF4-FFF2-40B4-BE49-F238E27FC236}">
              <a16:creationId xmlns:a16="http://schemas.microsoft.com/office/drawing/2014/main" id="{03C207FB-FD47-46F6-926B-CE38A606A62C}"/>
            </a:ext>
          </a:extLst>
        </xdr:cNvPr>
        <xdr:cNvCxnSpPr/>
      </xdr:nvCxnSpPr>
      <xdr:spPr>
        <a:xfrm flipV="1">
          <a:off x="2435477" y="31108911"/>
          <a:ext cx="2088657" cy="6340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9</xdr:col>
      <xdr:colOff>1534438</xdr:colOff>
      <xdr:row>165</xdr:row>
      <xdr:rowOff>62630</xdr:rowOff>
    </xdr:from>
    <xdr:to>
      <xdr:col>19</xdr:col>
      <xdr:colOff>189251</xdr:colOff>
      <xdr:row>188</xdr:row>
      <xdr:rowOff>154135</xdr:rowOff>
    </xdr:to>
    <xdr:pic>
      <xdr:nvPicPr>
        <xdr:cNvPr id="12" name="Picture 11">
          <a:extLst>
            <a:ext uri="{FF2B5EF4-FFF2-40B4-BE49-F238E27FC236}">
              <a16:creationId xmlns:a16="http://schemas.microsoft.com/office/drawing/2014/main" id="{614F37F5-CC64-4DDC-AA6B-A68B5FDA1359}"/>
            </a:ext>
          </a:extLst>
        </xdr:cNvPr>
        <xdr:cNvPicPr>
          <a:picLocks noChangeAspect="1"/>
        </xdr:cNvPicPr>
      </xdr:nvPicPr>
      <xdr:blipFill>
        <a:blip xmlns:r="http://schemas.openxmlformats.org/officeDocument/2006/relationships" r:embed="rId10"/>
        <a:stretch>
          <a:fillRect/>
        </a:stretch>
      </xdr:blipFill>
      <xdr:spPr>
        <a:xfrm>
          <a:off x="7234198" y="31784690"/>
          <a:ext cx="5672833" cy="4297745"/>
        </a:xfrm>
        <a:prstGeom prst="rect">
          <a:avLst/>
        </a:prstGeom>
      </xdr:spPr>
    </xdr:pic>
    <xdr:clientData/>
  </xdr:twoCellAnchor>
  <xdr:twoCellAnchor editAs="oneCell">
    <xdr:from>
      <xdr:col>9</xdr:col>
      <xdr:colOff>1534437</xdr:colOff>
      <xdr:row>187</xdr:row>
      <xdr:rowOff>73068</xdr:rowOff>
    </xdr:from>
    <xdr:to>
      <xdr:col>19</xdr:col>
      <xdr:colOff>193100</xdr:colOff>
      <xdr:row>219</xdr:row>
      <xdr:rowOff>109141</xdr:rowOff>
    </xdr:to>
    <xdr:pic>
      <xdr:nvPicPr>
        <xdr:cNvPr id="13" name="Picture 12">
          <a:extLst>
            <a:ext uri="{FF2B5EF4-FFF2-40B4-BE49-F238E27FC236}">
              <a16:creationId xmlns:a16="http://schemas.microsoft.com/office/drawing/2014/main" id="{8C4830B1-A832-410F-9471-563E3A8C88CD}"/>
            </a:ext>
          </a:extLst>
        </xdr:cNvPr>
        <xdr:cNvPicPr>
          <a:picLocks noChangeAspect="1"/>
        </xdr:cNvPicPr>
      </xdr:nvPicPr>
      <xdr:blipFill>
        <a:blip xmlns:r="http://schemas.openxmlformats.org/officeDocument/2006/relationships" r:embed="rId11"/>
        <a:stretch>
          <a:fillRect/>
        </a:stretch>
      </xdr:blipFill>
      <xdr:spPr>
        <a:xfrm>
          <a:off x="7234197" y="35917548"/>
          <a:ext cx="5676683" cy="5888233"/>
        </a:xfrm>
        <a:prstGeom prst="rect">
          <a:avLst/>
        </a:prstGeom>
      </xdr:spPr>
    </xdr:pic>
    <xdr:clientData/>
  </xdr:twoCellAnchor>
  <xdr:twoCellAnchor>
    <xdr:from>
      <xdr:col>10</xdr:col>
      <xdr:colOff>20876</xdr:colOff>
      <xdr:row>189</xdr:row>
      <xdr:rowOff>165666</xdr:rowOff>
    </xdr:from>
    <xdr:to>
      <xdr:col>16</xdr:col>
      <xdr:colOff>307747</xdr:colOff>
      <xdr:row>191</xdr:row>
      <xdr:rowOff>58458</xdr:rowOff>
    </xdr:to>
    <xdr:sp macro="" textlink="">
      <xdr:nvSpPr>
        <xdr:cNvPr id="14" name="Rectangle 13">
          <a:extLst>
            <a:ext uri="{FF2B5EF4-FFF2-40B4-BE49-F238E27FC236}">
              <a16:creationId xmlns:a16="http://schemas.microsoft.com/office/drawing/2014/main" id="{A20945A9-5902-438F-AFEB-352CF11693C1}"/>
            </a:ext>
          </a:extLst>
        </xdr:cNvPr>
        <xdr:cNvSpPr/>
      </xdr:nvSpPr>
      <xdr:spPr>
        <a:xfrm>
          <a:off x="7252256" y="36383526"/>
          <a:ext cx="3944471" cy="273792"/>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15</xdr:col>
      <xdr:colOff>464628</xdr:colOff>
      <xdr:row>165</xdr:row>
      <xdr:rowOff>78645</xdr:rowOff>
    </xdr:from>
    <xdr:to>
      <xdr:col>16</xdr:col>
      <xdr:colOff>307439</xdr:colOff>
      <xdr:row>191</xdr:row>
      <xdr:rowOff>55754</xdr:rowOff>
    </xdr:to>
    <xdr:sp macro="" textlink="">
      <xdr:nvSpPr>
        <xdr:cNvPr id="15" name="Rectangle 14">
          <a:extLst>
            <a:ext uri="{FF2B5EF4-FFF2-40B4-BE49-F238E27FC236}">
              <a16:creationId xmlns:a16="http://schemas.microsoft.com/office/drawing/2014/main" id="{81E51C29-7EFB-4D8B-87FE-A46F4BF4BE1F}"/>
            </a:ext>
          </a:extLst>
        </xdr:cNvPr>
        <xdr:cNvSpPr/>
      </xdr:nvSpPr>
      <xdr:spPr>
        <a:xfrm>
          <a:off x="10744008" y="31800705"/>
          <a:ext cx="452411" cy="4853909"/>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15</xdr:col>
      <xdr:colOff>467635</xdr:colOff>
      <xdr:row>190</xdr:row>
      <xdr:rowOff>7616</xdr:rowOff>
    </xdr:from>
    <xdr:to>
      <xdr:col>16</xdr:col>
      <xdr:colOff>297306</xdr:colOff>
      <xdr:row>191</xdr:row>
      <xdr:rowOff>79334</xdr:rowOff>
    </xdr:to>
    <xdr:sp macro="" textlink="">
      <xdr:nvSpPr>
        <xdr:cNvPr id="16" name="Oval 15">
          <a:extLst>
            <a:ext uri="{FF2B5EF4-FFF2-40B4-BE49-F238E27FC236}">
              <a16:creationId xmlns:a16="http://schemas.microsoft.com/office/drawing/2014/main" id="{635FD30C-6CC1-47AF-B1E3-27B94988ED4B}"/>
            </a:ext>
          </a:extLst>
        </xdr:cNvPr>
        <xdr:cNvSpPr/>
      </xdr:nvSpPr>
      <xdr:spPr>
        <a:xfrm>
          <a:off x="10747015" y="36408356"/>
          <a:ext cx="439271" cy="269838"/>
        </a:xfrm>
        <a:prstGeom prst="ellipse">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17930</xdr:colOff>
      <xdr:row>174</xdr:row>
      <xdr:rowOff>80682</xdr:rowOff>
    </xdr:from>
    <xdr:to>
      <xdr:col>7</xdr:col>
      <xdr:colOff>323529</xdr:colOff>
      <xdr:row>176</xdr:row>
      <xdr:rowOff>65023</xdr:rowOff>
    </xdr:to>
    <xdr:pic>
      <xdr:nvPicPr>
        <xdr:cNvPr id="17" name="Picture 16">
          <a:extLst>
            <a:ext uri="{FF2B5EF4-FFF2-40B4-BE49-F238E27FC236}">
              <a16:creationId xmlns:a16="http://schemas.microsoft.com/office/drawing/2014/main" id="{C92E9CC3-0745-43BA-88F4-E5A2EC81CFB8}"/>
            </a:ext>
          </a:extLst>
        </xdr:cNvPr>
        <xdr:cNvPicPr>
          <a:picLocks noChangeAspect="1"/>
        </xdr:cNvPicPr>
      </xdr:nvPicPr>
      <xdr:blipFill>
        <a:blip xmlns:r="http://schemas.openxmlformats.org/officeDocument/2006/relationships" r:embed="rId12"/>
        <a:stretch>
          <a:fillRect/>
        </a:stretch>
      </xdr:blipFill>
      <xdr:spPr>
        <a:xfrm>
          <a:off x="1237130" y="33463902"/>
          <a:ext cx="4344199" cy="350101"/>
        </a:xfrm>
        <a:prstGeom prst="rect">
          <a:avLst/>
        </a:prstGeom>
      </xdr:spPr>
    </xdr:pic>
    <xdr:clientData/>
  </xdr:twoCellAnchor>
  <xdr:twoCellAnchor editAs="oneCell">
    <xdr:from>
      <xdr:col>2</xdr:col>
      <xdr:colOff>15394</xdr:colOff>
      <xdr:row>211</xdr:row>
      <xdr:rowOff>23091</xdr:rowOff>
    </xdr:from>
    <xdr:to>
      <xdr:col>6</xdr:col>
      <xdr:colOff>312113</xdr:colOff>
      <xdr:row>219</xdr:row>
      <xdr:rowOff>817</xdr:rowOff>
    </xdr:to>
    <xdr:pic>
      <xdr:nvPicPr>
        <xdr:cNvPr id="18" name="Picture 17">
          <a:extLst>
            <a:ext uri="{FF2B5EF4-FFF2-40B4-BE49-F238E27FC236}">
              <a16:creationId xmlns:a16="http://schemas.microsoft.com/office/drawing/2014/main" id="{0FA6DA9F-6289-4AE8-9001-5084F5197728}"/>
            </a:ext>
          </a:extLst>
        </xdr:cNvPr>
        <xdr:cNvPicPr>
          <a:picLocks noChangeAspect="1"/>
        </xdr:cNvPicPr>
      </xdr:nvPicPr>
      <xdr:blipFill>
        <a:blip xmlns:r="http://schemas.openxmlformats.org/officeDocument/2006/relationships" r:embed="rId13"/>
        <a:stretch>
          <a:fillRect/>
        </a:stretch>
      </xdr:blipFill>
      <xdr:spPr>
        <a:xfrm>
          <a:off x="1234594" y="40492911"/>
          <a:ext cx="3558079" cy="14407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51CC-A353-4E68-94E3-7500087D593E}">
  <dimension ref="A2:O237"/>
  <sheetViews>
    <sheetView tabSelected="1" topLeftCell="A222" workbookViewId="0">
      <selection activeCell="C17" sqref="C17:M19"/>
    </sheetView>
  </sheetViews>
  <sheetFormatPr defaultRowHeight="14.4"/>
  <cols>
    <col min="4" max="4" width="15.5546875" customWidth="1"/>
    <col min="5" max="5" width="12" customWidth="1"/>
    <col min="6" max="6" width="11.109375" customWidth="1"/>
    <col min="7" max="7" width="11.33203125" customWidth="1"/>
    <col min="8" max="8" width="9.88671875" customWidth="1"/>
    <col min="9" max="9" width="10.44140625" customWidth="1"/>
    <col min="10" max="10" width="11.88671875" customWidth="1"/>
  </cols>
  <sheetData>
    <row r="2" spans="3:13">
      <c r="E2" s="1" t="s">
        <v>0</v>
      </c>
      <c r="F2" s="1"/>
      <c r="G2" s="1"/>
      <c r="H2" s="1"/>
      <c r="I2" s="1"/>
      <c r="J2" s="1"/>
      <c r="K2" s="1"/>
    </row>
    <row r="3" spans="3:13">
      <c r="E3" s="1"/>
      <c r="F3" s="1"/>
      <c r="G3" s="1"/>
      <c r="H3" s="1"/>
      <c r="I3" s="1"/>
      <c r="J3" s="1"/>
      <c r="K3" s="1"/>
    </row>
    <row r="4" spans="3:13">
      <c r="E4" s="1"/>
      <c r="F4" s="1"/>
      <c r="G4" s="1"/>
      <c r="H4" s="1"/>
      <c r="I4" s="1"/>
      <c r="J4" s="1"/>
      <c r="K4" s="1"/>
    </row>
    <row r="9" spans="3:13">
      <c r="C9" s="2" t="s">
        <v>1</v>
      </c>
      <c r="D9" s="2"/>
      <c r="E9" s="2"/>
      <c r="F9" s="2"/>
      <c r="G9" s="2"/>
      <c r="H9" s="2"/>
      <c r="I9" s="2"/>
      <c r="J9" s="2"/>
      <c r="K9" s="2"/>
      <c r="L9" s="2"/>
      <c r="M9" s="2"/>
    </row>
    <row r="10" spans="3:13">
      <c r="C10" s="2"/>
      <c r="D10" s="2"/>
      <c r="E10" s="2"/>
      <c r="F10" s="2"/>
      <c r="G10" s="2"/>
      <c r="H10" s="2"/>
      <c r="I10" s="2"/>
      <c r="J10" s="2"/>
      <c r="K10" s="2"/>
      <c r="L10" s="2"/>
      <c r="M10" s="2"/>
    </row>
    <row r="11" spans="3:13">
      <c r="C11" s="2"/>
      <c r="D11" s="2"/>
      <c r="E11" s="2"/>
      <c r="F11" s="2"/>
      <c r="G11" s="2"/>
      <c r="H11" s="2"/>
      <c r="I11" s="2"/>
      <c r="J11" s="2"/>
      <c r="K11" s="2"/>
      <c r="L11" s="2"/>
      <c r="M11" s="2"/>
    </row>
    <row r="12" spans="3:13">
      <c r="C12" s="2"/>
      <c r="D12" s="2"/>
      <c r="E12" s="2"/>
      <c r="F12" s="2"/>
      <c r="G12" s="2"/>
      <c r="H12" s="2"/>
      <c r="I12" s="2"/>
      <c r="J12" s="2"/>
      <c r="K12" s="2"/>
      <c r="L12" s="2"/>
      <c r="M12" s="2"/>
    </row>
    <row r="16" spans="3:13" ht="15" thickBot="1"/>
    <row r="17" spans="1:13">
      <c r="C17" s="3" t="s">
        <v>2</v>
      </c>
      <c r="D17" s="4"/>
      <c r="E17" s="4"/>
      <c r="F17" s="4"/>
      <c r="G17" s="4"/>
      <c r="H17" s="4"/>
      <c r="I17" s="4"/>
      <c r="J17" s="4"/>
      <c r="K17" s="4"/>
      <c r="L17" s="4"/>
      <c r="M17" s="4"/>
    </row>
    <row r="18" spans="1:13">
      <c r="C18" s="5"/>
      <c r="D18" s="6"/>
      <c r="E18" s="6"/>
      <c r="F18" s="6"/>
      <c r="G18" s="6"/>
      <c r="H18" s="6"/>
      <c r="I18" s="6"/>
      <c r="J18" s="6"/>
      <c r="K18" s="6"/>
      <c r="L18" s="6"/>
      <c r="M18" s="6"/>
    </row>
    <row r="19" spans="1:13" ht="15" thickBot="1">
      <c r="C19" s="7"/>
      <c r="D19" s="8"/>
      <c r="E19" s="8"/>
      <c r="F19" s="8"/>
      <c r="G19" s="8"/>
      <c r="H19" s="8"/>
      <c r="I19" s="8"/>
      <c r="J19" s="8"/>
      <c r="K19" s="8"/>
      <c r="L19" s="8"/>
      <c r="M19" s="8"/>
    </row>
    <row r="25" spans="1:13" ht="15" thickBot="1"/>
    <row r="26" spans="1:13" ht="93.6">
      <c r="A26" s="9">
        <v>0</v>
      </c>
      <c r="B26" s="9" t="s">
        <v>3</v>
      </c>
      <c r="C26" s="10" t="s">
        <v>4</v>
      </c>
      <c r="D26" s="11" t="s">
        <v>5</v>
      </c>
      <c r="E26" s="12" t="s">
        <v>6</v>
      </c>
      <c r="F26" s="13" t="s">
        <v>7</v>
      </c>
      <c r="G26" s="13" t="s">
        <v>8</v>
      </c>
      <c r="H26" s="13" t="s">
        <v>9</v>
      </c>
      <c r="I26" s="13" t="s">
        <v>10</v>
      </c>
      <c r="J26" s="14" t="s">
        <v>11</v>
      </c>
    </row>
    <row r="27" spans="1:13">
      <c r="A27" s="15">
        <v>1</v>
      </c>
      <c r="B27" s="15">
        <v>92</v>
      </c>
      <c r="C27" s="15">
        <v>950</v>
      </c>
      <c r="D27" s="16">
        <v>8464</v>
      </c>
      <c r="E27" s="16">
        <v>87400</v>
      </c>
      <c r="F27" s="16">
        <v>992.03825340000003</v>
      </c>
      <c r="G27" s="16">
        <v>-42.03825337</v>
      </c>
      <c r="H27" s="16">
        <v>320333.36040000001</v>
      </c>
      <c r="I27" s="16">
        <v>274514.95390000002</v>
      </c>
      <c r="J27" s="16">
        <v>1767.2147460000001</v>
      </c>
    </row>
    <row r="28" spans="1:13">
      <c r="A28" s="15">
        <v>2</v>
      </c>
      <c r="B28" s="15">
        <v>93</v>
      </c>
      <c r="C28" s="15">
        <v>980</v>
      </c>
      <c r="D28" s="16">
        <v>8649</v>
      </c>
      <c r="E28" s="16">
        <v>91140</v>
      </c>
      <c r="F28" s="16">
        <v>1005.465771</v>
      </c>
      <c r="G28" s="16">
        <v>-25.465771220000001</v>
      </c>
      <c r="H28" s="16">
        <v>287274.56040000002</v>
      </c>
      <c r="I28" s="16">
        <v>260624.77780000001</v>
      </c>
      <c r="J28" s="16">
        <v>648.50550390000001</v>
      </c>
    </row>
    <row r="29" spans="1:13">
      <c r="A29" s="15">
        <v>3</v>
      </c>
      <c r="B29" s="15">
        <v>95</v>
      </c>
      <c r="C29" s="15">
        <v>1030</v>
      </c>
      <c r="D29" s="16">
        <v>9025</v>
      </c>
      <c r="E29" s="16">
        <v>97850</v>
      </c>
      <c r="F29" s="16">
        <v>1032.3208070000001</v>
      </c>
      <c r="G29" s="16">
        <v>-2.320806927</v>
      </c>
      <c r="H29" s="16">
        <v>236176.56039999999</v>
      </c>
      <c r="I29" s="16">
        <v>233926.215</v>
      </c>
      <c r="J29" s="16">
        <v>5.3861447939999998</v>
      </c>
    </row>
    <row r="30" spans="1:13">
      <c r="A30" s="15">
        <v>4</v>
      </c>
      <c r="B30" s="15">
        <v>96</v>
      </c>
      <c r="C30" s="15">
        <v>1040</v>
      </c>
      <c r="D30" s="16">
        <v>9216</v>
      </c>
      <c r="E30" s="16">
        <v>99840</v>
      </c>
      <c r="F30" s="16">
        <v>1045.748325</v>
      </c>
      <c r="G30" s="16">
        <v>-5.748324781</v>
      </c>
      <c r="H30" s="16">
        <v>226556.96040000001</v>
      </c>
      <c r="I30" s="16">
        <v>221117.8284</v>
      </c>
      <c r="J30" s="16">
        <v>33.043237779999998</v>
      </c>
    </row>
    <row r="31" spans="1:13">
      <c r="A31" s="15">
        <v>5</v>
      </c>
      <c r="B31" s="15">
        <v>99</v>
      </c>
      <c r="C31" s="15">
        <v>1090</v>
      </c>
      <c r="D31" s="16">
        <v>9801</v>
      </c>
      <c r="E31" s="16">
        <v>107910</v>
      </c>
      <c r="F31" s="16">
        <v>1086.030878</v>
      </c>
      <c r="G31" s="16">
        <v>3.9691216599999999</v>
      </c>
      <c r="H31" s="16">
        <v>181458.96040000001</v>
      </c>
      <c r="I31" s="16">
        <v>184856.24720000001</v>
      </c>
      <c r="J31" s="16">
        <v>15.75392675</v>
      </c>
    </row>
    <row r="32" spans="1:13">
      <c r="A32" s="15">
        <v>6</v>
      </c>
      <c r="B32" s="15">
        <v>100</v>
      </c>
      <c r="C32" s="15">
        <v>1110</v>
      </c>
      <c r="D32" s="16">
        <v>10000</v>
      </c>
      <c r="E32" s="16">
        <v>111000</v>
      </c>
      <c r="F32" s="16">
        <v>1099.458396</v>
      </c>
      <c r="G32" s="16">
        <v>10.54160381</v>
      </c>
      <c r="H32" s="16">
        <v>164819.7604</v>
      </c>
      <c r="I32" s="16">
        <v>173490.2464</v>
      </c>
      <c r="J32" s="16">
        <v>111.1254108</v>
      </c>
    </row>
    <row r="33" spans="1:10">
      <c r="A33" s="15">
        <v>7</v>
      </c>
      <c r="B33" s="15">
        <v>100</v>
      </c>
      <c r="C33" s="15">
        <v>1110</v>
      </c>
      <c r="D33" s="16">
        <v>10000</v>
      </c>
      <c r="E33" s="16">
        <v>111000</v>
      </c>
      <c r="F33" s="16">
        <v>1099.458396</v>
      </c>
      <c r="G33" s="16">
        <v>10.54160381</v>
      </c>
      <c r="H33" s="16">
        <v>164819.7604</v>
      </c>
      <c r="I33" s="16">
        <v>173490.2464</v>
      </c>
      <c r="J33" s="16">
        <v>111.1254108</v>
      </c>
    </row>
    <row r="34" spans="1:10">
      <c r="A34" s="15">
        <v>8</v>
      </c>
      <c r="B34" s="15">
        <v>103</v>
      </c>
      <c r="C34" s="15">
        <v>1110</v>
      </c>
      <c r="D34" s="16">
        <v>10609</v>
      </c>
      <c r="E34" s="16">
        <v>114330</v>
      </c>
      <c r="F34" s="16">
        <v>1139.7409500000001</v>
      </c>
      <c r="G34" s="16">
        <v>-29.740949749999999</v>
      </c>
      <c r="H34" s="16">
        <v>164819.7604</v>
      </c>
      <c r="I34" s="16">
        <v>141555.8229</v>
      </c>
      <c r="J34" s="16">
        <v>884.52409220000004</v>
      </c>
    </row>
    <row r="35" spans="1:10">
      <c r="A35" s="15">
        <v>9</v>
      </c>
      <c r="B35" s="15">
        <v>104</v>
      </c>
      <c r="C35" s="15">
        <v>1140</v>
      </c>
      <c r="D35" s="16">
        <v>10816</v>
      </c>
      <c r="E35" s="16">
        <v>118560</v>
      </c>
      <c r="F35" s="16">
        <v>1153.1684680000001</v>
      </c>
      <c r="G35" s="16">
        <v>-13.16846761</v>
      </c>
      <c r="H35" s="16">
        <v>141360.96040000001</v>
      </c>
      <c r="I35" s="16">
        <v>131632.20800000001</v>
      </c>
      <c r="J35" s="16">
        <v>173.40853910000001</v>
      </c>
    </row>
    <row r="36" spans="1:10">
      <c r="A36" s="15">
        <v>10</v>
      </c>
      <c r="B36" s="15">
        <v>105</v>
      </c>
      <c r="C36" s="15">
        <v>1180</v>
      </c>
      <c r="D36" s="16">
        <v>11025</v>
      </c>
      <c r="E36" s="16">
        <v>123900</v>
      </c>
      <c r="F36" s="16">
        <v>1166.5959849999999</v>
      </c>
      <c r="G36" s="16">
        <v>13.40401454</v>
      </c>
      <c r="H36" s="16">
        <v>112882.5604</v>
      </c>
      <c r="I36" s="16">
        <v>122069.1896</v>
      </c>
      <c r="J36" s="16">
        <v>179.66760579999999</v>
      </c>
    </row>
    <row r="37" spans="1:10">
      <c r="A37" s="15">
        <v>11</v>
      </c>
      <c r="B37" s="15">
        <v>108</v>
      </c>
      <c r="C37" s="15">
        <v>1195</v>
      </c>
      <c r="D37" s="16">
        <v>11664</v>
      </c>
      <c r="E37" s="16">
        <v>129060</v>
      </c>
      <c r="F37" s="16">
        <v>1206.878539</v>
      </c>
      <c r="G37" s="16">
        <v>-11.87853902</v>
      </c>
      <c r="H37" s="16">
        <v>103028.16039999999</v>
      </c>
      <c r="I37" s="16">
        <v>95543.713180000006</v>
      </c>
      <c r="J37" s="16">
        <v>141.0996892</v>
      </c>
    </row>
    <row r="38" spans="1:10">
      <c r="A38" s="15">
        <v>12</v>
      </c>
      <c r="B38" s="15">
        <v>109</v>
      </c>
      <c r="C38" s="15">
        <v>1210</v>
      </c>
      <c r="D38" s="16">
        <v>11881</v>
      </c>
      <c r="E38" s="16">
        <v>131890</v>
      </c>
      <c r="F38" s="16">
        <v>1220.306057</v>
      </c>
      <c r="G38" s="16">
        <v>-10.306056870000001</v>
      </c>
      <c r="H38" s="16">
        <v>93623.760399999999</v>
      </c>
      <c r="I38" s="16">
        <v>87423.08064</v>
      </c>
      <c r="J38" s="16">
        <v>106.2148083</v>
      </c>
    </row>
    <row r="39" spans="1:10">
      <c r="A39" s="15">
        <v>13</v>
      </c>
      <c r="B39" s="15">
        <v>110</v>
      </c>
      <c r="C39" s="15">
        <v>1240</v>
      </c>
      <c r="D39" s="16">
        <v>12100</v>
      </c>
      <c r="E39" s="16">
        <v>136400</v>
      </c>
      <c r="F39" s="16">
        <v>1233.733575</v>
      </c>
      <c r="G39" s="16">
        <v>6.2664252740000004</v>
      </c>
      <c r="H39" s="16">
        <v>76164.960399999996</v>
      </c>
      <c r="I39" s="16">
        <v>79663.044580000002</v>
      </c>
      <c r="J39" s="16">
        <v>39.268085720000002</v>
      </c>
    </row>
    <row r="40" spans="1:10">
      <c r="A40" s="15">
        <v>14</v>
      </c>
      <c r="B40" s="15">
        <v>111</v>
      </c>
      <c r="C40" s="15">
        <v>1290</v>
      </c>
      <c r="D40" s="16">
        <v>12321</v>
      </c>
      <c r="E40" s="16">
        <v>143190</v>
      </c>
      <c r="F40" s="16">
        <v>1247.1610929999999</v>
      </c>
      <c r="G40" s="16">
        <v>42.838907419999998</v>
      </c>
      <c r="H40" s="16">
        <v>51066.960400000004</v>
      </c>
      <c r="I40" s="16">
        <v>72263.604990000007</v>
      </c>
      <c r="J40" s="16">
        <v>1835.1719889999999</v>
      </c>
    </row>
    <row r="41" spans="1:10">
      <c r="A41" s="15">
        <v>15</v>
      </c>
      <c r="B41" s="15">
        <v>112</v>
      </c>
      <c r="C41" s="15">
        <v>1285</v>
      </c>
      <c r="D41" s="16">
        <v>12544</v>
      </c>
      <c r="E41" s="16">
        <v>143920</v>
      </c>
      <c r="F41" s="16">
        <v>1260.58861</v>
      </c>
      <c r="G41" s="16">
        <v>24.411389570000001</v>
      </c>
      <c r="H41" s="16">
        <v>53351.760399999999</v>
      </c>
      <c r="I41" s="16">
        <v>65224.761870000002</v>
      </c>
      <c r="J41" s="16">
        <v>595.9159406</v>
      </c>
    </row>
    <row r="42" spans="1:10">
      <c r="A42" s="15">
        <v>16</v>
      </c>
      <c r="B42" s="15">
        <v>112</v>
      </c>
      <c r="C42" s="15">
        <v>1350</v>
      </c>
      <c r="D42" s="16">
        <v>12544</v>
      </c>
      <c r="E42" s="16">
        <v>151200</v>
      </c>
      <c r="F42" s="16">
        <v>1260.58861</v>
      </c>
      <c r="G42" s="16">
        <v>89.411389569999997</v>
      </c>
      <c r="H42" s="16">
        <v>27549.360400000001</v>
      </c>
      <c r="I42" s="16">
        <v>65224.761870000002</v>
      </c>
      <c r="J42" s="16">
        <v>7994.3965840000001</v>
      </c>
    </row>
    <row r="43" spans="1:10">
      <c r="A43" s="15">
        <v>17</v>
      </c>
      <c r="B43" s="15">
        <v>114</v>
      </c>
      <c r="C43" s="15">
        <v>1380</v>
      </c>
      <c r="D43" s="16">
        <v>12996</v>
      </c>
      <c r="E43" s="16">
        <v>157320</v>
      </c>
      <c r="F43" s="16">
        <v>1287.4436459999999</v>
      </c>
      <c r="G43" s="16">
        <v>92.556353860000002</v>
      </c>
      <c r="H43" s="16">
        <v>18490.560399999998</v>
      </c>
      <c r="I43" s="16">
        <v>52228.865039999997</v>
      </c>
      <c r="J43" s="16">
        <v>8566.6786400000001</v>
      </c>
    </row>
    <row r="44" spans="1:10">
      <c r="A44" s="15">
        <v>18</v>
      </c>
      <c r="B44" s="15">
        <v>117</v>
      </c>
      <c r="C44" s="15">
        <v>1389</v>
      </c>
      <c r="D44" s="16">
        <v>13689</v>
      </c>
      <c r="E44" s="16">
        <v>162513</v>
      </c>
      <c r="F44" s="16">
        <v>1327.7262000000001</v>
      </c>
      <c r="G44" s="16">
        <v>61.273800299999998</v>
      </c>
      <c r="H44" s="16">
        <v>16123.920400000001</v>
      </c>
      <c r="I44" s="16">
        <v>35439.493329999998</v>
      </c>
      <c r="J44" s="16">
        <v>3754.478603</v>
      </c>
    </row>
    <row r="45" spans="1:10">
      <c r="A45" s="15">
        <v>19</v>
      </c>
      <c r="B45" s="15">
        <v>120</v>
      </c>
      <c r="C45" s="15">
        <v>1400</v>
      </c>
      <c r="D45" s="16">
        <v>14400</v>
      </c>
      <c r="E45" s="16">
        <v>168000</v>
      </c>
      <c r="F45" s="16">
        <v>1368.0087530000001</v>
      </c>
      <c r="G45" s="16">
        <v>31.991246740000001</v>
      </c>
      <c r="H45" s="16">
        <v>13451.3604</v>
      </c>
      <c r="I45" s="16">
        <v>21895.489860000001</v>
      </c>
      <c r="J45" s="16">
        <v>1023.439868</v>
      </c>
    </row>
    <row r="46" spans="1:10">
      <c r="A46" s="15">
        <v>20</v>
      </c>
      <c r="B46" s="15">
        <v>120</v>
      </c>
      <c r="C46" s="15">
        <v>1440</v>
      </c>
      <c r="D46" s="16">
        <v>14400</v>
      </c>
      <c r="E46" s="16">
        <v>172800</v>
      </c>
      <c r="F46" s="16">
        <v>1368.0087530000001</v>
      </c>
      <c r="G46" s="16">
        <v>71.991246739999994</v>
      </c>
      <c r="H46" s="16">
        <v>5772.9603999999999</v>
      </c>
      <c r="I46" s="16">
        <v>21895.489860000001</v>
      </c>
      <c r="J46" s="16">
        <v>5182.7396079999999</v>
      </c>
    </row>
    <row r="47" spans="1:10">
      <c r="A47" s="15">
        <v>21</v>
      </c>
      <c r="B47" s="15">
        <v>123</v>
      </c>
      <c r="C47" s="15">
        <v>1460</v>
      </c>
      <c r="D47" s="16">
        <v>15129</v>
      </c>
      <c r="E47" s="16">
        <v>179580</v>
      </c>
      <c r="F47" s="16">
        <v>1408.291307</v>
      </c>
      <c r="G47" s="16">
        <v>51.708693179999997</v>
      </c>
      <c r="H47" s="16">
        <v>3133.7604000000001</v>
      </c>
      <c r="I47" s="16">
        <v>11596.85464</v>
      </c>
      <c r="J47" s="16">
        <v>2673.788951</v>
      </c>
    </row>
    <row r="48" spans="1:10">
      <c r="A48" s="15">
        <v>22</v>
      </c>
      <c r="B48" s="15">
        <v>124</v>
      </c>
      <c r="C48" s="15">
        <v>1470</v>
      </c>
      <c r="D48" s="16">
        <v>15376</v>
      </c>
      <c r="E48" s="16">
        <v>182280</v>
      </c>
      <c r="F48" s="16">
        <v>1421.7188249999999</v>
      </c>
      <c r="G48" s="16">
        <v>48.281175330000003</v>
      </c>
      <c r="H48" s="16">
        <v>2114.1604000000002</v>
      </c>
      <c r="I48" s="16">
        <v>8885.1691750000009</v>
      </c>
      <c r="J48" s="16">
        <v>2331.0718910000001</v>
      </c>
    </row>
    <row r="49" spans="1:10">
      <c r="A49" s="15">
        <v>23</v>
      </c>
      <c r="B49" s="15">
        <v>127</v>
      </c>
      <c r="C49" s="15">
        <v>1480</v>
      </c>
      <c r="D49" s="16">
        <v>16129</v>
      </c>
      <c r="E49" s="16">
        <v>187960</v>
      </c>
      <c r="F49" s="16">
        <v>1462.0013779999999</v>
      </c>
      <c r="G49" s="16">
        <v>17.99862177</v>
      </c>
      <c r="H49" s="16">
        <v>1294.5604000000001</v>
      </c>
      <c r="I49" s="16">
        <v>2913.6916080000001</v>
      </c>
      <c r="J49" s="16">
        <v>323.9503856</v>
      </c>
    </row>
    <row r="50" spans="1:10">
      <c r="A50" s="15">
        <v>24</v>
      </c>
      <c r="B50" s="15">
        <v>128</v>
      </c>
      <c r="C50" s="15">
        <v>1480</v>
      </c>
      <c r="D50" s="16">
        <v>16384</v>
      </c>
      <c r="E50" s="16">
        <v>189440</v>
      </c>
      <c r="F50" s="16">
        <v>1475.4288959999999</v>
      </c>
      <c r="G50" s="16">
        <v>4.5711039170000003</v>
      </c>
      <c r="H50" s="16">
        <v>1294.5604000000001</v>
      </c>
      <c r="I50" s="16">
        <v>1644.3920290000001</v>
      </c>
      <c r="J50" s="16">
        <v>20.894991019999999</v>
      </c>
    </row>
    <row r="51" spans="1:10">
      <c r="A51" s="15">
        <v>25</v>
      </c>
      <c r="B51" s="15">
        <v>131</v>
      </c>
      <c r="C51" s="15">
        <v>1485</v>
      </c>
      <c r="D51" s="16">
        <v>17161</v>
      </c>
      <c r="E51" s="16">
        <v>194535</v>
      </c>
      <c r="F51" s="16">
        <v>1515.71145</v>
      </c>
      <c r="G51" s="16">
        <v>-30.711449640000001</v>
      </c>
      <c r="H51" s="16">
        <v>959.7604</v>
      </c>
      <c r="I51" s="16">
        <v>7.2119294E-2</v>
      </c>
      <c r="J51" s="16">
        <v>943.19313920000002</v>
      </c>
    </row>
    <row r="52" spans="1:10">
      <c r="A52" s="15">
        <v>26</v>
      </c>
      <c r="B52" s="15">
        <v>132</v>
      </c>
      <c r="C52" s="15">
        <v>1485</v>
      </c>
      <c r="D52" s="16">
        <v>17424</v>
      </c>
      <c r="E52" s="16">
        <v>196020</v>
      </c>
      <c r="F52" s="16">
        <v>1529.1389670000001</v>
      </c>
      <c r="G52" s="16">
        <v>-44.1389675</v>
      </c>
      <c r="H52" s="16">
        <v>959.7604</v>
      </c>
      <c r="I52" s="16">
        <v>173.15842559999999</v>
      </c>
      <c r="J52" s="16">
        <v>1948.248452</v>
      </c>
    </row>
    <row r="53" spans="1:10">
      <c r="A53" s="15">
        <v>27</v>
      </c>
      <c r="B53" s="15">
        <v>135</v>
      </c>
      <c r="C53" s="15">
        <v>1300</v>
      </c>
      <c r="D53" s="16">
        <v>18225</v>
      </c>
      <c r="E53" s="16">
        <v>175500</v>
      </c>
      <c r="F53" s="16">
        <v>1569.421521</v>
      </c>
      <c r="G53" s="16">
        <v>-269.42152110000001</v>
      </c>
      <c r="H53" s="16">
        <v>46647.360399999998</v>
      </c>
      <c r="I53" s="16">
        <v>2855.996173</v>
      </c>
      <c r="J53" s="16">
        <v>72587.956009999994</v>
      </c>
    </row>
    <row r="54" spans="1:10">
      <c r="A54" s="15">
        <v>28</v>
      </c>
      <c r="B54" s="15">
        <v>136</v>
      </c>
      <c r="C54" s="15">
        <v>1540</v>
      </c>
      <c r="D54" s="16">
        <v>18496</v>
      </c>
      <c r="E54" s="16">
        <v>209440</v>
      </c>
      <c r="F54" s="16">
        <v>1582.8490389999999</v>
      </c>
      <c r="G54" s="16">
        <v>-42.849038909999997</v>
      </c>
      <c r="H54" s="16">
        <v>576.96040000000005</v>
      </c>
      <c r="I54" s="16">
        <v>4471.4683649999997</v>
      </c>
      <c r="J54" s="16">
        <v>1836.040135</v>
      </c>
    </row>
    <row r="55" spans="1:10">
      <c r="A55" s="15">
        <v>29</v>
      </c>
      <c r="B55" s="15">
        <v>136</v>
      </c>
      <c r="C55" s="15">
        <v>1500</v>
      </c>
      <c r="D55" s="16">
        <v>18496</v>
      </c>
      <c r="E55" s="16">
        <v>204000</v>
      </c>
      <c r="F55" s="16">
        <v>1582.8490389999999</v>
      </c>
      <c r="G55" s="16">
        <v>-82.849038910000004</v>
      </c>
      <c r="H55" s="16">
        <v>255.3604</v>
      </c>
      <c r="I55" s="16">
        <v>4471.4683649999997</v>
      </c>
      <c r="J55" s="16">
        <v>6863.963248</v>
      </c>
    </row>
    <row r="56" spans="1:10">
      <c r="A56" s="15">
        <v>30</v>
      </c>
      <c r="B56" s="15">
        <v>138</v>
      </c>
      <c r="C56" s="15">
        <v>1650</v>
      </c>
      <c r="D56" s="16">
        <v>19044</v>
      </c>
      <c r="E56" s="16">
        <v>227700</v>
      </c>
      <c r="F56" s="16">
        <v>1609.7040750000001</v>
      </c>
      <c r="G56" s="16">
        <v>40.29592538</v>
      </c>
      <c r="H56" s="16">
        <v>17961.360400000001</v>
      </c>
      <c r="I56" s="16">
        <v>8784.2021629999999</v>
      </c>
      <c r="J56" s="16">
        <v>1623.7616029999999</v>
      </c>
    </row>
    <row r="57" spans="1:10">
      <c r="A57" s="15">
        <v>31</v>
      </c>
      <c r="B57" s="15">
        <v>141</v>
      </c>
      <c r="C57" s="15">
        <v>1660</v>
      </c>
      <c r="D57" s="16">
        <v>19881</v>
      </c>
      <c r="E57" s="16">
        <v>234060</v>
      </c>
      <c r="F57" s="16">
        <v>1649.9866280000001</v>
      </c>
      <c r="G57" s="16">
        <v>10.01337182</v>
      </c>
      <c r="H57" s="16">
        <v>20741.760399999999</v>
      </c>
      <c r="I57" s="16">
        <v>17957.776389999999</v>
      </c>
      <c r="J57" s="16">
        <v>100.2676153</v>
      </c>
    </row>
    <row r="58" spans="1:10">
      <c r="A58" s="15">
        <v>32</v>
      </c>
      <c r="B58" s="15">
        <v>144</v>
      </c>
      <c r="C58" s="15">
        <v>1660</v>
      </c>
      <c r="D58" s="16">
        <v>20736</v>
      </c>
      <c r="E58" s="16">
        <v>239040</v>
      </c>
      <c r="F58" s="16">
        <v>1690.269182</v>
      </c>
      <c r="G58" s="16">
        <v>-30.26918173</v>
      </c>
      <c r="H58" s="16">
        <v>20741.760399999999</v>
      </c>
      <c r="I58" s="16">
        <v>30376.718870000001</v>
      </c>
      <c r="J58" s="16">
        <v>916.22336289999998</v>
      </c>
    </row>
    <row r="59" spans="1:10">
      <c r="A59" s="15">
        <v>33</v>
      </c>
      <c r="B59" s="15">
        <v>145</v>
      </c>
      <c r="C59" s="15">
        <v>1450</v>
      </c>
      <c r="D59" s="16">
        <v>21025</v>
      </c>
      <c r="E59" s="16">
        <v>210250</v>
      </c>
      <c r="F59" s="16">
        <v>1703.6967</v>
      </c>
      <c r="G59" s="16">
        <v>-253.69669959999999</v>
      </c>
      <c r="H59" s="16">
        <v>4353.3603999999996</v>
      </c>
      <c r="I59" s="16">
        <v>35237.559300000001</v>
      </c>
      <c r="J59" s="16">
        <v>64362.015379999997</v>
      </c>
    </row>
    <row r="60" spans="1:10">
      <c r="A60" s="15">
        <v>34</v>
      </c>
      <c r="B60" s="15">
        <v>148</v>
      </c>
      <c r="C60" s="15">
        <v>1740</v>
      </c>
      <c r="D60" s="16">
        <v>21904</v>
      </c>
      <c r="E60" s="16">
        <v>257520</v>
      </c>
      <c r="F60" s="16">
        <v>1743.979253</v>
      </c>
      <c r="G60" s="16">
        <v>-3.9792531480000002</v>
      </c>
      <c r="H60" s="16">
        <v>50184.960400000004</v>
      </c>
      <c r="I60" s="16">
        <v>51983.659440000003</v>
      </c>
      <c r="J60" s="16">
        <v>15.834455609999999</v>
      </c>
    </row>
    <row r="61" spans="1:10">
      <c r="A61" s="15">
        <v>35</v>
      </c>
      <c r="B61" s="15">
        <v>150</v>
      </c>
      <c r="C61" s="15">
        <v>1780</v>
      </c>
      <c r="D61" s="16">
        <v>22500</v>
      </c>
      <c r="E61" s="16">
        <v>267000</v>
      </c>
      <c r="F61" s="16">
        <v>1770.8342889999999</v>
      </c>
      <c r="G61" s="16">
        <v>9.1657111459999996</v>
      </c>
      <c r="H61" s="16">
        <v>69706.560400000002</v>
      </c>
      <c r="I61" s="16">
        <v>64950.708550000003</v>
      </c>
      <c r="J61" s="16">
        <v>84.010260810000005</v>
      </c>
    </row>
    <row r="62" spans="1:10">
      <c r="A62" s="15">
        <v>36</v>
      </c>
      <c r="B62" s="15">
        <v>151</v>
      </c>
      <c r="C62" s="15">
        <v>1790</v>
      </c>
      <c r="D62" s="16">
        <v>22801</v>
      </c>
      <c r="E62" s="16">
        <v>270290</v>
      </c>
      <c r="F62" s="16">
        <v>1784.2618070000001</v>
      </c>
      <c r="G62" s="16">
        <v>5.7381932930000001</v>
      </c>
      <c r="H62" s="16">
        <v>75086.960399999996</v>
      </c>
      <c r="I62" s="16">
        <v>71975.127810000005</v>
      </c>
      <c r="J62" s="16">
        <v>32.926862270000001</v>
      </c>
    </row>
    <row r="63" spans="1:10">
      <c r="A63" s="15">
        <v>37</v>
      </c>
      <c r="B63" s="15">
        <v>152</v>
      </c>
      <c r="C63" s="15">
        <v>1790</v>
      </c>
      <c r="D63" s="16">
        <v>23104</v>
      </c>
      <c r="E63" s="16">
        <v>272080</v>
      </c>
      <c r="F63" s="16">
        <v>1797.6893250000001</v>
      </c>
      <c r="G63" s="16">
        <v>-7.6893245600000002</v>
      </c>
      <c r="H63" s="16">
        <v>75086.960399999996</v>
      </c>
      <c r="I63" s="16">
        <v>79360.143540000005</v>
      </c>
      <c r="J63" s="16">
        <v>59.125712190000002</v>
      </c>
    </row>
    <row r="64" spans="1:10">
      <c r="A64" s="15">
        <v>38</v>
      </c>
      <c r="B64" s="15">
        <v>152</v>
      </c>
      <c r="C64" s="15">
        <v>1810</v>
      </c>
      <c r="D64" s="16">
        <v>23104</v>
      </c>
      <c r="E64" s="16">
        <v>275120</v>
      </c>
      <c r="F64" s="16">
        <v>1797.6893250000001</v>
      </c>
      <c r="G64" s="16">
        <v>12.310675440000001</v>
      </c>
      <c r="H64" s="16">
        <v>86447.760399999999</v>
      </c>
      <c r="I64" s="16">
        <v>79360.143540000005</v>
      </c>
      <c r="J64" s="16">
        <v>151.55272980000001</v>
      </c>
    </row>
    <row r="65" spans="1:10">
      <c r="A65" s="15">
        <v>39</v>
      </c>
      <c r="B65" s="15">
        <v>152</v>
      </c>
      <c r="C65" s="15">
        <v>1810</v>
      </c>
      <c r="D65" s="16">
        <v>23104</v>
      </c>
      <c r="E65" s="16">
        <v>275120</v>
      </c>
      <c r="F65" s="16">
        <v>1797.6893250000001</v>
      </c>
      <c r="G65" s="16">
        <v>12.310675440000001</v>
      </c>
      <c r="H65" s="16">
        <v>86447.760399999999</v>
      </c>
      <c r="I65" s="16">
        <v>79360.143540000005</v>
      </c>
      <c r="J65" s="16">
        <v>151.55272980000001</v>
      </c>
    </row>
    <row r="66" spans="1:10">
      <c r="A66" s="15">
        <v>40</v>
      </c>
      <c r="B66" s="15">
        <v>155</v>
      </c>
      <c r="C66" s="15">
        <v>1700</v>
      </c>
      <c r="D66" s="16">
        <v>24025</v>
      </c>
      <c r="E66" s="16">
        <v>263500</v>
      </c>
      <c r="F66" s="16">
        <v>1837.9718780000001</v>
      </c>
      <c r="G66" s="16">
        <v>-137.9718781</v>
      </c>
      <c r="H66" s="16">
        <v>33863.360399999998</v>
      </c>
      <c r="I66" s="16">
        <v>103678.7696</v>
      </c>
      <c r="J66" s="16">
        <v>19036.239150000001</v>
      </c>
    </row>
    <row r="67" spans="1:10">
      <c r="A67" s="15">
        <v>41</v>
      </c>
      <c r="B67" s="15">
        <v>157</v>
      </c>
      <c r="C67" s="15">
        <v>1920</v>
      </c>
      <c r="D67" s="16">
        <v>24649</v>
      </c>
      <c r="E67" s="16">
        <v>301440</v>
      </c>
      <c r="F67" s="16">
        <v>1864.826914</v>
      </c>
      <c r="G67" s="16">
        <v>55.173086169999998</v>
      </c>
      <c r="H67" s="16">
        <v>163232.16039999999</v>
      </c>
      <c r="I67" s="16">
        <v>121694.16929999999</v>
      </c>
      <c r="J67" s="16">
        <v>3044.069438</v>
      </c>
    </row>
    <row r="68" spans="1:10">
      <c r="A68" s="15">
        <v>42</v>
      </c>
      <c r="B68" s="15">
        <v>157</v>
      </c>
      <c r="C68" s="15">
        <v>1890</v>
      </c>
      <c r="D68" s="16">
        <v>24649</v>
      </c>
      <c r="E68" s="16">
        <v>296730</v>
      </c>
      <c r="F68" s="16">
        <v>1864.826914</v>
      </c>
      <c r="G68" s="16">
        <v>25.173086170000001</v>
      </c>
      <c r="H68" s="16">
        <v>139890.96040000001</v>
      </c>
      <c r="I68" s="16">
        <v>121694.16929999999</v>
      </c>
      <c r="J68" s="16">
        <v>633.68426750000003</v>
      </c>
    </row>
    <row r="69" spans="1:10">
      <c r="A69" s="15">
        <v>43</v>
      </c>
      <c r="B69" s="15">
        <v>160</v>
      </c>
      <c r="C69" s="15">
        <v>1920</v>
      </c>
      <c r="D69" s="16">
        <v>25600</v>
      </c>
      <c r="E69" s="16">
        <v>307200</v>
      </c>
      <c r="F69" s="16">
        <v>1905.109467</v>
      </c>
      <c r="G69" s="16">
        <v>14.890532609999999</v>
      </c>
      <c r="H69" s="16">
        <v>163232.16039999999</v>
      </c>
      <c r="I69" s="16">
        <v>151421.74239999999</v>
      </c>
      <c r="J69" s="16">
        <v>221.72796149999999</v>
      </c>
    </row>
    <row r="70" spans="1:10">
      <c r="A70" s="15">
        <v>44</v>
      </c>
      <c r="B70" s="15">
        <v>162</v>
      </c>
      <c r="C70" s="15">
        <v>1940</v>
      </c>
      <c r="D70" s="16">
        <v>26244</v>
      </c>
      <c r="E70" s="16">
        <v>314280</v>
      </c>
      <c r="F70" s="16">
        <v>1931.9645029999999</v>
      </c>
      <c r="G70" s="16">
        <v>8.0354969080000007</v>
      </c>
      <c r="H70" s="16">
        <v>179792.96040000001</v>
      </c>
      <c r="I70" s="16">
        <v>173043.10680000001</v>
      </c>
      <c r="J70" s="16">
        <v>64.569210549999994</v>
      </c>
    </row>
    <row r="71" spans="1:10">
      <c r="A71" s="15">
        <v>45</v>
      </c>
      <c r="B71" s="15">
        <v>162</v>
      </c>
      <c r="C71" s="15">
        <v>1980</v>
      </c>
      <c r="D71" s="16">
        <v>26244</v>
      </c>
      <c r="E71" s="16">
        <v>320760</v>
      </c>
      <c r="F71" s="16">
        <v>1931.9645029999999</v>
      </c>
      <c r="G71" s="16">
        <v>48.035496909999999</v>
      </c>
      <c r="H71" s="16">
        <v>215314.56039999999</v>
      </c>
      <c r="I71" s="16">
        <v>173043.10680000001</v>
      </c>
      <c r="J71" s="16">
        <v>2307.4089629999999</v>
      </c>
    </row>
    <row r="72" spans="1:10">
      <c r="A72" s="15">
        <v>46</v>
      </c>
      <c r="B72" s="15">
        <v>164</v>
      </c>
      <c r="C72" s="15">
        <v>2010</v>
      </c>
      <c r="D72" s="16">
        <v>26896</v>
      </c>
      <c r="E72" s="16">
        <v>329640</v>
      </c>
      <c r="F72" s="16">
        <v>1958.8195390000001</v>
      </c>
      <c r="G72" s="16">
        <v>51.180461200000003</v>
      </c>
      <c r="H72" s="16">
        <v>244055.7604</v>
      </c>
      <c r="I72" s="16">
        <v>196106.85709999999</v>
      </c>
      <c r="J72" s="16">
        <v>2619.439609</v>
      </c>
    </row>
    <row r="73" spans="1:10">
      <c r="A73" s="15">
        <v>47</v>
      </c>
      <c r="B73" s="15">
        <v>165</v>
      </c>
      <c r="C73" s="15">
        <v>2010</v>
      </c>
      <c r="D73" s="16">
        <v>27225</v>
      </c>
      <c r="E73" s="16">
        <v>331650</v>
      </c>
      <c r="F73" s="16">
        <v>1972.247057</v>
      </c>
      <c r="G73" s="16">
        <v>37.752943350000002</v>
      </c>
      <c r="H73" s="16">
        <v>244055.7604</v>
      </c>
      <c r="I73" s="16">
        <v>208179.62700000001</v>
      </c>
      <c r="J73" s="16">
        <v>1425.284731</v>
      </c>
    </row>
    <row r="74" spans="1:10">
      <c r="A74" s="15">
        <v>48</v>
      </c>
      <c r="B74" s="15">
        <v>166</v>
      </c>
      <c r="C74" s="15">
        <v>2020</v>
      </c>
      <c r="D74" s="16">
        <v>27556</v>
      </c>
      <c r="E74" s="16">
        <v>335320</v>
      </c>
      <c r="F74" s="16">
        <v>1985.674575</v>
      </c>
      <c r="G74" s="16">
        <v>34.325425490000001</v>
      </c>
      <c r="H74" s="16">
        <v>254036.16039999999</v>
      </c>
      <c r="I74" s="16">
        <v>220612.9933</v>
      </c>
      <c r="J74" s="16">
        <v>1178.234835</v>
      </c>
    </row>
    <row r="75" spans="1:10">
      <c r="A75" s="15">
        <v>49</v>
      </c>
      <c r="B75" s="15">
        <v>169</v>
      </c>
      <c r="C75" s="15">
        <v>2070</v>
      </c>
      <c r="D75" s="16">
        <v>28561</v>
      </c>
      <c r="E75" s="16">
        <v>349830</v>
      </c>
      <c r="F75" s="16">
        <v>2025.957128</v>
      </c>
      <c r="G75" s="16">
        <v>44.042871939999998</v>
      </c>
      <c r="H75" s="16">
        <v>306938.16039999999</v>
      </c>
      <c r="I75" s="16">
        <v>260076.67110000001</v>
      </c>
      <c r="J75" s="16">
        <v>1939.774568</v>
      </c>
    </row>
    <row r="76" spans="1:10">
      <c r="A76" s="15">
        <v>50</v>
      </c>
      <c r="B76" s="15">
        <v>169</v>
      </c>
      <c r="C76" s="15">
        <v>2080</v>
      </c>
      <c r="D76" s="16">
        <v>28561</v>
      </c>
      <c r="E76" s="16">
        <v>351520</v>
      </c>
      <c r="F76" s="16">
        <v>2025.957128</v>
      </c>
      <c r="G76" s="16">
        <v>54.042871939999998</v>
      </c>
      <c r="H76" s="16">
        <v>318118.56040000002</v>
      </c>
      <c r="I76" s="16">
        <v>260076.67110000001</v>
      </c>
      <c r="J76" s="16">
        <v>2920.6320070000002</v>
      </c>
    </row>
    <row r="77" spans="1:10">
      <c r="A77" s="17" t="s">
        <v>12</v>
      </c>
      <c r="B77" s="17">
        <f>SUM(B27:B76)</f>
        <v>6551</v>
      </c>
      <c r="C77" s="17">
        <f t="shared" ref="C77:E77" si="0">SUM(C27:C76)</f>
        <v>75799</v>
      </c>
      <c r="D77" s="17">
        <f t="shared" si="0"/>
        <v>886377</v>
      </c>
      <c r="E77" s="17">
        <f t="shared" si="0"/>
        <v>10308028</v>
      </c>
      <c r="H77" s="17">
        <f t="shared" ref="H77:J77" si="1">SUM(H27:H76)</f>
        <v>5285652.9800000032</v>
      </c>
      <c r="I77" s="17">
        <f t="shared" si="1"/>
        <v>5060066.3786628954</v>
      </c>
      <c r="J77" s="17">
        <f t="shared" si="1"/>
        <v>225586.60108879398</v>
      </c>
    </row>
    <row r="78" spans="1:10">
      <c r="A78" s="18" t="s">
        <v>13</v>
      </c>
      <c r="B78" s="18">
        <f>AVERAGE(B27:B76)</f>
        <v>131.02000000000001</v>
      </c>
      <c r="C78" s="18">
        <f t="shared" ref="C78:E78" si="2">AVERAGE(C27:C76)</f>
        <v>1515.98</v>
      </c>
      <c r="D78" s="18">
        <f t="shared" si="2"/>
        <v>17727.54</v>
      </c>
      <c r="E78" s="18">
        <f t="shared" si="2"/>
        <v>206160.56</v>
      </c>
    </row>
    <row r="82" spans="1:13" ht="15" thickBot="1"/>
    <row r="83" spans="1:13">
      <c r="A83" s="19" t="s">
        <v>14</v>
      </c>
      <c r="B83" s="20"/>
      <c r="C83" s="20"/>
      <c r="D83" s="20"/>
      <c r="E83" s="20"/>
      <c r="F83" s="21"/>
      <c r="H83" s="19" t="s">
        <v>15</v>
      </c>
      <c r="I83" s="20"/>
      <c r="J83" s="20"/>
      <c r="K83" s="20"/>
      <c r="L83" s="20"/>
      <c r="M83" s="21"/>
    </row>
    <row r="84" spans="1:13">
      <c r="A84" s="22"/>
      <c r="B84" s="23"/>
      <c r="C84" s="23"/>
      <c r="D84" s="23"/>
      <c r="E84" s="23"/>
      <c r="F84" s="24"/>
      <c r="H84" s="22"/>
      <c r="I84" s="23"/>
      <c r="J84" s="23"/>
      <c r="K84" s="23"/>
      <c r="L84" s="23"/>
      <c r="M84" s="24"/>
    </row>
    <row r="85" spans="1:13" ht="15" thickBot="1">
      <c r="A85" s="25"/>
      <c r="B85" s="26"/>
      <c r="C85" s="26"/>
      <c r="D85" s="26"/>
      <c r="E85" s="26"/>
      <c r="F85" s="27"/>
      <c r="H85" s="25"/>
      <c r="I85" s="26"/>
      <c r="J85" s="26"/>
      <c r="K85" s="26"/>
      <c r="L85" s="26"/>
      <c r="M85" s="27"/>
    </row>
    <row r="91" spans="1:13" ht="15" thickBot="1"/>
    <row r="92" spans="1:13" ht="16.2" thickBot="1">
      <c r="C92" s="28" t="s">
        <v>16</v>
      </c>
      <c r="D92" s="29">
        <f>E77-((B77)*(C77))/COUNT(B27:B76)</f>
        <v>376843.01999999955</v>
      </c>
      <c r="I92" s="28" t="s">
        <v>17</v>
      </c>
      <c r="J92" s="29">
        <f>D77-(((B77)^2)/COUNT(B27:B76))</f>
        <v>28064.979999999981</v>
      </c>
    </row>
    <row r="95" spans="1:13" ht="15" thickBot="1"/>
    <row r="96" spans="1:13" ht="16.2" thickBot="1">
      <c r="A96" s="30" t="s">
        <v>18</v>
      </c>
      <c r="B96" s="31"/>
      <c r="C96" s="31"/>
      <c r="D96" s="31"/>
      <c r="E96" s="32"/>
    </row>
    <row r="98" spans="1:11" ht="15" thickBot="1"/>
    <row r="99" spans="1:11">
      <c r="A99" s="33" t="s">
        <v>19</v>
      </c>
      <c r="B99" s="34"/>
      <c r="C99" s="34"/>
      <c r="D99" s="34"/>
      <c r="E99" s="34"/>
      <c r="F99" s="35"/>
      <c r="H99" s="33" t="s">
        <v>20</v>
      </c>
      <c r="I99" s="34"/>
      <c r="J99" s="34"/>
      <c r="K99" s="35"/>
    </row>
    <row r="100" spans="1:11" ht="15" thickBot="1">
      <c r="A100" s="36"/>
      <c r="B100" s="37"/>
      <c r="C100" s="37"/>
      <c r="D100" s="37"/>
      <c r="E100" s="37"/>
      <c r="F100" s="38"/>
      <c r="H100" s="36"/>
      <c r="I100" s="37"/>
      <c r="J100" s="37"/>
      <c r="K100" s="38"/>
    </row>
    <row r="103" spans="1:11">
      <c r="E103" s="39" t="s">
        <v>21</v>
      </c>
      <c r="F103" s="39"/>
      <c r="G103" s="39"/>
      <c r="K103" t="s">
        <v>22</v>
      </c>
    </row>
    <row r="104" spans="1:11">
      <c r="E104" s="39"/>
      <c r="F104" s="39"/>
      <c r="G104" s="39"/>
      <c r="K104" t="s">
        <v>23</v>
      </c>
    </row>
    <row r="105" spans="1:11">
      <c r="K105" t="s">
        <v>24</v>
      </c>
    </row>
    <row r="106" spans="1:11" ht="15" thickBot="1"/>
    <row r="107" spans="1:11" ht="15" thickBot="1">
      <c r="C107" s="40" t="s">
        <v>25</v>
      </c>
      <c r="D107" s="41">
        <f>D92/J92</f>
        <v>13.427517853210649</v>
      </c>
      <c r="I107" s="42"/>
      <c r="J107" s="42"/>
    </row>
    <row r="108" spans="1:11" ht="15" thickBot="1">
      <c r="I108" s="40" t="s">
        <v>26</v>
      </c>
      <c r="J108" s="41">
        <f>(C77/COUNT(B27:B76))-D107*(B77/COUNT(B27:B76))</f>
        <v>-243.29338912765934</v>
      </c>
    </row>
    <row r="110" spans="1:11" ht="15" thickBot="1"/>
    <row r="111" spans="1:11">
      <c r="C111" s="43" t="s">
        <v>27</v>
      </c>
      <c r="D111" s="44"/>
      <c r="E111" s="44"/>
      <c r="F111" s="45"/>
    </row>
    <row r="112" spans="1:11" ht="15" thickBot="1">
      <c r="C112" s="46"/>
      <c r="D112" s="47"/>
      <c r="E112" s="47"/>
      <c r="F112" s="48"/>
    </row>
    <row r="114" spans="2:15" ht="18">
      <c r="C114" s="49" t="s">
        <v>28</v>
      </c>
      <c r="D114" s="49"/>
      <c r="G114" t="s">
        <v>29</v>
      </c>
    </row>
    <row r="115" spans="2:15">
      <c r="O115" t="s">
        <v>30</v>
      </c>
    </row>
    <row r="116" spans="2:15" ht="18">
      <c r="C116" s="49" t="s">
        <v>31</v>
      </c>
      <c r="D116" s="49"/>
      <c r="G116" t="s">
        <v>32</v>
      </c>
    </row>
    <row r="117" spans="2:15">
      <c r="O117">
        <f>(D107*1000+J108)</f>
        <v>13184.22446408299</v>
      </c>
    </row>
    <row r="118" spans="2:15" ht="18">
      <c r="C118" s="49" t="s">
        <v>33</v>
      </c>
      <c r="D118" s="49"/>
      <c r="G118" t="s">
        <v>34</v>
      </c>
    </row>
    <row r="119" spans="2:15" ht="15" thickBot="1"/>
    <row r="120" spans="2:15">
      <c r="B120" s="50" t="s">
        <v>35</v>
      </c>
      <c r="C120" s="51"/>
      <c r="D120" s="51"/>
      <c r="E120" s="51"/>
      <c r="F120" s="51"/>
      <c r="G120" s="51"/>
      <c r="H120" s="51"/>
      <c r="I120" s="51"/>
      <c r="J120" s="51"/>
      <c r="K120" s="52"/>
    </row>
    <row r="121" spans="2:15" ht="15" thickBot="1">
      <c r="B121" s="53"/>
      <c r="C121" s="54"/>
      <c r="D121" s="54"/>
      <c r="E121" s="54"/>
      <c r="F121" s="54"/>
      <c r="G121" s="54"/>
      <c r="H121" s="54"/>
      <c r="I121" s="54"/>
      <c r="J121" s="54"/>
      <c r="K121" s="55"/>
    </row>
    <row r="122" spans="2:15" ht="15" thickBot="1"/>
    <row r="123" spans="2:15">
      <c r="C123" s="56" t="s">
        <v>36</v>
      </c>
      <c r="D123" s="57"/>
      <c r="E123" s="57"/>
      <c r="F123" s="57"/>
      <c r="G123" s="57"/>
      <c r="H123" s="57"/>
      <c r="I123" s="58"/>
    </row>
    <row r="124" spans="2:15" ht="15" thickBot="1">
      <c r="C124" s="59"/>
      <c r="D124" s="60"/>
      <c r="E124" s="60"/>
      <c r="F124" s="60"/>
      <c r="G124" s="60"/>
      <c r="H124" s="60"/>
      <c r="I124" s="61"/>
    </row>
    <row r="126" spans="2:15" ht="15" thickBot="1"/>
    <row r="127" spans="2:15">
      <c r="B127" s="62" t="s">
        <v>37</v>
      </c>
      <c r="C127" s="63"/>
      <c r="D127" s="63"/>
      <c r="E127" s="63"/>
      <c r="F127" s="63"/>
      <c r="G127" s="63"/>
      <c r="H127" s="63"/>
      <c r="I127" s="64"/>
    </row>
    <row r="128" spans="2:15" ht="15" thickBot="1">
      <c r="B128" s="65"/>
      <c r="C128" s="66"/>
      <c r="D128" s="66"/>
      <c r="E128" s="66"/>
      <c r="F128" s="66"/>
      <c r="G128" s="66"/>
      <c r="H128" s="66"/>
      <c r="I128" s="67"/>
    </row>
    <row r="132" spans="3:8">
      <c r="H132" t="s">
        <v>38</v>
      </c>
    </row>
    <row r="134" spans="3:8" ht="15" thickBot="1"/>
    <row r="135" spans="3:8" ht="16.2" thickBot="1">
      <c r="E135" s="68" t="s">
        <v>39</v>
      </c>
      <c r="F135" s="69">
        <f>SQRT((J77)/(COUNT(B27:B76)-1-1))</f>
        <v>68.55451010704212</v>
      </c>
    </row>
    <row r="136" spans="3:8" ht="15" thickBot="1"/>
    <row r="137" spans="3:8">
      <c r="C137" s="70" t="s">
        <v>40</v>
      </c>
      <c r="D137" s="71"/>
      <c r="E137" s="71"/>
      <c r="F137" s="71"/>
      <c r="G137" s="71"/>
      <c r="H137" s="72"/>
    </row>
    <row r="138" spans="3:8" ht="15" thickBot="1">
      <c r="C138" s="73"/>
      <c r="D138" s="74"/>
      <c r="E138" s="74"/>
      <c r="F138" s="74"/>
      <c r="G138" s="74"/>
      <c r="H138" s="75"/>
    </row>
    <row r="139" spans="3:8" ht="15" thickBot="1"/>
    <row r="140" spans="3:8" ht="16.2" thickBot="1">
      <c r="C140" s="76" t="s">
        <v>41</v>
      </c>
      <c r="D140" s="77"/>
      <c r="E140" s="77"/>
      <c r="F140" s="77"/>
      <c r="G140" s="77"/>
      <c r="H140" s="78"/>
    </row>
    <row r="142" spans="3:8" ht="15.6">
      <c r="D142" s="79" t="s">
        <v>42</v>
      </c>
      <c r="E142" s="79" t="s">
        <v>43</v>
      </c>
    </row>
    <row r="143" spans="3:8" ht="16.2" thickBot="1">
      <c r="D143" s="80" t="s">
        <v>44</v>
      </c>
      <c r="E143" s="80"/>
    </row>
    <row r="144" spans="3:8" ht="16.2" thickBot="1">
      <c r="D144" s="81" t="s">
        <v>45</v>
      </c>
      <c r="E144" s="82">
        <f>J108+D107*95</f>
        <v>1032.3208069273524</v>
      </c>
    </row>
    <row r="148" spans="2:12" ht="15" thickBot="1"/>
    <row r="149" spans="2:12">
      <c r="B149" s="83" t="s">
        <v>46</v>
      </c>
      <c r="C149" s="84"/>
      <c r="D149" s="84"/>
      <c r="E149" s="84"/>
      <c r="F149" s="84"/>
      <c r="G149" s="84"/>
      <c r="H149" s="84"/>
      <c r="I149" s="84"/>
      <c r="J149" s="85"/>
    </row>
    <row r="150" spans="2:12" ht="15" thickBot="1">
      <c r="B150" s="86"/>
      <c r="C150" s="87"/>
      <c r="D150" s="87"/>
      <c r="E150" s="87"/>
      <c r="F150" s="87"/>
      <c r="G150" s="87"/>
      <c r="H150" s="87"/>
      <c r="I150" s="87"/>
      <c r="J150" s="88"/>
    </row>
    <row r="155" spans="2:12">
      <c r="C155" t="s">
        <v>47</v>
      </c>
      <c r="D155" t="s">
        <v>48</v>
      </c>
    </row>
    <row r="157" spans="2:12" ht="16.2" thickBot="1">
      <c r="C157" s="89" t="s">
        <v>49</v>
      </c>
      <c r="D157" s="89"/>
    </row>
    <row r="158" spans="2:12" ht="15" thickBot="1">
      <c r="H158" s="90" t="s">
        <v>50</v>
      </c>
      <c r="I158" s="91"/>
      <c r="J158" s="91"/>
      <c r="K158" s="91"/>
      <c r="L158" s="92"/>
    </row>
    <row r="159" spans="2:12" ht="16.2" thickBot="1">
      <c r="C159" s="93" t="s">
        <v>51</v>
      </c>
      <c r="D159" s="94">
        <f>E144+1.96 * F135</f>
        <v>1166.6876467371549</v>
      </c>
      <c r="H159" s="95"/>
      <c r="I159" s="96"/>
      <c r="J159" s="96"/>
      <c r="K159" s="96"/>
      <c r="L159" s="97"/>
    </row>
    <row r="162" spans="8:10">
      <c r="H162" t="s">
        <v>52</v>
      </c>
    </row>
    <row r="164" spans="8:10">
      <c r="H164" t="s">
        <v>53</v>
      </c>
    </row>
    <row r="166" spans="8:10">
      <c r="I166" t="s">
        <v>54</v>
      </c>
    </row>
    <row r="167" spans="8:10">
      <c r="I167" t="s">
        <v>55</v>
      </c>
    </row>
    <row r="168" spans="8:10">
      <c r="I168">
        <f>0.5-0.025</f>
        <v>0.47499999999999998</v>
      </c>
    </row>
    <row r="169" spans="8:10" ht="15" thickBot="1"/>
    <row r="170" spans="8:10">
      <c r="H170" s="50" t="s">
        <v>56</v>
      </c>
      <c r="I170" s="51"/>
      <c r="J170" s="52"/>
    </row>
    <row r="171" spans="8:10" ht="15" thickBot="1">
      <c r="H171" s="53"/>
      <c r="I171" s="54"/>
      <c r="J171" s="55"/>
    </row>
    <row r="178" spans="2:10" ht="15.6">
      <c r="C178" s="89" t="s">
        <v>57</v>
      </c>
      <c r="D178" s="89" t="s">
        <v>58</v>
      </c>
      <c r="E178" s="79"/>
      <c r="F178" s="79"/>
      <c r="G178" s="79"/>
    </row>
    <row r="179" spans="2:10">
      <c r="C179" s="98"/>
      <c r="D179" s="98"/>
    </row>
    <row r="180" spans="2:10" ht="15.6">
      <c r="C180" s="89" t="s">
        <v>59</v>
      </c>
      <c r="D180" s="98"/>
    </row>
    <row r="181" spans="2:10" ht="15" thickBot="1">
      <c r="C181" s="98"/>
      <c r="D181" s="98"/>
    </row>
    <row r="182" spans="2:10" ht="16.2" thickBot="1">
      <c r="C182" s="93" t="s">
        <v>60</v>
      </c>
      <c r="D182" s="94">
        <f>E144-1.96 * F135</f>
        <v>897.95396711754984</v>
      </c>
    </row>
    <row r="184" spans="2:10" ht="15" thickBot="1"/>
    <row r="185" spans="2:10">
      <c r="B185" s="99" t="s">
        <v>61</v>
      </c>
      <c r="C185" s="100"/>
      <c r="D185" s="100"/>
      <c r="E185" s="100"/>
      <c r="F185" s="100"/>
      <c r="G185" s="100"/>
      <c r="H185" s="100"/>
      <c r="I185" s="100"/>
      <c r="J185" s="101"/>
    </row>
    <row r="186" spans="2:10" ht="15" thickBot="1">
      <c r="B186" s="102"/>
      <c r="C186" s="103"/>
      <c r="D186" s="103"/>
      <c r="E186" s="103"/>
      <c r="F186" s="103"/>
      <c r="G186" s="103"/>
      <c r="H186" s="103"/>
      <c r="I186" s="103"/>
      <c r="J186" s="104"/>
    </row>
    <row r="187" spans="2:10" ht="15" thickBot="1"/>
    <row r="188" spans="2:10">
      <c r="C188" s="105" t="s">
        <v>62</v>
      </c>
      <c r="D188" s="106"/>
      <c r="E188" s="107"/>
    </row>
    <row r="189" spans="2:10" ht="15" thickBot="1">
      <c r="C189" s="108"/>
      <c r="D189" s="109"/>
      <c r="E189" s="110"/>
    </row>
    <row r="191" spans="2:10" ht="15.6">
      <c r="C191" s="89" t="s">
        <v>63</v>
      </c>
      <c r="D191" s="89"/>
      <c r="E191" s="89"/>
      <c r="F191" s="89"/>
      <c r="G191" s="89"/>
    </row>
    <row r="192" spans="2:10" ht="15.6">
      <c r="C192" s="89" t="s">
        <v>64</v>
      </c>
      <c r="D192" s="89"/>
      <c r="E192" s="89"/>
      <c r="F192" s="89"/>
      <c r="G192" s="89"/>
    </row>
    <row r="193" spans="3:7" ht="15.6">
      <c r="C193" s="89" t="s">
        <v>65</v>
      </c>
      <c r="D193" s="89"/>
      <c r="E193" s="89"/>
      <c r="F193" s="89"/>
      <c r="G193" s="89"/>
    </row>
    <row r="194" spans="3:7" ht="15.6">
      <c r="C194" s="89" t="s">
        <v>66</v>
      </c>
      <c r="D194" s="89"/>
      <c r="E194" s="89"/>
      <c r="F194" s="89"/>
      <c r="G194" s="89"/>
    </row>
    <row r="195" spans="3:7" ht="15.6">
      <c r="C195" s="89"/>
      <c r="D195" s="89"/>
      <c r="E195" s="89"/>
      <c r="F195" s="89"/>
      <c r="G195" s="89"/>
    </row>
    <row r="196" spans="3:7" ht="15.6">
      <c r="C196" s="89" t="s">
        <v>67</v>
      </c>
      <c r="D196" s="89"/>
      <c r="E196" s="89" t="s">
        <v>68</v>
      </c>
      <c r="F196" s="89"/>
      <c r="G196" s="89"/>
    </row>
    <row r="197" spans="3:7" ht="15.6">
      <c r="C197" s="89"/>
      <c r="D197" s="89"/>
      <c r="E197" s="89"/>
      <c r="F197" s="89"/>
      <c r="G197" s="89"/>
    </row>
    <row r="198" spans="3:7" ht="15.6">
      <c r="C198" s="89" t="s">
        <v>69</v>
      </c>
      <c r="D198" s="89"/>
      <c r="E198" s="89"/>
      <c r="F198" s="89"/>
      <c r="G198" s="89"/>
    </row>
    <row r="199" spans="3:7" ht="15.6">
      <c r="C199" s="89" t="s">
        <v>70</v>
      </c>
      <c r="D199" s="89"/>
      <c r="E199" s="89"/>
      <c r="F199" s="89"/>
      <c r="G199" s="89"/>
    </row>
    <row r="200" spans="3:7" ht="15.6">
      <c r="C200" s="89"/>
      <c r="D200" s="89"/>
      <c r="E200" s="89"/>
      <c r="F200" s="89"/>
      <c r="G200" s="89"/>
    </row>
    <row r="201" spans="3:7" ht="15.6">
      <c r="C201" s="89" t="s">
        <v>71</v>
      </c>
    </row>
    <row r="202" spans="3:7" ht="15.6">
      <c r="C202" s="89" t="s">
        <v>72</v>
      </c>
    </row>
    <row r="203" spans="3:7" ht="15.6">
      <c r="C203" s="89" t="s">
        <v>73</v>
      </c>
    </row>
    <row r="204" spans="3:7" ht="15" thickBot="1"/>
    <row r="205" spans="3:7">
      <c r="C205" s="111" t="s">
        <v>74</v>
      </c>
      <c r="D205" s="112"/>
    </row>
    <row r="206" spans="3:7" ht="15" thickBot="1">
      <c r="C206" s="113"/>
      <c r="D206" s="114"/>
    </row>
    <row r="208" spans="3:7">
      <c r="C208" t="s">
        <v>75</v>
      </c>
    </row>
    <row r="210" spans="3:4" ht="15.6">
      <c r="C210" s="89" t="s">
        <v>76</v>
      </c>
    </row>
    <row r="220" spans="3:4" ht="15" thickBot="1"/>
    <row r="221" spans="3:4" ht="15" thickBot="1">
      <c r="C221" s="115" t="s">
        <v>77</v>
      </c>
      <c r="D221" s="116">
        <f>F135/SQRT(J92)</f>
        <v>0.40921699620123153</v>
      </c>
    </row>
    <row r="223" spans="3:4" ht="15" thickBot="1"/>
    <row r="224" spans="3:4" ht="15" thickBot="1">
      <c r="C224" s="117" t="s">
        <v>78</v>
      </c>
      <c r="D224" s="118">
        <f>(D107-0)/D221</f>
        <v>32.812708117840977</v>
      </c>
    </row>
    <row r="227" spans="3:9" ht="15" thickBot="1"/>
    <row r="228" spans="3:9" ht="16.2" thickBot="1">
      <c r="C228" s="119" t="s">
        <v>79</v>
      </c>
    </row>
    <row r="230" spans="3:9" ht="15.6">
      <c r="C230" s="89" t="s">
        <v>80</v>
      </c>
      <c r="D230" s="89"/>
      <c r="E230" s="89"/>
      <c r="F230" s="89"/>
    </row>
    <row r="231" spans="3:9" ht="15.6">
      <c r="C231" s="89" t="s">
        <v>81</v>
      </c>
      <c r="D231" s="89"/>
      <c r="E231" s="89"/>
      <c r="F231" s="89"/>
    </row>
    <row r="233" spans="3:9" ht="15" thickBot="1"/>
    <row r="234" spans="3:9">
      <c r="C234" s="120" t="s">
        <v>82</v>
      </c>
      <c r="D234" s="121"/>
      <c r="E234" s="121"/>
      <c r="F234" s="121"/>
      <c r="G234" s="121"/>
      <c r="H234" s="121"/>
      <c r="I234" s="122"/>
    </row>
    <row r="235" spans="3:9">
      <c r="C235" s="123"/>
      <c r="D235" s="124"/>
      <c r="E235" s="124"/>
      <c r="F235" s="124"/>
      <c r="G235" s="124"/>
      <c r="H235" s="124"/>
      <c r="I235" s="125"/>
    </row>
    <row r="236" spans="3:9">
      <c r="C236" s="123"/>
      <c r="D236" s="124"/>
      <c r="E236" s="124"/>
      <c r="F236" s="124"/>
      <c r="G236" s="124"/>
      <c r="H236" s="124"/>
      <c r="I236" s="125"/>
    </row>
    <row r="237" spans="3:9" ht="15" thickBot="1">
      <c r="C237" s="126"/>
      <c r="D237" s="127"/>
      <c r="E237" s="127"/>
      <c r="F237" s="127"/>
      <c r="G237" s="127"/>
      <c r="H237" s="127"/>
      <c r="I237" s="128"/>
    </row>
  </sheetData>
  <mergeCells count="26">
    <mergeCell ref="C205:D206"/>
    <mergeCell ref="C234:I237"/>
    <mergeCell ref="D143:E143"/>
    <mergeCell ref="B149:J150"/>
    <mergeCell ref="H158:L159"/>
    <mergeCell ref="H170:J171"/>
    <mergeCell ref="B185:J186"/>
    <mergeCell ref="C188:E189"/>
    <mergeCell ref="C118:D118"/>
    <mergeCell ref="B120:K121"/>
    <mergeCell ref="C123:I124"/>
    <mergeCell ref="B127:I128"/>
    <mergeCell ref="C137:H138"/>
    <mergeCell ref="C140:H140"/>
    <mergeCell ref="A99:F100"/>
    <mergeCell ref="H99:K100"/>
    <mergeCell ref="E103:G104"/>
    <mergeCell ref="C111:F112"/>
    <mergeCell ref="C114:D114"/>
    <mergeCell ref="C116:D116"/>
    <mergeCell ref="E2:K4"/>
    <mergeCell ref="C9:M12"/>
    <mergeCell ref="C17:M19"/>
    <mergeCell ref="A83:F85"/>
    <mergeCell ref="H83:M85"/>
    <mergeCell ref="A96:E9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H</dc:creator>
  <cp:lastModifiedBy>Sumanth H</cp:lastModifiedBy>
  <dcterms:created xsi:type="dcterms:W3CDTF">2025-01-24T01:44:41Z</dcterms:created>
  <dcterms:modified xsi:type="dcterms:W3CDTF">2025-01-24T01:47:18Z</dcterms:modified>
</cp:coreProperties>
</file>