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milthakrar/Desktop/pkg_bgl/emissions/ef_data/"/>
    </mc:Choice>
  </mc:AlternateContent>
  <xr:revisionPtr revIDLastSave="0" documentId="13_ncr:1_{74716BBA-24E9-1245-981B-4B7CCCC6E8D4}" xr6:coauthVersionLast="47" xr6:coauthVersionMax="47" xr10:uidLastSave="{00000000-0000-0000-0000-000000000000}"/>
  <bookViews>
    <workbookView xWindow="11440" yWindow="920" windowWidth="22100" windowHeight="21260" activeTab="2" xr2:uid="{A47DA79C-B7A9-3D4D-A119-C8315C4B4E22}"/>
  </bookViews>
  <sheets>
    <sheet name="Bibliography" sheetId="3" r:id="rId1"/>
    <sheet name="Conversion" sheetId="4" r:id="rId2"/>
    <sheet name="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4" l="1"/>
  <c r="B16" i="4"/>
  <c r="B13" i="4"/>
  <c r="B12" i="4"/>
  <c r="D7" i="4"/>
  <c r="B7" i="4"/>
  <c r="D6" i="4"/>
  <c r="B6" i="4"/>
  <c r="J25" i="2" l="1"/>
  <c r="I25" i="2"/>
  <c r="J24" i="2"/>
  <c r="I24" i="2"/>
  <c r="J23" i="2"/>
  <c r="I23" i="2"/>
  <c r="J22" i="2"/>
  <c r="I22" i="2"/>
  <c r="I21" i="2"/>
  <c r="J20" i="2"/>
  <c r="I20" i="2"/>
  <c r="J5" i="2"/>
  <c r="I5" i="2"/>
  <c r="J4" i="2"/>
  <c r="I4" i="2"/>
  <c r="J3" i="2"/>
  <c r="I3" i="2"/>
  <c r="M2" i="2"/>
  <c r="L2" i="2"/>
  <c r="F2" i="2"/>
</calcChain>
</file>

<file path=xl/sharedStrings.xml><?xml version="1.0" encoding="utf-8"?>
<sst xmlns="http://schemas.openxmlformats.org/spreadsheetml/2006/main" count="149" uniqueCount="63">
  <si>
    <t>FCK</t>
  </si>
  <si>
    <t>PM2.5</t>
  </si>
  <si>
    <t>SO2</t>
  </si>
  <si>
    <t>BC</t>
  </si>
  <si>
    <t>OC</t>
  </si>
  <si>
    <t>ZZK</t>
  </si>
  <si>
    <t>REF#</t>
  </si>
  <si>
    <t>KILN TYPE</t>
  </si>
  <si>
    <t>UNIT</t>
  </si>
  <si>
    <t>CONVERSION FACTOR</t>
  </si>
  <si>
    <t xml:space="preserve">±PM2.5 </t>
  </si>
  <si>
    <t>±BC</t>
  </si>
  <si>
    <t>±OC</t>
  </si>
  <si>
    <t>±SO2</t>
  </si>
  <si>
    <t>NOx</t>
  </si>
  <si>
    <t>BENZ</t>
  </si>
  <si>
    <t>TOLU</t>
  </si>
  <si>
    <t>±VOC</t>
  </si>
  <si>
    <t>VOC</t>
  </si>
  <si>
    <t>ALK4</t>
  </si>
  <si>
    <t>ALKENE3</t>
  </si>
  <si>
    <t>ISOP</t>
  </si>
  <si>
    <t>XYL</t>
  </si>
  <si>
    <t>OTH_AROM</t>
  </si>
  <si>
    <t>APIN</t>
  </si>
  <si>
    <t>BPIN</t>
  </si>
  <si>
    <t>FCBTK</t>
  </si>
  <si>
    <t>g/kg of brick</t>
  </si>
  <si>
    <t>REF #</t>
  </si>
  <si>
    <t>Citation</t>
  </si>
  <si>
    <t>Link</t>
  </si>
  <si>
    <t>BibTex</t>
  </si>
  <si>
    <t>Nasim, Sanval, and Faiza Sharif. "To adopt, or not to adopt,‘why’is the question: A case for clean kiln technologies in developing countries." Journal of Cleaner Production 257 (2020): 120553.</t>
  </si>
  <si>
    <t>https://www.sciencedirect.com/science/article/abs/pii/S0959652620306004?via%3Dihub#preview-section-snippets</t>
  </si>
  <si>
    <t>@article{nasim2020adopt,
  title={To adopt, or not to adopt,‘why’is the question: A case for clean kiln technologies in developing countries},
  author={Nasim, Sanval and Sharif, Faiza},
  journal={Journal of Cleaner Production},
  volume={257},
  pages={120553},
  year={2020},
  publisher={Elsevier}
}</t>
  </si>
  <si>
    <t>Weyant, Cheryl, et al. "Emissions from South Asian brick production." Environmental science &amp; technology 48.11 (2014): 6477-6483.</t>
  </si>
  <si>
    <t>https://pubs.acs.org/doi/abs/10.1021/es500186g</t>
  </si>
  <si>
    <t>@article{weyant2014emissions,
  title={Emissions from South Asian brick production},
  author={Weyant, Cheryl and Athalye, Vasudev and Ragavan, Santhosh and Rajarathnam, Uma and Lalchandani, Dheeraj and Maithel, Sameer and Baum, Ellen and Bond, Tami C},
  journal={Environmental science \&amp; technology},
  volume={48},
  number={11},
  pages={6477--6483},
  year={2014},
  publisher={ACS Publications}
}</t>
  </si>
  <si>
    <t xml:space="preserve">Lalchandani, Dheeraj, et al. “Brick Kilns Performance Assessment: A Roadmap for Cleaner Brick Production in India (2012).” Greentech Knowledge Solutions Pvt. Ltd., Apr. 2012, https://www.gkspl.in/publication/brick-kilns-performance-assessment-roadmap-cleaner-brick-production-india-2012/. </t>
  </si>
  <si>
    <t>https://www.gkspl.in/publication/brick-kilns-performance-assessment-roadmap-cleaner-brick-production-india-2012/</t>
  </si>
  <si>
    <t xml:space="preserve"> '@misc{lalchandani_maithel_malhotra_bhanware_2012, title={Brick Kilns Performance Assessment: A Roadmap for Cleaner Brick Production in India (2012)}, url={https://www.gkspl.in/publication/brick-kilns-performance-assessment-roadmap-cleaner-brick-production-india-2012/}, journal={Greentech Knowledge Solutions Pvt. Ltd.}, author={Lalchandani, Dheeraj and Maithel, Sameer and Malhotra, Gaurav and Bhanware, Prashant}, year={2012}, month={Apr}} </t>
  </si>
  <si>
    <t>Jayarathne, Thilina, et al. "Nepal Ambient Monitoring and Source Testing Experiment (NAMaSTE): emissions of particulate matter from wood-and dung-fueled cooking fires, garbage and crop residue burning, brick kilns, and other sources." Atmospheric Chemistry and Physics 18.3 (2018): 2259-2286.</t>
  </si>
  <si>
    <t>https://acp.copernicus.org/articles/18/2259/2018/</t>
  </si>
  <si>
    <t>@article{jayarathne2018nepal,
  title={Nepal Ambient Monitoring and Source Testing Experiment (NAMaSTE): emissions of particulate matter from wood-and dung-fueled cooking fires, garbage and crop residue burning, brick kilns, and other sources},
  author={Jayarathne, Thilina and Stockwell, Chelsea E and Bhave, Prakash V and Praveen, Puppala S and Rathnayake, Chathurika M and Islam, Md and Panday, Arnico K and Adhikari, Sagar and Maharjan, Rashmi and Goetz, J Douglas and others},
  journal={Atmospheric Chemistry and Physics},
  volume={18},
  number={3},
  pages={2259--2286},
  year={2018},
  publisher={Copernicus GmbH}
}</t>
  </si>
  <si>
    <t>Stockwell, Chelsea E., et al. "Nepal Ambient Monitoring and Source Testing Experiment (NAMaSTE): Emissions of trace gases and light-absorbing carbon from wood and dung cooking fires, garbage and crop residue burning, brick kilns, and other sources." Atmospheric Chemistry and Physics 16.17 (2016): 11043-11081.</t>
  </si>
  <si>
    <t>https://acp.copernicus.org/preprints/acp-2016-154/</t>
  </si>
  <si>
    <t>@article{stockwell2016nepal,
  title={Nepal Ambient Monitoring and Source Testing Experiment (NAMaSTE): Emissions of trace gases and light-absorbing carbon from wood and dung cooking fires, garbage and crop residue burning, brick kilns, and other sources},
  author={Stockwell, Chelsea E and Christian, Ted J and Goetz, J Douglas and Jayarathne, Thilina and Bhave, Prakash V and Praveen, Puppala S and Adhikari, Sagar and Maharjan, Rashmi and DeCarlo, Peter F and Stone, Elizabeth A and others},
  journal={Atmospheric Chemistry and Physics},
  volume={16},
  number={17},
  pages={11043--11081},
  year={2016},
  publisher={Copernicus GmbH}
}</t>
  </si>
  <si>
    <t>Rajarathnam, Uma, et al. "Assessment of air pollutant emissions from brick kilns." Atmospheric Environment 98 (2014): 549-553.</t>
  </si>
  <si>
    <t>https://www.sciencedirect.com/science/article/abs/pii/S1352231014006888</t>
  </si>
  <si>
    <t>@article{rajarathnam2014assessment,
  title={Assessment of air pollutant emissions from brick kilns},
  author={Rajarathnam, Uma and Athalye, Vasudev and Ragavan, Santhosh and Maithel, Sameer and Lalchandani, Dheeraj and Kumar, Sonal and Baum, Ellen and Weyant, Cheryl and Bond, Tami},
  journal={Atmospheric Environment},
  volume={98},
  pages={549--553},
  year={2014},
  publisher={Elsevier}
}</t>
  </si>
  <si>
    <t>Nepal, Sangeet, et al. "A comparative study of stack emissions from straight-line and zigzag brick kilns in Nepal." Atmosphere 10.3 (2019): 107.</t>
  </si>
  <si>
    <t>https://www.mdpi.com/2073-4433/10/3/107</t>
  </si>
  <si>
    <t>@article{nepal2019comparative,
  title={A comparative study of stack emissions from straight-line and zigzag brick kilns in Nepal},
  author={Nepal, Sangeet and Mahapatra, Parth Sarathi and Adhikari, Sagar and Shrestha, Sujan and Sharma, Prakash and Shrestha, Kundan Lal and Pradhan, Bidya Banmali and Puppala, Siva Praveen},
  journal={Atmosphere},
  volume={10},
  number={3},
  pages={107},
  year={2019},
  publisher={MDPI}
}</t>
  </si>
  <si>
    <t>Haque, Md Imdadul, et al. "Particulate black carbon and gaseous emission from brick kilns in Greater Dhaka region, Bangladesh." Air Quality, Atmosphere &amp; Health 11 (2018): 925-935.</t>
  </si>
  <si>
    <t>https://link.springer.com/article/10.1007/s11869-018-0596-y</t>
  </si>
  <si>
    <t>@article{haque2018particulate,
  title={Particulate black carbon and gaseous emission from brick kilns in Greater Dhaka region, Bangladesh},
  author={Haque, Md Imdadul and Nahar, Kamrun and Kabir, Md Humayun and Salam, Abdus},
  journal={Air Quality, Atmosphere \&amp; Health},
  volume={11},
  pages={925--935},
  year={2018},
  publisher={Springer}
}</t>
  </si>
  <si>
    <t>ANNUAL BRICK PRODUCTION VALUES (IN MILLIONS) PER KILN</t>
  </si>
  <si>
    <t xml:space="preserve">AVG </t>
  </si>
  <si>
    <t>MEDIAN</t>
  </si>
  <si>
    <t>WEIGHT OF BRICKS</t>
  </si>
  <si>
    <t>KG</t>
  </si>
  <si>
    <t>HOURLY BRICK PRODUCTION VALUES PER KILN</t>
  </si>
  <si>
    <t>HOURLY FUEL CONSUMPTION VALUES PER KILN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</si>
</sst>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10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/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quotePrefix="1" applyAlignment="1">
      <alignment wrapText="1"/>
    </xf>
    <xf numFmtId="0" fontId="6" fillId="0" borderId="0" xfId="0" applyFont="1"/>
    <xf numFmtId="0" fontId="7" fillId="0" borderId="0" xfId="0" applyFont="1" applyAlignment="1">
      <alignment vertical="center"/>
    </xf>
    <xf numFmtId="0" fontId="6" fillId="0" borderId="0" xfId="1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0" fillId="0" borderId="0" xfId="0" applyFill="1" applyAlignment="1">
      <alignment horizontal="left" vertical="center"/>
    </xf>
    <xf numFmtId="164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nk.springer.com/article/10.1007/s11869-018-0596-y" TargetMode="External"/><Relationship Id="rId3" Type="http://schemas.openxmlformats.org/officeDocument/2006/relationships/hyperlink" Target="https://www.gkspl.in/publication/brick-kilns-performance-assessment-roadmap-cleaner-brick-production-india-2012/" TargetMode="External"/><Relationship Id="rId7" Type="http://schemas.openxmlformats.org/officeDocument/2006/relationships/hyperlink" Target="https://www.mdpi.com/2073-4433/10/3/107" TargetMode="External"/><Relationship Id="rId2" Type="http://schemas.openxmlformats.org/officeDocument/2006/relationships/hyperlink" Target="https://www.sciencedirect.com/science/article/abs/pii/S0959652620306004?via%3Dihub" TargetMode="External"/><Relationship Id="rId1" Type="http://schemas.openxmlformats.org/officeDocument/2006/relationships/hyperlink" Target="https://pubs.acs.org/doi/abs/10.1021/es500186g" TargetMode="External"/><Relationship Id="rId6" Type="http://schemas.openxmlformats.org/officeDocument/2006/relationships/hyperlink" Target="https://www.sciencedirect.com/science/article/abs/pii/S1352231014006888" TargetMode="External"/><Relationship Id="rId5" Type="http://schemas.openxmlformats.org/officeDocument/2006/relationships/hyperlink" Target="https://acp.copernicus.org/preprints/acp-2016-154/" TargetMode="External"/><Relationship Id="rId4" Type="http://schemas.openxmlformats.org/officeDocument/2006/relationships/hyperlink" Target="https://acp.copernicus.org/articles/18/2259/201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6439A-48ED-9A4C-BC3D-287A2B3DCC42}">
  <dimension ref="A1:D9"/>
  <sheetViews>
    <sheetView workbookViewId="0">
      <selection activeCell="E2" sqref="E2"/>
    </sheetView>
  </sheetViews>
  <sheetFormatPr baseColWidth="10" defaultRowHeight="16" x14ac:dyDescent="0.2"/>
  <cols>
    <col min="2" max="2" width="59.33203125" customWidth="1"/>
    <col min="3" max="3" width="18.6640625" customWidth="1"/>
    <col min="4" max="4" width="41.6640625" customWidth="1"/>
  </cols>
  <sheetData>
    <row r="1" spans="1:4" ht="17" x14ac:dyDescent="0.2">
      <c r="A1" s="7" t="s">
        <v>28</v>
      </c>
      <c r="B1" s="7" t="s">
        <v>29</v>
      </c>
      <c r="C1" s="7" t="s">
        <v>30</v>
      </c>
      <c r="D1" s="8" t="s">
        <v>31</v>
      </c>
    </row>
    <row r="2" spans="1:4" ht="187" x14ac:dyDescent="0.2">
      <c r="A2" s="9">
        <v>1</v>
      </c>
      <c r="B2" s="10" t="s">
        <v>32</v>
      </c>
      <c r="C2" s="11" t="s">
        <v>33</v>
      </c>
      <c r="D2" s="12" t="s">
        <v>34</v>
      </c>
    </row>
    <row r="3" spans="1:4" ht="409.5" x14ac:dyDescent="0.2">
      <c r="A3" s="9">
        <v>2</v>
      </c>
      <c r="B3" s="10" t="s">
        <v>35</v>
      </c>
      <c r="C3" s="11" t="s">
        <v>36</v>
      </c>
      <c r="D3" s="12" t="s">
        <v>37</v>
      </c>
    </row>
    <row r="4" spans="1:4" ht="204" x14ac:dyDescent="0.2">
      <c r="A4" s="9">
        <v>3</v>
      </c>
      <c r="B4" s="10" t="s">
        <v>38</v>
      </c>
      <c r="C4" s="11" t="s">
        <v>39</v>
      </c>
      <c r="D4" s="12" t="s">
        <v>40</v>
      </c>
    </row>
    <row r="5" spans="1:4" ht="323" x14ac:dyDescent="0.2">
      <c r="A5" s="9">
        <v>4</v>
      </c>
      <c r="B5" s="10" t="s">
        <v>41</v>
      </c>
      <c r="C5" s="11" t="s">
        <v>42</v>
      </c>
      <c r="D5" s="12" t="s">
        <v>43</v>
      </c>
    </row>
    <row r="6" spans="1:4" ht="323" x14ac:dyDescent="0.2">
      <c r="A6" s="9">
        <v>5</v>
      </c>
      <c r="B6" s="10" t="s">
        <v>44</v>
      </c>
      <c r="C6" s="11" t="s">
        <v>45</v>
      </c>
      <c r="D6" s="12" t="s">
        <v>46</v>
      </c>
    </row>
    <row r="7" spans="1:4" ht="238" x14ac:dyDescent="0.2">
      <c r="A7" s="9">
        <v>6</v>
      </c>
      <c r="B7" s="10" t="s">
        <v>47</v>
      </c>
      <c r="C7" s="11" t="s">
        <v>48</v>
      </c>
      <c r="D7" s="13" t="s">
        <v>49</v>
      </c>
    </row>
    <row r="8" spans="1:4" ht="255" x14ac:dyDescent="0.2">
      <c r="A8" s="9">
        <v>7</v>
      </c>
      <c r="B8" s="10" t="s">
        <v>50</v>
      </c>
      <c r="C8" s="11" t="s">
        <v>51</v>
      </c>
      <c r="D8" s="12" t="s">
        <v>52</v>
      </c>
    </row>
    <row r="9" spans="1:4" ht="204" x14ac:dyDescent="0.2">
      <c r="A9" s="9">
        <v>8</v>
      </c>
      <c r="B9" s="10" t="s">
        <v>53</v>
      </c>
      <c r="C9" s="11" t="s">
        <v>54</v>
      </c>
      <c r="D9" s="13" t="s">
        <v>55</v>
      </c>
    </row>
  </sheetData>
  <hyperlinks>
    <hyperlink ref="C3" r:id="rId1" xr:uid="{E96C89C0-9AAA-6C4C-B8B0-11E8EFA18560}"/>
    <hyperlink ref="C2" r:id="rId2" location="preview-section-snippets" xr:uid="{346FAB03-1C23-7E4F-892C-782AFB7A203F}"/>
    <hyperlink ref="C4" r:id="rId3" xr:uid="{E61877CB-9DEF-FD42-923B-BD1CF4C9F726}"/>
    <hyperlink ref="C5" r:id="rId4" xr:uid="{4F943B20-7CBB-4A4E-B617-A9EE75A3CB0C}"/>
    <hyperlink ref="C6" r:id="rId5" xr:uid="{423C4412-C99E-504D-826F-1F9E8BA58900}"/>
    <hyperlink ref="C7" r:id="rId6" xr:uid="{D62D3EEB-8BA6-4946-AECD-464B4C90122C}"/>
    <hyperlink ref="C8" r:id="rId7" xr:uid="{85595C3D-6D48-C542-95A8-CF9258C8CF83}"/>
    <hyperlink ref="C9" r:id="rId8" xr:uid="{A10EDB32-BAFE-DF44-9216-B2652DDEE4C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15FD1-0EE4-2B44-BA7C-14C287A3C829}">
  <dimension ref="A1:D21"/>
  <sheetViews>
    <sheetView workbookViewId="0">
      <selection activeCell="A23" sqref="A23"/>
    </sheetView>
  </sheetViews>
  <sheetFormatPr baseColWidth="10" defaultRowHeight="16" x14ac:dyDescent="0.2"/>
  <sheetData>
    <row r="1" spans="1:4" x14ac:dyDescent="0.2">
      <c r="A1" s="17" t="s">
        <v>56</v>
      </c>
      <c r="B1" s="18"/>
      <c r="C1" s="18"/>
      <c r="D1" s="18"/>
    </row>
    <row r="2" spans="1:4" x14ac:dyDescent="0.2">
      <c r="A2" s="19" t="s">
        <v>6</v>
      </c>
      <c r="B2" s="19" t="s">
        <v>0</v>
      </c>
      <c r="C2" s="19"/>
      <c r="D2" s="19" t="s">
        <v>5</v>
      </c>
    </row>
    <row r="3" spans="1:4" x14ac:dyDescent="0.2">
      <c r="A3">
        <v>1</v>
      </c>
      <c r="B3" s="19">
        <v>3</v>
      </c>
      <c r="C3" s="19"/>
      <c r="D3" s="19">
        <v>3</v>
      </c>
    </row>
    <row r="4" spans="1:4" x14ac:dyDescent="0.2">
      <c r="A4">
        <v>2</v>
      </c>
      <c r="B4" s="19">
        <v>4</v>
      </c>
      <c r="C4" s="19"/>
      <c r="D4" s="19"/>
    </row>
    <row r="5" spans="1:4" x14ac:dyDescent="0.2">
      <c r="A5">
        <v>3</v>
      </c>
      <c r="B5" s="19">
        <v>3</v>
      </c>
      <c r="C5" s="19"/>
      <c r="D5" s="19">
        <v>3</v>
      </c>
    </row>
    <row r="6" spans="1:4" x14ac:dyDescent="0.2">
      <c r="A6" s="20" t="s">
        <v>57</v>
      </c>
      <c r="B6" s="21">
        <f>AVERAGE(B3:B5)</f>
        <v>3.3333333333333335</v>
      </c>
      <c r="C6" s="21"/>
      <c r="D6" s="21">
        <f>AVERAGE(D3:D5)</f>
        <v>3</v>
      </c>
    </row>
    <row r="7" spans="1:4" x14ac:dyDescent="0.2">
      <c r="A7" s="20" t="s">
        <v>58</v>
      </c>
      <c r="B7" s="19">
        <f>MEDIAN(B3:B5)</f>
        <v>3</v>
      </c>
      <c r="C7" s="19"/>
      <c r="D7" s="19">
        <f>MEDIAN(D3:D5)</f>
        <v>3</v>
      </c>
    </row>
    <row r="8" spans="1:4" x14ac:dyDescent="0.2">
      <c r="A8" s="17" t="s">
        <v>59</v>
      </c>
      <c r="B8" s="19"/>
      <c r="C8" s="19"/>
      <c r="D8" s="19"/>
    </row>
    <row r="9" spans="1:4" x14ac:dyDescent="0.2">
      <c r="A9" s="19" t="s">
        <v>6</v>
      </c>
      <c r="B9" s="19" t="s">
        <v>60</v>
      </c>
      <c r="C9" s="19"/>
      <c r="D9" s="19"/>
    </row>
    <row r="10" spans="1:4" x14ac:dyDescent="0.2">
      <c r="A10">
        <v>1</v>
      </c>
      <c r="B10" s="19">
        <v>3.5</v>
      </c>
      <c r="C10" s="19"/>
      <c r="D10" s="19"/>
    </row>
    <row r="11" spans="1:4" x14ac:dyDescent="0.2">
      <c r="A11">
        <v>2</v>
      </c>
      <c r="B11" s="19">
        <v>3.5</v>
      </c>
      <c r="C11" s="19"/>
      <c r="D11" s="19"/>
    </row>
    <row r="12" spans="1:4" x14ac:dyDescent="0.2">
      <c r="A12" s="20" t="s">
        <v>57</v>
      </c>
      <c r="B12" s="21">
        <f>AVERAGE(B10:B11)</f>
        <v>3.5</v>
      </c>
      <c r="C12" s="21"/>
      <c r="D12" s="19"/>
    </row>
    <row r="13" spans="1:4" x14ac:dyDescent="0.2">
      <c r="A13" s="20" t="s">
        <v>58</v>
      </c>
      <c r="B13" s="19">
        <f>MEDIAN(B10:B11)</f>
        <v>3.5</v>
      </c>
      <c r="C13" s="19"/>
      <c r="D13" s="1"/>
    </row>
    <row r="15" spans="1:4" x14ac:dyDescent="0.2">
      <c r="A15" s="17" t="s">
        <v>61</v>
      </c>
    </row>
    <row r="16" spans="1:4" x14ac:dyDescent="0.2">
      <c r="A16" t="s">
        <v>0</v>
      </c>
      <c r="B16">
        <f>35550/24</f>
        <v>1481.25</v>
      </c>
    </row>
    <row r="17" spans="1:2" x14ac:dyDescent="0.2">
      <c r="A17" t="s">
        <v>5</v>
      </c>
      <c r="B17">
        <f>72800/35</f>
        <v>2080</v>
      </c>
    </row>
    <row r="19" spans="1:2" x14ac:dyDescent="0.2">
      <c r="A19" s="17" t="s">
        <v>62</v>
      </c>
    </row>
    <row r="20" spans="1:2" x14ac:dyDescent="0.2">
      <c r="A20" t="s">
        <v>0</v>
      </c>
      <c r="B20">
        <v>210</v>
      </c>
    </row>
    <row r="21" spans="1:2" x14ac:dyDescent="0.2">
      <c r="A21" t="s">
        <v>5</v>
      </c>
      <c r="B21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F6F25-2B88-A846-A5FA-F83AC57AFFF9}">
  <dimension ref="A1:X41"/>
  <sheetViews>
    <sheetView tabSelected="1" topLeftCell="J1" zoomScale="91" workbookViewId="0">
      <selection activeCell="F53" sqref="F53"/>
    </sheetView>
  </sheetViews>
  <sheetFormatPr baseColWidth="10" defaultRowHeight="16" x14ac:dyDescent="0.2"/>
  <sheetData>
    <row r="1" spans="1:24" ht="17" x14ac:dyDescent="0.2">
      <c r="A1" s="4" t="s">
        <v>6</v>
      </c>
      <c r="B1" s="4" t="s">
        <v>7</v>
      </c>
      <c r="C1" s="4" t="s">
        <v>8</v>
      </c>
      <c r="D1" s="5" t="s">
        <v>9</v>
      </c>
      <c r="E1" s="6" t="s">
        <v>10</v>
      </c>
      <c r="F1" s="4" t="s">
        <v>1</v>
      </c>
      <c r="G1" s="4" t="s">
        <v>11</v>
      </c>
      <c r="H1" s="4" t="s">
        <v>3</v>
      </c>
      <c r="I1" s="4" t="s">
        <v>12</v>
      </c>
      <c r="J1" s="4" t="s">
        <v>4</v>
      </c>
      <c r="K1" s="4" t="s">
        <v>13</v>
      </c>
      <c r="L1" s="4" t="s">
        <v>2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4" t="s">
        <v>19</v>
      </c>
      <c r="S1" s="4" t="s">
        <v>20</v>
      </c>
      <c r="T1" s="4" t="s">
        <v>21</v>
      </c>
      <c r="U1" s="4" t="s">
        <v>22</v>
      </c>
      <c r="V1" s="4" t="s">
        <v>23</v>
      </c>
      <c r="W1" s="4" t="s">
        <v>24</v>
      </c>
      <c r="X1" s="4" t="s">
        <v>25</v>
      </c>
    </row>
    <row r="2" spans="1:24" x14ac:dyDescent="0.2">
      <c r="A2">
        <v>1</v>
      </c>
      <c r="B2" s="1" t="s">
        <v>26</v>
      </c>
      <c r="C2" s="1" t="s">
        <v>27</v>
      </c>
      <c r="D2">
        <v>4.0540540540540501E-2</v>
      </c>
      <c r="E2" s="22"/>
      <c r="F2" s="23">
        <f>42.22*0.0405405405405405</f>
        <v>1.71162162162162</v>
      </c>
      <c r="G2" s="23"/>
      <c r="H2" s="23"/>
      <c r="I2" s="23"/>
      <c r="J2" s="23"/>
      <c r="K2" s="23"/>
      <c r="L2" s="23">
        <f>213*D2</f>
        <v>8.6351351351351262</v>
      </c>
      <c r="M2" s="1">
        <f>1.42*D2</f>
        <v>5.7567567567567507E-2</v>
      </c>
      <c r="N2" s="1"/>
      <c r="O2" s="1"/>
      <c r="P2" s="1"/>
      <c r="Q2" s="1"/>
    </row>
    <row r="3" spans="1:24" x14ac:dyDescent="0.2">
      <c r="A3" s="16">
        <v>2</v>
      </c>
      <c r="B3" s="1" t="s">
        <v>26</v>
      </c>
      <c r="C3" s="1" t="s">
        <v>27</v>
      </c>
      <c r="D3">
        <v>1</v>
      </c>
      <c r="E3" s="23">
        <v>0.04</v>
      </c>
      <c r="F3" s="23">
        <v>0.33</v>
      </c>
      <c r="G3" s="23">
        <v>7.0000000000000007E-2</v>
      </c>
      <c r="H3" s="23">
        <v>0.27</v>
      </c>
      <c r="I3" s="23">
        <f>(1-0.35)*H3</f>
        <v>0.17550000000000002</v>
      </c>
      <c r="J3" s="23">
        <f>(1-0.91)*H3</f>
        <v>2.4299999999999992E-2</v>
      </c>
      <c r="K3" s="23"/>
      <c r="L3" s="23"/>
      <c r="M3" s="1"/>
      <c r="N3" s="1"/>
      <c r="O3" s="1"/>
      <c r="P3" s="1"/>
      <c r="Q3" s="1"/>
    </row>
    <row r="4" spans="1:24" x14ac:dyDescent="0.2">
      <c r="A4" s="16">
        <v>2</v>
      </c>
      <c r="B4" s="1" t="s">
        <v>26</v>
      </c>
      <c r="C4" s="1" t="s">
        <v>27</v>
      </c>
      <c r="D4">
        <v>1</v>
      </c>
      <c r="E4" s="22">
        <v>0.12</v>
      </c>
      <c r="F4" s="23">
        <v>0.08</v>
      </c>
      <c r="G4" s="23">
        <v>0.03</v>
      </c>
      <c r="H4" s="23">
        <v>0.09</v>
      </c>
      <c r="I4" s="23">
        <f>(1-0.42)*H4</f>
        <v>5.2200000000000003E-2</v>
      </c>
      <c r="J4" s="23">
        <f>(1-0.93)*H4</f>
        <v>6.2999999999999957E-3</v>
      </c>
      <c r="K4" s="23"/>
      <c r="L4" s="23"/>
      <c r="M4" s="1"/>
      <c r="N4" s="1"/>
      <c r="O4" s="1"/>
      <c r="P4" s="1"/>
      <c r="Q4" s="1"/>
    </row>
    <row r="5" spans="1:24" x14ac:dyDescent="0.2">
      <c r="A5" s="14">
        <v>2</v>
      </c>
      <c r="B5" s="1" t="s">
        <v>26</v>
      </c>
      <c r="C5" s="1" t="s">
        <v>27</v>
      </c>
      <c r="D5">
        <v>1</v>
      </c>
      <c r="E5" s="23">
        <v>0.08</v>
      </c>
      <c r="F5" s="23">
        <v>0.14000000000000001</v>
      </c>
      <c r="G5" s="23">
        <v>0.05</v>
      </c>
      <c r="H5" s="23">
        <v>0.11</v>
      </c>
      <c r="I5" s="23">
        <f>(1-0.46)*H5</f>
        <v>5.9400000000000001E-2</v>
      </c>
      <c r="J5" s="23">
        <f>(1-0.96)*H5</f>
        <v>4.4000000000000037E-3</v>
      </c>
      <c r="K5" s="23"/>
      <c r="L5" s="23"/>
      <c r="M5" s="1"/>
      <c r="N5" s="1"/>
      <c r="O5" s="1"/>
      <c r="P5" s="1"/>
      <c r="Q5" s="1"/>
    </row>
    <row r="6" spans="1:24" x14ac:dyDescent="0.2">
      <c r="A6" s="14">
        <v>3</v>
      </c>
      <c r="B6" s="1" t="s">
        <v>26</v>
      </c>
      <c r="C6" s="1" t="s">
        <v>27</v>
      </c>
      <c r="D6">
        <v>1</v>
      </c>
      <c r="E6" s="23"/>
      <c r="F6" s="23">
        <v>0.18</v>
      </c>
      <c r="G6" s="24"/>
      <c r="H6" s="25">
        <v>0.13</v>
      </c>
      <c r="I6" s="25"/>
      <c r="J6" s="23">
        <v>0.01</v>
      </c>
      <c r="K6" s="23">
        <v>0.55000000000000004</v>
      </c>
      <c r="L6" s="23">
        <v>0.66</v>
      </c>
      <c r="M6" s="1"/>
      <c r="N6" s="1"/>
      <c r="O6" s="1"/>
      <c r="P6" s="1"/>
      <c r="Q6" s="1"/>
    </row>
    <row r="7" spans="1:24" x14ac:dyDescent="0.2">
      <c r="A7" s="14">
        <v>3</v>
      </c>
      <c r="B7" s="1" t="s">
        <v>26</v>
      </c>
      <c r="C7" s="1" t="s">
        <v>27</v>
      </c>
      <c r="D7">
        <v>1</v>
      </c>
      <c r="E7" s="23"/>
      <c r="F7" s="23">
        <v>0.18</v>
      </c>
      <c r="G7" s="24"/>
      <c r="H7" s="25">
        <v>0.13</v>
      </c>
      <c r="I7" s="25"/>
      <c r="J7" s="23">
        <v>0.01</v>
      </c>
      <c r="K7" s="23">
        <v>0.55000000000000004</v>
      </c>
      <c r="L7" s="23">
        <v>0.66</v>
      </c>
      <c r="M7" s="1"/>
      <c r="N7" s="1"/>
      <c r="O7" s="1"/>
      <c r="P7" s="1"/>
      <c r="Q7" s="1"/>
    </row>
    <row r="8" spans="1:24" x14ac:dyDescent="0.2">
      <c r="A8" s="14">
        <v>3</v>
      </c>
      <c r="B8" s="1" t="s">
        <v>26</v>
      </c>
      <c r="C8" s="1" t="s">
        <v>27</v>
      </c>
      <c r="D8">
        <v>1</v>
      </c>
      <c r="E8" s="23"/>
      <c r="F8" s="23">
        <v>0.18</v>
      </c>
      <c r="G8" s="24"/>
      <c r="H8" s="25">
        <v>0.13</v>
      </c>
      <c r="I8" s="25"/>
      <c r="J8" s="23">
        <v>0.01</v>
      </c>
      <c r="K8" s="23">
        <v>0.55000000000000004</v>
      </c>
      <c r="L8" s="23">
        <v>0.66</v>
      </c>
      <c r="M8" s="1"/>
      <c r="N8" s="1"/>
      <c r="O8" s="1"/>
      <c r="P8" s="1"/>
      <c r="Q8" s="1"/>
    </row>
    <row r="9" spans="1:24" x14ac:dyDescent="0.2">
      <c r="A9" s="14">
        <v>6</v>
      </c>
      <c r="B9" s="1" t="s">
        <v>26</v>
      </c>
      <c r="C9" s="1" t="s">
        <v>27</v>
      </c>
      <c r="D9">
        <v>1</v>
      </c>
      <c r="E9" s="23">
        <v>0.86</v>
      </c>
      <c r="F9" s="23">
        <v>0.89</v>
      </c>
      <c r="G9" s="23"/>
      <c r="H9" s="23"/>
      <c r="I9" s="23"/>
      <c r="J9" s="23"/>
      <c r="K9" s="23">
        <v>0.51</v>
      </c>
      <c r="L9" s="23">
        <v>0.52</v>
      </c>
      <c r="M9" s="1"/>
      <c r="N9" s="1"/>
      <c r="O9" s="1"/>
      <c r="P9" s="1"/>
      <c r="Q9" s="1"/>
    </row>
    <row r="10" spans="1:24" x14ac:dyDescent="0.2">
      <c r="A10" s="14">
        <v>6</v>
      </c>
      <c r="B10" s="1" t="s">
        <v>26</v>
      </c>
      <c r="C10" s="1" t="s">
        <v>27</v>
      </c>
      <c r="D10">
        <v>1</v>
      </c>
      <c r="E10" s="23">
        <v>0.86</v>
      </c>
      <c r="F10" s="23">
        <v>0.89</v>
      </c>
      <c r="G10" s="23"/>
      <c r="H10" s="23"/>
      <c r="I10" s="23"/>
      <c r="J10" s="23"/>
      <c r="K10" s="23">
        <v>0.51</v>
      </c>
      <c r="L10" s="23">
        <v>0.52</v>
      </c>
      <c r="M10" s="1"/>
      <c r="N10" s="1"/>
      <c r="O10" s="1"/>
      <c r="P10" s="1"/>
      <c r="Q10" s="1"/>
    </row>
    <row r="11" spans="1:24" x14ac:dyDescent="0.2">
      <c r="A11" s="14">
        <v>6</v>
      </c>
      <c r="B11" s="1" t="s">
        <v>26</v>
      </c>
      <c r="C11" s="1" t="s">
        <v>27</v>
      </c>
      <c r="D11">
        <v>1</v>
      </c>
      <c r="E11" s="23">
        <v>0.86</v>
      </c>
      <c r="F11" s="23">
        <v>0.89</v>
      </c>
      <c r="G11" s="23"/>
      <c r="H11" s="23"/>
      <c r="I11" s="23"/>
      <c r="J11" s="23"/>
      <c r="K11" s="23">
        <v>0.51</v>
      </c>
      <c r="L11" s="23">
        <v>0.52</v>
      </c>
      <c r="M11" s="1"/>
      <c r="N11" s="1"/>
      <c r="O11" s="1"/>
      <c r="P11" s="1"/>
      <c r="Q11" s="1"/>
    </row>
    <row r="12" spans="1:24" x14ac:dyDescent="0.2">
      <c r="A12" s="14">
        <v>6</v>
      </c>
      <c r="B12" s="1" t="s">
        <v>26</v>
      </c>
      <c r="C12" s="1" t="s">
        <v>27</v>
      </c>
      <c r="D12">
        <v>1</v>
      </c>
      <c r="E12" s="23">
        <v>0.86</v>
      </c>
      <c r="F12" s="23">
        <v>0.89</v>
      </c>
      <c r="G12" s="23"/>
      <c r="H12" s="23"/>
      <c r="I12" s="23"/>
      <c r="J12" s="23"/>
      <c r="K12" s="23">
        <v>0.51</v>
      </c>
      <c r="L12" s="23">
        <v>0.52</v>
      </c>
      <c r="M12" s="1"/>
      <c r="N12" s="1"/>
      <c r="O12" s="1"/>
      <c r="P12" s="1"/>
      <c r="Q12" s="1"/>
    </row>
    <row r="13" spans="1:24" x14ac:dyDescent="0.2">
      <c r="A13" s="14">
        <v>6</v>
      </c>
      <c r="B13" s="1" t="s">
        <v>26</v>
      </c>
      <c r="C13" s="1" t="s">
        <v>27</v>
      </c>
      <c r="D13">
        <v>1</v>
      </c>
      <c r="E13" s="23">
        <v>0.86</v>
      </c>
      <c r="F13" s="23">
        <v>0.89</v>
      </c>
      <c r="G13" s="23"/>
      <c r="H13" s="23"/>
      <c r="I13" s="23"/>
      <c r="J13" s="23"/>
      <c r="K13" s="23">
        <v>0.51</v>
      </c>
      <c r="L13" s="23">
        <v>0.52</v>
      </c>
      <c r="M13" s="1"/>
      <c r="N13" s="1"/>
      <c r="O13" s="1"/>
      <c r="P13" s="1"/>
      <c r="Q13" s="1"/>
    </row>
    <row r="14" spans="1:24" x14ac:dyDescent="0.2">
      <c r="A14" s="14">
        <v>7</v>
      </c>
      <c r="B14" s="1" t="s">
        <v>26</v>
      </c>
      <c r="C14" s="1" t="s">
        <v>27</v>
      </c>
      <c r="D14">
        <v>1</v>
      </c>
      <c r="E14" s="22">
        <v>0.3</v>
      </c>
      <c r="F14" s="23">
        <v>0.4</v>
      </c>
      <c r="G14" s="23">
        <v>0.08</v>
      </c>
      <c r="H14" s="23">
        <v>0.04</v>
      </c>
      <c r="I14" s="23"/>
      <c r="J14" s="23"/>
      <c r="K14" s="23">
        <v>0.6</v>
      </c>
      <c r="L14" s="23">
        <v>2.6</v>
      </c>
      <c r="M14" s="1"/>
      <c r="N14" s="1"/>
      <c r="O14" s="1"/>
      <c r="P14" s="1"/>
      <c r="Q14" s="1"/>
    </row>
    <row r="15" spans="1:24" x14ac:dyDescent="0.2">
      <c r="A15" s="16">
        <v>7</v>
      </c>
      <c r="B15" s="1" t="s">
        <v>26</v>
      </c>
      <c r="C15" s="1" t="s">
        <v>27</v>
      </c>
      <c r="D15">
        <v>1</v>
      </c>
      <c r="E15" s="22">
        <v>0.1</v>
      </c>
      <c r="F15" s="23">
        <v>0.2</v>
      </c>
      <c r="G15" s="23">
        <v>0.04</v>
      </c>
      <c r="H15" s="23">
        <v>0.03</v>
      </c>
      <c r="I15" s="23"/>
      <c r="J15" s="23"/>
      <c r="K15" s="23">
        <v>1.2</v>
      </c>
      <c r="L15" s="23">
        <v>1.6</v>
      </c>
      <c r="M15" s="1"/>
      <c r="N15" s="1"/>
      <c r="O15" s="1"/>
      <c r="P15" s="1"/>
      <c r="Q15" s="1"/>
    </row>
    <row r="16" spans="1:24" x14ac:dyDescent="0.2">
      <c r="A16" s="16">
        <v>7</v>
      </c>
      <c r="B16" s="1" t="s">
        <v>26</v>
      </c>
      <c r="C16" s="1" t="s">
        <v>27</v>
      </c>
      <c r="D16">
        <v>1</v>
      </c>
      <c r="E16" s="22">
        <v>0.2</v>
      </c>
      <c r="F16" s="23">
        <v>0.1</v>
      </c>
      <c r="G16" s="23">
        <v>0.05</v>
      </c>
      <c r="H16" s="23">
        <v>0.03</v>
      </c>
      <c r="I16" s="23"/>
      <c r="J16" s="23"/>
      <c r="K16" s="23">
        <v>0.5</v>
      </c>
      <c r="L16" s="23">
        <v>0.4</v>
      </c>
      <c r="M16" s="1"/>
      <c r="N16" s="1"/>
      <c r="O16" s="1"/>
      <c r="P16" s="1"/>
      <c r="Q16" s="1"/>
    </row>
    <row r="17" spans="1:24" x14ac:dyDescent="0.2">
      <c r="A17" s="16">
        <v>7</v>
      </c>
      <c r="B17" s="1" t="s">
        <v>26</v>
      </c>
      <c r="C17" s="1" t="s">
        <v>27</v>
      </c>
      <c r="D17">
        <v>1</v>
      </c>
      <c r="E17" s="22">
        <v>0.2</v>
      </c>
      <c r="F17" s="23">
        <v>0.2</v>
      </c>
      <c r="G17" s="23">
        <v>0.04</v>
      </c>
      <c r="H17" s="23">
        <v>0.04</v>
      </c>
      <c r="I17" s="23"/>
      <c r="J17" s="23"/>
      <c r="K17" s="23">
        <v>0.1</v>
      </c>
      <c r="L17" s="23">
        <v>0.2</v>
      </c>
      <c r="M17" s="1"/>
      <c r="N17" s="1"/>
      <c r="O17" s="1"/>
      <c r="P17" s="1"/>
      <c r="Q17" s="1"/>
    </row>
    <row r="18" spans="1:24" x14ac:dyDescent="0.2">
      <c r="A18" s="14">
        <v>8</v>
      </c>
      <c r="B18" s="1" t="s">
        <v>26</v>
      </c>
      <c r="C18" s="1" t="s">
        <v>27</v>
      </c>
      <c r="D18">
        <v>1</v>
      </c>
      <c r="E18" s="23">
        <v>0.31</v>
      </c>
      <c r="F18" s="23">
        <v>0.44</v>
      </c>
      <c r="G18" s="23">
        <v>0.02</v>
      </c>
      <c r="H18" s="23">
        <v>0.3</v>
      </c>
      <c r="I18" s="23"/>
      <c r="J18" s="23"/>
      <c r="K18" s="23">
        <v>1.6</v>
      </c>
      <c r="L18" s="23">
        <v>1.8</v>
      </c>
      <c r="M18" s="1"/>
      <c r="N18" s="1"/>
      <c r="O18" s="1"/>
      <c r="P18" s="1">
        <v>47.2</v>
      </c>
      <c r="Q18" s="1">
        <v>76.7</v>
      </c>
    </row>
    <row r="19" spans="1:24" x14ac:dyDescent="0.2">
      <c r="A19" s="14">
        <v>1</v>
      </c>
      <c r="B19" s="2" t="s">
        <v>5</v>
      </c>
      <c r="C19" s="2" t="s">
        <v>27</v>
      </c>
      <c r="D19" s="5">
        <v>3.1593410000000002E-2</v>
      </c>
      <c r="E19" s="26"/>
      <c r="F19" s="27">
        <v>3.1909340000000001E-2</v>
      </c>
      <c r="G19" s="27"/>
      <c r="H19" s="27"/>
      <c r="I19" s="27"/>
      <c r="J19" s="27"/>
      <c r="K19" s="27"/>
      <c r="L19" s="27">
        <v>0.25179944999999998</v>
      </c>
      <c r="M19" s="2">
        <v>5.6868130000000003E-2</v>
      </c>
      <c r="N19" s="2"/>
      <c r="O19" s="2"/>
      <c r="P19" s="2"/>
      <c r="Q19" s="2"/>
      <c r="R19" s="5"/>
      <c r="S19" s="5"/>
      <c r="T19" s="5"/>
      <c r="U19" s="5"/>
      <c r="V19" s="5"/>
      <c r="W19" s="5"/>
    </row>
    <row r="20" spans="1:24" x14ac:dyDescent="0.2">
      <c r="A20" s="15">
        <v>2</v>
      </c>
      <c r="B20" s="2" t="s">
        <v>5</v>
      </c>
      <c r="C20" s="2" t="s">
        <v>27</v>
      </c>
      <c r="D20" s="5">
        <v>1</v>
      </c>
      <c r="E20" s="26">
        <v>7.0000000000000007E-2</v>
      </c>
      <c r="F20" s="27">
        <v>0.16</v>
      </c>
      <c r="G20" s="27">
        <v>0.02</v>
      </c>
      <c r="H20" s="27">
        <v>0.03</v>
      </c>
      <c r="I20" s="27">
        <f>(1-0.52)*H20</f>
        <v>1.44E-2</v>
      </c>
      <c r="J20" s="24">
        <f>(1-0.66)*H20</f>
        <v>1.0199999999999999E-2</v>
      </c>
      <c r="K20" s="27"/>
      <c r="L20" s="27"/>
      <c r="M20" s="2"/>
      <c r="N20" s="2"/>
      <c r="O20" s="2"/>
      <c r="P20" s="2"/>
      <c r="Q20" s="2"/>
      <c r="R20" s="5"/>
      <c r="S20" s="5"/>
      <c r="T20" s="5"/>
      <c r="U20" s="5"/>
      <c r="V20" s="5"/>
      <c r="W20" s="5"/>
    </row>
    <row r="21" spans="1:24" x14ac:dyDescent="0.2">
      <c r="A21" s="15">
        <v>2</v>
      </c>
      <c r="B21" s="2" t="s">
        <v>5</v>
      </c>
      <c r="C21" s="2" t="s">
        <v>27</v>
      </c>
      <c r="D21" s="5">
        <v>1</v>
      </c>
      <c r="E21" s="26">
        <v>0.01</v>
      </c>
      <c r="F21" s="27">
        <v>0.03</v>
      </c>
      <c r="G21" s="27">
        <v>0.01</v>
      </c>
      <c r="H21" s="27">
        <v>0.01</v>
      </c>
      <c r="I21" s="27">
        <f>(1-0.21)*H21</f>
        <v>7.9000000000000008E-3</v>
      </c>
      <c r="J21" s="24">
        <v>0</v>
      </c>
      <c r="K21" s="27"/>
      <c r="L21" s="27"/>
      <c r="M21" s="2"/>
      <c r="N21" s="2"/>
      <c r="O21" s="2"/>
      <c r="P21" s="2"/>
      <c r="Q21" s="2"/>
      <c r="R21" s="5"/>
      <c r="S21" s="5"/>
      <c r="T21" s="5"/>
      <c r="U21" s="5"/>
      <c r="V21" s="5"/>
      <c r="W21" s="5"/>
    </row>
    <row r="22" spans="1:24" x14ac:dyDescent="0.2">
      <c r="A22" s="15">
        <v>2</v>
      </c>
      <c r="B22" s="2" t="s">
        <v>5</v>
      </c>
      <c r="C22" s="2" t="s">
        <v>27</v>
      </c>
      <c r="D22" s="5">
        <v>1</v>
      </c>
      <c r="E22" s="26">
        <v>0.03</v>
      </c>
      <c r="F22" s="27">
        <v>0.19</v>
      </c>
      <c r="G22" s="27">
        <v>2E-3</v>
      </c>
      <c r="H22" s="27">
        <v>0.01</v>
      </c>
      <c r="I22" s="27">
        <f>(1-0.22)*H22</f>
        <v>7.8000000000000005E-3</v>
      </c>
      <c r="J22" s="24">
        <f>(1-0.85)*H22</f>
        <v>1.5000000000000002E-3</v>
      </c>
      <c r="K22" s="27"/>
      <c r="L22" s="27"/>
      <c r="M22" s="2"/>
      <c r="N22" s="2"/>
      <c r="O22" s="2"/>
      <c r="P22" s="2"/>
      <c r="Q22" s="2"/>
      <c r="R22" s="5"/>
      <c r="S22" s="5"/>
      <c r="T22" s="5"/>
      <c r="U22" s="5"/>
      <c r="V22" s="5"/>
      <c r="W22" s="5"/>
    </row>
    <row r="23" spans="1:24" x14ac:dyDescent="0.2">
      <c r="A23" s="15">
        <v>2</v>
      </c>
      <c r="B23" s="2" t="s">
        <v>5</v>
      </c>
      <c r="C23" s="2" t="s">
        <v>27</v>
      </c>
      <c r="D23" s="5">
        <v>1</v>
      </c>
      <c r="E23" s="26">
        <v>0.02</v>
      </c>
      <c r="F23" s="27">
        <v>0.05</v>
      </c>
      <c r="G23" s="27">
        <v>0.01</v>
      </c>
      <c r="H23" s="27">
        <v>0.02</v>
      </c>
      <c r="I23" s="27">
        <f>(1-0.38)*H23</f>
        <v>1.24E-2</v>
      </c>
      <c r="J23" s="27">
        <f>(1-0.75)*H23</f>
        <v>5.0000000000000001E-3</v>
      </c>
      <c r="K23" s="27"/>
      <c r="L23" s="27"/>
      <c r="M23" s="2"/>
      <c r="N23" s="2"/>
      <c r="O23" s="2"/>
      <c r="P23" s="2"/>
      <c r="Q23" s="2"/>
      <c r="R23" s="5"/>
      <c r="S23" s="5"/>
      <c r="T23" s="5"/>
      <c r="U23" s="5"/>
      <c r="V23" s="5"/>
      <c r="W23" s="5"/>
    </row>
    <row r="24" spans="1:24" x14ac:dyDescent="0.2">
      <c r="A24" s="15">
        <v>2</v>
      </c>
      <c r="B24" s="2" t="s">
        <v>5</v>
      </c>
      <c r="C24" s="2" t="s">
        <v>27</v>
      </c>
      <c r="D24" s="5">
        <v>1</v>
      </c>
      <c r="E24" s="26">
        <v>0.02</v>
      </c>
      <c r="F24" s="27">
        <v>0.03</v>
      </c>
      <c r="G24" s="27">
        <v>4.0000000000000001E-3</v>
      </c>
      <c r="H24" s="27">
        <v>4.0000000000000001E-3</v>
      </c>
      <c r="I24" s="27">
        <f>(1-0.32)*H24</f>
        <v>2.7199999999999998E-3</v>
      </c>
      <c r="J24" s="27">
        <f>(1-0.9)*H24</f>
        <v>3.9999999999999991E-4</v>
      </c>
      <c r="K24" s="27"/>
      <c r="L24" s="27"/>
      <c r="M24" s="2"/>
      <c r="N24" s="2"/>
      <c r="O24" s="2"/>
      <c r="P24" s="2"/>
      <c r="Q24" s="2"/>
      <c r="R24" s="5"/>
      <c r="S24" s="5"/>
      <c r="T24" s="5"/>
      <c r="U24" s="5"/>
      <c r="V24" s="5"/>
      <c r="W24" s="5"/>
    </row>
    <row r="25" spans="1:24" x14ac:dyDescent="0.2">
      <c r="A25" s="14">
        <v>2</v>
      </c>
      <c r="B25" s="2" t="s">
        <v>5</v>
      </c>
      <c r="C25" s="2" t="s">
        <v>27</v>
      </c>
      <c r="D25" s="5">
        <v>1</v>
      </c>
      <c r="E25" s="27">
        <v>0.01</v>
      </c>
      <c r="F25" s="27">
        <v>0.06</v>
      </c>
      <c r="G25" s="27">
        <v>3.0000000000000001E-3</v>
      </c>
      <c r="H25" s="27">
        <v>0.01</v>
      </c>
      <c r="I25" s="27">
        <f>(1-0.3)*H25</f>
        <v>6.9999999999999993E-3</v>
      </c>
      <c r="J25" s="24">
        <f>(1-0.76)*H25</f>
        <v>2.3999999999999998E-3</v>
      </c>
      <c r="K25" s="27"/>
      <c r="L25" s="27"/>
      <c r="M25" s="2"/>
      <c r="N25" s="2"/>
      <c r="O25" s="2"/>
      <c r="P25" s="2"/>
      <c r="Q25" s="2"/>
      <c r="R25" s="5"/>
      <c r="S25" s="5"/>
      <c r="T25" s="5"/>
      <c r="U25" s="5"/>
      <c r="V25" s="5"/>
      <c r="W25" s="5"/>
    </row>
    <row r="26" spans="1:24" x14ac:dyDescent="0.2">
      <c r="A26" s="14">
        <v>3</v>
      </c>
      <c r="B26" s="2" t="s">
        <v>5</v>
      </c>
      <c r="C26" s="2" t="s">
        <v>27</v>
      </c>
      <c r="D26" s="5">
        <v>1</v>
      </c>
      <c r="E26" s="27"/>
      <c r="F26" s="27">
        <v>0.13</v>
      </c>
      <c r="G26" s="27"/>
      <c r="H26" s="28">
        <v>0.04</v>
      </c>
      <c r="I26" s="28"/>
      <c r="J26" s="27">
        <v>0.02</v>
      </c>
      <c r="K26" s="27">
        <v>0.28000000000000003</v>
      </c>
      <c r="L26" s="27">
        <v>0.32</v>
      </c>
      <c r="M26" s="2"/>
      <c r="N26" s="2"/>
      <c r="O26" s="2"/>
      <c r="P26" s="2"/>
      <c r="Q26" s="2"/>
      <c r="R26" s="5"/>
      <c r="S26" s="5"/>
      <c r="T26" s="5"/>
      <c r="U26" s="5"/>
      <c r="V26" s="5"/>
      <c r="W26" s="5"/>
    </row>
    <row r="27" spans="1:24" x14ac:dyDescent="0.2">
      <c r="A27" s="14">
        <v>3</v>
      </c>
      <c r="B27" s="2" t="s">
        <v>5</v>
      </c>
      <c r="C27" s="2" t="s">
        <v>27</v>
      </c>
      <c r="D27" s="5">
        <v>1</v>
      </c>
      <c r="E27" s="27"/>
      <c r="F27" s="27">
        <v>0.13</v>
      </c>
      <c r="G27" s="27"/>
      <c r="H27" s="28">
        <v>0.04</v>
      </c>
      <c r="I27" s="28"/>
      <c r="J27" s="27">
        <v>0.02</v>
      </c>
      <c r="K27" s="27">
        <v>0.28000000000000003</v>
      </c>
      <c r="L27" s="27">
        <v>0.32</v>
      </c>
      <c r="M27" s="2"/>
      <c r="N27" s="2"/>
      <c r="O27" s="2"/>
      <c r="P27" s="2"/>
      <c r="Q27" s="2"/>
      <c r="R27" s="5"/>
      <c r="S27" s="5"/>
      <c r="T27" s="5"/>
      <c r="U27" s="5"/>
      <c r="V27" s="5"/>
      <c r="W27" s="5"/>
    </row>
    <row r="28" spans="1:24" x14ac:dyDescent="0.2">
      <c r="A28" s="14">
        <v>4</v>
      </c>
      <c r="B28" s="2" t="s">
        <v>5</v>
      </c>
      <c r="C28" s="2" t="s">
        <v>27</v>
      </c>
      <c r="D28" s="5">
        <v>3.1593410000000002E-2</v>
      </c>
      <c r="E28" s="26">
        <v>0.1166</v>
      </c>
      <c r="F28" s="27">
        <v>0.47706043999999997</v>
      </c>
      <c r="G28" s="27"/>
      <c r="H28" s="27">
        <v>0.35302473000000001</v>
      </c>
      <c r="I28" s="27">
        <v>1.5742989999999998E-2</v>
      </c>
      <c r="J28" s="27">
        <v>3.3394229999999997E-2</v>
      </c>
      <c r="K28" s="27"/>
      <c r="L28" s="27"/>
      <c r="M28" s="2"/>
      <c r="N28" s="2"/>
      <c r="O28" s="2"/>
      <c r="P28" s="2"/>
      <c r="Q28" s="2"/>
      <c r="R28" s="5"/>
      <c r="S28" s="5"/>
      <c r="T28" s="5"/>
      <c r="U28" s="5"/>
      <c r="V28" s="5"/>
      <c r="W28" s="5"/>
    </row>
    <row r="29" spans="1:24" x14ac:dyDescent="0.2">
      <c r="A29" s="14">
        <v>5</v>
      </c>
      <c r="B29" s="2" t="s">
        <v>5</v>
      </c>
      <c r="C29" s="2" t="s">
        <v>27</v>
      </c>
      <c r="D29" s="5">
        <v>3.1593410000000002E-2</v>
      </c>
      <c r="E29" s="26"/>
      <c r="F29" s="27"/>
      <c r="G29" s="27"/>
      <c r="H29" s="27"/>
      <c r="I29" s="27"/>
      <c r="J29" s="27"/>
      <c r="K29" s="27"/>
      <c r="L29" s="27">
        <v>0.40123626000000001</v>
      </c>
      <c r="M29" s="2">
        <v>4.2967030000000003E-2</v>
      </c>
      <c r="N29" s="2">
        <v>2.6065000000000002E-4</v>
      </c>
      <c r="O29" s="2">
        <v>8.8462000000000002E-4</v>
      </c>
      <c r="P29" s="2"/>
      <c r="Q29" s="2">
        <v>8.3991099999999996E-3</v>
      </c>
      <c r="R29" s="5">
        <v>3.1593400000000001E-3</v>
      </c>
      <c r="S29" s="2">
        <v>3.4752999999999997E-4</v>
      </c>
      <c r="T29" s="2">
        <v>7.7720000000000003E-4</v>
      </c>
      <c r="U29" s="5">
        <v>2.5022E-3</v>
      </c>
      <c r="V29" s="5">
        <v>3.7911999999999999E-4</v>
      </c>
      <c r="W29" s="2">
        <v>4.7074199999999997E-5</v>
      </c>
      <c r="X29" s="2">
        <v>4.1387400000000003E-5</v>
      </c>
    </row>
    <row r="30" spans="1:24" x14ac:dyDescent="0.2">
      <c r="A30" s="14">
        <v>6</v>
      </c>
      <c r="B30" s="2" t="s">
        <v>5</v>
      </c>
      <c r="C30" s="2" t="s">
        <v>27</v>
      </c>
      <c r="D30" s="5">
        <v>1</v>
      </c>
      <c r="E30" s="27"/>
      <c r="F30" s="27">
        <v>0.23</v>
      </c>
      <c r="G30" s="27"/>
      <c r="H30" s="27"/>
      <c r="I30" s="27"/>
      <c r="J30" s="27"/>
      <c r="K30" s="27"/>
      <c r="L30" s="27">
        <v>0.24</v>
      </c>
      <c r="M30" s="2"/>
      <c r="N30" s="2"/>
      <c r="O30" s="2"/>
      <c r="P30" s="2"/>
      <c r="Q30" s="2"/>
      <c r="R30" s="5"/>
      <c r="S30" s="5"/>
      <c r="T30" s="5"/>
      <c r="U30" s="5"/>
      <c r="V30" s="5"/>
      <c r="W30" s="5"/>
      <c r="X30" s="5"/>
    </row>
    <row r="31" spans="1:24" x14ac:dyDescent="0.2">
      <c r="A31" s="14">
        <v>6</v>
      </c>
      <c r="B31" s="2" t="s">
        <v>5</v>
      </c>
      <c r="C31" s="2" t="s">
        <v>27</v>
      </c>
      <c r="D31" s="5">
        <v>1</v>
      </c>
      <c r="E31" s="27"/>
      <c r="F31" s="27">
        <v>0.23</v>
      </c>
      <c r="G31" s="27"/>
      <c r="H31" s="27"/>
      <c r="I31" s="27"/>
      <c r="J31" s="27"/>
      <c r="K31" s="27"/>
      <c r="L31" s="27">
        <v>0.24</v>
      </c>
      <c r="M31" s="2"/>
      <c r="N31" s="2"/>
      <c r="O31" s="2"/>
      <c r="P31" s="2"/>
      <c r="Q31" s="2"/>
      <c r="R31" s="5"/>
      <c r="S31" s="5"/>
      <c r="T31" s="5"/>
      <c r="U31" s="5"/>
      <c r="V31" s="5"/>
      <c r="W31" s="5"/>
      <c r="X31" s="5"/>
    </row>
    <row r="32" spans="1:24" x14ac:dyDescent="0.2">
      <c r="A32" s="14">
        <v>6</v>
      </c>
      <c r="B32" s="2" t="s">
        <v>5</v>
      </c>
      <c r="C32" s="2" t="s">
        <v>27</v>
      </c>
      <c r="D32" s="5">
        <v>1</v>
      </c>
      <c r="E32" s="27"/>
      <c r="F32" s="27">
        <v>0.23</v>
      </c>
      <c r="G32" s="27"/>
      <c r="H32" s="27"/>
      <c r="I32" s="27"/>
      <c r="J32" s="27"/>
      <c r="K32" s="27"/>
      <c r="L32" s="27">
        <v>0.24</v>
      </c>
      <c r="M32" s="2"/>
      <c r="N32" s="2"/>
      <c r="O32" s="2"/>
      <c r="P32" s="2"/>
      <c r="Q32" s="2"/>
      <c r="R32" s="5"/>
      <c r="S32" s="5"/>
      <c r="T32" s="5"/>
      <c r="U32" s="5"/>
      <c r="V32" s="5"/>
      <c r="W32" s="5"/>
      <c r="X32" s="5"/>
    </row>
    <row r="33" spans="1:24" x14ac:dyDescent="0.2">
      <c r="A33" s="14">
        <v>6</v>
      </c>
      <c r="B33" s="2" t="s">
        <v>5</v>
      </c>
      <c r="C33" s="2" t="s">
        <v>27</v>
      </c>
      <c r="D33" s="5">
        <v>1</v>
      </c>
      <c r="E33" s="27"/>
      <c r="F33" s="27">
        <v>0.23</v>
      </c>
      <c r="G33" s="27"/>
      <c r="H33" s="27"/>
      <c r="I33" s="27"/>
      <c r="J33" s="27"/>
      <c r="K33" s="27"/>
      <c r="L33" s="27">
        <v>0.24</v>
      </c>
      <c r="M33" s="2"/>
      <c r="N33" s="2"/>
      <c r="O33" s="2"/>
      <c r="P33" s="2"/>
      <c r="Q33" s="2"/>
      <c r="R33" s="5"/>
      <c r="S33" s="5"/>
      <c r="T33" s="5"/>
      <c r="U33" s="5"/>
      <c r="V33" s="5"/>
      <c r="W33" s="5"/>
      <c r="X33" s="5"/>
    </row>
    <row r="34" spans="1:24" x14ac:dyDescent="0.2">
      <c r="A34" s="14">
        <v>6</v>
      </c>
      <c r="B34" s="2" t="s">
        <v>5</v>
      </c>
      <c r="C34" s="2" t="s">
        <v>27</v>
      </c>
      <c r="D34" s="5">
        <v>1</v>
      </c>
      <c r="E34" s="27"/>
      <c r="F34" s="27">
        <v>0.23</v>
      </c>
      <c r="G34" s="27"/>
      <c r="H34" s="27"/>
      <c r="I34" s="27"/>
      <c r="J34" s="27"/>
      <c r="K34" s="27"/>
      <c r="L34" s="27">
        <v>0.24</v>
      </c>
      <c r="M34" s="2"/>
      <c r="N34" s="2"/>
      <c r="O34" s="2"/>
      <c r="P34" s="2"/>
      <c r="Q34" s="2"/>
      <c r="R34" s="5"/>
      <c r="S34" s="5"/>
      <c r="T34" s="5"/>
      <c r="U34" s="5"/>
      <c r="V34" s="5"/>
      <c r="W34" s="5"/>
      <c r="X34" s="5"/>
    </row>
    <row r="35" spans="1:24" x14ac:dyDescent="0.2">
      <c r="A35" s="14">
        <v>6</v>
      </c>
      <c r="B35" s="2" t="s">
        <v>5</v>
      </c>
      <c r="C35" s="2" t="s">
        <v>27</v>
      </c>
      <c r="D35" s="5">
        <v>1</v>
      </c>
      <c r="E35" s="27"/>
      <c r="F35" s="27">
        <v>0.23</v>
      </c>
      <c r="G35" s="27"/>
      <c r="H35" s="27"/>
      <c r="I35" s="27"/>
      <c r="J35" s="27"/>
      <c r="K35" s="27"/>
      <c r="L35" s="27">
        <v>0.24</v>
      </c>
      <c r="M35" s="2"/>
      <c r="N35" s="2"/>
      <c r="O35" s="2"/>
      <c r="P35" s="2"/>
      <c r="Q35" s="2"/>
      <c r="R35" s="5"/>
      <c r="S35" s="5"/>
      <c r="T35" s="5"/>
      <c r="U35" s="5"/>
      <c r="V35" s="5"/>
      <c r="W35" s="5"/>
      <c r="X35" s="5"/>
    </row>
    <row r="36" spans="1:24" x14ac:dyDescent="0.2">
      <c r="A36" s="14">
        <v>6</v>
      </c>
      <c r="B36" s="2" t="s">
        <v>5</v>
      </c>
      <c r="C36" s="2" t="s">
        <v>27</v>
      </c>
      <c r="D36" s="5">
        <v>1</v>
      </c>
      <c r="E36" s="27"/>
      <c r="F36" s="27">
        <v>0.23</v>
      </c>
      <c r="G36" s="27"/>
      <c r="H36" s="27"/>
      <c r="I36" s="27"/>
      <c r="J36" s="27"/>
      <c r="K36" s="27"/>
      <c r="L36" s="27">
        <v>0.24</v>
      </c>
      <c r="M36" s="2"/>
      <c r="N36" s="2"/>
      <c r="O36" s="2"/>
      <c r="P36" s="2"/>
      <c r="Q36" s="2"/>
      <c r="R36" s="5"/>
      <c r="S36" s="5"/>
      <c r="T36" s="5"/>
      <c r="U36" s="5"/>
      <c r="V36" s="5"/>
      <c r="W36" s="5"/>
      <c r="X36" s="5"/>
    </row>
    <row r="37" spans="1:24" x14ac:dyDescent="0.2">
      <c r="A37" s="14">
        <v>6</v>
      </c>
      <c r="B37" s="2" t="s">
        <v>5</v>
      </c>
      <c r="C37" s="2" t="s">
        <v>27</v>
      </c>
      <c r="D37" s="5">
        <v>1</v>
      </c>
      <c r="E37" s="27"/>
      <c r="F37" s="27">
        <v>0.23</v>
      </c>
      <c r="G37" s="27"/>
      <c r="H37" s="27"/>
      <c r="I37" s="27"/>
      <c r="J37" s="27"/>
      <c r="K37" s="27"/>
      <c r="L37" s="27">
        <v>0.24</v>
      </c>
      <c r="M37" s="2"/>
      <c r="N37" s="2"/>
      <c r="O37" s="2"/>
      <c r="P37" s="2"/>
      <c r="Q37" s="2"/>
      <c r="R37" s="5"/>
      <c r="S37" s="5"/>
      <c r="T37" s="5"/>
      <c r="U37" s="5"/>
      <c r="V37" s="5"/>
      <c r="W37" s="5"/>
      <c r="X37" s="5"/>
    </row>
    <row r="38" spans="1:24" x14ac:dyDescent="0.2">
      <c r="A38" s="14">
        <v>7</v>
      </c>
      <c r="B38" s="2" t="s">
        <v>5</v>
      </c>
      <c r="C38" s="2" t="s">
        <v>27</v>
      </c>
      <c r="D38" s="5">
        <v>1</v>
      </c>
      <c r="E38" s="26">
        <v>0.2</v>
      </c>
      <c r="F38" s="27">
        <v>0.1</v>
      </c>
      <c r="G38" s="27">
        <v>0.01</v>
      </c>
      <c r="H38" s="27">
        <v>0.02</v>
      </c>
      <c r="I38" s="27"/>
      <c r="J38" s="27"/>
      <c r="K38" s="27">
        <v>0.3</v>
      </c>
      <c r="L38" s="27">
        <v>1.4</v>
      </c>
      <c r="M38" s="2"/>
      <c r="N38" s="2"/>
      <c r="O38" s="2"/>
      <c r="P38" s="2"/>
      <c r="Q38" s="2"/>
      <c r="R38" s="5"/>
      <c r="S38" s="5"/>
      <c r="T38" s="5"/>
      <c r="U38" s="5"/>
      <c r="V38" s="5"/>
      <c r="W38" s="5"/>
      <c r="X38" s="5"/>
    </row>
    <row r="39" spans="1:24" x14ac:dyDescent="0.2">
      <c r="A39" s="15">
        <v>7</v>
      </c>
      <c r="B39" s="2" t="s">
        <v>5</v>
      </c>
      <c r="C39" s="2" t="s">
        <v>27</v>
      </c>
      <c r="D39" s="5">
        <v>1</v>
      </c>
      <c r="E39" s="3">
        <v>0.3</v>
      </c>
      <c r="F39" s="2">
        <v>0.1</v>
      </c>
      <c r="G39" s="2">
        <v>0.02</v>
      </c>
      <c r="H39" s="2">
        <v>0.01</v>
      </c>
      <c r="I39" s="2"/>
      <c r="J39" s="2"/>
      <c r="K39" s="2">
        <v>0.2</v>
      </c>
      <c r="L39" s="2">
        <v>0.6</v>
      </c>
      <c r="M39" s="2"/>
      <c r="N39" s="2"/>
      <c r="O39" s="2"/>
      <c r="P39" s="2"/>
      <c r="Q39" s="2"/>
      <c r="R39" s="5"/>
      <c r="S39" s="5"/>
      <c r="T39" s="5"/>
      <c r="U39" s="5"/>
      <c r="V39" s="5"/>
      <c r="W39" s="5"/>
      <c r="X39" s="5"/>
    </row>
    <row r="40" spans="1:24" x14ac:dyDescent="0.2">
      <c r="A40" s="15">
        <v>7</v>
      </c>
      <c r="B40" s="2" t="s">
        <v>5</v>
      </c>
      <c r="C40" s="2" t="s">
        <v>27</v>
      </c>
      <c r="D40" s="5">
        <v>1</v>
      </c>
      <c r="E40" s="2">
        <v>0.1</v>
      </c>
      <c r="F40" s="2">
        <v>0.2</v>
      </c>
      <c r="G40" s="2">
        <v>0.01</v>
      </c>
      <c r="H40" s="2">
        <v>0.01</v>
      </c>
      <c r="I40" s="2"/>
      <c r="J40" s="2"/>
      <c r="K40" s="2">
        <v>0.4</v>
      </c>
      <c r="L40" s="2">
        <v>0.6</v>
      </c>
      <c r="M40" s="2"/>
      <c r="N40" s="2"/>
      <c r="O40" s="2"/>
      <c r="P40" s="2"/>
      <c r="Q40" s="2"/>
      <c r="R40" s="5"/>
      <c r="S40" s="5"/>
      <c r="T40" s="5"/>
      <c r="U40" s="5"/>
      <c r="V40" s="5"/>
      <c r="W40" s="5"/>
      <c r="X40" s="5"/>
    </row>
    <row r="41" spans="1:24" x14ac:dyDescent="0.2">
      <c r="A41" s="14">
        <v>8</v>
      </c>
      <c r="B41" s="2" t="s">
        <v>5</v>
      </c>
      <c r="C41" s="2" t="s">
        <v>27</v>
      </c>
      <c r="D41" s="5">
        <v>1</v>
      </c>
      <c r="E41" s="2">
        <v>0.28999999999999998</v>
      </c>
      <c r="F41" s="2">
        <v>0.42</v>
      </c>
      <c r="G41" s="2">
        <v>0.01</v>
      </c>
      <c r="H41" s="2">
        <v>0.02</v>
      </c>
      <c r="I41" s="2"/>
      <c r="J41" s="2"/>
      <c r="K41" s="2">
        <v>0.87</v>
      </c>
      <c r="L41" s="2">
        <v>1.1000000000000001</v>
      </c>
      <c r="M41" s="2"/>
      <c r="N41" s="2"/>
      <c r="O41" s="2"/>
      <c r="P41" s="2">
        <v>35.9</v>
      </c>
      <c r="Q41" s="2">
        <v>77.599999999999994</v>
      </c>
      <c r="R41" s="5"/>
      <c r="S41" s="5"/>
      <c r="T41" s="5"/>
      <c r="U41" s="5"/>
      <c r="V41" s="5"/>
      <c r="W41" s="5"/>
      <c r="X41" s="5"/>
    </row>
  </sheetData>
  <dataValidations count="1">
    <dataValidation type="list" allowBlank="1" showInputMessage="1" showErrorMessage="1" sqref="B2:B18" xr:uid="{63B8D65C-370C-FD4D-92ED-EC73F5C12EA2}">
      <formula1>"FCBTK, ZZK"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Bibliography</vt:lpstr>
      <vt:lpstr>Conversion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Sumil T</dc:creator>
  <cp:lastModifiedBy>Sumil T</cp:lastModifiedBy>
  <dcterms:created xsi:type="dcterms:W3CDTF">2025-05-22T10:35:42Z</dcterms:created>
  <dcterms:modified xsi:type="dcterms:W3CDTF">2025-05-22T16:18:21Z</dcterms:modified>
</cp:coreProperties>
</file>