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hidePivotFieldList="1"/>
  <workbookProtection workbookPassword="C673" lockStructure="1"/>
  <bookViews>
    <workbookView xWindow="0" yWindow="0" windowWidth="20730" windowHeight="10470" activeTab="3"/>
  </bookViews>
  <sheets>
    <sheet name="Raw_Clean_Data" sheetId="13" r:id="rId1"/>
    <sheet name="Orders" sheetId="1" r:id="rId2"/>
    <sheet name="Pivot Table" sheetId="12" r:id="rId3"/>
    <sheet name="Dashboard" sheetId="16" r:id="rId4"/>
  </sheets>
  <definedNames>
    <definedName name="_xlnm._FilterDatabase" localSheetId="1" hidden="1">Orders!$A$5:$X$1044</definedName>
    <definedName name="Account_Manager">Orders!$H$6:$H$1044</definedName>
    <definedName name="Address">Orders!$C$6:$C$1044</definedName>
    <definedName name="City">Orders!$D$6:$D$1044</definedName>
    <definedName name="Cost_Price">Orders!#REF!</definedName>
    <definedName name="Customer_Name">Orders!$B$6:$B$1044</definedName>
    <definedName name="Customer_Type">Orders!$G$6:$G$1044</definedName>
    <definedName name="Discount">Orders!$U$6:$U$1044</definedName>
    <definedName name="Order_Date">Orders!#REF!</definedName>
    <definedName name="Order_Month">Orders!#REF!</definedName>
    <definedName name="Order_No">Orders!$A$6:$A$1044</definedName>
    <definedName name="Order_Priority">Orders!$I$6:$I$1044</definedName>
    <definedName name="Order_Quantity">Orders!$R$6:$R$1044</definedName>
    <definedName name="Order_Total">Orders!$V$6:$V$1044</definedName>
    <definedName name="Order_Year">Orders!#REF!</definedName>
    <definedName name="Product_Category">Orders!$K$6:$K$1044</definedName>
    <definedName name="Product_Container">Orders!$L$6:$L$1044</definedName>
    <definedName name="Product_Name">Orders!$J$6:$J$1044</definedName>
    <definedName name="Profit_Margin">Orders!$Q$6:$Q$1044</definedName>
    <definedName name="Retail_Price">Orders!#REF!</definedName>
    <definedName name="Ship_Date">Orders!$N$6:$N$1044</definedName>
    <definedName name="Ship_Mode">Orders!$M$6:$M$1044</definedName>
    <definedName name="Ship_Time">Orders!#REF!</definedName>
    <definedName name="Shipping_Cost">Orders!#REF!</definedName>
    <definedName name="State">Orders!$F$6:$F$1044</definedName>
    <definedName name="Sub_Total">Orders!$S$6:$S$1044</definedName>
    <definedName name="Total">Orders!$X$6:$X$1044</definedName>
  </definedNames>
  <calcPr calcId="144525"/>
  <pivotCaches>
    <pivotCache cacheId="570" r:id="rId5"/>
  </pivotCaches>
</workbook>
</file>

<file path=xl/calcChain.xml><?xml version="1.0" encoding="utf-8"?>
<calcChain xmlns="http://schemas.openxmlformats.org/spreadsheetml/2006/main">
  <c r="Y7" i="1" l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6" i="1"/>
  <c r="J35" i="12"/>
  <c r="R1045" i="1" l="1"/>
  <c r="O1045" i="1"/>
  <c r="W1045" i="1"/>
  <c r="K33" i="12"/>
  <c r="K32" i="12"/>
  <c r="K31" i="12"/>
  <c r="K30" i="12"/>
  <c r="K29" i="12"/>
  <c r="K34" i="12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6" i="1"/>
  <c r="Q1045" i="1" l="1"/>
  <c r="U1044" i="1"/>
  <c r="V1044" i="1" s="1"/>
  <c r="X1044" i="1" s="1"/>
  <c r="U1042" i="1"/>
  <c r="V1042" i="1" s="1"/>
  <c r="X1042" i="1" s="1"/>
  <c r="U1040" i="1"/>
  <c r="V1040" i="1" s="1"/>
  <c r="X1040" i="1" s="1"/>
  <c r="U1038" i="1"/>
  <c r="V1038" i="1" s="1"/>
  <c r="X1038" i="1" s="1"/>
  <c r="U1036" i="1"/>
  <c r="V1036" i="1" s="1"/>
  <c r="X1036" i="1" s="1"/>
  <c r="U1034" i="1"/>
  <c r="V1034" i="1" s="1"/>
  <c r="X1034" i="1" s="1"/>
  <c r="U1032" i="1"/>
  <c r="V1032" i="1" s="1"/>
  <c r="X1032" i="1" s="1"/>
  <c r="U1030" i="1"/>
  <c r="V1030" i="1" s="1"/>
  <c r="X1030" i="1" s="1"/>
  <c r="U1028" i="1"/>
  <c r="V1028" i="1" s="1"/>
  <c r="X1028" i="1" s="1"/>
  <c r="U1026" i="1"/>
  <c r="V1026" i="1" s="1"/>
  <c r="X1026" i="1" s="1"/>
  <c r="U1024" i="1"/>
  <c r="V1024" i="1" s="1"/>
  <c r="X1024" i="1" s="1"/>
  <c r="U1022" i="1"/>
  <c r="V1022" i="1" s="1"/>
  <c r="X1022" i="1" s="1"/>
  <c r="U1020" i="1"/>
  <c r="V1020" i="1" s="1"/>
  <c r="X1020" i="1" s="1"/>
  <c r="U1018" i="1"/>
  <c r="V1018" i="1" s="1"/>
  <c r="X1018" i="1" s="1"/>
  <c r="U1016" i="1"/>
  <c r="V1016" i="1" s="1"/>
  <c r="X1016" i="1" s="1"/>
  <c r="U1014" i="1"/>
  <c r="V1014" i="1" s="1"/>
  <c r="X1014" i="1" s="1"/>
  <c r="U1012" i="1"/>
  <c r="V1012" i="1" s="1"/>
  <c r="X1012" i="1" s="1"/>
  <c r="U1010" i="1"/>
  <c r="V1010" i="1" s="1"/>
  <c r="X1010" i="1" s="1"/>
  <c r="U1008" i="1"/>
  <c r="V1008" i="1" s="1"/>
  <c r="X1008" i="1" s="1"/>
  <c r="U1006" i="1"/>
  <c r="V1006" i="1" s="1"/>
  <c r="X1006" i="1" s="1"/>
  <c r="U1004" i="1"/>
  <c r="V1004" i="1" s="1"/>
  <c r="X1004" i="1" s="1"/>
  <c r="U1002" i="1"/>
  <c r="V1002" i="1" s="1"/>
  <c r="X1002" i="1" s="1"/>
  <c r="U1000" i="1"/>
  <c r="V1000" i="1" s="1"/>
  <c r="X1000" i="1" s="1"/>
  <c r="U998" i="1"/>
  <c r="V998" i="1" s="1"/>
  <c r="X998" i="1" s="1"/>
  <c r="U996" i="1"/>
  <c r="V996" i="1" s="1"/>
  <c r="X996" i="1" s="1"/>
  <c r="U994" i="1"/>
  <c r="V994" i="1" s="1"/>
  <c r="X994" i="1" s="1"/>
  <c r="U992" i="1"/>
  <c r="V992" i="1" s="1"/>
  <c r="X992" i="1" s="1"/>
  <c r="U990" i="1"/>
  <c r="V990" i="1" s="1"/>
  <c r="X990" i="1" s="1"/>
  <c r="U988" i="1"/>
  <c r="V988" i="1" s="1"/>
  <c r="X988" i="1" s="1"/>
  <c r="U986" i="1"/>
  <c r="V986" i="1" s="1"/>
  <c r="X986" i="1" s="1"/>
  <c r="U984" i="1"/>
  <c r="V984" i="1" s="1"/>
  <c r="X984" i="1" s="1"/>
  <c r="U982" i="1"/>
  <c r="V982" i="1" s="1"/>
  <c r="X982" i="1" s="1"/>
  <c r="U980" i="1"/>
  <c r="V980" i="1" s="1"/>
  <c r="X980" i="1" s="1"/>
  <c r="U978" i="1"/>
  <c r="V978" i="1" s="1"/>
  <c r="X978" i="1" s="1"/>
  <c r="U976" i="1"/>
  <c r="V976" i="1" s="1"/>
  <c r="X976" i="1" s="1"/>
  <c r="U974" i="1"/>
  <c r="V974" i="1" s="1"/>
  <c r="X974" i="1" s="1"/>
  <c r="U972" i="1"/>
  <c r="V972" i="1" s="1"/>
  <c r="X972" i="1" s="1"/>
  <c r="U970" i="1"/>
  <c r="V970" i="1" s="1"/>
  <c r="X970" i="1" s="1"/>
  <c r="U968" i="1"/>
  <c r="V968" i="1" s="1"/>
  <c r="X968" i="1" s="1"/>
  <c r="U966" i="1"/>
  <c r="V966" i="1" s="1"/>
  <c r="X966" i="1" s="1"/>
  <c r="U964" i="1"/>
  <c r="V964" i="1" s="1"/>
  <c r="X964" i="1" s="1"/>
  <c r="U962" i="1"/>
  <c r="V962" i="1" s="1"/>
  <c r="X962" i="1" s="1"/>
  <c r="U960" i="1"/>
  <c r="V960" i="1" s="1"/>
  <c r="X960" i="1" s="1"/>
  <c r="U958" i="1"/>
  <c r="V958" i="1" s="1"/>
  <c r="X958" i="1" s="1"/>
  <c r="U956" i="1"/>
  <c r="V956" i="1" s="1"/>
  <c r="X956" i="1" s="1"/>
  <c r="U954" i="1"/>
  <c r="V954" i="1" s="1"/>
  <c r="X954" i="1" s="1"/>
  <c r="U952" i="1"/>
  <c r="V952" i="1" s="1"/>
  <c r="X952" i="1" s="1"/>
  <c r="U950" i="1"/>
  <c r="V950" i="1" s="1"/>
  <c r="X950" i="1" s="1"/>
  <c r="U948" i="1"/>
  <c r="V948" i="1" s="1"/>
  <c r="X948" i="1" s="1"/>
  <c r="U946" i="1"/>
  <c r="V946" i="1" s="1"/>
  <c r="X946" i="1" s="1"/>
  <c r="U944" i="1"/>
  <c r="V944" i="1" s="1"/>
  <c r="X944" i="1" s="1"/>
  <c r="U942" i="1"/>
  <c r="V942" i="1" s="1"/>
  <c r="X942" i="1" s="1"/>
  <c r="U940" i="1"/>
  <c r="V940" i="1" s="1"/>
  <c r="X940" i="1" s="1"/>
  <c r="U938" i="1"/>
  <c r="V938" i="1" s="1"/>
  <c r="X938" i="1" s="1"/>
  <c r="U936" i="1"/>
  <c r="V936" i="1" s="1"/>
  <c r="X936" i="1" s="1"/>
  <c r="U934" i="1"/>
  <c r="V934" i="1" s="1"/>
  <c r="X934" i="1" s="1"/>
  <c r="U932" i="1"/>
  <c r="V932" i="1" s="1"/>
  <c r="X932" i="1" s="1"/>
  <c r="U930" i="1"/>
  <c r="V930" i="1" s="1"/>
  <c r="X930" i="1" s="1"/>
  <c r="U928" i="1"/>
  <c r="V928" i="1" s="1"/>
  <c r="X928" i="1" s="1"/>
  <c r="U926" i="1"/>
  <c r="V926" i="1" s="1"/>
  <c r="X926" i="1" s="1"/>
  <c r="U924" i="1"/>
  <c r="V924" i="1" s="1"/>
  <c r="X924" i="1" s="1"/>
  <c r="U922" i="1"/>
  <c r="V922" i="1" s="1"/>
  <c r="X922" i="1" s="1"/>
  <c r="U920" i="1"/>
  <c r="V920" i="1" s="1"/>
  <c r="X920" i="1" s="1"/>
  <c r="U918" i="1"/>
  <c r="V918" i="1" s="1"/>
  <c r="X918" i="1" s="1"/>
  <c r="U916" i="1"/>
  <c r="V916" i="1" s="1"/>
  <c r="X916" i="1" s="1"/>
  <c r="U914" i="1"/>
  <c r="V914" i="1" s="1"/>
  <c r="X914" i="1" s="1"/>
  <c r="U912" i="1"/>
  <c r="V912" i="1" s="1"/>
  <c r="X912" i="1" s="1"/>
  <c r="U910" i="1"/>
  <c r="V910" i="1" s="1"/>
  <c r="X910" i="1" s="1"/>
  <c r="U908" i="1"/>
  <c r="V908" i="1" s="1"/>
  <c r="X908" i="1" s="1"/>
  <c r="U906" i="1"/>
  <c r="V906" i="1" s="1"/>
  <c r="X906" i="1" s="1"/>
  <c r="U904" i="1"/>
  <c r="V904" i="1" s="1"/>
  <c r="X904" i="1" s="1"/>
  <c r="U902" i="1"/>
  <c r="V902" i="1" s="1"/>
  <c r="X902" i="1" s="1"/>
  <c r="U900" i="1"/>
  <c r="V900" i="1" s="1"/>
  <c r="X900" i="1" s="1"/>
  <c r="U898" i="1"/>
  <c r="V898" i="1" s="1"/>
  <c r="X898" i="1" s="1"/>
  <c r="U896" i="1"/>
  <c r="V896" i="1" s="1"/>
  <c r="X896" i="1" s="1"/>
  <c r="U894" i="1"/>
  <c r="V894" i="1" s="1"/>
  <c r="X894" i="1" s="1"/>
  <c r="U892" i="1"/>
  <c r="V892" i="1" s="1"/>
  <c r="X892" i="1" s="1"/>
  <c r="U890" i="1"/>
  <c r="V890" i="1" s="1"/>
  <c r="X890" i="1" s="1"/>
  <c r="U888" i="1"/>
  <c r="V888" i="1" s="1"/>
  <c r="X888" i="1" s="1"/>
  <c r="U886" i="1"/>
  <c r="V886" i="1" s="1"/>
  <c r="X886" i="1" s="1"/>
  <c r="U884" i="1"/>
  <c r="V884" i="1" s="1"/>
  <c r="X884" i="1" s="1"/>
  <c r="U882" i="1"/>
  <c r="V882" i="1" s="1"/>
  <c r="X882" i="1" s="1"/>
  <c r="U880" i="1"/>
  <c r="V880" i="1" s="1"/>
  <c r="X880" i="1" s="1"/>
  <c r="U878" i="1"/>
  <c r="V878" i="1" s="1"/>
  <c r="X878" i="1" s="1"/>
  <c r="U876" i="1"/>
  <c r="V876" i="1" s="1"/>
  <c r="X876" i="1" s="1"/>
  <c r="U874" i="1"/>
  <c r="V874" i="1" s="1"/>
  <c r="X874" i="1" s="1"/>
  <c r="U872" i="1"/>
  <c r="V872" i="1" s="1"/>
  <c r="X872" i="1" s="1"/>
  <c r="U870" i="1"/>
  <c r="V870" i="1" s="1"/>
  <c r="X870" i="1" s="1"/>
  <c r="U868" i="1"/>
  <c r="V868" i="1" s="1"/>
  <c r="X868" i="1" s="1"/>
  <c r="U866" i="1"/>
  <c r="V866" i="1" s="1"/>
  <c r="X866" i="1" s="1"/>
  <c r="U864" i="1"/>
  <c r="V864" i="1" s="1"/>
  <c r="X864" i="1" s="1"/>
  <c r="U862" i="1"/>
  <c r="V862" i="1" s="1"/>
  <c r="X862" i="1" s="1"/>
  <c r="U860" i="1"/>
  <c r="V860" i="1" s="1"/>
  <c r="X860" i="1" s="1"/>
  <c r="U858" i="1"/>
  <c r="V858" i="1" s="1"/>
  <c r="X858" i="1" s="1"/>
  <c r="U856" i="1"/>
  <c r="V856" i="1" s="1"/>
  <c r="X856" i="1" s="1"/>
  <c r="U854" i="1"/>
  <c r="V854" i="1" s="1"/>
  <c r="X854" i="1" s="1"/>
  <c r="U852" i="1"/>
  <c r="V852" i="1" s="1"/>
  <c r="X852" i="1" s="1"/>
  <c r="U850" i="1"/>
  <c r="V850" i="1" s="1"/>
  <c r="X850" i="1" s="1"/>
  <c r="U848" i="1"/>
  <c r="V848" i="1" s="1"/>
  <c r="X848" i="1" s="1"/>
  <c r="U846" i="1"/>
  <c r="V846" i="1" s="1"/>
  <c r="X846" i="1" s="1"/>
  <c r="U844" i="1"/>
  <c r="V844" i="1" s="1"/>
  <c r="X844" i="1" s="1"/>
  <c r="U842" i="1"/>
  <c r="V842" i="1" s="1"/>
  <c r="X842" i="1" s="1"/>
  <c r="U840" i="1"/>
  <c r="V840" i="1" s="1"/>
  <c r="X840" i="1" s="1"/>
  <c r="U838" i="1"/>
  <c r="V838" i="1" s="1"/>
  <c r="X838" i="1" s="1"/>
  <c r="U836" i="1"/>
  <c r="V836" i="1" s="1"/>
  <c r="X836" i="1" s="1"/>
  <c r="U834" i="1"/>
  <c r="V834" i="1" s="1"/>
  <c r="X834" i="1" s="1"/>
  <c r="U832" i="1"/>
  <c r="V832" i="1" s="1"/>
  <c r="X832" i="1" s="1"/>
  <c r="U830" i="1"/>
  <c r="V830" i="1" s="1"/>
  <c r="X830" i="1" s="1"/>
  <c r="U828" i="1"/>
  <c r="V828" i="1" s="1"/>
  <c r="X828" i="1" s="1"/>
  <c r="U826" i="1"/>
  <c r="V826" i="1" s="1"/>
  <c r="X826" i="1" s="1"/>
  <c r="U824" i="1"/>
  <c r="V824" i="1" s="1"/>
  <c r="X824" i="1" s="1"/>
  <c r="U822" i="1"/>
  <c r="V822" i="1" s="1"/>
  <c r="X822" i="1" s="1"/>
  <c r="U820" i="1"/>
  <c r="V820" i="1" s="1"/>
  <c r="X820" i="1" s="1"/>
  <c r="U818" i="1"/>
  <c r="V818" i="1" s="1"/>
  <c r="X818" i="1" s="1"/>
  <c r="U816" i="1"/>
  <c r="V816" i="1" s="1"/>
  <c r="X816" i="1" s="1"/>
  <c r="U814" i="1"/>
  <c r="V814" i="1" s="1"/>
  <c r="X814" i="1" s="1"/>
  <c r="U812" i="1"/>
  <c r="V812" i="1" s="1"/>
  <c r="X812" i="1" s="1"/>
  <c r="U810" i="1"/>
  <c r="V810" i="1" s="1"/>
  <c r="X810" i="1" s="1"/>
  <c r="U808" i="1"/>
  <c r="V808" i="1" s="1"/>
  <c r="X808" i="1" s="1"/>
  <c r="U806" i="1"/>
  <c r="V806" i="1" s="1"/>
  <c r="X806" i="1" s="1"/>
  <c r="U804" i="1"/>
  <c r="V804" i="1" s="1"/>
  <c r="X804" i="1" s="1"/>
  <c r="U802" i="1"/>
  <c r="V802" i="1" s="1"/>
  <c r="X802" i="1" s="1"/>
  <c r="U800" i="1"/>
  <c r="V800" i="1" s="1"/>
  <c r="X800" i="1" s="1"/>
  <c r="U798" i="1"/>
  <c r="V798" i="1" s="1"/>
  <c r="X798" i="1" s="1"/>
  <c r="U796" i="1"/>
  <c r="V796" i="1" s="1"/>
  <c r="X796" i="1" s="1"/>
  <c r="U794" i="1"/>
  <c r="V794" i="1" s="1"/>
  <c r="X794" i="1" s="1"/>
  <c r="U792" i="1"/>
  <c r="V792" i="1" s="1"/>
  <c r="X792" i="1" s="1"/>
  <c r="U790" i="1"/>
  <c r="V790" i="1" s="1"/>
  <c r="X790" i="1" s="1"/>
  <c r="U788" i="1"/>
  <c r="V788" i="1" s="1"/>
  <c r="X788" i="1" s="1"/>
  <c r="U786" i="1"/>
  <c r="V786" i="1" s="1"/>
  <c r="X786" i="1" s="1"/>
  <c r="U784" i="1"/>
  <c r="V784" i="1" s="1"/>
  <c r="X784" i="1" s="1"/>
  <c r="U782" i="1"/>
  <c r="V782" i="1" s="1"/>
  <c r="X782" i="1" s="1"/>
  <c r="U780" i="1"/>
  <c r="V780" i="1" s="1"/>
  <c r="X780" i="1" s="1"/>
  <c r="U778" i="1"/>
  <c r="V778" i="1" s="1"/>
  <c r="X778" i="1" s="1"/>
  <c r="U776" i="1"/>
  <c r="V776" i="1" s="1"/>
  <c r="X776" i="1" s="1"/>
  <c r="U774" i="1"/>
  <c r="V774" i="1" s="1"/>
  <c r="X774" i="1" s="1"/>
  <c r="U772" i="1"/>
  <c r="V772" i="1" s="1"/>
  <c r="X772" i="1" s="1"/>
  <c r="U770" i="1"/>
  <c r="V770" i="1" s="1"/>
  <c r="X770" i="1" s="1"/>
  <c r="U768" i="1"/>
  <c r="V768" i="1" s="1"/>
  <c r="X768" i="1" s="1"/>
  <c r="U766" i="1"/>
  <c r="V766" i="1" s="1"/>
  <c r="X766" i="1" s="1"/>
  <c r="U764" i="1"/>
  <c r="V764" i="1" s="1"/>
  <c r="X764" i="1" s="1"/>
  <c r="U762" i="1"/>
  <c r="V762" i="1" s="1"/>
  <c r="X762" i="1" s="1"/>
  <c r="U760" i="1"/>
  <c r="V760" i="1" s="1"/>
  <c r="X760" i="1" s="1"/>
  <c r="U758" i="1"/>
  <c r="V758" i="1" s="1"/>
  <c r="X758" i="1" s="1"/>
  <c r="U756" i="1"/>
  <c r="V756" i="1" s="1"/>
  <c r="X756" i="1" s="1"/>
  <c r="U754" i="1"/>
  <c r="V754" i="1" s="1"/>
  <c r="X754" i="1" s="1"/>
  <c r="U752" i="1"/>
  <c r="V752" i="1" s="1"/>
  <c r="X752" i="1" s="1"/>
  <c r="U750" i="1"/>
  <c r="V750" i="1" s="1"/>
  <c r="X750" i="1" s="1"/>
  <c r="U748" i="1"/>
  <c r="V748" i="1" s="1"/>
  <c r="X748" i="1" s="1"/>
  <c r="U746" i="1"/>
  <c r="V746" i="1" s="1"/>
  <c r="X746" i="1" s="1"/>
  <c r="U744" i="1"/>
  <c r="V744" i="1" s="1"/>
  <c r="X744" i="1" s="1"/>
  <c r="U742" i="1"/>
  <c r="V742" i="1" s="1"/>
  <c r="X742" i="1" s="1"/>
  <c r="U740" i="1"/>
  <c r="V740" i="1" s="1"/>
  <c r="X740" i="1" s="1"/>
  <c r="U738" i="1"/>
  <c r="V738" i="1" s="1"/>
  <c r="X738" i="1" s="1"/>
  <c r="U736" i="1"/>
  <c r="V736" i="1" s="1"/>
  <c r="X736" i="1" s="1"/>
  <c r="U734" i="1"/>
  <c r="V734" i="1" s="1"/>
  <c r="X734" i="1" s="1"/>
  <c r="U732" i="1"/>
  <c r="V732" i="1" s="1"/>
  <c r="X732" i="1" s="1"/>
  <c r="U730" i="1"/>
  <c r="V730" i="1" s="1"/>
  <c r="X730" i="1" s="1"/>
  <c r="U728" i="1"/>
  <c r="V728" i="1" s="1"/>
  <c r="X728" i="1" s="1"/>
  <c r="U726" i="1"/>
  <c r="V726" i="1" s="1"/>
  <c r="X726" i="1" s="1"/>
  <c r="U724" i="1"/>
  <c r="V724" i="1" s="1"/>
  <c r="X724" i="1" s="1"/>
  <c r="U722" i="1"/>
  <c r="V722" i="1" s="1"/>
  <c r="X722" i="1" s="1"/>
  <c r="U720" i="1"/>
  <c r="V720" i="1" s="1"/>
  <c r="X720" i="1" s="1"/>
  <c r="U718" i="1"/>
  <c r="V718" i="1" s="1"/>
  <c r="X718" i="1" s="1"/>
  <c r="U716" i="1"/>
  <c r="V716" i="1" s="1"/>
  <c r="X716" i="1" s="1"/>
  <c r="U714" i="1"/>
  <c r="V714" i="1" s="1"/>
  <c r="X714" i="1" s="1"/>
  <c r="U712" i="1"/>
  <c r="V712" i="1" s="1"/>
  <c r="X712" i="1" s="1"/>
  <c r="U710" i="1"/>
  <c r="V710" i="1" s="1"/>
  <c r="X710" i="1" s="1"/>
  <c r="U708" i="1"/>
  <c r="V708" i="1" s="1"/>
  <c r="X708" i="1" s="1"/>
  <c r="U706" i="1"/>
  <c r="V706" i="1" s="1"/>
  <c r="X706" i="1" s="1"/>
  <c r="U704" i="1"/>
  <c r="V704" i="1" s="1"/>
  <c r="X704" i="1" s="1"/>
  <c r="U702" i="1"/>
  <c r="V702" i="1" s="1"/>
  <c r="X702" i="1" s="1"/>
  <c r="U700" i="1"/>
  <c r="V700" i="1" s="1"/>
  <c r="X700" i="1" s="1"/>
  <c r="U698" i="1"/>
  <c r="V698" i="1" s="1"/>
  <c r="X698" i="1" s="1"/>
  <c r="U696" i="1"/>
  <c r="V696" i="1" s="1"/>
  <c r="X696" i="1" s="1"/>
  <c r="U694" i="1"/>
  <c r="V694" i="1" s="1"/>
  <c r="X694" i="1" s="1"/>
  <c r="U692" i="1"/>
  <c r="V692" i="1" s="1"/>
  <c r="X692" i="1" s="1"/>
  <c r="U690" i="1"/>
  <c r="V690" i="1" s="1"/>
  <c r="X690" i="1" s="1"/>
  <c r="U688" i="1"/>
  <c r="V688" i="1" s="1"/>
  <c r="X688" i="1" s="1"/>
  <c r="U686" i="1"/>
  <c r="V686" i="1" s="1"/>
  <c r="X686" i="1" s="1"/>
  <c r="U684" i="1"/>
  <c r="V684" i="1" s="1"/>
  <c r="X684" i="1" s="1"/>
  <c r="U682" i="1"/>
  <c r="V682" i="1" s="1"/>
  <c r="X682" i="1" s="1"/>
  <c r="U680" i="1"/>
  <c r="V680" i="1" s="1"/>
  <c r="X680" i="1" s="1"/>
  <c r="U678" i="1"/>
  <c r="V678" i="1" s="1"/>
  <c r="X678" i="1" s="1"/>
  <c r="U676" i="1"/>
  <c r="V676" i="1" s="1"/>
  <c r="X676" i="1" s="1"/>
  <c r="U674" i="1"/>
  <c r="V674" i="1" s="1"/>
  <c r="X674" i="1" s="1"/>
  <c r="U672" i="1"/>
  <c r="V672" i="1" s="1"/>
  <c r="X672" i="1" s="1"/>
  <c r="U670" i="1"/>
  <c r="V670" i="1" s="1"/>
  <c r="X670" i="1" s="1"/>
  <c r="U668" i="1"/>
  <c r="V668" i="1" s="1"/>
  <c r="X668" i="1" s="1"/>
  <c r="U666" i="1"/>
  <c r="V666" i="1" s="1"/>
  <c r="X666" i="1" s="1"/>
  <c r="U664" i="1"/>
  <c r="V664" i="1" s="1"/>
  <c r="X664" i="1" s="1"/>
  <c r="U662" i="1"/>
  <c r="V662" i="1" s="1"/>
  <c r="X662" i="1" s="1"/>
  <c r="U660" i="1"/>
  <c r="V660" i="1" s="1"/>
  <c r="X660" i="1" s="1"/>
  <c r="U658" i="1"/>
  <c r="V658" i="1" s="1"/>
  <c r="X658" i="1" s="1"/>
  <c r="U656" i="1"/>
  <c r="V656" i="1" s="1"/>
  <c r="X656" i="1" s="1"/>
  <c r="U654" i="1"/>
  <c r="V654" i="1" s="1"/>
  <c r="X654" i="1" s="1"/>
  <c r="U652" i="1"/>
  <c r="V652" i="1" s="1"/>
  <c r="X652" i="1" s="1"/>
  <c r="U650" i="1"/>
  <c r="V650" i="1" s="1"/>
  <c r="X650" i="1" s="1"/>
  <c r="U648" i="1"/>
  <c r="V648" i="1" s="1"/>
  <c r="X648" i="1" s="1"/>
  <c r="U646" i="1"/>
  <c r="V646" i="1" s="1"/>
  <c r="X646" i="1" s="1"/>
  <c r="U644" i="1"/>
  <c r="V644" i="1" s="1"/>
  <c r="X644" i="1" s="1"/>
  <c r="U642" i="1"/>
  <c r="V642" i="1" s="1"/>
  <c r="X642" i="1" s="1"/>
  <c r="U640" i="1"/>
  <c r="V640" i="1" s="1"/>
  <c r="X640" i="1" s="1"/>
  <c r="U638" i="1"/>
  <c r="V638" i="1" s="1"/>
  <c r="X638" i="1" s="1"/>
  <c r="U636" i="1"/>
  <c r="V636" i="1" s="1"/>
  <c r="X636" i="1" s="1"/>
  <c r="U634" i="1"/>
  <c r="V634" i="1" s="1"/>
  <c r="X634" i="1" s="1"/>
  <c r="U632" i="1"/>
  <c r="V632" i="1" s="1"/>
  <c r="X632" i="1" s="1"/>
  <c r="U630" i="1"/>
  <c r="V630" i="1" s="1"/>
  <c r="X630" i="1" s="1"/>
  <c r="U628" i="1"/>
  <c r="V628" i="1" s="1"/>
  <c r="X628" i="1" s="1"/>
  <c r="U626" i="1"/>
  <c r="V626" i="1" s="1"/>
  <c r="X626" i="1" s="1"/>
  <c r="U624" i="1"/>
  <c r="V624" i="1" s="1"/>
  <c r="X624" i="1" s="1"/>
  <c r="U622" i="1"/>
  <c r="V622" i="1" s="1"/>
  <c r="X622" i="1" s="1"/>
  <c r="U620" i="1"/>
  <c r="V620" i="1" s="1"/>
  <c r="X620" i="1" s="1"/>
  <c r="U618" i="1"/>
  <c r="V618" i="1" s="1"/>
  <c r="X618" i="1" s="1"/>
  <c r="U616" i="1"/>
  <c r="V616" i="1" s="1"/>
  <c r="X616" i="1" s="1"/>
  <c r="U614" i="1"/>
  <c r="V614" i="1" s="1"/>
  <c r="X614" i="1" s="1"/>
  <c r="U612" i="1"/>
  <c r="V612" i="1" s="1"/>
  <c r="X612" i="1" s="1"/>
  <c r="U610" i="1"/>
  <c r="V610" i="1" s="1"/>
  <c r="X610" i="1" s="1"/>
  <c r="U608" i="1"/>
  <c r="V608" i="1" s="1"/>
  <c r="X608" i="1" s="1"/>
  <c r="U606" i="1"/>
  <c r="V606" i="1" s="1"/>
  <c r="X606" i="1" s="1"/>
  <c r="U604" i="1"/>
  <c r="V604" i="1" s="1"/>
  <c r="X604" i="1" s="1"/>
  <c r="U6" i="1"/>
  <c r="V6" i="1" s="1"/>
  <c r="X6" i="1" s="1"/>
  <c r="U1043" i="1"/>
  <c r="V1043" i="1" s="1"/>
  <c r="X1043" i="1" s="1"/>
  <c r="U1041" i="1"/>
  <c r="V1041" i="1" s="1"/>
  <c r="X1041" i="1" s="1"/>
  <c r="U1039" i="1"/>
  <c r="V1039" i="1" s="1"/>
  <c r="X1039" i="1" s="1"/>
  <c r="U1037" i="1"/>
  <c r="V1037" i="1" s="1"/>
  <c r="X1037" i="1" s="1"/>
  <c r="U1035" i="1"/>
  <c r="V1035" i="1" s="1"/>
  <c r="X1035" i="1" s="1"/>
  <c r="U1033" i="1"/>
  <c r="V1033" i="1" s="1"/>
  <c r="X1033" i="1" s="1"/>
  <c r="U1031" i="1"/>
  <c r="V1031" i="1" s="1"/>
  <c r="X1031" i="1" s="1"/>
  <c r="U1029" i="1"/>
  <c r="V1029" i="1" s="1"/>
  <c r="X1029" i="1" s="1"/>
  <c r="U1027" i="1"/>
  <c r="V1027" i="1" s="1"/>
  <c r="X1027" i="1" s="1"/>
  <c r="U1025" i="1"/>
  <c r="V1025" i="1" s="1"/>
  <c r="X1025" i="1" s="1"/>
  <c r="U1023" i="1"/>
  <c r="V1023" i="1" s="1"/>
  <c r="X1023" i="1" s="1"/>
  <c r="U1021" i="1"/>
  <c r="V1021" i="1" s="1"/>
  <c r="X1021" i="1" s="1"/>
  <c r="U1019" i="1"/>
  <c r="V1019" i="1" s="1"/>
  <c r="X1019" i="1" s="1"/>
  <c r="U1017" i="1"/>
  <c r="V1017" i="1" s="1"/>
  <c r="X1017" i="1" s="1"/>
  <c r="U1015" i="1"/>
  <c r="V1015" i="1" s="1"/>
  <c r="X1015" i="1" s="1"/>
  <c r="U1013" i="1"/>
  <c r="V1013" i="1" s="1"/>
  <c r="X1013" i="1" s="1"/>
  <c r="U1011" i="1"/>
  <c r="V1011" i="1" s="1"/>
  <c r="X1011" i="1" s="1"/>
  <c r="U1009" i="1"/>
  <c r="V1009" i="1" s="1"/>
  <c r="X1009" i="1" s="1"/>
  <c r="U1007" i="1"/>
  <c r="V1007" i="1" s="1"/>
  <c r="X1007" i="1" s="1"/>
  <c r="U1005" i="1"/>
  <c r="V1005" i="1" s="1"/>
  <c r="X1005" i="1" s="1"/>
  <c r="U1003" i="1"/>
  <c r="V1003" i="1" s="1"/>
  <c r="X1003" i="1" s="1"/>
  <c r="U1001" i="1"/>
  <c r="V1001" i="1" s="1"/>
  <c r="X1001" i="1" s="1"/>
  <c r="U999" i="1"/>
  <c r="V999" i="1" s="1"/>
  <c r="X999" i="1" s="1"/>
  <c r="U997" i="1"/>
  <c r="V997" i="1" s="1"/>
  <c r="X997" i="1" s="1"/>
  <c r="U995" i="1"/>
  <c r="V995" i="1" s="1"/>
  <c r="X995" i="1" s="1"/>
  <c r="U993" i="1"/>
  <c r="V993" i="1" s="1"/>
  <c r="X993" i="1" s="1"/>
  <c r="U991" i="1"/>
  <c r="V991" i="1" s="1"/>
  <c r="X991" i="1" s="1"/>
  <c r="U989" i="1"/>
  <c r="V989" i="1" s="1"/>
  <c r="X989" i="1" s="1"/>
  <c r="U987" i="1"/>
  <c r="V987" i="1" s="1"/>
  <c r="X987" i="1" s="1"/>
  <c r="U985" i="1"/>
  <c r="V985" i="1" s="1"/>
  <c r="X985" i="1" s="1"/>
  <c r="U983" i="1"/>
  <c r="V983" i="1" s="1"/>
  <c r="X983" i="1" s="1"/>
  <c r="U981" i="1"/>
  <c r="V981" i="1" s="1"/>
  <c r="X981" i="1" s="1"/>
  <c r="U979" i="1"/>
  <c r="V979" i="1" s="1"/>
  <c r="X979" i="1" s="1"/>
  <c r="V977" i="1"/>
  <c r="X977" i="1" s="1"/>
  <c r="U977" i="1"/>
  <c r="V975" i="1"/>
  <c r="X975" i="1" s="1"/>
  <c r="U975" i="1"/>
  <c r="V973" i="1"/>
  <c r="X973" i="1" s="1"/>
  <c r="U973" i="1"/>
  <c r="V971" i="1"/>
  <c r="X971" i="1" s="1"/>
  <c r="U971" i="1"/>
  <c r="V969" i="1"/>
  <c r="X969" i="1" s="1"/>
  <c r="U969" i="1"/>
  <c r="V967" i="1"/>
  <c r="X967" i="1" s="1"/>
  <c r="U967" i="1"/>
  <c r="V965" i="1"/>
  <c r="X965" i="1" s="1"/>
  <c r="U965" i="1"/>
  <c r="V963" i="1"/>
  <c r="X963" i="1" s="1"/>
  <c r="U963" i="1"/>
  <c r="V961" i="1"/>
  <c r="X961" i="1" s="1"/>
  <c r="U961" i="1"/>
  <c r="V959" i="1"/>
  <c r="X959" i="1" s="1"/>
  <c r="U959" i="1"/>
  <c r="V957" i="1"/>
  <c r="X957" i="1" s="1"/>
  <c r="U957" i="1"/>
  <c r="V955" i="1"/>
  <c r="X955" i="1" s="1"/>
  <c r="U955" i="1"/>
  <c r="V953" i="1"/>
  <c r="X953" i="1" s="1"/>
  <c r="U953" i="1"/>
  <c r="V951" i="1"/>
  <c r="X951" i="1" s="1"/>
  <c r="U951" i="1"/>
  <c r="V949" i="1"/>
  <c r="X949" i="1" s="1"/>
  <c r="U949" i="1"/>
  <c r="V947" i="1"/>
  <c r="X947" i="1" s="1"/>
  <c r="U947" i="1"/>
  <c r="V945" i="1"/>
  <c r="X945" i="1" s="1"/>
  <c r="U945" i="1"/>
  <c r="V943" i="1"/>
  <c r="X943" i="1" s="1"/>
  <c r="U943" i="1"/>
  <c r="V941" i="1"/>
  <c r="X941" i="1" s="1"/>
  <c r="U941" i="1"/>
  <c r="V939" i="1"/>
  <c r="X939" i="1" s="1"/>
  <c r="U939" i="1"/>
  <c r="V937" i="1"/>
  <c r="X937" i="1" s="1"/>
  <c r="U937" i="1"/>
  <c r="V935" i="1"/>
  <c r="X935" i="1" s="1"/>
  <c r="U935" i="1"/>
  <c r="V933" i="1"/>
  <c r="X933" i="1" s="1"/>
  <c r="U933" i="1"/>
  <c r="V931" i="1"/>
  <c r="X931" i="1" s="1"/>
  <c r="U931" i="1"/>
  <c r="V929" i="1"/>
  <c r="X929" i="1" s="1"/>
  <c r="U929" i="1"/>
  <c r="V927" i="1"/>
  <c r="X927" i="1" s="1"/>
  <c r="U927" i="1"/>
  <c r="V925" i="1"/>
  <c r="X925" i="1" s="1"/>
  <c r="U925" i="1"/>
  <c r="V923" i="1"/>
  <c r="X923" i="1" s="1"/>
  <c r="U923" i="1"/>
  <c r="V921" i="1"/>
  <c r="X921" i="1" s="1"/>
  <c r="U921" i="1"/>
  <c r="V919" i="1"/>
  <c r="X919" i="1" s="1"/>
  <c r="U919" i="1"/>
  <c r="V917" i="1"/>
  <c r="X917" i="1" s="1"/>
  <c r="U917" i="1"/>
  <c r="V915" i="1"/>
  <c r="X915" i="1" s="1"/>
  <c r="U915" i="1"/>
  <c r="V913" i="1"/>
  <c r="X913" i="1" s="1"/>
  <c r="U913" i="1"/>
  <c r="V911" i="1"/>
  <c r="X911" i="1" s="1"/>
  <c r="U911" i="1"/>
  <c r="V909" i="1"/>
  <c r="X909" i="1" s="1"/>
  <c r="U909" i="1"/>
  <c r="V907" i="1"/>
  <c r="X907" i="1" s="1"/>
  <c r="U907" i="1"/>
  <c r="V905" i="1"/>
  <c r="X905" i="1" s="1"/>
  <c r="U905" i="1"/>
  <c r="V903" i="1"/>
  <c r="X903" i="1" s="1"/>
  <c r="U903" i="1"/>
  <c r="V901" i="1"/>
  <c r="X901" i="1" s="1"/>
  <c r="U901" i="1"/>
  <c r="V899" i="1"/>
  <c r="X899" i="1" s="1"/>
  <c r="U899" i="1"/>
  <c r="V897" i="1"/>
  <c r="X897" i="1" s="1"/>
  <c r="U897" i="1"/>
  <c r="V895" i="1"/>
  <c r="X895" i="1" s="1"/>
  <c r="U895" i="1"/>
  <c r="V893" i="1"/>
  <c r="X893" i="1" s="1"/>
  <c r="U893" i="1"/>
  <c r="V891" i="1"/>
  <c r="X891" i="1" s="1"/>
  <c r="U891" i="1"/>
  <c r="V889" i="1"/>
  <c r="X889" i="1" s="1"/>
  <c r="U889" i="1"/>
  <c r="V887" i="1"/>
  <c r="X887" i="1" s="1"/>
  <c r="U887" i="1"/>
  <c r="V885" i="1"/>
  <c r="X885" i="1" s="1"/>
  <c r="U885" i="1"/>
  <c r="V883" i="1"/>
  <c r="X883" i="1" s="1"/>
  <c r="U883" i="1"/>
  <c r="V881" i="1"/>
  <c r="X881" i="1" s="1"/>
  <c r="U881" i="1"/>
  <c r="V879" i="1"/>
  <c r="X879" i="1" s="1"/>
  <c r="U879" i="1"/>
  <c r="V877" i="1"/>
  <c r="X877" i="1" s="1"/>
  <c r="U877" i="1"/>
  <c r="V875" i="1"/>
  <c r="X875" i="1" s="1"/>
  <c r="U875" i="1"/>
  <c r="V873" i="1"/>
  <c r="X873" i="1" s="1"/>
  <c r="U873" i="1"/>
  <c r="V871" i="1"/>
  <c r="X871" i="1" s="1"/>
  <c r="U871" i="1"/>
  <c r="V869" i="1"/>
  <c r="X869" i="1" s="1"/>
  <c r="U869" i="1"/>
  <c r="V867" i="1"/>
  <c r="X867" i="1" s="1"/>
  <c r="U867" i="1"/>
  <c r="V865" i="1"/>
  <c r="X865" i="1" s="1"/>
  <c r="U865" i="1"/>
  <c r="V863" i="1"/>
  <c r="X863" i="1" s="1"/>
  <c r="U863" i="1"/>
  <c r="V861" i="1"/>
  <c r="X861" i="1" s="1"/>
  <c r="U861" i="1"/>
  <c r="V859" i="1"/>
  <c r="X859" i="1" s="1"/>
  <c r="U859" i="1"/>
  <c r="V857" i="1"/>
  <c r="X857" i="1" s="1"/>
  <c r="U857" i="1"/>
  <c r="V855" i="1"/>
  <c r="X855" i="1" s="1"/>
  <c r="U855" i="1"/>
  <c r="V853" i="1"/>
  <c r="X853" i="1" s="1"/>
  <c r="U853" i="1"/>
  <c r="V851" i="1"/>
  <c r="X851" i="1" s="1"/>
  <c r="U851" i="1"/>
  <c r="V849" i="1"/>
  <c r="X849" i="1" s="1"/>
  <c r="U849" i="1"/>
  <c r="V847" i="1"/>
  <c r="X847" i="1" s="1"/>
  <c r="U847" i="1"/>
  <c r="V845" i="1"/>
  <c r="X845" i="1" s="1"/>
  <c r="U845" i="1"/>
  <c r="V843" i="1"/>
  <c r="X843" i="1" s="1"/>
  <c r="U843" i="1"/>
  <c r="V841" i="1"/>
  <c r="X841" i="1" s="1"/>
  <c r="U841" i="1"/>
  <c r="V839" i="1"/>
  <c r="X839" i="1" s="1"/>
  <c r="U839" i="1"/>
  <c r="V837" i="1"/>
  <c r="X837" i="1" s="1"/>
  <c r="U837" i="1"/>
  <c r="V835" i="1"/>
  <c r="X835" i="1" s="1"/>
  <c r="U835" i="1"/>
  <c r="V833" i="1"/>
  <c r="X833" i="1" s="1"/>
  <c r="U833" i="1"/>
  <c r="V831" i="1"/>
  <c r="X831" i="1" s="1"/>
  <c r="U831" i="1"/>
  <c r="V829" i="1"/>
  <c r="X829" i="1" s="1"/>
  <c r="U829" i="1"/>
  <c r="V827" i="1"/>
  <c r="X827" i="1" s="1"/>
  <c r="U827" i="1"/>
  <c r="V825" i="1"/>
  <c r="X825" i="1" s="1"/>
  <c r="U825" i="1"/>
  <c r="V823" i="1"/>
  <c r="X823" i="1" s="1"/>
  <c r="U823" i="1"/>
  <c r="V821" i="1"/>
  <c r="X821" i="1" s="1"/>
  <c r="U821" i="1"/>
  <c r="V819" i="1"/>
  <c r="X819" i="1" s="1"/>
  <c r="U819" i="1"/>
  <c r="V817" i="1"/>
  <c r="X817" i="1" s="1"/>
  <c r="U817" i="1"/>
  <c r="V815" i="1"/>
  <c r="X815" i="1" s="1"/>
  <c r="U815" i="1"/>
  <c r="V813" i="1"/>
  <c r="X813" i="1" s="1"/>
  <c r="U813" i="1"/>
  <c r="V811" i="1"/>
  <c r="X811" i="1" s="1"/>
  <c r="U811" i="1"/>
  <c r="V809" i="1"/>
  <c r="X809" i="1" s="1"/>
  <c r="U809" i="1"/>
  <c r="V807" i="1"/>
  <c r="X807" i="1" s="1"/>
  <c r="U807" i="1"/>
  <c r="V805" i="1"/>
  <c r="X805" i="1" s="1"/>
  <c r="U805" i="1"/>
  <c r="V803" i="1"/>
  <c r="X803" i="1" s="1"/>
  <c r="U803" i="1"/>
  <c r="V801" i="1"/>
  <c r="X801" i="1" s="1"/>
  <c r="U801" i="1"/>
  <c r="V799" i="1"/>
  <c r="X799" i="1" s="1"/>
  <c r="U799" i="1"/>
  <c r="V797" i="1"/>
  <c r="X797" i="1" s="1"/>
  <c r="U797" i="1"/>
  <c r="V795" i="1"/>
  <c r="X795" i="1" s="1"/>
  <c r="U795" i="1"/>
  <c r="V793" i="1"/>
  <c r="X793" i="1" s="1"/>
  <c r="U793" i="1"/>
  <c r="V791" i="1"/>
  <c r="X791" i="1" s="1"/>
  <c r="U791" i="1"/>
  <c r="V789" i="1"/>
  <c r="X789" i="1" s="1"/>
  <c r="U789" i="1"/>
  <c r="V787" i="1"/>
  <c r="X787" i="1" s="1"/>
  <c r="U787" i="1"/>
  <c r="V785" i="1"/>
  <c r="X785" i="1" s="1"/>
  <c r="U785" i="1"/>
  <c r="V783" i="1"/>
  <c r="X783" i="1" s="1"/>
  <c r="U783" i="1"/>
  <c r="V781" i="1"/>
  <c r="X781" i="1" s="1"/>
  <c r="U781" i="1"/>
  <c r="V779" i="1"/>
  <c r="X779" i="1" s="1"/>
  <c r="U779" i="1"/>
  <c r="V777" i="1"/>
  <c r="X777" i="1" s="1"/>
  <c r="U777" i="1"/>
  <c r="V775" i="1"/>
  <c r="X775" i="1" s="1"/>
  <c r="U775" i="1"/>
  <c r="V773" i="1"/>
  <c r="X773" i="1" s="1"/>
  <c r="U773" i="1"/>
  <c r="V771" i="1"/>
  <c r="X771" i="1" s="1"/>
  <c r="U771" i="1"/>
  <c r="V769" i="1"/>
  <c r="X769" i="1" s="1"/>
  <c r="U769" i="1"/>
  <c r="V767" i="1"/>
  <c r="X767" i="1" s="1"/>
  <c r="U767" i="1"/>
  <c r="V765" i="1"/>
  <c r="X765" i="1" s="1"/>
  <c r="U765" i="1"/>
  <c r="V763" i="1"/>
  <c r="X763" i="1" s="1"/>
  <c r="U763" i="1"/>
  <c r="V761" i="1"/>
  <c r="X761" i="1" s="1"/>
  <c r="U761" i="1"/>
  <c r="V759" i="1"/>
  <c r="X759" i="1" s="1"/>
  <c r="U759" i="1"/>
  <c r="V757" i="1"/>
  <c r="X757" i="1" s="1"/>
  <c r="U757" i="1"/>
  <c r="V755" i="1"/>
  <c r="X755" i="1" s="1"/>
  <c r="U755" i="1"/>
  <c r="V753" i="1"/>
  <c r="X753" i="1" s="1"/>
  <c r="U753" i="1"/>
  <c r="V751" i="1"/>
  <c r="X751" i="1" s="1"/>
  <c r="U751" i="1"/>
  <c r="V749" i="1"/>
  <c r="X749" i="1" s="1"/>
  <c r="U749" i="1"/>
  <c r="V747" i="1"/>
  <c r="X747" i="1" s="1"/>
  <c r="U747" i="1"/>
  <c r="V745" i="1"/>
  <c r="X745" i="1" s="1"/>
  <c r="U745" i="1"/>
  <c r="V743" i="1"/>
  <c r="X743" i="1" s="1"/>
  <c r="U743" i="1"/>
  <c r="V741" i="1"/>
  <c r="X741" i="1" s="1"/>
  <c r="U741" i="1"/>
  <c r="V739" i="1"/>
  <c r="X739" i="1" s="1"/>
  <c r="U739" i="1"/>
  <c r="V737" i="1"/>
  <c r="X737" i="1" s="1"/>
  <c r="U737" i="1"/>
  <c r="V735" i="1"/>
  <c r="X735" i="1" s="1"/>
  <c r="U735" i="1"/>
  <c r="V733" i="1"/>
  <c r="X733" i="1" s="1"/>
  <c r="U733" i="1"/>
  <c r="V731" i="1"/>
  <c r="X731" i="1" s="1"/>
  <c r="U731" i="1"/>
  <c r="V729" i="1"/>
  <c r="X729" i="1" s="1"/>
  <c r="U729" i="1"/>
  <c r="V727" i="1"/>
  <c r="X727" i="1" s="1"/>
  <c r="U727" i="1"/>
  <c r="V725" i="1"/>
  <c r="X725" i="1" s="1"/>
  <c r="U725" i="1"/>
  <c r="V723" i="1"/>
  <c r="X723" i="1" s="1"/>
  <c r="U723" i="1"/>
  <c r="V721" i="1"/>
  <c r="X721" i="1" s="1"/>
  <c r="U721" i="1"/>
  <c r="V719" i="1"/>
  <c r="X719" i="1" s="1"/>
  <c r="U719" i="1"/>
  <c r="V717" i="1"/>
  <c r="X717" i="1" s="1"/>
  <c r="U717" i="1"/>
  <c r="V715" i="1"/>
  <c r="X715" i="1" s="1"/>
  <c r="U715" i="1"/>
  <c r="V713" i="1"/>
  <c r="X713" i="1" s="1"/>
  <c r="U713" i="1"/>
  <c r="V711" i="1"/>
  <c r="X711" i="1" s="1"/>
  <c r="U711" i="1"/>
  <c r="V709" i="1"/>
  <c r="X709" i="1" s="1"/>
  <c r="U709" i="1"/>
  <c r="V707" i="1"/>
  <c r="X707" i="1" s="1"/>
  <c r="U707" i="1"/>
  <c r="V705" i="1"/>
  <c r="X705" i="1" s="1"/>
  <c r="U705" i="1"/>
  <c r="V703" i="1"/>
  <c r="X703" i="1" s="1"/>
  <c r="U703" i="1"/>
  <c r="V701" i="1"/>
  <c r="X701" i="1" s="1"/>
  <c r="U701" i="1"/>
  <c r="V699" i="1"/>
  <c r="X699" i="1" s="1"/>
  <c r="U699" i="1"/>
  <c r="V697" i="1"/>
  <c r="X697" i="1" s="1"/>
  <c r="U697" i="1"/>
  <c r="V695" i="1"/>
  <c r="X695" i="1" s="1"/>
  <c r="U695" i="1"/>
  <c r="V693" i="1"/>
  <c r="X693" i="1" s="1"/>
  <c r="U693" i="1"/>
  <c r="V691" i="1"/>
  <c r="X691" i="1" s="1"/>
  <c r="U691" i="1"/>
  <c r="V689" i="1"/>
  <c r="X689" i="1" s="1"/>
  <c r="U689" i="1"/>
  <c r="V687" i="1"/>
  <c r="X687" i="1" s="1"/>
  <c r="U687" i="1"/>
  <c r="V685" i="1"/>
  <c r="X685" i="1" s="1"/>
  <c r="U685" i="1"/>
  <c r="V683" i="1"/>
  <c r="X683" i="1" s="1"/>
  <c r="U683" i="1"/>
  <c r="V681" i="1"/>
  <c r="X681" i="1" s="1"/>
  <c r="U681" i="1"/>
  <c r="V679" i="1"/>
  <c r="X679" i="1" s="1"/>
  <c r="U679" i="1"/>
  <c r="V677" i="1"/>
  <c r="X677" i="1" s="1"/>
  <c r="U677" i="1"/>
  <c r="V675" i="1"/>
  <c r="X675" i="1" s="1"/>
  <c r="U675" i="1"/>
  <c r="V673" i="1"/>
  <c r="X673" i="1" s="1"/>
  <c r="U673" i="1"/>
  <c r="V671" i="1"/>
  <c r="X671" i="1" s="1"/>
  <c r="U671" i="1"/>
  <c r="V669" i="1"/>
  <c r="X669" i="1" s="1"/>
  <c r="U669" i="1"/>
  <c r="V667" i="1"/>
  <c r="X667" i="1" s="1"/>
  <c r="U667" i="1"/>
  <c r="V665" i="1"/>
  <c r="X665" i="1" s="1"/>
  <c r="U665" i="1"/>
  <c r="V663" i="1"/>
  <c r="X663" i="1" s="1"/>
  <c r="U663" i="1"/>
  <c r="V661" i="1"/>
  <c r="X661" i="1" s="1"/>
  <c r="U661" i="1"/>
  <c r="V659" i="1"/>
  <c r="X659" i="1" s="1"/>
  <c r="U659" i="1"/>
  <c r="V657" i="1"/>
  <c r="X657" i="1" s="1"/>
  <c r="U657" i="1"/>
  <c r="V655" i="1"/>
  <c r="X655" i="1" s="1"/>
  <c r="U655" i="1"/>
  <c r="V653" i="1"/>
  <c r="X653" i="1" s="1"/>
  <c r="U653" i="1"/>
  <c r="V651" i="1"/>
  <c r="X651" i="1" s="1"/>
  <c r="U651" i="1"/>
  <c r="V649" i="1"/>
  <c r="X649" i="1" s="1"/>
  <c r="U649" i="1"/>
  <c r="V647" i="1"/>
  <c r="X647" i="1" s="1"/>
  <c r="U647" i="1"/>
  <c r="V645" i="1"/>
  <c r="X645" i="1" s="1"/>
  <c r="U645" i="1"/>
  <c r="V643" i="1"/>
  <c r="X643" i="1" s="1"/>
  <c r="U643" i="1"/>
  <c r="V641" i="1"/>
  <c r="X641" i="1" s="1"/>
  <c r="U641" i="1"/>
  <c r="V639" i="1"/>
  <c r="X639" i="1" s="1"/>
  <c r="U639" i="1"/>
  <c r="V637" i="1"/>
  <c r="X637" i="1" s="1"/>
  <c r="U637" i="1"/>
  <c r="V635" i="1"/>
  <c r="X635" i="1" s="1"/>
  <c r="U635" i="1"/>
  <c r="V633" i="1"/>
  <c r="X633" i="1" s="1"/>
  <c r="U633" i="1"/>
  <c r="V631" i="1"/>
  <c r="X631" i="1" s="1"/>
  <c r="U631" i="1"/>
  <c r="V629" i="1"/>
  <c r="X629" i="1" s="1"/>
  <c r="U629" i="1"/>
  <c r="V627" i="1"/>
  <c r="X627" i="1" s="1"/>
  <c r="U627" i="1"/>
  <c r="V625" i="1"/>
  <c r="X625" i="1" s="1"/>
  <c r="U625" i="1"/>
  <c r="V623" i="1"/>
  <c r="X623" i="1" s="1"/>
  <c r="U623" i="1"/>
  <c r="V621" i="1"/>
  <c r="X621" i="1" s="1"/>
  <c r="U621" i="1"/>
  <c r="V619" i="1"/>
  <c r="X619" i="1" s="1"/>
  <c r="U619" i="1"/>
  <c r="V617" i="1"/>
  <c r="X617" i="1" s="1"/>
  <c r="U617" i="1"/>
  <c r="V615" i="1"/>
  <c r="X615" i="1" s="1"/>
  <c r="U615" i="1"/>
  <c r="V613" i="1"/>
  <c r="X613" i="1" s="1"/>
  <c r="U613" i="1"/>
  <c r="V611" i="1"/>
  <c r="X611" i="1" s="1"/>
  <c r="U611" i="1"/>
  <c r="V609" i="1"/>
  <c r="X609" i="1" s="1"/>
  <c r="U609" i="1"/>
  <c r="V607" i="1"/>
  <c r="X607" i="1" s="1"/>
  <c r="U607" i="1"/>
  <c r="V605" i="1"/>
  <c r="X605" i="1" s="1"/>
  <c r="U605" i="1"/>
  <c r="V603" i="1"/>
  <c r="X603" i="1" s="1"/>
  <c r="U603" i="1"/>
  <c r="V601" i="1"/>
  <c r="X601" i="1" s="1"/>
  <c r="U601" i="1"/>
  <c r="V599" i="1"/>
  <c r="X599" i="1" s="1"/>
  <c r="U599" i="1"/>
  <c r="V597" i="1"/>
  <c r="X597" i="1" s="1"/>
  <c r="U597" i="1"/>
  <c r="V595" i="1"/>
  <c r="X595" i="1" s="1"/>
  <c r="U595" i="1"/>
  <c r="V593" i="1"/>
  <c r="X593" i="1" s="1"/>
  <c r="U593" i="1"/>
  <c r="V591" i="1"/>
  <c r="X591" i="1" s="1"/>
  <c r="U591" i="1"/>
  <c r="V589" i="1"/>
  <c r="X589" i="1" s="1"/>
  <c r="U589" i="1"/>
  <c r="V587" i="1"/>
  <c r="X587" i="1" s="1"/>
  <c r="U587" i="1"/>
  <c r="V585" i="1"/>
  <c r="X585" i="1" s="1"/>
  <c r="U585" i="1"/>
  <c r="V583" i="1"/>
  <c r="X583" i="1" s="1"/>
  <c r="U583" i="1"/>
  <c r="V581" i="1"/>
  <c r="X581" i="1" s="1"/>
  <c r="U581" i="1"/>
  <c r="V579" i="1"/>
  <c r="X579" i="1" s="1"/>
  <c r="U579" i="1"/>
  <c r="V577" i="1"/>
  <c r="X577" i="1" s="1"/>
  <c r="U577" i="1"/>
  <c r="V575" i="1"/>
  <c r="X575" i="1" s="1"/>
  <c r="U575" i="1"/>
  <c r="V573" i="1"/>
  <c r="X573" i="1" s="1"/>
  <c r="U573" i="1"/>
  <c r="V571" i="1"/>
  <c r="X571" i="1" s="1"/>
  <c r="U571" i="1"/>
  <c r="V569" i="1"/>
  <c r="X569" i="1" s="1"/>
  <c r="U569" i="1"/>
  <c r="V567" i="1"/>
  <c r="X567" i="1" s="1"/>
  <c r="U567" i="1"/>
  <c r="V565" i="1"/>
  <c r="X565" i="1" s="1"/>
  <c r="U565" i="1"/>
  <c r="V563" i="1"/>
  <c r="X563" i="1" s="1"/>
  <c r="U563" i="1"/>
  <c r="V561" i="1"/>
  <c r="X561" i="1" s="1"/>
  <c r="U561" i="1"/>
  <c r="V559" i="1"/>
  <c r="X559" i="1" s="1"/>
  <c r="U559" i="1"/>
  <c r="V557" i="1"/>
  <c r="X557" i="1" s="1"/>
  <c r="U557" i="1"/>
  <c r="V555" i="1"/>
  <c r="X555" i="1" s="1"/>
  <c r="U555" i="1"/>
  <c r="V553" i="1"/>
  <c r="X553" i="1" s="1"/>
  <c r="U553" i="1"/>
  <c r="V551" i="1"/>
  <c r="X551" i="1" s="1"/>
  <c r="U551" i="1"/>
  <c r="V549" i="1"/>
  <c r="X549" i="1" s="1"/>
  <c r="U549" i="1"/>
  <c r="V547" i="1"/>
  <c r="X547" i="1" s="1"/>
  <c r="U547" i="1"/>
  <c r="V545" i="1"/>
  <c r="X545" i="1" s="1"/>
  <c r="U545" i="1"/>
  <c r="V543" i="1"/>
  <c r="X543" i="1" s="1"/>
  <c r="U543" i="1"/>
  <c r="V541" i="1"/>
  <c r="X541" i="1" s="1"/>
  <c r="U541" i="1"/>
  <c r="V539" i="1"/>
  <c r="X539" i="1" s="1"/>
  <c r="U539" i="1"/>
  <c r="V537" i="1"/>
  <c r="X537" i="1" s="1"/>
  <c r="U537" i="1"/>
  <c r="V535" i="1"/>
  <c r="X535" i="1" s="1"/>
  <c r="U535" i="1"/>
  <c r="V533" i="1"/>
  <c r="X533" i="1" s="1"/>
  <c r="U533" i="1"/>
  <c r="V531" i="1"/>
  <c r="X531" i="1" s="1"/>
  <c r="U531" i="1"/>
  <c r="V529" i="1"/>
  <c r="X529" i="1" s="1"/>
  <c r="U529" i="1"/>
  <c r="V527" i="1"/>
  <c r="X527" i="1" s="1"/>
  <c r="U527" i="1"/>
  <c r="V525" i="1"/>
  <c r="X525" i="1" s="1"/>
  <c r="U525" i="1"/>
  <c r="V523" i="1"/>
  <c r="X523" i="1" s="1"/>
  <c r="U523" i="1"/>
  <c r="V521" i="1"/>
  <c r="X521" i="1" s="1"/>
  <c r="U521" i="1"/>
  <c r="V519" i="1"/>
  <c r="X519" i="1" s="1"/>
  <c r="U519" i="1"/>
  <c r="V517" i="1"/>
  <c r="X517" i="1" s="1"/>
  <c r="U517" i="1"/>
  <c r="V515" i="1"/>
  <c r="X515" i="1" s="1"/>
  <c r="U515" i="1"/>
  <c r="V513" i="1"/>
  <c r="X513" i="1" s="1"/>
  <c r="U513" i="1"/>
  <c r="V511" i="1"/>
  <c r="X511" i="1" s="1"/>
  <c r="U511" i="1"/>
  <c r="V509" i="1"/>
  <c r="X509" i="1" s="1"/>
  <c r="U509" i="1"/>
  <c r="V507" i="1"/>
  <c r="X507" i="1" s="1"/>
  <c r="U507" i="1"/>
  <c r="V505" i="1"/>
  <c r="X505" i="1" s="1"/>
  <c r="U505" i="1"/>
  <c r="V503" i="1"/>
  <c r="X503" i="1" s="1"/>
  <c r="U503" i="1"/>
  <c r="V501" i="1"/>
  <c r="X501" i="1" s="1"/>
  <c r="U501" i="1"/>
  <c r="V499" i="1"/>
  <c r="X499" i="1" s="1"/>
  <c r="U499" i="1"/>
  <c r="V497" i="1"/>
  <c r="X497" i="1" s="1"/>
  <c r="U497" i="1"/>
  <c r="V495" i="1"/>
  <c r="X495" i="1" s="1"/>
  <c r="U495" i="1"/>
  <c r="V493" i="1"/>
  <c r="X493" i="1" s="1"/>
  <c r="U493" i="1"/>
  <c r="V491" i="1"/>
  <c r="X491" i="1" s="1"/>
  <c r="U491" i="1"/>
  <c r="U376" i="1"/>
  <c r="V376" i="1" s="1"/>
  <c r="X376" i="1" s="1"/>
  <c r="U374" i="1"/>
  <c r="V374" i="1" s="1"/>
  <c r="X374" i="1" s="1"/>
  <c r="U372" i="1"/>
  <c r="V372" i="1" s="1"/>
  <c r="X372" i="1" s="1"/>
  <c r="U370" i="1"/>
  <c r="V370" i="1" s="1"/>
  <c r="X370" i="1" s="1"/>
  <c r="U368" i="1"/>
  <c r="V368" i="1" s="1"/>
  <c r="X368" i="1" s="1"/>
  <c r="U366" i="1"/>
  <c r="V366" i="1" s="1"/>
  <c r="X366" i="1" s="1"/>
  <c r="U364" i="1"/>
  <c r="V364" i="1" s="1"/>
  <c r="X364" i="1" s="1"/>
  <c r="U362" i="1"/>
  <c r="V362" i="1" s="1"/>
  <c r="X362" i="1" s="1"/>
  <c r="U360" i="1"/>
  <c r="V360" i="1" s="1"/>
  <c r="X360" i="1" s="1"/>
  <c r="U358" i="1"/>
  <c r="V358" i="1" s="1"/>
  <c r="X358" i="1" s="1"/>
  <c r="U356" i="1"/>
  <c r="V356" i="1" s="1"/>
  <c r="X356" i="1" s="1"/>
  <c r="U354" i="1"/>
  <c r="V354" i="1" s="1"/>
  <c r="X354" i="1" s="1"/>
  <c r="U352" i="1"/>
  <c r="V352" i="1" s="1"/>
  <c r="X352" i="1" s="1"/>
  <c r="U350" i="1"/>
  <c r="V350" i="1" s="1"/>
  <c r="X350" i="1" s="1"/>
  <c r="U348" i="1"/>
  <c r="V348" i="1" s="1"/>
  <c r="X348" i="1" s="1"/>
  <c r="U346" i="1"/>
  <c r="V346" i="1" s="1"/>
  <c r="X346" i="1" s="1"/>
  <c r="U344" i="1"/>
  <c r="V344" i="1" s="1"/>
  <c r="X344" i="1" s="1"/>
  <c r="U342" i="1"/>
  <c r="V342" i="1" s="1"/>
  <c r="X342" i="1" s="1"/>
  <c r="U340" i="1"/>
  <c r="V340" i="1" s="1"/>
  <c r="X340" i="1" s="1"/>
  <c r="U338" i="1"/>
  <c r="V338" i="1" s="1"/>
  <c r="X338" i="1" s="1"/>
  <c r="U336" i="1"/>
  <c r="V336" i="1" s="1"/>
  <c r="X336" i="1" s="1"/>
  <c r="U334" i="1"/>
  <c r="V334" i="1" s="1"/>
  <c r="X334" i="1" s="1"/>
  <c r="U332" i="1"/>
  <c r="V332" i="1" s="1"/>
  <c r="X332" i="1" s="1"/>
  <c r="U330" i="1"/>
  <c r="V330" i="1" s="1"/>
  <c r="X330" i="1" s="1"/>
  <c r="U328" i="1"/>
  <c r="V328" i="1" s="1"/>
  <c r="X328" i="1" s="1"/>
  <c r="U326" i="1"/>
  <c r="V326" i="1" s="1"/>
  <c r="X326" i="1" s="1"/>
  <c r="U324" i="1"/>
  <c r="V324" i="1" s="1"/>
  <c r="X324" i="1" s="1"/>
  <c r="U322" i="1"/>
  <c r="V322" i="1" s="1"/>
  <c r="X322" i="1" s="1"/>
  <c r="U320" i="1"/>
  <c r="V320" i="1" s="1"/>
  <c r="X320" i="1" s="1"/>
  <c r="U318" i="1"/>
  <c r="V318" i="1" s="1"/>
  <c r="X318" i="1" s="1"/>
  <c r="U316" i="1"/>
  <c r="V316" i="1" s="1"/>
  <c r="X316" i="1" s="1"/>
  <c r="U314" i="1"/>
  <c r="V314" i="1" s="1"/>
  <c r="X314" i="1" s="1"/>
  <c r="U312" i="1"/>
  <c r="V312" i="1" s="1"/>
  <c r="X312" i="1" s="1"/>
  <c r="U310" i="1"/>
  <c r="V310" i="1" s="1"/>
  <c r="X310" i="1" s="1"/>
  <c r="U308" i="1"/>
  <c r="V308" i="1" s="1"/>
  <c r="X308" i="1" s="1"/>
  <c r="U306" i="1"/>
  <c r="V306" i="1" s="1"/>
  <c r="X306" i="1" s="1"/>
  <c r="U304" i="1"/>
  <c r="V304" i="1" s="1"/>
  <c r="X304" i="1" s="1"/>
  <c r="U302" i="1"/>
  <c r="V302" i="1" s="1"/>
  <c r="X302" i="1" s="1"/>
  <c r="U300" i="1"/>
  <c r="V300" i="1" s="1"/>
  <c r="X300" i="1" s="1"/>
  <c r="U298" i="1"/>
  <c r="V298" i="1" s="1"/>
  <c r="X298" i="1" s="1"/>
  <c r="U296" i="1"/>
  <c r="V296" i="1" s="1"/>
  <c r="X296" i="1" s="1"/>
  <c r="U294" i="1"/>
  <c r="V294" i="1" s="1"/>
  <c r="X294" i="1" s="1"/>
  <c r="U292" i="1"/>
  <c r="V292" i="1" s="1"/>
  <c r="X292" i="1" s="1"/>
  <c r="U290" i="1"/>
  <c r="V290" i="1" s="1"/>
  <c r="X290" i="1" s="1"/>
  <c r="U288" i="1"/>
  <c r="V288" i="1" s="1"/>
  <c r="X288" i="1" s="1"/>
  <c r="U286" i="1"/>
  <c r="V286" i="1" s="1"/>
  <c r="X286" i="1" s="1"/>
  <c r="U284" i="1"/>
  <c r="V284" i="1" s="1"/>
  <c r="X284" i="1" s="1"/>
  <c r="U282" i="1"/>
  <c r="V282" i="1" s="1"/>
  <c r="X282" i="1" s="1"/>
  <c r="U280" i="1"/>
  <c r="V280" i="1" s="1"/>
  <c r="X280" i="1" s="1"/>
  <c r="U278" i="1"/>
  <c r="V278" i="1" s="1"/>
  <c r="X278" i="1" s="1"/>
  <c r="U276" i="1"/>
  <c r="V276" i="1" s="1"/>
  <c r="X276" i="1" s="1"/>
  <c r="U274" i="1"/>
  <c r="V274" i="1" s="1"/>
  <c r="X274" i="1" s="1"/>
  <c r="U272" i="1"/>
  <c r="V272" i="1" s="1"/>
  <c r="X272" i="1" s="1"/>
  <c r="U270" i="1"/>
  <c r="V270" i="1" s="1"/>
  <c r="X270" i="1" s="1"/>
  <c r="U268" i="1"/>
  <c r="V268" i="1" s="1"/>
  <c r="X268" i="1" s="1"/>
  <c r="U266" i="1"/>
  <c r="V266" i="1" s="1"/>
  <c r="X266" i="1" s="1"/>
  <c r="U264" i="1"/>
  <c r="V264" i="1" s="1"/>
  <c r="X264" i="1" s="1"/>
  <c r="U262" i="1"/>
  <c r="V262" i="1" s="1"/>
  <c r="X262" i="1" s="1"/>
  <c r="U260" i="1"/>
  <c r="V260" i="1" s="1"/>
  <c r="X260" i="1" s="1"/>
  <c r="U258" i="1"/>
  <c r="V258" i="1" s="1"/>
  <c r="X258" i="1" s="1"/>
  <c r="U256" i="1"/>
  <c r="V256" i="1" s="1"/>
  <c r="X256" i="1" s="1"/>
  <c r="U254" i="1"/>
  <c r="V254" i="1" s="1"/>
  <c r="X254" i="1" s="1"/>
  <c r="U252" i="1"/>
  <c r="V252" i="1" s="1"/>
  <c r="X252" i="1" s="1"/>
  <c r="U250" i="1"/>
  <c r="V250" i="1" s="1"/>
  <c r="X250" i="1" s="1"/>
  <c r="U248" i="1"/>
  <c r="V248" i="1" s="1"/>
  <c r="X248" i="1" s="1"/>
  <c r="U246" i="1"/>
  <c r="V246" i="1" s="1"/>
  <c r="X246" i="1" s="1"/>
  <c r="U244" i="1"/>
  <c r="V244" i="1" s="1"/>
  <c r="X244" i="1" s="1"/>
  <c r="U242" i="1"/>
  <c r="V242" i="1" s="1"/>
  <c r="X242" i="1" s="1"/>
  <c r="U240" i="1"/>
  <c r="V240" i="1" s="1"/>
  <c r="X240" i="1" s="1"/>
  <c r="U238" i="1"/>
  <c r="V238" i="1" s="1"/>
  <c r="X238" i="1" s="1"/>
  <c r="U236" i="1"/>
  <c r="V236" i="1" s="1"/>
  <c r="X236" i="1" s="1"/>
  <c r="U234" i="1"/>
  <c r="V234" i="1" s="1"/>
  <c r="X234" i="1" s="1"/>
  <c r="U232" i="1"/>
  <c r="V232" i="1" s="1"/>
  <c r="X232" i="1" s="1"/>
  <c r="U230" i="1"/>
  <c r="V230" i="1" s="1"/>
  <c r="X230" i="1" s="1"/>
  <c r="U228" i="1"/>
  <c r="V228" i="1" s="1"/>
  <c r="X228" i="1" s="1"/>
  <c r="U226" i="1"/>
  <c r="V226" i="1" s="1"/>
  <c r="X226" i="1" s="1"/>
  <c r="U224" i="1"/>
  <c r="V224" i="1" s="1"/>
  <c r="X224" i="1" s="1"/>
  <c r="U222" i="1"/>
  <c r="V222" i="1" s="1"/>
  <c r="X222" i="1" s="1"/>
  <c r="U220" i="1"/>
  <c r="V220" i="1" s="1"/>
  <c r="X220" i="1" s="1"/>
  <c r="U218" i="1"/>
  <c r="V218" i="1" s="1"/>
  <c r="X218" i="1" s="1"/>
  <c r="U216" i="1"/>
  <c r="V216" i="1" s="1"/>
  <c r="X216" i="1" s="1"/>
  <c r="U214" i="1"/>
  <c r="V214" i="1" s="1"/>
  <c r="X214" i="1" s="1"/>
  <c r="U212" i="1"/>
  <c r="V212" i="1" s="1"/>
  <c r="X212" i="1" s="1"/>
  <c r="U210" i="1"/>
  <c r="V210" i="1" s="1"/>
  <c r="X210" i="1" s="1"/>
  <c r="U208" i="1"/>
  <c r="V208" i="1" s="1"/>
  <c r="X208" i="1" s="1"/>
  <c r="U206" i="1"/>
  <c r="V206" i="1" s="1"/>
  <c r="X206" i="1" s="1"/>
  <c r="U204" i="1"/>
  <c r="V204" i="1" s="1"/>
  <c r="X204" i="1" s="1"/>
  <c r="U202" i="1"/>
  <c r="V202" i="1" s="1"/>
  <c r="X202" i="1" s="1"/>
  <c r="U200" i="1"/>
  <c r="V200" i="1" s="1"/>
  <c r="X200" i="1" s="1"/>
  <c r="U198" i="1"/>
  <c r="V198" i="1" s="1"/>
  <c r="X198" i="1" s="1"/>
  <c r="U196" i="1"/>
  <c r="V196" i="1" s="1"/>
  <c r="X196" i="1" s="1"/>
  <c r="U194" i="1"/>
  <c r="V194" i="1" s="1"/>
  <c r="X194" i="1" s="1"/>
  <c r="U192" i="1"/>
  <c r="V192" i="1" s="1"/>
  <c r="X192" i="1" s="1"/>
  <c r="U190" i="1"/>
  <c r="V190" i="1" s="1"/>
  <c r="X190" i="1" s="1"/>
  <c r="U188" i="1"/>
  <c r="V188" i="1" s="1"/>
  <c r="X188" i="1" s="1"/>
  <c r="U186" i="1"/>
  <c r="V186" i="1" s="1"/>
  <c r="X186" i="1" s="1"/>
  <c r="U184" i="1"/>
  <c r="V184" i="1" s="1"/>
  <c r="X184" i="1" s="1"/>
  <c r="U182" i="1"/>
  <c r="V182" i="1" s="1"/>
  <c r="X182" i="1" s="1"/>
  <c r="U180" i="1"/>
  <c r="V180" i="1" s="1"/>
  <c r="X180" i="1" s="1"/>
  <c r="U178" i="1"/>
  <c r="V178" i="1" s="1"/>
  <c r="X178" i="1" s="1"/>
  <c r="U176" i="1"/>
  <c r="V176" i="1" s="1"/>
  <c r="X176" i="1" s="1"/>
  <c r="U174" i="1"/>
  <c r="V174" i="1" s="1"/>
  <c r="X174" i="1" s="1"/>
  <c r="U172" i="1"/>
  <c r="V172" i="1" s="1"/>
  <c r="X172" i="1" s="1"/>
  <c r="U170" i="1"/>
  <c r="V170" i="1" s="1"/>
  <c r="X170" i="1" s="1"/>
  <c r="U168" i="1"/>
  <c r="V168" i="1" s="1"/>
  <c r="X168" i="1" s="1"/>
  <c r="U166" i="1"/>
  <c r="V166" i="1" s="1"/>
  <c r="X166" i="1" s="1"/>
  <c r="U164" i="1"/>
  <c r="V164" i="1" s="1"/>
  <c r="X164" i="1" s="1"/>
  <c r="U162" i="1"/>
  <c r="V162" i="1" s="1"/>
  <c r="X162" i="1" s="1"/>
  <c r="U160" i="1"/>
  <c r="V160" i="1" s="1"/>
  <c r="X160" i="1" s="1"/>
  <c r="U158" i="1"/>
  <c r="V158" i="1" s="1"/>
  <c r="X158" i="1" s="1"/>
  <c r="U156" i="1"/>
  <c r="V156" i="1" s="1"/>
  <c r="X156" i="1" s="1"/>
  <c r="U154" i="1"/>
  <c r="V154" i="1" s="1"/>
  <c r="X154" i="1" s="1"/>
  <c r="U152" i="1"/>
  <c r="V152" i="1" s="1"/>
  <c r="X152" i="1" s="1"/>
  <c r="U150" i="1"/>
  <c r="V150" i="1" s="1"/>
  <c r="X150" i="1" s="1"/>
  <c r="U148" i="1"/>
  <c r="V148" i="1" s="1"/>
  <c r="X148" i="1" s="1"/>
  <c r="U146" i="1"/>
  <c r="V146" i="1" s="1"/>
  <c r="X146" i="1" s="1"/>
  <c r="U144" i="1"/>
  <c r="V144" i="1" s="1"/>
  <c r="X144" i="1" s="1"/>
  <c r="U142" i="1"/>
  <c r="V142" i="1" s="1"/>
  <c r="X142" i="1" s="1"/>
  <c r="U140" i="1"/>
  <c r="V140" i="1" s="1"/>
  <c r="X140" i="1" s="1"/>
  <c r="U138" i="1"/>
  <c r="V138" i="1" s="1"/>
  <c r="X138" i="1" s="1"/>
  <c r="U136" i="1"/>
  <c r="V136" i="1" s="1"/>
  <c r="X136" i="1" s="1"/>
  <c r="U134" i="1"/>
  <c r="V134" i="1" s="1"/>
  <c r="X134" i="1" s="1"/>
  <c r="U132" i="1"/>
  <c r="V132" i="1" s="1"/>
  <c r="X132" i="1" s="1"/>
  <c r="U130" i="1"/>
  <c r="V130" i="1" s="1"/>
  <c r="X130" i="1" s="1"/>
  <c r="U128" i="1"/>
  <c r="V128" i="1" s="1"/>
  <c r="X128" i="1" s="1"/>
  <c r="U126" i="1"/>
  <c r="V126" i="1" s="1"/>
  <c r="X126" i="1" s="1"/>
  <c r="U124" i="1"/>
  <c r="V124" i="1" s="1"/>
  <c r="X124" i="1" s="1"/>
  <c r="U122" i="1"/>
  <c r="V122" i="1" s="1"/>
  <c r="X122" i="1" s="1"/>
  <c r="U120" i="1"/>
  <c r="V120" i="1" s="1"/>
  <c r="X120" i="1" s="1"/>
  <c r="U118" i="1"/>
  <c r="V118" i="1" s="1"/>
  <c r="X118" i="1" s="1"/>
  <c r="U116" i="1"/>
  <c r="V116" i="1" s="1"/>
  <c r="X116" i="1" s="1"/>
  <c r="U114" i="1"/>
  <c r="V114" i="1" s="1"/>
  <c r="X114" i="1" s="1"/>
  <c r="U112" i="1"/>
  <c r="V112" i="1" s="1"/>
  <c r="X112" i="1" s="1"/>
  <c r="U110" i="1"/>
  <c r="V110" i="1" s="1"/>
  <c r="X110" i="1" s="1"/>
  <c r="U108" i="1"/>
  <c r="V108" i="1" s="1"/>
  <c r="X108" i="1" s="1"/>
  <c r="U106" i="1"/>
  <c r="V106" i="1" s="1"/>
  <c r="X106" i="1" s="1"/>
  <c r="U104" i="1"/>
  <c r="V104" i="1" s="1"/>
  <c r="X104" i="1" s="1"/>
  <c r="U102" i="1"/>
  <c r="V102" i="1" s="1"/>
  <c r="X102" i="1" s="1"/>
  <c r="U100" i="1"/>
  <c r="V100" i="1" s="1"/>
  <c r="X100" i="1" s="1"/>
  <c r="U98" i="1"/>
  <c r="V98" i="1" s="1"/>
  <c r="X98" i="1" s="1"/>
  <c r="U96" i="1"/>
  <c r="V96" i="1" s="1"/>
  <c r="X96" i="1" s="1"/>
  <c r="U94" i="1"/>
  <c r="V94" i="1" s="1"/>
  <c r="X94" i="1" s="1"/>
  <c r="U92" i="1"/>
  <c r="V92" i="1" s="1"/>
  <c r="X92" i="1" s="1"/>
  <c r="U90" i="1"/>
  <c r="V90" i="1" s="1"/>
  <c r="X90" i="1" s="1"/>
  <c r="U88" i="1"/>
  <c r="V88" i="1" s="1"/>
  <c r="X88" i="1" s="1"/>
  <c r="U86" i="1"/>
  <c r="V86" i="1" s="1"/>
  <c r="X86" i="1" s="1"/>
  <c r="U84" i="1"/>
  <c r="V84" i="1" s="1"/>
  <c r="X84" i="1" s="1"/>
  <c r="U82" i="1"/>
  <c r="V82" i="1" s="1"/>
  <c r="X82" i="1" s="1"/>
  <c r="U80" i="1"/>
  <c r="V80" i="1" s="1"/>
  <c r="X80" i="1" s="1"/>
  <c r="U78" i="1"/>
  <c r="V78" i="1" s="1"/>
  <c r="X78" i="1" s="1"/>
  <c r="U76" i="1"/>
  <c r="V76" i="1" s="1"/>
  <c r="X76" i="1" s="1"/>
  <c r="U74" i="1"/>
  <c r="V74" i="1" s="1"/>
  <c r="X74" i="1" s="1"/>
  <c r="U72" i="1"/>
  <c r="V72" i="1" s="1"/>
  <c r="X72" i="1" s="1"/>
  <c r="U70" i="1"/>
  <c r="V70" i="1" s="1"/>
  <c r="X70" i="1" s="1"/>
  <c r="U68" i="1"/>
  <c r="V68" i="1" s="1"/>
  <c r="X68" i="1" s="1"/>
  <c r="U66" i="1"/>
  <c r="V66" i="1" s="1"/>
  <c r="X66" i="1" s="1"/>
  <c r="U64" i="1"/>
  <c r="V64" i="1" s="1"/>
  <c r="X64" i="1" s="1"/>
  <c r="U62" i="1"/>
  <c r="V62" i="1" s="1"/>
  <c r="X62" i="1" s="1"/>
  <c r="U60" i="1"/>
  <c r="V60" i="1" s="1"/>
  <c r="X60" i="1" s="1"/>
  <c r="U58" i="1"/>
  <c r="V58" i="1" s="1"/>
  <c r="X58" i="1" s="1"/>
  <c r="U56" i="1"/>
  <c r="V56" i="1" s="1"/>
  <c r="X56" i="1" s="1"/>
  <c r="U54" i="1"/>
  <c r="V54" i="1" s="1"/>
  <c r="X54" i="1" s="1"/>
  <c r="U52" i="1"/>
  <c r="V52" i="1" s="1"/>
  <c r="X52" i="1" s="1"/>
  <c r="U50" i="1"/>
  <c r="V50" i="1" s="1"/>
  <c r="X50" i="1" s="1"/>
  <c r="U48" i="1"/>
  <c r="V48" i="1" s="1"/>
  <c r="X48" i="1" s="1"/>
  <c r="U46" i="1"/>
  <c r="V46" i="1" s="1"/>
  <c r="X46" i="1" s="1"/>
  <c r="U44" i="1"/>
  <c r="V44" i="1" s="1"/>
  <c r="X44" i="1" s="1"/>
  <c r="U42" i="1"/>
  <c r="V42" i="1" s="1"/>
  <c r="X42" i="1" s="1"/>
  <c r="U40" i="1"/>
  <c r="V40" i="1" s="1"/>
  <c r="X40" i="1" s="1"/>
  <c r="U38" i="1"/>
  <c r="V38" i="1" s="1"/>
  <c r="X38" i="1" s="1"/>
  <c r="U36" i="1"/>
  <c r="V36" i="1" s="1"/>
  <c r="X36" i="1" s="1"/>
  <c r="U34" i="1"/>
  <c r="V34" i="1" s="1"/>
  <c r="X34" i="1" s="1"/>
  <c r="U32" i="1"/>
  <c r="V32" i="1" s="1"/>
  <c r="X32" i="1" s="1"/>
  <c r="U30" i="1"/>
  <c r="V30" i="1" s="1"/>
  <c r="X30" i="1" s="1"/>
  <c r="U28" i="1"/>
  <c r="V28" i="1" s="1"/>
  <c r="X28" i="1" s="1"/>
  <c r="U26" i="1"/>
  <c r="V26" i="1" s="1"/>
  <c r="X26" i="1" s="1"/>
  <c r="U24" i="1"/>
  <c r="V24" i="1" s="1"/>
  <c r="X24" i="1" s="1"/>
  <c r="U22" i="1"/>
  <c r="V22" i="1" s="1"/>
  <c r="X22" i="1" s="1"/>
  <c r="U20" i="1"/>
  <c r="V20" i="1" s="1"/>
  <c r="X20" i="1" s="1"/>
  <c r="U18" i="1"/>
  <c r="V18" i="1" s="1"/>
  <c r="X18" i="1" s="1"/>
  <c r="U16" i="1"/>
  <c r="V16" i="1" s="1"/>
  <c r="X16" i="1" s="1"/>
  <c r="U14" i="1"/>
  <c r="V14" i="1" s="1"/>
  <c r="X14" i="1" s="1"/>
  <c r="U12" i="1"/>
  <c r="V12" i="1" s="1"/>
  <c r="X12" i="1" s="1"/>
  <c r="U10" i="1"/>
  <c r="V10" i="1" s="1"/>
  <c r="X10" i="1" s="1"/>
  <c r="U8" i="1"/>
  <c r="V8" i="1" s="1"/>
  <c r="X8" i="1" s="1"/>
  <c r="U600" i="1"/>
  <c r="V600" i="1" s="1"/>
  <c r="X600" i="1" s="1"/>
  <c r="U596" i="1"/>
  <c r="V596" i="1" s="1"/>
  <c r="X596" i="1" s="1"/>
  <c r="U592" i="1"/>
  <c r="V592" i="1" s="1"/>
  <c r="X592" i="1" s="1"/>
  <c r="U588" i="1"/>
  <c r="V588" i="1" s="1"/>
  <c r="X588" i="1" s="1"/>
  <c r="U584" i="1"/>
  <c r="V584" i="1" s="1"/>
  <c r="X584" i="1" s="1"/>
  <c r="U580" i="1"/>
  <c r="V580" i="1" s="1"/>
  <c r="X580" i="1" s="1"/>
  <c r="U576" i="1"/>
  <c r="V576" i="1" s="1"/>
  <c r="X576" i="1" s="1"/>
  <c r="U572" i="1"/>
  <c r="V572" i="1" s="1"/>
  <c r="X572" i="1" s="1"/>
  <c r="U568" i="1"/>
  <c r="V568" i="1" s="1"/>
  <c r="X568" i="1" s="1"/>
  <c r="U564" i="1"/>
  <c r="V564" i="1" s="1"/>
  <c r="X564" i="1" s="1"/>
  <c r="U560" i="1"/>
  <c r="V560" i="1" s="1"/>
  <c r="X560" i="1" s="1"/>
  <c r="U556" i="1"/>
  <c r="V556" i="1" s="1"/>
  <c r="X556" i="1" s="1"/>
  <c r="U552" i="1"/>
  <c r="V552" i="1" s="1"/>
  <c r="X552" i="1" s="1"/>
  <c r="U548" i="1"/>
  <c r="V548" i="1" s="1"/>
  <c r="X548" i="1" s="1"/>
  <c r="U544" i="1"/>
  <c r="V544" i="1" s="1"/>
  <c r="X544" i="1" s="1"/>
  <c r="U540" i="1"/>
  <c r="V540" i="1" s="1"/>
  <c r="X540" i="1" s="1"/>
  <c r="U536" i="1"/>
  <c r="V536" i="1" s="1"/>
  <c r="X536" i="1" s="1"/>
  <c r="U532" i="1"/>
  <c r="V532" i="1" s="1"/>
  <c r="X532" i="1" s="1"/>
  <c r="U528" i="1"/>
  <c r="V528" i="1" s="1"/>
  <c r="X528" i="1" s="1"/>
  <c r="U524" i="1"/>
  <c r="V524" i="1" s="1"/>
  <c r="X524" i="1" s="1"/>
  <c r="U520" i="1"/>
  <c r="V520" i="1" s="1"/>
  <c r="X520" i="1" s="1"/>
  <c r="U516" i="1"/>
  <c r="V516" i="1" s="1"/>
  <c r="X516" i="1" s="1"/>
  <c r="U512" i="1"/>
  <c r="V512" i="1" s="1"/>
  <c r="X512" i="1" s="1"/>
  <c r="U508" i="1"/>
  <c r="V508" i="1" s="1"/>
  <c r="X508" i="1" s="1"/>
  <c r="U504" i="1"/>
  <c r="V504" i="1" s="1"/>
  <c r="X504" i="1" s="1"/>
  <c r="U500" i="1"/>
  <c r="V500" i="1" s="1"/>
  <c r="X500" i="1" s="1"/>
  <c r="U496" i="1"/>
  <c r="V496" i="1" s="1"/>
  <c r="X496" i="1" s="1"/>
  <c r="U492" i="1"/>
  <c r="V492" i="1" s="1"/>
  <c r="X492" i="1" s="1"/>
  <c r="U488" i="1"/>
  <c r="V488" i="1" s="1"/>
  <c r="X488" i="1" s="1"/>
  <c r="U484" i="1"/>
  <c r="V484" i="1" s="1"/>
  <c r="X484" i="1" s="1"/>
  <c r="U480" i="1"/>
  <c r="V480" i="1" s="1"/>
  <c r="X480" i="1" s="1"/>
  <c r="U476" i="1"/>
  <c r="V476" i="1" s="1"/>
  <c r="X476" i="1" s="1"/>
  <c r="U472" i="1"/>
  <c r="V472" i="1" s="1"/>
  <c r="X472" i="1" s="1"/>
  <c r="U468" i="1"/>
  <c r="V468" i="1" s="1"/>
  <c r="X468" i="1" s="1"/>
  <c r="U464" i="1"/>
  <c r="V464" i="1" s="1"/>
  <c r="X464" i="1" s="1"/>
  <c r="U460" i="1"/>
  <c r="V460" i="1" s="1"/>
  <c r="X460" i="1" s="1"/>
  <c r="U456" i="1"/>
  <c r="V456" i="1" s="1"/>
  <c r="X456" i="1" s="1"/>
  <c r="U452" i="1"/>
  <c r="V452" i="1" s="1"/>
  <c r="X452" i="1" s="1"/>
  <c r="U448" i="1"/>
  <c r="V448" i="1" s="1"/>
  <c r="X448" i="1" s="1"/>
  <c r="U444" i="1"/>
  <c r="V444" i="1" s="1"/>
  <c r="X444" i="1" s="1"/>
  <c r="U440" i="1"/>
  <c r="V440" i="1" s="1"/>
  <c r="X440" i="1" s="1"/>
  <c r="U436" i="1"/>
  <c r="V436" i="1" s="1"/>
  <c r="X436" i="1" s="1"/>
  <c r="U432" i="1"/>
  <c r="V432" i="1" s="1"/>
  <c r="X432" i="1" s="1"/>
  <c r="U428" i="1"/>
  <c r="V428" i="1" s="1"/>
  <c r="X428" i="1" s="1"/>
  <c r="U424" i="1"/>
  <c r="V424" i="1" s="1"/>
  <c r="X424" i="1" s="1"/>
  <c r="U420" i="1"/>
  <c r="V420" i="1" s="1"/>
  <c r="X420" i="1" s="1"/>
  <c r="U416" i="1"/>
  <c r="V416" i="1" s="1"/>
  <c r="X416" i="1" s="1"/>
  <c r="U412" i="1"/>
  <c r="V412" i="1" s="1"/>
  <c r="X412" i="1" s="1"/>
  <c r="U408" i="1"/>
  <c r="V408" i="1" s="1"/>
  <c r="X408" i="1" s="1"/>
  <c r="U404" i="1"/>
  <c r="V404" i="1" s="1"/>
  <c r="X404" i="1" s="1"/>
  <c r="U400" i="1"/>
  <c r="V400" i="1" s="1"/>
  <c r="X400" i="1" s="1"/>
  <c r="U396" i="1"/>
  <c r="V396" i="1" s="1"/>
  <c r="X396" i="1" s="1"/>
  <c r="U392" i="1"/>
  <c r="V392" i="1" s="1"/>
  <c r="X392" i="1" s="1"/>
  <c r="U388" i="1"/>
  <c r="V388" i="1" s="1"/>
  <c r="X388" i="1" s="1"/>
  <c r="U384" i="1"/>
  <c r="V384" i="1" s="1"/>
  <c r="X384" i="1" s="1"/>
  <c r="U380" i="1"/>
  <c r="V380" i="1" s="1"/>
  <c r="X380" i="1" s="1"/>
  <c r="U489" i="1"/>
  <c r="V489" i="1" s="1"/>
  <c r="X489" i="1" s="1"/>
  <c r="U487" i="1"/>
  <c r="V487" i="1" s="1"/>
  <c r="X487" i="1" s="1"/>
  <c r="U485" i="1"/>
  <c r="V485" i="1" s="1"/>
  <c r="X485" i="1" s="1"/>
  <c r="U483" i="1"/>
  <c r="V483" i="1" s="1"/>
  <c r="X483" i="1" s="1"/>
  <c r="U481" i="1"/>
  <c r="V481" i="1" s="1"/>
  <c r="X481" i="1" s="1"/>
  <c r="U479" i="1"/>
  <c r="V479" i="1" s="1"/>
  <c r="X479" i="1" s="1"/>
  <c r="U477" i="1"/>
  <c r="V477" i="1" s="1"/>
  <c r="X477" i="1" s="1"/>
  <c r="U475" i="1"/>
  <c r="V475" i="1" s="1"/>
  <c r="X475" i="1" s="1"/>
  <c r="U473" i="1"/>
  <c r="V473" i="1" s="1"/>
  <c r="X473" i="1" s="1"/>
  <c r="U471" i="1"/>
  <c r="V471" i="1" s="1"/>
  <c r="X471" i="1" s="1"/>
  <c r="U469" i="1"/>
  <c r="V469" i="1" s="1"/>
  <c r="X469" i="1" s="1"/>
  <c r="U467" i="1"/>
  <c r="V467" i="1" s="1"/>
  <c r="X467" i="1" s="1"/>
  <c r="U465" i="1"/>
  <c r="V465" i="1" s="1"/>
  <c r="X465" i="1" s="1"/>
  <c r="U463" i="1"/>
  <c r="V463" i="1" s="1"/>
  <c r="X463" i="1" s="1"/>
  <c r="U461" i="1"/>
  <c r="V461" i="1" s="1"/>
  <c r="X461" i="1" s="1"/>
  <c r="U459" i="1"/>
  <c r="V459" i="1" s="1"/>
  <c r="X459" i="1" s="1"/>
  <c r="U457" i="1"/>
  <c r="V457" i="1" s="1"/>
  <c r="X457" i="1" s="1"/>
  <c r="U455" i="1"/>
  <c r="V455" i="1" s="1"/>
  <c r="X455" i="1" s="1"/>
  <c r="U453" i="1"/>
  <c r="V453" i="1" s="1"/>
  <c r="X453" i="1" s="1"/>
  <c r="U451" i="1"/>
  <c r="V451" i="1" s="1"/>
  <c r="X451" i="1" s="1"/>
  <c r="U449" i="1"/>
  <c r="V449" i="1" s="1"/>
  <c r="X449" i="1" s="1"/>
  <c r="U447" i="1"/>
  <c r="V447" i="1" s="1"/>
  <c r="X447" i="1" s="1"/>
  <c r="U445" i="1"/>
  <c r="V445" i="1" s="1"/>
  <c r="X445" i="1" s="1"/>
  <c r="U443" i="1"/>
  <c r="V443" i="1" s="1"/>
  <c r="X443" i="1" s="1"/>
  <c r="U441" i="1"/>
  <c r="V441" i="1" s="1"/>
  <c r="X441" i="1" s="1"/>
  <c r="U439" i="1"/>
  <c r="V439" i="1" s="1"/>
  <c r="X439" i="1" s="1"/>
  <c r="U437" i="1"/>
  <c r="V437" i="1" s="1"/>
  <c r="X437" i="1" s="1"/>
  <c r="U435" i="1"/>
  <c r="V435" i="1" s="1"/>
  <c r="X435" i="1" s="1"/>
  <c r="U433" i="1"/>
  <c r="V433" i="1" s="1"/>
  <c r="X433" i="1" s="1"/>
  <c r="U431" i="1"/>
  <c r="V431" i="1" s="1"/>
  <c r="X431" i="1" s="1"/>
  <c r="U429" i="1"/>
  <c r="V429" i="1" s="1"/>
  <c r="X429" i="1" s="1"/>
  <c r="U427" i="1"/>
  <c r="V427" i="1" s="1"/>
  <c r="X427" i="1" s="1"/>
  <c r="U425" i="1"/>
  <c r="V425" i="1" s="1"/>
  <c r="X425" i="1" s="1"/>
  <c r="U423" i="1"/>
  <c r="V423" i="1" s="1"/>
  <c r="X423" i="1" s="1"/>
  <c r="U421" i="1"/>
  <c r="V421" i="1" s="1"/>
  <c r="X421" i="1" s="1"/>
  <c r="U419" i="1"/>
  <c r="V419" i="1" s="1"/>
  <c r="X419" i="1" s="1"/>
  <c r="U417" i="1"/>
  <c r="V417" i="1" s="1"/>
  <c r="X417" i="1" s="1"/>
  <c r="U415" i="1"/>
  <c r="V415" i="1" s="1"/>
  <c r="X415" i="1" s="1"/>
  <c r="U413" i="1"/>
  <c r="V413" i="1" s="1"/>
  <c r="X413" i="1" s="1"/>
  <c r="U411" i="1"/>
  <c r="V411" i="1" s="1"/>
  <c r="X411" i="1" s="1"/>
  <c r="U409" i="1"/>
  <c r="V409" i="1" s="1"/>
  <c r="X409" i="1" s="1"/>
  <c r="U407" i="1"/>
  <c r="V407" i="1" s="1"/>
  <c r="X407" i="1" s="1"/>
  <c r="U405" i="1"/>
  <c r="V405" i="1" s="1"/>
  <c r="X405" i="1" s="1"/>
  <c r="U403" i="1"/>
  <c r="V403" i="1" s="1"/>
  <c r="X403" i="1" s="1"/>
  <c r="U401" i="1"/>
  <c r="V401" i="1" s="1"/>
  <c r="X401" i="1" s="1"/>
  <c r="U399" i="1"/>
  <c r="V399" i="1" s="1"/>
  <c r="X399" i="1" s="1"/>
  <c r="U397" i="1"/>
  <c r="V397" i="1" s="1"/>
  <c r="X397" i="1" s="1"/>
  <c r="U395" i="1"/>
  <c r="V395" i="1" s="1"/>
  <c r="X395" i="1" s="1"/>
  <c r="U393" i="1"/>
  <c r="V393" i="1" s="1"/>
  <c r="X393" i="1" s="1"/>
  <c r="U391" i="1"/>
  <c r="V391" i="1" s="1"/>
  <c r="X391" i="1" s="1"/>
  <c r="U389" i="1"/>
  <c r="V389" i="1" s="1"/>
  <c r="X389" i="1" s="1"/>
  <c r="U387" i="1"/>
  <c r="V387" i="1" s="1"/>
  <c r="X387" i="1" s="1"/>
  <c r="U385" i="1"/>
  <c r="V385" i="1" s="1"/>
  <c r="X385" i="1" s="1"/>
  <c r="U383" i="1"/>
  <c r="V383" i="1" s="1"/>
  <c r="X383" i="1" s="1"/>
  <c r="U381" i="1"/>
  <c r="V381" i="1" s="1"/>
  <c r="X381" i="1" s="1"/>
  <c r="U379" i="1"/>
  <c r="V379" i="1" s="1"/>
  <c r="X379" i="1" s="1"/>
  <c r="U377" i="1"/>
  <c r="V377" i="1" s="1"/>
  <c r="X377" i="1" s="1"/>
  <c r="U375" i="1"/>
  <c r="V375" i="1" s="1"/>
  <c r="X375" i="1" s="1"/>
  <c r="U373" i="1"/>
  <c r="V373" i="1" s="1"/>
  <c r="X373" i="1" s="1"/>
  <c r="U371" i="1"/>
  <c r="V371" i="1" s="1"/>
  <c r="X371" i="1" s="1"/>
  <c r="U369" i="1"/>
  <c r="V369" i="1" s="1"/>
  <c r="X369" i="1" s="1"/>
  <c r="U367" i="1"/>
  <c r="V367" i="1" s="1"/>
  <c r="X367" i="1" s="1"/>
  <c r="U365" i="1"/>
  <c r="V365" i="1" s="1"/>
  <c r="X365" i="1" s="1"/>
  <c r="U363" i="1"/>
  <c r="V363" i="1" s="1"/>
  <c r="X363" i="1" s="1"/>
  <c r="U361" i="1"/>
  <c r="V361" i="1" s="1"/>
  <c r="X361" i="1" s="1"/>
  <c r="U359" i="1"/>
  <c r="V359" i="1" s="1"/>
  <c r="X359" i="1" s="1"/>
  <c r="U357" i="1"/>
  <c r="V357" i="1" s="1"/>
  <c r="X357" i="1" s="1"/>
  <c r="U355" i="1"/>
  <c r="V355" i="1" s="1"/>
  <c r="X355" i="1" s="1"/>
  <c r="U353" i="1"/>
  <c r="V353" i="1" s="1"/>
  <c r="X353" i="1" s="1"/>
  <c r="U351" i="1"/>
  <c r="V351" i="1" s="1"/>
  <c r="X351" i="1" s="1"/>
  <c r="U349" i="1"/>
  <c r="V349" i="1" s="1"/>
  <c r="X349" i="1" s="1"/>
  <c r="U347" i="1"/>
  <c r="V347" i="1" s="1"/>
  <c r="X347" i="1" s="1"/>
  <c r="U345" i="1"/>
  <c r="V345" i="1" s="1"/>
  <c r="X345" i="1" s="1"/>
  <c r="U343" i="1"/>
  <c r="V343" i="1" s="1"/>
  <c r="X343" i="1" s="1"/>
  <c r="U341" i="1"/>
  <c r="V341" i="1" s="1"/>
  <c r="X341" i="1" s="1"/>
  <c r="U339" i="1"/>
  <c r="V339" i="1" s="1"/>
  <c r="X339" i="1" s="1"/>
  <c r="U337" i="1"/>
  <c r="V337" i="1" s="1"/>
  <c r="X337" i="1" s="1"/>
  <c r="U335" i="1"/>
  <c r="V335" i="1" s="1"/>
  <c r="X335" i="1" s="1"/>
  <c r="U333" i="1"/>
  <c r="V333" i="1" s="1"/>
  <c r="X333" i="1" s="1"/>
  <c r="U331" i="1"/>
  <c r="V331" i="1" s="1"/>
  <c r="X331" i="1" s="1"/>
  <c r="U329" i="1"/>
  <c r="V329" i="1" s="1"/>
  <c r="X329" i="1" s="1"/>
  <c r="U327" i="1"/>
  <c r="V327" i="1" s="1"/>
  <c r="X327" i="1" s="1"/>
  <c r="U325" i="1"/>
  <c r="V325" i="1" s="1"/>
  <c r="X325" i="1" s="1"/>
  <c r="U323" i="1"/>
  <c r="V323" i="1" s="1"/>
  <c r="X323" i="1" s="1"/>
  <c r="U321" i="1"/>
  <c r="V321" i="1" s="1"/>
  <c r="X321" i="1" s="1"/>
  <c r="U319" i="1"/>
  <c r="V319" i="1" s="1"/>
  <c r="X319" i="1" s="1"/>
  <c r="U317" i="1"/>
  <c r="V317" i="1" s="1"/>
  <c r="X317" i="1" s="1"/>
  <c r="U315" i="1"/>
  <c r="V315" i="1" s="1"/>
  <c r="X315" i="1" s="1"/>
  <c r="U313" i="1"/>
  <c r="V313" i="1" s="1"/>
  <c r="X313" i="1" s="1"/>
  <c r="U311" i="1"/>
  <c r="V311" i="1" s="1"/>
  <c r="X311" i="1" s="1"/>
  <c r="U309" i="1"/>
  <c r="V309" i="1" s="1"/>
  <c r="X309" i="1" s="1"/>
  <c r="U307" i="1"/>
  <c r="V307" i="1" s="1"/>
  <c r="X307" i="1" s="1"/>
  <c r="U305" i="1"/>
  <c r="V305" i="1" s="1"/>
  <c r="X305" i="1" s="1"/>
  <c r="U303" i="1"/>
  <c r="V303" i="1" s="1"/>
  <c r="X303" i="1" s="1"/>
  <c r="U301" i="1"/>
  <c r="V301" i="1" s="1"/>
  <c r="X301" i="1" s="1"/>
  <c r="U299" i="1"/>
  <c r="V299" i="1" s="1"/>
  <c r="X299" i="1" s="1"/>
  <c r="U297" i="1"/>
  <c r="V297" i="1" s="1"/>
  <c r="X297" i="1" s="1"/>
  <c r="U295" i="1"/>
  <c r="V295" i="1" s="1"/>
  <c r="X295" i="1" s="1"/>
  <c r="U293" i="1"/>
  <c r="V293" i="1" s="1"/>
  <c r="X293" i="1" s="1"/>
  <c r="U291" i="1"/>
  <c r="V291" i="1" s="1"/>
  <c r="X291" i="1" s="1"/>
  <c r="U289" i="1"/>
  <c r="V289" i="1" s="1"/>
  <c r="X289" i="1" s="1"/>
  <c r="U287" i="1"/>
  <c r="V287" i="1" s="1"/>
  <c r="X287" i="1" s="1"/>
  <c r="U285" i="1"/>
  <c r="V285" i="1" s="1"/>
  <c r="X285" i="1" s="1"/>
  <c r="U283" i="1"/>
  <c r="V283" i="1" s="1"/>
  <c r="X283" i="1" s="1"/>
  <c r="U281" i="1"/>
  <c r="V281" i="1" s="1"/>
  <c r="X281" i="1" s="1"/>
  <c r="U279" i="1"/>
  <c r="V279" i="1" s="1"/>
  <c r="X279" i="1" s="1"/>
  <c r="U277" i="1"/>
  <c r="V277" i="1" s="1"/>
  <c r="X277" i="1" s="1"/>
  <c r="U275" i="1"/>
  <c r="V275" i="1" s="1"/>
  <c r="X275" i="1" s="1"/>
  <c r="U273" i="1"/>
  <c r="V273" i="1" s="1"/>
  <c r="X273" i="1" s="1"/>
  <c r="U271" i="1"/>
  <c r="V271" i="1" s="1"/>
  <c r="X271" i="1" s="1"/>
  <c r="U269" i="1"/>
  <c r="V269" i="1" s="1"/>
  <c r="X269" i="1" s="1"/>
  <c r="U267" i="1"/>
  <c r="V267" i="1" s="1"/>
  <c r="X267" i="1" s="1"/>
  <c r="U265" i="1"/>
  <c r="V265" i="1" s="1"/>
  <c r="X265" i="1" s="1"/>
  <c r="U263" i="1"/>
  <c r="V263" i="1" s="1"/>
  <c r="X263" i="1" s="1"/>
  <c r="U261" i="1"/>
  <c r="V261" i="1" s="1"/>
  <c r="X261" i="1" s="1"/>
  <c r="U259" i="1"/>
  <c r="V259" i="1" s="1"/>
  <c r="X259" i="1" s="1"/>
  <c r="U257" i="1"/>
  <c r="V257" i="1" s="1"/>
  <c r="X257" i="1" s="1"/>
  <c r="U255" i="1"/>
  <c r="V255" i="1" s="1"/>
  <c r="X255" i="1" s="1"/>
  <c r="U253" i="1"/>
  <c r="V253" i="1" s="1"/>
  <c r="X253" i="1" s="1"/>
  <c r="U251" i="1"/>
  <c r="V251" i="1" s="1"/>
  <c r="X251" i="1" s="1"/>
  <c r="U249" i="1"/>
  <c r="V249" i="1" s="1"/>
  <c r="X249" i="1" s="1"/>
  <c r="U247" i="1"/>
  <c r="V247" i="1" s="1"/>
  <c r="X247" i="1" s="1"/>
  <c r="U245" i="1"/>
  <c r="V245" i="1" s="1"/>
  <c r="X245" i="1" s="1"/>
  <c r="U243" i="1"/>
  <c r="V243" i="1" s="1"/>
  <c r="X243" i="1" s="1"/>
  <c r="U241" i="1"/>
  <c r="V241" i="1" s="1"/>
  <c r="X241" i="1" s="1"/>
  <c r="U239" i="1"/>
  <c r="V239" i="1" s="1"/>
  <c r="X239" i="1" s="1"/>
  <c r="U237" i="1"/>
  <c r="V237" i="1" s="1"/>
  <c r="X237" i="1" s="1"/>
  <c r="U235" i="1"/>
  <c r="V235" i="1" s="1"/>
  <c r="X235" i="1" s="1"/>
  <c r="U233" i="1"/>
  <c r="V233" i="1" s="1"/>
  <c r="X233" i="1" s="1"/>
  <c r="U231" i="1"/>
  <c r="V231" i="1" s="1"/>
  <c r="X231" i="1" s="1"/>
  <c r="U229" i="1"/>
  <c r="V229" i="1" s="1"/>
  <c r="X229" i="1" s="1"/>
  <c r="U227" i="1"/>
  <c r="V227" i="1" s="1"/>
  <c r="X227" i="1" s="1"/>
  <c r="U225" i="1"/>
  <c r="V225" i="1" s="1"/>
  <c r="X225" i="1" s="1"/>
  <c r="U223" i="1"/>
  <c r="V223" i="1" s="1"/>
  <c r="X223" i="1" s="1"/>
  <c r="U221" i="1"/>
  <c r="V221" i="1" s="1"/>
  <c r="X221" i="1" s="1"/>
  <c r="U219" i="1"/>
  <c r="V219" i="1" s="1"/>
  <c r="X219" i="1" s="1"/>
  <c r="U217" i="1"/>
  <c r="V217" i="1" s="1"/>
  <c r="X217" i="1" s="1"/>
  <c r="U215" i="1"/>
  <c r="V215" i="1" s="1"/>
  <c r="X215" i="1" s="1"/>
  <c r="U213" i="1"/>
  <c r="V213" i="1" s="1"/>
  <c r="X213" i="1" s="1"/>
  <c r="U211" i="1"/>
  <c r="V211" i="1" s="1"/>
  <c r="X211" i="1" s="1"/>
  <c r="U209" i="1"/>
  <c r="V209" i="1" s="1"/>
  <c r="X209" i="1" s="1"/>
  <c r="U207" i="1"/>
  <c r="V207" i="1" s="1"/>
  <c r="X207" i="1" s="1"/>
  <c r="U205" i="1"/>
  <c r="V205" i="1" s="1"/>
  <c r="X205" i="1" s="1"/>
  <c r="U203" i="1"/>
  <c r="V203" i="1" s="1"/>
  <c r="X203" i="1" s="1"/>
  <c r="U201" i="1"/>
  <c r="V201" i="1" s="1"/>
  <c r="X201" i="1" s="1"/>
  <c r="U199" i="1"/>
  <c r="V199" i="1" s="1"/>
  <c r="X199" i="1" s="1"/>
  <c r="U197" i="1"/>
  <c r="V197" i="1" s="1"/>
  <c r="X197" i="1" s="1"/>
  <c r="U195" i="1"/>
  <c r="V195" i="1" s="1"/>
  <c r="X195" i="1" s="1"/>
  <c r="U193" i="1"/>
  <c r="V193" i="1" s="1"/>
  <c r="X193" i="1" s="1"/>
  <c r="U191" i="1"/>
  <c r="V191" i="1" s="1"/>
  <c r="X191" i="1" s="1"/>
  <c r="U189" i="1"/>
  <c r="V189" i="1" s="1"/>
  <c r="X189" i="1" s="1"/>
  <c r="U187" i="1"/>
  <c r="V187" i="1" s="1"/>
  <c r="X187" i="1" s="1"/>
  <c r="U185" i="1"/>
  <c r="V185" i="1" s="1"/>
  <c r="X185" i="1" s="1"/>
  <c r="U183" i="1"/>
  <c r="V183" i="1" s="1"/>
  <c r="X183" i="1" s="1"/>
  <c r="U181" i="1"/>
  <c r="V181" i="1" s="1"/>
  <c r="X181" i="1" s="1"/>
  <c r="U179" i="1"/>
  <c r="V179" i="1" s="1"/>
  <c r="X179" i="1" s="1"/>
  <c r="U177" i="1"/>
  <c r="V177" i="1" s="1"/>
  <c r="X177" i="1" s="1"/>
  <c r="U175" i="1"/>
  <c r="V175" i="1" s="1"/>
  <c r="X175" i="1" s="1"/>
  <c r="U173" i="1"/>
  <c r="V173" i="1" s="1"/>
  <c r="X173" i="1" s="1"/>
  <c r="U171" i="1"/>
  <c r="V171" i="1" s="1"/>
  <c r="X171" i="1" s="1"/>
  <c r="U169" i="1"/>
  <c r="V169" i="1" s="1"/>
  <c r="X169" i="1" s="1"/>
  <c r="U167" i="1"/>
  <c r="V167" i="1" s="1"/>
  <c r="X167" i="1" s="1"/>
  <c r="U165" i="1"/>
  <c r="V165" i="1" s="1"/>
  <c r="X165" i="1" s="1"/>
  <c r="U163" i="1"/>
  <c r="V163" i="1" s="1"/>
  <c r="X163" i="1" s="1"/>
  <c r="U161" i="1"/>
  <c r="V161" i="1" s="1"/>
  <c r="X161" i="1" s="1"/>
  <c r="U159" i="1"/>
  <c r="V159" i="1" s="1"/>
  <c r="X159" i="1" s="1"/>
  <c r="U157" i="1"/>
  <c r="V157" i="1" s="1"/>
  <c r="X157" i="1" s="1"/>
  <c r="U155" i="1"/>
  <c r="V155" i="1" s="1"/>
  <c r="X155" i="1" s="1"/>
  <c r="U153" i="1"/>
  <c r="V153" i="1" s="1"/>
  <c r="X153" i="1" s="1"/>
  <c r="U151" i="1"/>
  <c r="V151" i="1" s="1"/>
  <c r="X151" i="1" s="1"/>
  <c r="U149" i="1"/>
  <c r="V149" i="1" s="1"/>
  <c r="X149" i="1" s="1"/>
  <c r="U147" i="1"/>
  <c r="V147" i="1" s="1"/>
  <c r="X147" i="1" s="1"/>
  <c r="U145" i="1"/>
  <c r="V145" i="1" s="1"/>
  <c r="X145" i="1" s="1"/>
  <c r="U143" i="1"/>
  <c r="V143" i="1" s="1"/>
  <c r="X143" i="1" s="1"/>
  <c r="U141" i="1"/>
  <c r="V141" i="1" s="1"/>
  <c r="X141" i="1" s="1"/>
  <c r="U139" i="1"/>
  <c r="V139" i="1" s="1"/>
  <c r="X139" i="1" s="1"/>
  <c r="U137" i="1"/>
  <c r="V137" i="1" s="1"/>
  <c r="X137" i="1" s="1"/>
  <c r="U135" i="1"/>
  <c r="V135" i="1" s="1"/>
  <c r="X135" i="1" s="1"/>
  <c r="U133" i="1"/>
  <c r="V133" i="1" s="1"/>
  <c r="X133" i="1" s="1"/>
  <c r="U131" i="1"/>
  <c r="V131" i="1" s="1"/>
  <c r="X131" i="1" s="1"/>
  <c r="U129" i="1"/>
  <c r="V129" i="1" s="1"/>
  <c r="X129" i="1" s="1"/>
  <c r="U127" i="1"/>
  <c r="V127" i="1" s="1"/>
  <c r="X127" i="1" s="1"/>
  <c r="U125" i="1"/>
  <c r="V125" i="1" s="1"/>
  <c r="X125" i="1" s="1"/>
  <c r="U123" i="1"/>
  <c r="V123" i="1" s="1"/>
  <c r="X123" i="1" s="1"/>
  <c r="U121" i="1"/>
  <c r="V121" i="1" s="1"/>
  <c r="X121" i="1" s="1"/>
  <c r="U119" i="1"/>
  <c r="V119" i="1" s="1"/>
  <c r="X119" i="1" s="1"/>
  <c r="U117" i="1"/>
  <c r="V117" i="1" s="1"/>
  <c r="X117" i="1" s="1"/>
  <c r="U115" i="1"/>
  <c r="V115" i="1" s="1"/>
  <c r="X115" i="1" s="1"/>
  <c r="U113" i="1"/>
  <c r="V113" i="1" s="1"/>
  <c r="X113" i="1" s="1"/>
  <c r="U111" i="1"/>
  <c r="V111" i="1" s="1"/>
  <c r="X111" i="1" s="1"/>
  <c r="U109" i="1"/>
  <c r="V109" i="1" s="1"/>
  <c r="X109" i="1" s="1"/>
  <c r="U107" i="1"/>
  <c r="V107" i="1" s="1"/>
  <c r="X107" i="1" s="1"/>
  <c r="U105" i="1"/>
  <c r="V105" i="1" s="1"/>
  <c r="X105" i="1" s="1"/>
  <c r="U103" i="1"/>
  <c r="V103" i="1" s="1"/>
  <c r="X103" i="1" s="1"/>
  <c r="U101" i="1"/>
  <c r="V101" i="1" s="1"/>
  <c r="X101" i="1" s="1"/>
  <c r="U99" i="1"/>
  <c r="V99" i="1" s="1"/>
  <c r="X99" i="1" s="1"/>
  <c r="U97" i="1"/>
  <c r="V97" i="1" s="1"/>
  <c r="X97" i="1" s="1"/>
  <c r="U95" i="1"/>
  <c r="V95" i="1" s="1"/>
  <c r="X95" i="1" s="1"/>
  <c r="U93" i="1"/>
  <c r="V93" i="1" s="1"/>
  <c r="X93" i="1" s="1"/>
  <c r="U91" i="1"/>
  <c r="V91" i="1" s="1"/>
  <c r="X91" i="1" s="1"/>
  <c r="U89" i="1"/>
  <c r="V89" i="1" s="1"/>
  <c r="X89" i="1" s="1"/>
  <c r="U87" i="1"/>
  <c r="V87" i="1" s="1"/>
  <c r="X87" i="1" s="1"/>
  <c r="U85" i="1"/>
  <c r="V85" i="1" s="1"/>
  <c r="X85" i="1" s="1"/>
  <c r="U83" i="1"/>
  <c r="V83" i="1" s="1"/>
  <c r="X83" i="1" s="1"/>
  <c r="U81" i="1"/>
  <c r="V81" i="1" s="1"/>
  <c r="X81" i="1" s="1"/>
  <c r="U79" i="1"/>
  <c r="V79" i="1" s="1"/>
  <c r="X79" i="1" s="1"/>
  <c r="U77" i="1"/>
  <c r="V77" i="1" s="1"/>
  <c r="X77" i="1" s="1"/>
  <c r="U75" i="1"/>
  <c r="V75" i="1" s="1"/>
  <c r="X75" i="1" s="1"/>
  <c r="U73" i="1"/>
  <c r="V73" i="1" s="1"/>
  <c r="X73" i="1" s="1"/>
  <c r="U71" i="1"/>
  <c r="V71" i="1" s="1"/>
  <c r="X71" i="1" s="1"/>
  <c r="U69" i="1"/>
  <c r="V69" i="1" s="1"/>
  <c r="X69" i="1" s="1"/>
  <c r="U67" i="1"/>
  <c r="V67" i="1" s="1"/>
  <c r="X67" i="1" s="1"/>
  <c r="U65" i="1"/>
  <c r="V65" i="1" s="1"/>
  <c r="X65" i="1" s="1"/>
  <c r="U63" i="1"/>
  <c r="V63" i="1" s="1"/>
  <c r="X63" i="1" s="1"/>
  <c r="U61" i="1"/>
  <c r="V61" i="1" s="1"/>
  <c r="X61" i="1" s="1"/>
  <c r="U59" i="1"/>
  <c r="V59" i="1" s="1"/>
  <c r="X59" i="1" s="1"/>
  <c r="U57" i="1"/>
  <c r="V57" i="1" s="1"/>
  <c r="X57" i="1" s="1"/>
  <c r="U55" i="1"/>
  <c r="V55" i="1" s="1"/>
  <c r="X55" i="1" s="1"/>
  <c r="U53" i="1"/>
  <c r="V53" i="1" s="1"/>
  <c r="X53" i="1" s="1"/>
  <c r="U51" i="1"/>
  <c r="V51" i="1" s="1"/>
  <c r="X51" i="1" s="1"/>
  <c r="U49" i="1"/>
  <c r="V49" i="1" s="1"/>
  <c r="X49" i="1" s="1"/>
  <c r="U47" i="1"/>
  <c r="V47" i="1" s="1"/>
  <c r="X47" i="1" s="1"/>
  <c r="U45" i="1"/>
  <c r="V45" i="1" s="1"/>
  <c r="X45" i="1" s="1"/>
  <c r="U43" i="1"/>
  <c r="V43" i="1" s="1"/>
  <c r="X43" i="1" s="1"/>
  <c r="U41" i="1"/>
  <c r="V41" i="1" s="1"/>
  <c r="X41" i="1" s="1"/>
  <c r="U39" i="1"/>
  <c r="V39" i="1" s="1"/>
  <c r="X39" i="1" s="1"/>
  <c r="U37" i="1"/>
  <c r="V37" i="1" s="1"/>
  <c r="X37" i="1" s="1"/>
  <c r="U35" i="1"/>
  <c r="V35" i="1" s="1"/>
  <c r="X35" i="1" s="1"/>
  <c r="U33" i="1"/>
  <c r="V33" i="1" s="1"/>
  <c r="X33" i="1" s="1"/>
  <c r="U31" i="1"/>
  <c r="V31" i="1" s="1"/>
  <c r="X31" i="1" s="1"/>
  <c r="U29" i="1"/>
  <c r="V29" i="1" s="1"/>
  <c r="X29" i="1" s="1"/>
  <c r="U27" i="1"/>
  <c r="V27" i="1" s="1"/>
  <c r="X27" i="1" s="1"/>
  <c r="U25" i="1"/>
  <c r="V25" i="1" s="1"/>
  <c r="X25" i="1" s="1"/>
  <c r="U23" i="1"/>
  <c r="V23" i="1" s="1"/>
  <c r="X23" i="1" s="1"/>
  <c r="U21" i="1"/>
  <c r="V21" i="1" s="1"/>
  <c r="X21" i="1" s="1"/>
  <c r="U19" i="1"/>
  <c r="V19" i="1" s="1"/>
  <c r="X19" i="1" s="1"/>
  <c r="U17" i="1"/>
  <c r="V17" i="1" s="1"/>
  <c r="X17" i="1" s="1"/>
  <c r="U15" i="1"/>
  <c r="V15" i="1" s="1"/>
  <c r="X15" i="1" s="1"/>
  <c r="U13" i="1"/>
  <c r="V13" i="1" s="1"/>
  <c r="X13" i="1" s="1"/>
  <c r="U11" i="1"/>
  <c r="V11" i="1" s="1"/>
  <c r="X11" i="1" s="1"/>
  <c r="U9" i="1"/>
  <c r="V9" i="1" s="1"/>
  <c r="X9" i="1" s="1"/>
  <c r="U7" i="1"/>
  <c r="V7" i="1" s="1"/>
  <c r="X7" i="1" s="1"/>
  <c r="U602" i="1"/>
  <c r="V602" i="1" s="1"/>
  <c r="X602" i="1" s="1"/>
  <c r="U598" i="1"/>
  <c r="V598" i="1" s="1"/>
  <c r="X598" i="1" s="1"/>
  <c r="U594" i="1"/>
  <c r="V594" i="1" s="1"/>
  <c r="X594" i="1" s="1"/>
  <c r="U590" i="1"/>
  <c r="V590" i="1" s="1"/>
  <c r="X590" i="1" s="1"/>
  <c r="U586" i="1"/>
  <c r="V586" i="1" s="1"/>
  <c r="X586" i="1" s="1"/>
  <c r="U582" i="1"/>
  <c r="V582" i="1" s="1"/>
  <c r="X582" i="1" s="1"/>
  <c r="U578" i="1"/>
  <c r="V578" i="1" s="1"/>
  <c r="X578" i="1" s="1"/>
  <c r="U574" i="1"/>
  <c r="V574" i="1" s="1"/>
  <c r="X574" i="1" s="1"/>
  <c r="U570" i="1"/>
  <c r="V570" i="1" s="1"/>
  <c r="X570" i="1" s="1"/>
  <c r="U566" i="1"/>
  <c r="V566" i="1" s="1"/>
  <c r="X566" i="1" s="1"/>
  <c r="U562" i="1"/>
  <c r="V562" i="1" s="1"/>
  <c r="X562" i="1" s="1"/>
  <c r="U558" i="1"/>
  <c r="V558" i="1" s="1"/>
  <c r="X558" i="1" s="1"/>
  <c r="U554" i="1"/>
  <c r="V554" i="1" s="1"/>
  <c r="X554" i="1" s="1"/>
  <c r="U550" i="1"/>
  <c r="V550" i="1" s="1"/>
  <c r="X550" i="1" s="1"/>
  <c r="U546" i="1"/>
  <c r="V546" i="1" s="1"/>
  <c r="X546" i="1" s="1"/>
  <c r="U542" i="1"/>
  <c r="V542" i="1" s="1"/>
  <c r="X542" i="1" s="1"/>
  <c r="U538" i="1"/>
  <c r="V538" i="1" s="1"/>
  <c r="X538" i="1" s="1"/>
  <c r="U534" i="1"/>
  <c r="V534" i="1" s="1"/>
  <c r="X534" i="1" s="1"/>
  <c r="U530" i="1"/>
  <c r="V530" i="1" s="1"/>
  <c r="X530" i="1" s="1"/>
  <c r="U526" i="1"/>
  <c r="V526" i="1" s="1"/>
  <c r="X526" i="1" s="1"/>
  <c r="U522" i="1"/>
  <c r="V522" i="1" s="1"/>
  <c r="X522" i="1" s="1"/>
  <c r="U518" i="1"/>
  <c r="V518" i="1" s="1"/>
  <c r="X518" i="1" s="1"/>
  <c r="U514" i="1"/>
  <c r="V514" i="1" s="1"/>
  <c r="X514" i="1" s="1"/>
  <c r="U510" i="1"/>
  <c r="V510" i="1" s="1"/>
  <c r="X510" i="1" s="1"/>
  <c r="U506" i="1"/>
  <c r="V506" i="1" s="1"/>
  <c r="X506" i="1" s="1"/>
  <c r="U502" i="1"/>
  <c r="V502" i="1" s="1"/>
  <c r="X502" i="1" s="1"/>
  <c r="U498" i="1"/>
  <c r="V498" i="1" s="1"/>
  <c r="X498" i="1" s="1"/>
  <c r="U494" i="1"/>
  <c r="V494" i="1" s="1"/>
  <c r="X494" i="1" s="1"/>
  <c r="U490" i="1"/>
  <c r="V490" i="1" s="1"/>
  <c r="X490" i="1" s="1"/>
  <c r="U486" i="1"/>
  <c r="V486" i="1" s="1"/>
  <c r="X486" i="1" s="1"/>
  <c r="U482" i="1"/>
  <c r="V482" i="1" s="1"/>
  <c r="X482" i="1" s="1"/>
  <c r="U478" i="1"/>
  <c r="V478" i="1" s="1"/>
  <c r="X478" i="1" s="1"/>
  <c r="U474" i="1"/>
  <c r="V474" i="1" s="1"/>
  <c r="X474" i="1" s="1"/>
  <c r="U470" i="1"/>
  <c r="V470" i="1" s="1"/>
  <c r="X470" i="1" s="1"/>
  <c r="U466" i="1"/>
  <c r="V466" i="1" s="1"/>
  <c r="X466" i="1" s="1"/>
  <c r="U462" i="1"/>
  <c r="V462" i="1" s="1"/>
  <c r="X462" i="1" s="1"/>
  <c r="U458" i="1"/>
  <c r="V458" i="1" s="1"/>
  <c r="X458" i="1" s="1"/>
  <c r="U454" i="1"/>
  <c r="V454" i="1" s="1"/>
  <c r="X454" i="1" s="1"/>
  <c r="U450" i="1"/>
  <c r="V450" i="1" s="1"/>
  <c r="X450" i="1" s="1"/>
  <c r="U446" i="1"/>
  <c r="V446" i="1" s="1"/>
  <c r="X446" i="1" s="1"/>
  <c r="U442" i="1"/>
  <c r="V442" i="1" s="1"/>
  <c r="X442" i="1" s="1"/>
  <c r="U438" i="1"/>
  <c r="V438" i="1" s="1"/>
  <c r="X438" i="1" s="1"/>
  <c r="U434" i="1"/>
  <c r="V434" i="1" s="1"/>
  <c r="X434" i="1" s="1"/>
  <c r="U430" i="1"/>
  <c r="V430" i="1" s="1"/>
  <c r="X430" i="1" s="1"/>
  <c r="U426" i="1"/>
  <c r="V426" i="1" s="1"/>
  <c r="X426" i="1" s="1"/>
  <c r="U422" i="1"/>
  <c r="V422" i="1" s="1"/>
  <c r="X422" i="1" s="1"/>
  <c r="U418" i="1"/>
  <c r="V418" i="1" s="1"/>
  <c r="X418" i="1" s="1"/>
  <c r="U414" i="1"/>
  <c r="V414" i="1" s="1"/>
  <c r="X414" i="1" s="1"/>
  <c r="U410" i="1"/>
  <c r="V410" i="1" s="1"/>
  <c r="X410" i="1" s="1"/>
  <c r="U406" i="1"/>
  <c r="V406" i="1" s="1"/>
  <c r="X406" i="1" s="1"/>
  <c r="U402" i="1"/>
  <c r="V402" i="1" s="1"/>
  <c r="X402" i="1" s="1"/>
  <c r="U398" i="1"/>
  <c r="V398" i="1" s="1"/>
  <c r="X398" i="1" s="1"/>
  <c r="U394" i="1"/>
  <c r="V394" i="1" s="1"/>
  <c r="X394" i="1" s="1"/>
  <c r="U390" i="1"/>
  <c r="V390" i="1" s="1"/>
  <c r="X390" i="1" s="1"/>
  <c r="U386" i="1"/>
  <c r="V386" i="1" s="1"/>
  <c r="X386" i="1" s="1"/>
  <c r="U382" i="1"/>
  <c r="V382" i="1" s="1"/>
  <c r="X382" i="1" s="1"/>
  <c r="U378" i="1"/>
  <c r="V378" i="1" s="1"/>
  <c r="X378" i="1" s="1"/>
  <c r="X1045" i="1" l="1"/>
</calcChain>
</file>

<file path=xl/sharedStrings.xml><?xml version="1.0" encoding="utf-8"?>
<sst xmlns="http://schemas.openxmlformats.org/spreadsheetml/2006/main" count="25074" uniqueCount="1974">
  <si>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</si>
  <si>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</si>
  <si>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</si>
  <si>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</si>
  <si>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</si>
  <si>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</si>
  <si>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</si>
  <si>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</si>
  <si>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</si>
  <si>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</si>
  <si>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</si>
  <si>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</si>
  <si>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</si>
  <si>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</si>
  <si>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</si>
  <si>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</si>
  <si>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</si>
  <si>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240-242 Johnston Street,Fitzroy</t>
  </si>
  <si>
    <t>Home Office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</si>
  <si>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</si>
  <si>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</si>
  <si>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</si>
  <si>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</si>
  <si>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</si>
  <si>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</si>
  <si>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</si>
  <si>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</si>
  <si>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</si>
  <si>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</si>
  <si>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</si>
  <si>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</si>
  <si>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</si>
  <si>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Artisan Legal 4-Ring Binder</t>
  </si>
  <si>
    <t>Roland Black</t>
  </si>
  <si>
    <t>Small Business</t>
  </si>
  <si>
    <t>High</t>
  </si>
  <si>
    <t>Alex Russell</t>
  </si>
  <si>
    <t>Artisan 479 Labels</t>
  </si>
  <si>
    <t>Cindy Chapman</t>
  </si>
  <si>
    <t>Corporate</t>
  </si>
  <si>
    <t>Not Specified</t>
  </si>
  <si>
    <t>Steady Major Accent Highlighters</t>
  </si>
  <si>
    <t>Joy Daniels</t>
  </si>
  <si>
    <t>12 Princess Hwy,Sylvania</t>
  </si>
  <si>
    <t>Barrel Sharpener</t>
  </si>
  <si>
    <t>Small Pack</t>
  </si>
  <si>
    <t>Rick Hansen</t>
  </si>
  <si>
    <t>Cando S750 Color Inkjet Printer</t>
  </si>
  <si>
    <t>Jumbo Drum</t>
  </si>
  <si>
    <t>Delivery Truck</t>
  </si>
  <si>
    <t>Kean Thornton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</si>
  <si>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</si>
  <si>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</si>
  <si>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</si>
  <si>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</si>
  <si>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</si>
  <si>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</si>
  <si>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</si>
  <si>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</si>
  <si>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</si>
  <si>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Artisan Hi-Liter Pen Style Six-Color Fluorescent Set</t>
  </si>
  <si>
    <t>Julia Barnett</t>
  </si>
  <si>
    <t>485 Crown St,Surry Hills</t>
  </si>
  <si>
    <t>Alto Parchment Paper, Assorted Colors</t>
  </si>
  <si>
    <t>Luke Weiss</t>
  </si>
  <si>
    <t>88 Oxford St,Woollahra</t>
  </si>
  <si>
    <t>Medium Box</t>
  </si>
  <si>
    <t>Laurel Workman</t>
  </si>
  <si>
    <t>Apex Straight Scissors</t>
  </si>
  <si>
    <t>Express Air</t>
  </si>
  <si>
    <t>Carol Darley</t>
  </si>
  <si>
    <t>Crown Complex,Southbank</t>
  </si>
  <si>
    <t>Smiths Colored Interoffice Envelopes</t>
  </si>
  <si>
    <t>Sung Chung</t>
  </si>
  <si>
    <t>OIC Thumb-Tacks</t>
  </si>
  <si>
    <t>Ann Steele</t>
  </si>
  <si>
    <t>6-8 O'Connell Street,Newtown</t>
  </si>
  <si>
    <t>Patrick ODonnell</t>
  </si>
  <si>
    <t>21 Wentworth St,Parramatta</t>
  </si>
  <si>
    <t>Artisan Poly Binder Pockets</t>
  </si>
  <si>
    <t>Westfield 1 Anderson St,Chatswood</t>
  </si>
  <si>
    <t>Dave Hallsten</t>
  </si>
  <si>
    <t>Artisan 474 Labels</t>
  </si>
  <si>
    <t>Stephanie Phelps</t>
  </si>
  <si>
    <t>324A King St,Newtown</t>
  </si>
  <si>
    <t>TechSavi Cordless Elite Duo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</si>
  <si>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</si>
  <si>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</si>
  <si>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</si>
  <si>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</si>
  <si>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</si>
  <si>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</si>
  <si>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</si>
  <si>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</si>
  <si>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</si>
  <si>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</si>
  <si>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Pizazz Drawing Pencil Set</t>
  </si>
  <si>
    <t>Guy Armstrong</t>
  </si>
  <si>
    <t>6 Mary St,Newtown</t>
  </si>
  <si>
    <t>TechSavi Access Keyboard</t>
  </si>
  <si>
    <t>Steve Nguyen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</si>
  <si>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</si>
  <si>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</si>
  <si>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</si>
  <si>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</si>
  <si>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</si>
  <si>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</si>
  <si>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</si>
  <si>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Office Shears by Apex</t>
  </si>
  <si>
    <t>Nora Price</t>
  </si>
  <si>
    <t>7 Khartoum Rd,Macquarie Park</t>
  </si>
  <si>
    <t>Christopher Martinez</t>
  </si>
  <si>
    <t>Apex Box Cutter Scissors</t>
  </si>
  <si>
    <t>Theresa Coyne</t>
  </si>
  <si>
    <t>EcoTones Memo Sheets</t>
  </si>
  <si>
    <t>Monica Federle</t>
  </si>
  <si>
    <t>Aluminum Document Frame</t>
  </si>
  <si>
    <t>Furniture</t>
  </si>
  <si>
    <t>Dorris Love</t>
  </si>
  <si>
    <t>359 Crown Street,Surry Hills</t>
  </si>
  <si>
    <t>Alto Perma 2700 Stacking Storage Drawers</t>
  </si>
  <si>
    <t>Bagged Rubber Bands</t>
  </si>
  <si>
    <t>Ken Lonsdale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</si>
  <si>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</si>
  <si>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</si>
  <si>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</si>
  <si>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</si>
  <si>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</si>
  <si>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</si>
  <si>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</si>
  <si>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</si>
  <si>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</si>
  <si>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</si>
  <si>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</si>
  <si>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</si>
  <si>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</si>
  <si>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</si>
  <si>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</si>
  <si>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</si>
  <si>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Col-Erase Pencils with Erasers</t>
  </si>
  <si>
    <t>Matthew Grinstein</t>
  </si>
  <si>
    <t>Artisan 481 Labels</t>
  </si>
  <si>
    <t>Pauline Chand</t>
  </si>
  <si>
    <t>300 Series Non-Flip</t>
  </si>
  <si>
    <t>John Murray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</si>
  <si>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</si>
  <si>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</si>
  <si>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</si>
  <si>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</si>
  <si>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</si>
  <si>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</si>
  <si>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</si>
  <si>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</si>
  <si>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</si>
  <si>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</si>
  <si>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</si>
  <si>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</si>
  <si>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</si>
  <si>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</si>
  <si>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</si>
  <si>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</si>
  <si>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Saphhira Shifley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</si>
  <si>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</si>
  <si>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</si>
  <si>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</si>
  <si>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</si>
  <si>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</si>
  <si>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</si>
  <si>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</si>
  <si>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</si>
  <si>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</si>
  <si>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</si>
  <si>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</si>
  <si>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</si>
  <si>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</si>
  <si>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</si>
  <si>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</si>
  <si>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</si>
  <si>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</si>
  <si>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</si>
  <si>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</si>
  <si>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</si>
  <si>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</si>
  <si>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</si>
  <si>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</si>
  <si>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</si>
  <si>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</si>
  <si>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</si>
  <si>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</si>
  <si>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</si>
  <si>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</si>
  <si>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</si>
  <si>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</si>
  <si>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</si>
  <si>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</si>
  <si>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</si>
  <si>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</si>
  <si>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</si>
  <si>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</si>
  <si>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</si>
  <si>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</si>
  <si>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</si>
  <si>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</si>
  <si>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</si>
  <si>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</si>
  <si>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</si>
  <si>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</si>
  <si>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</si>
  <si>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</si>
  <si>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</si>
  <si>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</si>
  <si>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</si>
  <si>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</si>
  <si>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Sean ODonnell</t>
  </si>
  <si>
    <t>3Max Polarizing Task Lamp with Clamp Arm, Light Gray</t>
  </si>
  <si>
    <t>Large Box</t>
  </si>
  <si>
    <t>Patrick Bzostek</t>
  </si>
  <si>
    <t>Todd Boyes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</si>
  <si>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</si>
  <si>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</si>
  <si>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</si>
  <si>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</si>
  <si>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</si>
  <si>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</si>
  <si>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</si>
  <si>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</si>
  <si>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</si>
  <si>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</si>
  <si>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</si>
  <si>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</si>
  <si>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</si>
  <si>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</si>
  <si>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</si>
  <si>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</si>
  <si>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</si>
  <si>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</si>
  <si>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</si>
  <si>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</si>
  <si>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</si>
  <si>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</si>
  <si>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</si>
  <si>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</si>
  <si>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</si>
  <si>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</si>
  <si>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</si>
  <si>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</si>
  <si>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</si>
  <si>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</si>
  <si>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</si>
  <si>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</si>
  <si>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</si>
  <si>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</si>
  <si>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</si>
  <si>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</si>
  <si>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</si>
  <si>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</si>
  <si>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</si>
  <si>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</si>
  <si>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</si>
  <si>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</si>
  <si>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</si>
  <si>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</si>
  <si>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</si>
  <si>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</si>
  <si>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</si>
  <si>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</si>
  <si>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</si>
  <si>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</si>
  <si>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</si>
  <si>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</si>
  <si>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</si>
  <si>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</si>
  <si>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</si>
  <si>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</si>
  <si>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</si>
  <si>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</si>
  <si>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</si>
  <si>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</si>
  <si>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</si>
  <si>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</si>
  <si>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</si>
  <si>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</si>
  <si>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</si>
  <si>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</si>
  <si>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</si>
  <si>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</si>
  <si>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</si>
  <si>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</si>
  <si>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</si>
  <si>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</si>
  <si>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</si>
  <si>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Dean Percer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</si>
  <si>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</si>
  <si>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</si>
  <si>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</si>
  <si>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</si>
  <si>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</si>
  <si>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</si>
  <si>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</si>
  <si>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</si>
  <si>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</si>
  <si>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</si>
  <si>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</si>
  <si>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</si>
  <si>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</si>
  <si>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</si>
  <si>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</si>
  <si>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</si>
  <si>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</si>
  <si>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</si>
  <si>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</si>
  <si>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</si>
  <si>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</si>
  <si>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</si>
  <si>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</si>
  <si>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</si>
  <si>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</si>
  <si>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</si>
  <si>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</si>
  <si>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</si>
  <si>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</si>
  <si>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</si>
  <si>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</si>
  <si>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</si>
  <si>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</si>
  <si>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</si>
  <si>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</si>
  <si>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</si>
  <si>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</si>
  <si>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</si>
  <si>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</si>
  <si>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</si>
  <si>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</si>
  <si>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</si>
  <si>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</si>
  <si>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</si>
  <si>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</si>
  <si>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</si>
  <si>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</si>
  <si>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</si>
  <si>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</si>
  <si>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</si>
  <si>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</si>
  <si>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</si>
  <si>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</si>
  <si>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</si>
  <si>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</si>
  <si>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</si>
  <si>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</si>
  <si>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</si>
  <si>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</si>
  <si>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</si>
  <si>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</si>
  <si>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</si>
  <si>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</si>
  <si>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</si>
  <si>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</si>
  <si>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</si>
  <si>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</si>
  <si>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</si>
  <si>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</si>
  <si>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</si>
  <si>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</si>
  <si>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</si>
  <si>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</si>
  <si>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</si>
  <si>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</si>
  <si>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</si>
  <si>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</si>
  <si>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</si>
  <si>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</si>
  <si>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</si>
  <si>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</si>
  <si>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Deirdre Greer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</si>
  <si>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</si>
  <si>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</si>
  <si>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</si>
  <si>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</si>
  <si>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</si>
  <si>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</si>
  <si>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</si>
  <si>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</si>
  <si>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</si>
  <si>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</si>
  <si>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</si>
  <si>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</si>
  <si>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</si>
  <si>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</si>
  <si>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</si>
  <si>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</si>
  <si>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</si>
  <si>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</si>
  <si>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</si>
  <si>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</si>
  <si>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</si>
  <si>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</si>
  <si>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</si>
  <si>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</si>
  <si>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</si>
  <si>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</si>
  <si>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</si>
  <si>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</si>
  <si>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</si>
  <si>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</si>
  <si>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</si>
  <si>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</si>
  <si>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</si>
  <si>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</si>
  <si>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</si>
  <si>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</si>
  <si>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</si>
  <si>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</si>
  <si>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</si>
  <si>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Noel Staavos</t>
  </si>
  <si>
    <t>Message Book, One Form per Page</t>
  </si>
  <si>
    <t>Joy Bell</t>
  </si>
  <si>
    <t>Tamara Willingham</t>
  </si>
  <si>
    <t>Sue Ann Reed</t>
  </si>
  <si>
    <t>Justin MacKendrick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</si>
  <si>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</si>
  <si>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</si>
  <si>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</si>
  <si>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</si>
  <si>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</si>
  <si>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</si>
  <si>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</si>
  <si>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</si>
  <si>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</si>
  <si>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</si>
  <si>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</si>
  <si>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</si>
  <si>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</si>
  <si>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</si>
  <si>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</si>
  <si>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</si>
  <si>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</si>
  <si>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</si>
  <si>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</si>
  <si>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</si>
  <si>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</si>
  <si>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</si>
  <si>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</si>
  <si>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</si>
  <si>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</si>
  <si>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</si>
  <si>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</si>
  <si>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</si>
  <si>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</si>
  <si>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</si>
  <si>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</si>
  <si>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</si>
  <si>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</si>
  <si>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</si>
  <si>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</si>
  <si>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</si>
  <si>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</si>
  <si>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</si>
  <si>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</si>
  <si>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</si>
  <si>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</si>
  <si>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</si>
  <si>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</si>
  <si>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</si>
  <si>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</si>
  <si>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</si>
  <si>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</si>
  <si>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</si>
  <si>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</si>
  <si>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</si>
  <si>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</si>
  <si>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</si>
  <si>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</si>
  <si>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</si>
  <si>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</si>
  <si>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</si>
  <si>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</si>
  <si>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</si>
  <si>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</si>
  <si>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</si>
  <si>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Grant Thornton</t>
  </si>
  <si>
    <t>98 Holdsworth Street,Woollahra</t>
  </si>
  <si>
    <t>Larry Hughes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</si>
  <si>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</si>
  <si>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</si>
  <si>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</si>
  <si>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</si>
  <si>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</si>
  <si>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</si>
  <si>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</si>
  <si>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</si>
  <si>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</si>
  <si>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</si>
  <si>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</si>
  <si>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</si>
  <si>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</si>
  <si>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</si>
  <si>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</si>
  <si>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</si>
  <si>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</si>
  <si>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</si>
  <si>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</si>
  <si>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</si>
  <si>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</si>
  <si>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</si>
  <si>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</si>
  <si>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</si>
  <si>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</si>
  <si>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</si>
  <si>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</si>
  <si>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</si>
  <si>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</si>
  <si>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</si>
  <si>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</si>
  <si>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</si>
  <si>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</si>
  <si>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</si>
  <si>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</si>
  <si>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</si>
  <si>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</si>
  <si>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</si>
  <si>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</si>
  <si>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</si>
  <si>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</si>
  <si>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</si>
  <si>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</si>
  <si>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</si>
  <si>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</si>
  <si>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</si>
  <si>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</si>
  <si>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</si>
  <si>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</si>
  <si>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</si>
  <si>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</si>
  <si>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</si>
  <si>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</si>
  <si>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</si>
  <si>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</si>
  <si>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</si>
  <si>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</si>
  <si>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</si>
  <si>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</si>
  <si>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</si>
  <si>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</si>
  <si>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Ricardo Block</t>
  </si>
  <si>
    <t>Shui Tom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</si>
  <si>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</si>
  <si>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</si>
  <si>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</si>
  <si>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</si>
  <si>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</si>
  <si>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</si>
  <si>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</si>
  <si>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</si>
  <si>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</si>
  <si>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</si>
  <si>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</si>
  <si>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</si>
  <si>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</si>
  <si>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</si>
  <si>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</si>
  <si>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</si>
  <si>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</si>
  <si>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</si>
  <si>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</si>
  <si>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</si>
  <si>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</si>
  <si>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</si>
  <si>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</si>
  <si>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</si>
  <si>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</si>
  <si>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</si>
  <si>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</si>
  <si>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</si>
  <si>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</si>
  <si>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</si>
  <si>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</si>
  <si>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</si>
  <si>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</si>
  <si>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</si>
  <si>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</si>
  <si>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</si>
  <si>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</si>
  <si>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</si>
  <si>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</si>
  <si>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</si>
  <si>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</si>
  <si>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</si>
  <si>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</si>
  <si>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</si>
  <si>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</si>
  <si>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</si>
  <si>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</si>
  <si>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</si>
  <si>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</si>
  <si>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</si>
  <si>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</si>
  <si>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</si>
  <si>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</si>
  <si>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</si>
  <si>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</si>
  <si>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</si>
  <si>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</si>
  <si>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</si>
  <si>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</si>
  <si>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</si>
  <si>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</si>
  <si>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</si>
  <si>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</si>
  <si>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</si>
  <si>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</si>
  <si>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</si>
  <si>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</si>
  <si>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</si>
  <si>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</si>
  <si>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</si>
  <si>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</si>
  <si>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</si>
  <si>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</si>
  <si>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</si>
  <si>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</si>
  <si>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</si>
  <si>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</si>
  <si>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</si>
  <si>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</si>
  <si>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</si>
  <si>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</si>
  <si>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</si>
  <si>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</si>
  <si>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</si>
  <si>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</si>
  <si>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</si>
  <si>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</si>
  <si>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</si>
  <si>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</si>
  <si>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</si>
  <si>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</si>
  <si>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</si>
  <si>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</si>
  <si>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</si>
  <si>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</si>
  <si>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</si>
  <si>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</si>
  <si>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</si>
  <si>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</si>
  <si>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</si>
  <si>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</si>
  <si>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</si>
  <si>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</si>
  <si>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</si>
  <si>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</si>
  <si>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</si>
  <si>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</si>
  <si>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</si>
  <si>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</si>
  <si>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</si>
  <si>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</si>
  <si>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</si>
  <si>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</si>
  <si>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</si>
  <si>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</si>
  <si>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</si>
  <si>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</si>
  <si>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</si>
  <si>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</si>
  <si>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</si>
  <si>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</si>
  <si>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</si>
  <si>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</si>
  <si>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</si>
  <si>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</si>
  <si>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</si>
  <si>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</si>
  <si>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</si>
  <si>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</si>
  <si>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</si>
  <si>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</si>
  <si>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</si>
  <si>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</si>
  <si>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</si>
  <si>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</si>
  <si>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</si>
  <si>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</si>
  <si>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</si>
  <si>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</si>
  <si>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</si>
  <si>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</si>
  <si>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</si>
  <si>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</si>
  <si>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</si>
  <si>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</si>
  <si>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</si>
  <si>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</si>
  <si>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</si>
  <si>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</si>
  <si>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</si>
  <si>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</si>
  <si>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</si>
  <si>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</si>
  <si>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</si>
  <si>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</si>
  <si>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</si>
  <si>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</si>
  <si>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</si>
  <si>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</si>
  <si>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</si>
  <si>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</si>
  <si>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</si>
  <si>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</si>
  <si>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</si>
  <si>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</si>
  <si>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</si>
  <si>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</si>
  <si>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</si>
  <si>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</si>
  <si>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</si>
  <si>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</si>
  <si>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</si>
  <si>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</si>
  <si>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</si>
  <si>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</si>
  <si>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</si>
  <si>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</si>
  <si>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</si>
  <si>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</si>
  <si>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</si>
  <si>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</si>
  <si>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</si>
  <si>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</si>
  <si>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John Dryer</t>
  </si>
  <si>
    <t>Michael Grace</t>
  </si>
  <si>
    <t>Chloris Kastensmidt</t>
  </si>
  <si>
    <t>Mick Crebagga</t>
  </si>
  <si>
    <t>Ann Chong</t>
  </si>
  <si>
    <t>Marina Lichtenstein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</si>
  <si>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</si>
  <si>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</si>
  <si>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</si>
  <si>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</si>
  <si>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</si>
  <si>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</si>
  <si>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</si>
  <si>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</si>
  <si>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Kean Takahito</t>
  </si>
  <si>
    <t>Vivian Mathis</t>
  </si>
  <si>
    <t>Seth Vernon</t>
  </si>
  <si>
    <t>Charles Sheldon</t>
  </si>
  <si>
    <t>Adam Shillingsburg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</si>
  <si>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</si>
  <si>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</si>
  <si>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</si>
  <si>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</si>
  <si>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</si>
  <si>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</si>
  <si>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</si>
  <si>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</si>
  <si>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</si>
  <si>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</si>
  <si>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</si>
  <si>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</si>
  <si>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</si>
  <si>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</si>
  <si>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</si>
  <si>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</si>
  <si>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</si>
  <si>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</si>
  <si>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</si>
  <si>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</si>
  <si>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</si>
  <si>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</si>
  <si>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</si>
  <si>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</si>
  <si>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</si>
  <si>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</si>
  <si>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</si>
  <si>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</si>
  <si>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</si>
  <si>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</si>
  <si>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</si>
  <si>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</si>
  <si>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</si>
  <si>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</si>
  <si>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</si>
  <si>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</si>
  <si>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</si>
  <si>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</si>
  <si>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</si>
  <si>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</si>
  <si>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</si>
  <si>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</si>
  <si>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</si>
  <si>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</si>
  <si>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</si>
  <si>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</si>
  <si>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</si>
  <si>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</si>
  <si>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</si>
  <si>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</si>
  <si>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</si>
  <si>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</si>
  <si>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</si>
  <si>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</si>
  <si>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</si>
  <si>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</si>
  <si>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</si>
  <si>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</si>
  <si>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</si>
  <si>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</si>
  <si>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</si>
  <si>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</si>
  <si>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</si>
  <si>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</si>
  <si>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</si>
  <si>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</si>
  <si>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</si>
  <si>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</si>
  <si>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</si>
  <si>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</si>
  <si>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</si>
  <si>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</si>
  <si>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</si>
  <si>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</si>
  <si>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</si>
  <si>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</si>
  <si>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</si>
  <si>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</si>
  <si>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</si>
  <si>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</si>
  <si>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</si>
  <si>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</si>
  <si>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</si>
  <si>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</si>
  <si>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</si>
  <si>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</si>
  <si>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</si>
  <si>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</si>
  <si>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</si>
  <si>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</si>
  <si>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</si>
  <si>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</si>
  <si>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</si>
  <si>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</si>
  <si>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</si>
  <si>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</si>
  <si>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</si>
  <si>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</si>
  <si>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</si>
  <si>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</si>
  <si>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</si>
  <si>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</si>
  <si>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</si>
  <si>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</si>
  <si>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</si>
  <si>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</si>
  <si>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</si>
  <si>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</si>
  <si>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</si>
  <si>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</si>
  <si>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</si>
  <si>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</si>
  <si>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</si>
  <si>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</si>
  <si>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</si>
  <si>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</si>
  <si>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</si>
  <si>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</si>
  <si>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</si>
  <si>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</si>
  <si>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</si>
  <si>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</si>
  <si>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</si>
  <si>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</si>
  <si>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</si>
  <si>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</si>
  <si>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</si>
  <si>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</si>
  <si>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</si>
  <si>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</si>
  <si>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</si>
  <si>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</si>
  <si>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</si>
  <si>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</si>
  <si>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</si>
  <si>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</si>
  <si>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</si>
  <si>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</si>
  <si>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</si>
  <si>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</si>
  <si>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</si>
  <si>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</si>
  <si>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</si>
  <si>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</si>
  <si>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</si>
  <si>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</si>
  <si>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</si>
  <si>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</si>
  <si>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</si>
  <si>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</si>
  <si>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</si>
  <si>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</si>
  <si>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</si>
  <si>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</si>
  <si>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</si>
  <si>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</si>
  <si>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</si>
  <si>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</si>
  <si>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</si>
  <si>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</si>
  <si>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</si>
  <si>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</si>
  <si>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</si>
  <si>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</si>
  <si>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</si>
  <si>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</si>
  <si>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</si>
  <si>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</si>
  <si>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</si>
  <si>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</si>
  <si>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</si>
  <si>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</si>
  <si>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</si>
  <si>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</si>
  <si>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</si>
  <si>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</si>
  <si>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</si>
  <si>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</si>
  <si>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</si>
  <si>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</si>
  <si>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</si>
  <si>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</si>
  <si>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</si>
  <si>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</si>
  <si>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</si>
  <si>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</si>
  <si>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</si>
  <si>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</si>
  <si>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</si>
  <si>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</si>
  <si>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</si>
  <si>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</si>
  <si>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</si>
  <si>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</si>
  <si>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</si>
  <si>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</si>
  <si>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</si>
  <si>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</si>
  <si>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</si>
  <si>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</si>
  <si>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</si>
  <si>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</si>
  <si>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</si>
  <si>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</si>
  <si>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</si>
  <si>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</si>
  <si>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</si>
  <si>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</si>
  <si>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</si>
  <si>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</si>
  <si>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</si>
  <si>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</si>
  <si>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</si>
  <si>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</si>
  <si>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</si>
  <si>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</si>
  <si>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</si>
  <si>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</si>
  <si>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</si>
  <si>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</si>
  <si>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</si>
  <si>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</si>
  <si>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</si>
  <si>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</si>
  <si>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</si>
  <si>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</si>
  <si>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</si>
  <si>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</si>
  <si>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</si>
  <si>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</si>
  <si>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</si>
  <si>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</si>
  <si>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</si>
  <si>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</si>
  <si>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</si>
  <si>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</si>
  <si>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</si>
  <si>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</si>
  <si>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</si>
  <si>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</si>
  <si>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</si>
  <si>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</si>
  <si>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</si>
  <si>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</si>
  <si>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</si>
  <si>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</si>
  <si>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</si>
  <si>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</si>
  <si>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</si>
  <si>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</si>
  <si>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</si>
  <si>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</si>
  <si>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</si>
  <si>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</si>
  <si>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</si>
  <si>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</si>
  <si>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</si>
  <si>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</si>
  <si>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</si>
  <si>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</si>
  <si>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</si>
  <si>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</si>
  <si>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</si>
  <si>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</si>
  <si>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</si>
  <si>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</si>
  <si>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</si>
  <si>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</si>
  <si>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</si>
  <si>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</si>
  <si>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</si>
  <si>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</si>
  <si>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</si>
  <si>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</si>
  <si>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</si>
  <si>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</si>
  <si>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</si>
  <si>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</si>
  <si>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</si>
  <si>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</si>
  <si>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</si>
  <si>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</si>
  <si>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</si>
  <si>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</si>
  <si>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</si>
  <si>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</si>
  <si>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</si>
  <si>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</si>
  <si>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</si>
  <si>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</si>
  <si>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</si>
  <si>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</si>
  <si>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</si>
  <si>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</si>
  <si>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</si>
  <si>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</si>
  <si>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</si>
  <si>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</si>
  <si>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</si>
  <si>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</si>
  <si>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</si>
  <si>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</si>
  <si>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</si>
  <si>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</si>
  <si>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</si>
  <si>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</si>
  <si>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</si>
  <si>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</si>
  <si>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</si>
  <si>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</si>
  <si>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</si>
  <si>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</si>
  <si>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</si>
  <si>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</si>
  <si>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</si>
  <si>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</si>
  <si>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</si>
  <si>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</si>
  <si>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</si>
  <si>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</si>
  <si>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</si>
  <si>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</si>
  <si>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</si>
  <si>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</si>
  <si>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</si>
  <si>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</si>
  <si>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</si>
  <si>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</si>
  <si>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</si>
  <si>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</si>
  <si>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</si>
  <si>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</si>
  <si>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</si>
  <si>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</si>
  <si>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</si>
  <si>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</si>
  <si>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</si>
  <si>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</si>
  <si>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</si>
  <si>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</si>
  <si>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</si>
  <si>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</si>
  <si>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</si>
  <si>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</si>
  <si>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</si>
  <si>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</si>
  <si>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</si>
  <si>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</si>
  <si>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</si>
  <si>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</si>
  <si>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</si>
  <si>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</si>
  <si>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</si>
  <si>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</si>
  <si>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</si>
  <si>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</si>
  <si>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</si>
  <si>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</si>
  <si>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</si>
  <si>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</si>
  <si>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</si>
  <si>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</si>
  <si>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</si>
  <si>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</si>
  <si>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</si>
  <si>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</si>
  <si>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</si>
  <si>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</si>
  <si>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</si>
  <si>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</si>
  <si>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</si>
  <si>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</si>
  <si>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</si>
  <si>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</si>
  <si>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</si>
  <si>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</si>
  <si>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</si>
  <si>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</si>
  <si>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</si>
  <si>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</si>
  <si>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</si>
  <si>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</si>
  <si>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</si>
  <si>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</si>
  <si>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</si>
  <si>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</si>
  <si>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</si>
  <si>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</si>
  <si>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</si>
  <si>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</si>
  <si>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</si>
  <si>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</si>
  <si>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</si>
  <si>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</si>
  <si>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</si>
  <si>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</si>
  <si>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</si>
  <si>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</si>
  <si>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</si>
  <si>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</si>
  <si>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</si>
  <si>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</si>
  <si>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</si>
  <si>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</si>
  <si>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</si>
  <si>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</si>
  <si>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</si>
  <si>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</si>
  <si>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</si>
  <si>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</si>
  <si>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</si>
  <si>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</si>
  <si>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</si>
  <si>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</si>
  <si>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</si>
  <si>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</si>
  <si>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</si>
  <si>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</si>
  <si>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</si>
  <si>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</si>
  <si>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</si>
  <si>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</si>
  <si>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</si>
  <si>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</si>
  <si>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</si>
  <si>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</si>
  <si>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</si>
  <si>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</si>
  <si>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</si>
  <si>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</si>
  <si>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</si>
  <si>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</si>
  <si>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</si>
  <si>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</si>
  <si>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</si>
  <si>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</si>
  <si>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</si>
  <si>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</si>
  <si>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</si>
  <si>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</si>
  <si>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</si>
  <si>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</si>
  <si>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</si>
  <si>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</si>
  <si>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</si>
  <si>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</si>
  <si>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</si>
  <si>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</si>
  <si>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</si>
  <si>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</si>
  <si>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</si>
  <si>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</si>
  <si>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</si>
  <si>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</si>
  <si>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</si>
  <si>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</si>
  <si>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</si>
  <si>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</si>
  <si>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</si>
  <si>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</si>
  <si>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</si>
  <si>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</si>
  <si>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</si>
  <si>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</si>
  <si>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</si>
  <si>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</si>
  <si>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</si>
  <si>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</si>
  <si>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</si>
  <si>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</si>
  <si>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</si>
  <si>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</si>
  <si>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</si>
  <si>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</si>
  <si>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</si>
  <si>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</si>
  <si>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</si>
  <si>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</si>
  <si>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</si>
  <si>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</si>
  <si>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</si>
  <si>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</si>
  <si>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</si>
  <si>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</si>
  <si>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</si>
  <si>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</si>
  <si>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</si>
  <si>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</si>
  <si>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</si>
  <si>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</si>
  <si>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</si>
  <si>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</si>
  <si>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</si>
  <si>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</si>
  <si>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</si>
  <si>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</si>
  <si>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</si>
  <si>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</si>
  <si>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</si>
  <si>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</si>
  <si>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</si>
  <si>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</si>
  <si>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</si>
  <si>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</si>
  <si>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</si>
  <si>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</si>
  <si>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</si>
  <si>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</si>
  <si>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</si>
  <si>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</si>
  <si>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</si>
  <si>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</si>
  <si>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</si>
  <si>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</si>
  <si>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</si>
  <si>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</si>
  <si>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</si>
  <si>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</si>
  <si>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</si>
  <si>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</si>
  <si>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</si>
  <si>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</si>
  <si>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</si>
  <si>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</si>
  <si>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</si>
  <si>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</si>
  <si>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</si>
  <si>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</si>
  <si>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</si>
  <si>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</si>
  <si>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</si>
  <si>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</si>
  <si>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</si>
  <si>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</si>
  <si>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</si>
  <si>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</si>
  <si>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</si>
  <si>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</si>
  <si>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</si>
  <si>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</si>
  <si>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</si>
  <si>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</si>
  <si>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</si>
  <si>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</si>
  <si>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</si>
  <si>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</si>
  <si>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</si>
  <si>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</si>
  <si>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</si>
  <si>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</si>
  <si>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</si>
  <si>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</si>
  <si>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</si>
  <si>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</si>
  <si>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</si>
  <si>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</si>
  <si>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</si>
  <si>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</si>
  <si>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</si>
  <si>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</si>
  <si>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</si>
  <si>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</si>
  <si>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</si>
  <si>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</si>
  <si>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</si>
  <si>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</si>
  <si>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</si>
  <si>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</si>
  <si>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</si>
  <si>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</si>
  <si>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</si>
  <si>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</si>
  <si>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</si>
  <si>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</si>
  <si>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</si>
  <si>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</si>
  <si>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</si>
  <si>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</si>
  <si>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</si>
  <si>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</si>
  <si>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</si>
  <si>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</si>
  <si>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</si>
  <si>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</si>
  <si>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</si>
  <si>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</si>
  <si>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</si>
  <si>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</si>
  <si>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</si>
  <si>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</si>
  <si>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</si>
  <si>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</si>
  <si>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</si>
  <si>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</si>
  <si>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</si>
  <si>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</si>
  <si>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</si>
  <si>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</si>
  <si>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</si>
  <si>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</si>
  <si>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</si>
  <si>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</si>
  <si>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</si>
  <si>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</si>
  <si>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</si>
  <si>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</si>
  <si>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</si>
  <si>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</si>
  <si>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</si>
  <si>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</si>
  <si>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</si>
  <si>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</si>
  <si>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</si>
  <si>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</si>
  <si>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</si>
  <si>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</si>
  <si>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</si>
  <si>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</si>
  <si>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</si>
  <si>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</si>
  <si>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</si>
  <si>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</si>
  <si>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</si>
  <si>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</si>
  <si>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</si>
  <si>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</si>
  <si>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</si>
  <si>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</si>
  <si>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</si>
  <si>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</si>
  <si>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</si>
  <si>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</si>
  <si>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</si>
  <si>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</si>
  <si>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</si>
  <si>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</si>
  <si>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</si>
  <si>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</si>
  <si>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</si>
  <si>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</si>
  <si>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</si>
  <si>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</si>
  <si>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</si>
  <si>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</si>
  <si>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</si>
  <si>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</si>
  <si>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</si>
  <si>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</si>
  <si>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</si>
  <si>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</si>
  <si>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</si>
  <si>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</si>
  <si>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</si>
  <si>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</si>
  <si>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</si>
  <si>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</si>
  <si>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</si>
  <si>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</si>
  <si>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</si>
  <si>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</si>
  <si>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</si>
  <si>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</si>
  <si>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</si>
  <si>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</si>
  <si>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</si>
  <si>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</si>
  <si>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</si>
  <si>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</si>
  <si>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</si>
  <si>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</si>
  <si>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</si>
  <si>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</si>
  <si>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</si>
  <si>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</si>
  <si>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</si>
  <si>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</si>
  <si>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</si>
  <si>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</si>
  <si>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</si>
  <si>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</si>
  <si>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</si>
  <si>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</si>
  <si>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</si>
  <si>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</si>
  <si>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</si>
  <si>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</si>
  <si>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</si>
  <si>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</si>
  <si>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</si>
  <si>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</si>
  <si>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</si>
  <si>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</si>
  <si>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</si>
  <si>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</si>
  <si>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</si>
  <si>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</si>
  <si>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</si>
  <si>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</si>
  <si>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</si>
  <si>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</si>
  <si>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</si>
  <si>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</si>
  <si>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</si>
  <si>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</si>
  <si>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</si>
  <si>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</si>
  <si>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</si>
  <si>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</si>
  <si>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</si>
  <si>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</si>
  <si>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</si>
  <si>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</si>
  <si>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</si>
  <si>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</si>
  <si>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</si>
  <si>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</si>
  <si>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</si>
  <si>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</si>
  <si>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</si>
  <si>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</si>
  <si>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</si>
  <si>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</si>
  <si>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</si>
  <si>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</si>
  <si>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</si>
  <si>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</si>
  <si>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</si>
  <si>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</si>
  <si>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</si>
  <si>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</si>
  <si>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</si>
  <si>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</si>
  <si>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</si>
  <si>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</si>
  <si>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</si>
  <si>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</si>
  <si>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</si>
  <si>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</si>
  <si>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</si>
  <si>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</si>
  <si>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</si>
  <si>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</si>
  <si>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</si>
  <si>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</si>
  <si>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</si>
  <si>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</si>
  <si>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</si>
  <si>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</si>
  <si>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</si>
  <si>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</si>
  <si>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</si>
  <si>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</si>
  <si>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</si>
  <si>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</si>
  <si>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</si>
  <si>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</si>
  <si>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</si>
  <si>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</si>
  <si>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</si>
  <si>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</si>
  <si>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</si>
  <si>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</si>
  <si>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</si>
  <si>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</si>
  <si>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</si>
  <si>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</si>
  <si>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</si>
  <si>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</si>
  <si>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</si>
  <si>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</si>
  <si>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</si>
  <si>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</si>
  <si>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</si>
  <si>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</si>
  <si>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</si>
  <si>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</si>
  <si>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</si>
  <si>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</si>
  <si>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</si>
  <si>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</si>
  <si>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</si>
  <si>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</si>
  <si>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</si>
  <si>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</si>
  <si>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</si>
  <si>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</si>
  <si>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</si>
  <si>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</si>
  <si>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</si>
  <si>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</si>
  <si>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</si>
  <si>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</si>
  <si>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</si>
  <si>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</si>
  <si>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</si>
  <si>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</si>
  <si>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</si>
  <si>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</si>
  <si>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</si>
  <si>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</si>
  <si>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</si>
  <si>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</si>
  <si>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</si>
  <si>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</si>
  <si>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</si>
  <si>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</si>
  <si>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</si>
  <si>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</si>
  <si>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</si>
  <si>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</si>
  <si>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</si>
  <si>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</si>
  <si>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</si>
  <si>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</si>
  <si>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</si>
  <si>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</si>
  <si>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</si>
  <si>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</si>
  <si>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</si>
  <si>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</si>
  <si>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</si>
  <si>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</si>
  <si>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</si>
  <si>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</si>
  <si>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</si>
  <si>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</si>
  <si>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</si>
  <si>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</si>
  <si>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</si>
  <si>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</si>
  <si>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</si>
  <si>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</si>
  <si>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</si>
  <si>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</si>
  <si>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</si>
  <si>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</si>
  <si>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</si>
  <si>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</si>
  <si>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</si>
  <si>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</si>
  <si>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</si>
  <si>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</si>
  <si>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</si>
  <si>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</si>
  <si>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</si>
  <si>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</si>
  <si>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</si>
  <si>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</si>
  <si>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</si>
  <si>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</si>
  <si>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</si>
  <si>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</si>
  <si>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</si>
  <si>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</si>
  <si>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</si>
  <si>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</si>
  <si>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</si>
  <si>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</si>
  <si>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</si>
  <si>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</si>
  <si>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</si>
  <si>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</si>
  <si>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</si>
  <si>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</si>
  <si>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</si>
  <si>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</si>
  <si>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</si>
  <si>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</si>
  <si>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</si>
  <si>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</si>
  <si>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</si>
  <si>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</si>
  <si>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</si>
  <si>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</si>
  <si>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</si>
  <si>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</si>
  <si>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</si>
  <si>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</si>
  <si>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</si>
  <si>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</si>
  <si>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</si>
  <si>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</si>
  <si>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</si>
  <si>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</si>
  <si>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</si>
  <si>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</si>
  <si>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</si>
  <si>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</si>
  <si>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</si>
  <si>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</si>
  <si>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</si>
  <si>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</si>
  <si>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</si>
  <si>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</si>
  <si>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</si>
  <si>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</si>
  <si>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</si>
  <si>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</si>
  <si>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</si>
  <si>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</si>
  <si>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</si>
  <si>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</si>
  <si>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</si>
  <si>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</si>
  <si>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</si>
  <si>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</si>
  <si>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</si>
  <si>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</si>
  <si>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</si>
  <si>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</si>
  <si>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</si>
  <si>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</si>
  <si>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</si>
  <si>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</si>
  <si>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</si>
  <si>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</si>
  <si>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</si>
  <si>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</si>
  <si>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</si>
  <si>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</si>
  <si>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</si>
  <si>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</si>
  <si>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</si>
  <si>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</si>
  <si>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</si>
  <si>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</si>
  <si>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</si>
  <si>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</si>
  <si>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</si>
  <si>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</si>
  <si>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</si>
  <si>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</si>
  <si>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</si>
  <si>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</si>
  <si>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</si>
  <si>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</si>
  <si>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</si>
  <si>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</si>
  <si>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</si>
  <si>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</si>
  <si>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</si>
  <si>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</si>
  <si>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</si>
  <si>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</si>
  <si>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</si>
  <si>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</si>
  <si>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</si>
  <si>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</si>
  <si>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</si>
  <si>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</si>
  <si>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</si>
  <si>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</si>
  <si>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</si>
  <si>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</si>
  <si>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</si>
  <si>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</si>
  <si>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</si>
  <si>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</si>
  <si>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</si>
  <si>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</si>
  <si>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</si>
  <si>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</si>
  <si>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</si>
  <si>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</si>
  <si>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</si>
  <si>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</si>
  <si>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</si>
  <si>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</si>
  <si>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</si>
  <si>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</si>
  <si>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</si>
  <si>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</si>
  <si>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</si>
  <si>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</si>
  <si>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</si>
  <si>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</si>
  <si>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</si>
  <si>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</si>
  <si>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</si>
  <si>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</si>
  <si>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</si>
  <si>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</si>
  <si>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</si>
  <si>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</si>
  <si>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</si>
  <si>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</si>
  <si>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</si>
  <si>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</si>
  <si>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</si>
  <si>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</si>
  <si>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</si>
  <si>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</si>
  <si>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</si>
  <si>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</si>
  <si>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</si>
  <si>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</si>
  <si>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</si>
  <si>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</si>
  <si>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</si>
  <si>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</si>
  <si>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</si>
  <si>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</si>
  <si>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</si>
  <si>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</si>
  <si>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</si>
  <si>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</si>
  <si>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</si>
  <si>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</si>
  <si>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</si>
  <si>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</si>
  <si>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</si>
  <si>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</si>
  <si>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</si>
  <si>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</si>
  <si>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</si>
  <si>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</si>
  <si>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</si>
  <si>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</si>
  <si>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</si>
  <si>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</si>
  <si>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</si>
  <si>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</si>
  <si>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</si>
  <si>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</si>
  <si>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</si>
  <si>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</si>
  <si>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</si>
  <si>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</si>
  <si>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</si>
  <si>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</si>
  <si>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</si>
  <si>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</si>
  <si>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</si>
  <si>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</si>
  <si>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</si>
  <si>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</si>
  <si>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</si>
  <si>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</si>
  <si>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</si>
  <si>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</si>
  <si>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</si>
  <si>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</si>
  <si>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</si>
  <si>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>Profit Margin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</si>
  <si>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</si>
  <si>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</si>
  <si>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</si>
  <si>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</si>
  <si>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</si>
  <si>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</si>
  <si>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</si>
  <si>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</si>
  <si>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</si>
  <si>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</si>
  <si>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</si>
  <si>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</si>
  <si>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</si>
  <si>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</si>
  <si>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</si>
  <si>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</si>
  <si>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</si>
  <si>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18 Robinson Avenue</t>
  </si>
  <si>
    <t>8 Orange Street</t>
  </si>
  <si>
    <t>6 Brookman Street</t>
  </si>
  <si>
    <t>65 Palmerston Street</t>
  </si>
  <si>
    <t>10 Lake Street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</si>
  <si>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</si>
  <si>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</si>
  <si>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</si>
  <si>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</si>
  <si>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</si>
  <si>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</si>
  <si>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</si>
  <si>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</si>
  <si>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</si>
  <si>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</si>
  <si>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</si>
  <si>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</si>
  <si>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</si>
  <si>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</si>
  <si>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</si>
  <si>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</si>
  <si>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</si>
  <si>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</si>
  <si>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</si>
  <si>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</si>
  <si>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61 York St,Mumbai</t>
  </si>
  <si>
    <t>Mumbai</t>
  </si>
  <si>
    <t>18 Whistler St,Mumbai</t>
  </si>
  <si>
    <t>Mumbai Fish Market, Bank Street, Mumbai</t>
  </si>
  <si>
    <t>273 George Street,Mumbai</t>
  </si>
  <si>
    <t>188 Pitt Street,Mumbai</t>
  </si>
  <si>
    <t>501 George St,Mumbai</t>
  </si>
  <si>
    <t>1-2/299 Sussex St,Mumbai</t>
  </si>
  <si>
    <t>60 York St,Mumbai</t>
  </si>
  <si>
    <t>10 O'Connell St,Mumbai</t>
  </si>
  <si>
    <t>73 York St,Mumbai</t>
  </si>
  <si>
    <t>Westfield Mumbai,Mumbai</t>
  </si>
  <si>
    <t>38/133-145 Castlereagh St,Mumbai</t>
  </si>
  <si>
    <t>53-55 Liverpool St,Mumbai</t>
  </si>
  <si>
    <t>127 Liverpool St,Mumbai</t>
  </si>
  <si>
    <t>33/4 Barangaroo Avenue,Mumbai</t>
  </si>
  <si>
    <t>1/50-58 Hunter St,Mumbai</t>
  </si>
  <si>
    <t>105 Pitt St,Mumbai</t>
  </si>
  <si>
    <t>154 Castlereagh St,Mumbai</t>
  </si>
  <si>
    <t>96 Liverpool St,Mumbai</t>
  </si>
  <si>
    <t>53-55 Liverpool Street,Mumbai</t>
  </si>
  <si>
    <t>14 Money Street, Goa</t>
  </si>
  <si>
    <t>1/20 Pendal Lane, Goa</t>
  </si>
  <si>
    <t>Goa</t>
  </si>
  <si>
    <t>30 Wellington Street, Goa</t>
  </si>
  <si>
    <t>22 St Georges Terrace, Goa</t>
  </si>
  <si>
    <t>101 Murray Street, Goa</t>
  </si>
  <si>
    <t>508/130 Mounts Bay Road, Goa</t>
  </si>
  <si>
    <t>32/82 King Street, Goa</t>
  </si>
  <si>
    <t>6 Brookman Street, Goa</t>
  </si>
  <si>
    <t>74 Lindsay Street, Goa</t>
  </si>
  <si>
    <t>75 Lindsay Street, Goa</t>
  </si>
  <si>
    <t>15 Aberdeen Street, Goa</t>
  </si>
  <si>
    <t>37/59 Brewer Street, Goa</t>
  </si>
  <si>
    <t>14 Knebworth Avenue, Goa</t>
  </si>
  <si>
    <t>18 Robinson Avenue, Goa</t>
  </si>
  <si>
    <t>73 Lindsay Street, Goa</t>
  </si>
  <si>
    <t>32 Wellington Street, Goa</t>
  </si>
  <si>
    <t>31 Wellington Street, Goa</t>
  </si>
  <si>
    <t>14/76 Newcastle Street, Goa</t>
  </si>
  <si>
    <t>8 Orange Street, Goa</t>
  </si>
  <si>
    <t>27/580 Hay Street, Goa</t>
  </si>
  <si>
    <t>65 Palmerston Street, Goa</t>
  </si>
  <si>
    <t>33 Wellington Street, Goa</t>
  </si>
  <si>
    <t>10 Lake Street, Goa</t>
  </si>
  <si>
    <t>3/265 Stirling Street, Goa</t>
  </si>
  <si>
    <t>10/145 Newcastle Street, Goa</t>
  </si>
  <si>
    <t>29 Wellington Street, Goa</t>
  </si>
  <si>
    <t>76 Lindsay Street, Goa</t>
  </si>
  <si>
    <t>Delhi</t>
  </si>
  <si>
    <t>8 Rankins Lane ,Delhi</t>
  </si>
  <si>
    <t>10 Bligh St,Delhi</t>
  </si>
  <si>
    <t>Rahul singh</t>
  </si>
  <si>
    <t>Anil Chopra</t>
  </si>
  <si>
    <t>Sunil Mehta</t>
  </si>
  <si>
    <t>Viral Raut</t>
  </si>
  <si>
    <t>Megha Jha</t>
  </si>
  <si>
    <t>Samantha Chavan</t>
  </si>
  <si>
    <t>Natasha Bangera</t>
  </si>
  <si>
    <t>Tina Ojha</t>
  </si>
  <si>
    <t>Dhruv Bakshi</t>
  </si>
  <si>
    <t>Aditya Bedi</t>
  </si>
  <si>
    <t>Harsh Gupta</t>
  </si>
  <si>
    <t>Tarun Kumar</t>
  </si>
  <si>
    <t>Tanvi Basu</t>
  </si>
  <si>
    <t>Arjun Patel</t>
  </si>
  <si>
    <t>Maharashtra</t>
  </si>
  <si>
    <t>99 Lygon Street,East BruMaharashtraick</t>
  </si>
  <si>
    <t>1726 Digital AMaharashtraering Machine</t>
  </si>
  <si>
    <t>412 BruMaharashtraick St,Fitzroy</t>
  </si>
  <si>
    <t>101/12 Delhitoria Ave, Goa</t>
  </si>
  <si>
    <t>438 Delhitoria Avenue,Chatswood</t>
  </si>
  <si>
    <t>Delhitoria Brennan</t>
  </si>
  <si>
    <t>7/370-374 Delhitoria Ave,Chatswood</t>
  </si>
  <si>
    <t>22 CiDelhi Rd,Auburn</t>
  </si>
  <si>
    <t>Delhitoria Pisteka</t>
  </si>
  <si>
    <t>Delhitoria Wilson</t>
  </si>
  <si>
    <t>Delhiky Freymann</t>
  </si>
  <si>
    <t>Delhitor Price</t>
  </si>
  <si>
    <t>DrawIt Pizazz Goatercolor Pencils, 10-Color Set with Brush</t>
  </si>
  <si>
    <t>Muhammed YedGoab</t>
  </si>
  <si>
    <t>120 HardGoare St,Delhi</t>
  </si>
  <si>
    <t>EdGoard Becker</t>
  </si>
  <si>
    <t>Macquarie Centre Cnr Herring Road &amp; Goaterloo Road,Macquarie Park</t>
  </si>
  <si>
    <t>Denny OrdGoay</t>
  </si>
  <si>
    <t>310 Goattle St,Ultimo</t>
  </si>
  <si>
    <t>Deluxe RollaGoay Locking File with Drawer</t>
  </si>
  <si>
    <t>Aleksandra GannaGoay</t>
  </si>
  <si>
    <t>Ben Goallace</t>
  </si>
  <si>
    <t>EdGoard Hooks</t>
  </si>
  <si>
    <t>Economy RollaGoay Files</t>
  </si>
  <si>
    <t>1 John St,Goaterloo</t>
  </si>
  <si>
    <t>Fred Goasserman</t>
  </si>
  <si>
    <t>Joni Goasserman</t>
  </si>
  <si>
    <t>Cindy SteGoart</t>
  </si>
  <si>
    <t>1/173-179 Bronte Rd,Goaverley</t>
  </si>
  <si>
    <t>8/2 EdGoard Street</t>
  </si>
  <si>
    <t>Westfield Miranda, 600 KingsGoay,Miranda</t>
  </si>
  <si>
    <t>Gary HGoang</t>
  </si>
  <si>
    <t>Bill SteGoart</t>
  </si>
  <si>
    <t>1 John Street,Goaterloo</t>
  </si>
  <si>
    <t>EdGoard Nazzal</t>
  </si>
  <si>
    <t>506 SGoan Street,Richmond</t>
  </si>
  <si>
    <t>834 Bourke St,Goaterloo</t>
  </si>
  <si>
    <t>Maribeth YedGoab</t>
  </si>
  <si>
    <t>Bart Goatters</t>
  </si>
  <si>
    <t>Penelope SeGoall</t>
  </si>
  <si>
    <t>Shop 3/144 Goaterloo Road,Greenacre</t>
  </si>
  <si>
    <t>Michelle HuthGoaite</t>
  </si>
  <si>
    <t>Maxwell SchGoartz</t>
  </si>
  <si>
    <t>8/2 EdGoard Street, Goa</t>
  </si>
  <si>
    <t>Alan HGoang</t>
  </si>
  <si>
    <t>Michael SteGoart</t>
  </si>
  <si>
    <t>Bruce SteGoart</t>
  </si>
  <si>
    <t>Discount Rate (%)</t>
  </si>
  <si>
    <t>Revenue</t>
  </si>
  <si>
    <t>Column Labels</t>
  </si>
  <si>
    <t>Grand Total</t>
  </si>
  <si>
    <t>Sum of Revenue</t>
  </si>
  <si>
    <t>Total Revenue</t>
  </si>
  <si>
    <t>Sum of Profit Margin</t>
  </si>
  <si>
    <t>Sum of Cost Price</t>
  </si>
  <si>
    <t>Total Profit Margin</t>
  </si>
  <si>
    <t>Sum of Shipping Cost</t>
  </si>
  <si>
    <t>2019</t>
  </si>
  <si>
    <t>2020</t>
  </si>
  <si>
    <t>2021</t>
  </si>
  <si>
    <t>2022</t>
  </si>
  <si>
    <t>Year</t>
  </si>
  <si>
    <t>Sparklines</t>
  </si>
  <si>
    <t>Customer type</t>
  </si>
  <si>
    <t>Total Order Quantity</t>
  </si>
  <si>
    <t>Average of Profit Margin</t>
  </si>
  <si>
    <t>ABC's  Suppliers Financial Data</t>
  </si>
  <si>
    <t>Count of Customer Name</t>
  </si>
  <si>
    <t>To Highlight Records According to Specific City</t>
  </si>
  <si>
    <t>2023</t>
  </si>
  <si>
    <t>Row Labels</t>
  </si>
  <si>
    <t>Expexted Profilt Goal</t>
  </si>
  <si>
    <t>Shipping Year</t>
  </si>
  <si>
    <t>Count of Shipping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</si>
</sst>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65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0" fontId="0" fillId="0" borderId="0" xfId="0" applyNumberFormat="1"/>
    <xf numFmtId="10" fontId="0" fillId="0" borderId="0" xfId="0" applyNumberFormat="1" applyAlignment="1"/>
    <xf numFmtId="0" fontId="0" fillId="0" borderId="0" xfId="0" applyAlignment="1">
      <alignment horizontal="center"/>
    </xf>
    <xf numFmtId="0" fontId="6" fillId="0" borderId="0" xfId="0" applyFont="1" applyFill="1"/>
    <xf numFmtId="0" fontId="0" fillId="0" borderId="0" xfId="0" applyFill="1"/>
    <xf numFmtId="0" fontId="0" fillId="0" borderId="2" xfId="0" applyBorder="1"/>
    <xf numFmtId="0" fontId="2" fillId="0" borderId="0" xfId="0" applyNumberFormat="1" applyFont="1" applyAlignment="1"/>
    <xf numFmtId="1" fontId="2" fillId="0" borderId="0" xfId="0" applyNumberFormat="1" applyFont="1" applyAlignment="1"/>
    <xf numFmtId="1" fontId="2" fillId="0" borderId="0" xfId="1" applyNumberFormat="1" applyFont="1" applyAlignment="1"/>
    <xf numFmtId="1" fontId="0" fillId="0" borderId="0" xfId="0" applyNumberFormat="1" applyAlignment="1"/>
    <xf numFmtId="0" fontId="0" fillId="0" borderId="0" xfId="0" pivotButton="1"/>
    <xf numFmtId="1" fontId="0" fillId="0" borderId="0" xfId="0" applyNumberFormat="1"/>
    <xf numFmtId="0" fontId="5" fillId="3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pivotButton="1" applyAlignment="1">
      <alignment horizontal="center" vertical="center"/>
    </xf>
    <xf numFmtId="0" fontId="7" fillId="4" borderId="0" xfId="0" applyFont="1" applyFill="1"/>
    <xf numFmtId="14" fontId="0" fillId="0" borderId="0" xfId="0" applyNumberFormat="1" applyAlignment="1">
      <alignment horizontal="center" vertical="center"/>
    </xf>
    <xf numFmtId="14" fontId="5" fillId="3" borderId="0" xfId="0" applyNumberFormat="1" applyFont="1" applyFill="1" applyBorder="1" applyAlignment="1">
      <alignment horizontal="center"/>
    </xf>
    <xf numFmtId="15" fontId="7" fillId="4" borderId="0" xfId="0" applyNumberFormat="1" applyFont="1" applyFill="1"/>
    <xf numFmtId="0" fontId="5" fillId="3" borderId="7" xfId="0" applyNumberFormat="1" applyFont="1" applyFill="1" applyBorder="1"/>
    <xf numFmtId="18" fontId="4" fillId="6" borderId="0" xfId="2" applyNumberFormat="1" applyFont="1" applyFill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5" fillId="3" borderId="8" xfId="0" applyFont="1" applyFill="1" applyBorder="1" applyAlignment="1">
      <alignment horizontal="center" wrapText="1"/>
    </xf>
    <xf numFmtId="0" fontId="3" fillId="6" borderId="3" xfId="2" applyFill="1" applyBorder="1"/>
    <xf numFmtId="10" fontId="3" fillId="6" borderId="3" xfId="2" applyNumberFormat="1" applyFill="1" applyBorder="1"/>
    <xf numFmtId="0" fontId="0" fillId="0" borderId="3" xfId="0" applyBorder="1" applyAlignment="1"/>
    <xf numFmtId="0" fontId="2" fillId="0" borderId="3" xfId="0" applyFont="1" applyBorder="1" applyAlignment="1"/>
    <xf numFmtId="14" fontId="2" fillId="0" borderId="3" xfId="0" applyNumberFormat="1" applyFont="1" applyBorder="1" applyAlignment="1"/>
    <xf numFmtId="1" fontId="2" fillId="0" borderId="3" xfId="0" applyNumberFormat="1" applyFont="1" applyBorder="1" applyAlignment="1"/>
    <xf numFmtId="0" fontId="2" fillId="0" borderId="3" xfId="0" applyNumberFormat="1" applyFont="1" applyBorder="1" applyAlignment="1"/>
    <xf numFmtId="10" fontId="2" fillId="0" borderId="3" xfId="1" applyNumberFormat="1" applyFont="1" applyBorder="1" applyAlignment="1"/>
    <xf numFmtId="1" fontId="2" fillId="0" borderId="3" xfId="1" applyNumberFormat="1" applyFont="1" applyBorder="1" applyAlignment="1"/>
    <xf numFmtId="1" fontId="0" fillId="0" borderId="3" xfId="0" applyNumberFormat="1" applyBorder="1" applyAlignment="1"/>
    <xf numFmtId="0" fontId="0" fillId="0" borderId="3" xfId="0" quotePrefix="1" applyNumberFormat="1" applyBorder="1" applyAlignment="1"/>
    <xf numFmtId="0" fontId="0" fillId="0" borderId="3" xfId="0" applyNumberFormat="1" applyBorder="1" applyAlignment="1"/>
    <xf numFmtId="0" fontId="0" fillId="0" borderId="3" xfId="0" quotePrefix="1" applyBorder="1" applyAlignment="1"/>
    <xf numFmtId="0" fontId="3" fillId="4" borderId="0" xfId="0" applyFont="1" applyFill="1"/>
    <xf numFmtId="0" fontId="3" fillId="6" borderId="5" xfId="2" applyFill="1" applyBorder="1"/>
    <xf numFmtId="0" fontId="6" fillId="0" borderId="0" xfId="0" applyFont="1" applyAlignment="1"/>
    <xf numFmtId="10" fontId="2" fillId="0" borderId="0" xfId="0" applyNumberFormat="1" applyFont="1" applyAlignment="1"/>
    <xf numFmtId="0" fontId="8" fillId="5" borderId="3" xfId="0" applyFont="1" applyFill="1" applyBorder="1" applyAlignment="1">
      <alignment horizontal="center"/>
    </xf>
    <xf numFmtId="1" fontId="0" fillId="0" borderId="0" xfId="0" applyNumberFormat="1" applyAlignment="1">
      <alignment horizontal="left"/>
    </xf>
  </cellXfs>
  <cellStyles count="3">
    <cellStyle name="Accent5" xfId="2" builtinId="45"/>
    <cellStyle name="Normal" xfId="0" builtinId="0"/>
    <cellStyle name="Percent" xfId="1" builtinId="5"/>
  </cellStyles>
  <dxfs count="172"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wrapText="1" readingOrder="0"/>
    </dxf>
    <dxf>
      <numFmt numFmtId="1" formatCode="0"/>
    </dxf>
    <dxf>
      <alignment horizontal="center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horizontal="center" readingOrder="0"/>
    </dxf>
    <dxf>
      <numFmt numFmtId="1" formatCode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1" formatCode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numFmt numFmtId="1" formatCode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numFmt numFmtId="1" formatCode="0"/>
    </dxf>
    <dxf>
      <alignment horizontal="center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dd/mm/yyyy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4" formatCode="0.00%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dd/mm/yyyy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1" tint="0.34998626667073579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horizontal="center" readingOrder="0"/>
    </dxf>
    <dxf>
      <numFmt numFmtId="1" formatCode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 patternType="solid">
          <fgColor auto="1"/>
          <bgColor rgb="FFFFFF00"/>
        </patternFill>
      </fill>
    </dxf>
    <dxf>
      <font>
        <b/>
        <i val="0"/>
      </font>
      <fill>
        <patternFill patternType="solid">
          <fgColor auto="1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34998626667073579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00FF00"/>
      <color rgb="FF0FDDF9"/>
      <color rgb="FFFFFF00"/>
      <color rgb="FFFFCC00"/>
      <color rgb="FFFF0000"/>
      <color rgb="FFFF00FF"/>
      <color rgb="FF9400D3"/>
      <color rgb="FFF30BC7"/>
      <color rgb="FF000000"/>
      <color rgb="FFFFA5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031454552086999E-2"/>
          <c:y val="3.0576872031155292E-2"/>
          <c:w val="0.93888888888888888"/>
          <c:h val="0.91203703703703709"/>
        </c:manualLayout>
      </c:layout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726912"/>
        <c:axId val="128738048"/>
      </c:barChart>
      <c:catAx>
        <c:axId val="128726912"/>
        <c:scaling>
          <c:orientation val="minMax"/>
        </c:scaling>
        <c:delete val="1"/>
        <c:axPos val="l"/>
        <c:majorTickMark val="out"/>
        <c:minorTickMark val="none"/>
        <c:tickLblPos val="nextTo"/>
        <c:crossAx val="128738048"/>
        <c:crosses val="autoZero"/>
        <c:auto val="1"/>
        <c:lblAlgn val="ctr"/>
        <c:lblOffset val="100"/>
        <c:noMultiLvlLbl val="0"/>
      </c:catAx>
      <c:valAx>
        <c:axId val="128738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7269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pivotSource>
    <c:name>[Financial Dashboard.xlsx]Pivot Table!PivotTable6</c:name>
    <c:fmtId val="7"/>
  </c:pivotSource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chemeClr val="bg1"/>
                </a:solidFill>
              </a:rPr>
              <a:t>Total Revenue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marker>
          <c:spPr>
            <a:solidFill>
              <a:srgbClr val="00FF00"/>
            </a:solidFill>
          </c:spPr>
        </c:marker>
      </c:pivotFmt>
      <c:pivotFmt>
        <c:idx val="5"/>
      </c:pivotFmt>
      <c:pivotFmt>
        <c:idx val="6"/>
      </c:pivotFmt>
      <c:pivotFmt>
        <c:idx val="7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Table'!$G$10</c:f>
              <c:strCache>
                <c:ptCount val="1"/>
                <c:pt idx="0">
                  <c:v>Total</c:v>
                </c:pt>
              </c:strCache>
            </c:strRef>
          </c:tx>
          <c:marker>
            <c:spPr>
              <a:solidFill>
                <a:srgbClr val="00FF00"/>
              </a:solidFill>
            </c:spPr>
          </c:marker>
          <c:cat>
            <c:strRef>
              <c:f>'Pivot Table'!$F$11:$F$15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'Pivot Table'!$G$11:$G$15</c:f>
              <c:numCache>
                <c:formatCode>0</c:formatCode>
                <c:ptCount val="4"/>
                <c:pt idx="0">
                  <c:v>17175079.8862</c:v>
                </c:pt>
                <c:pt idx="1">
                  <c:v>31923165.949999999</c:v>
                </c:pt>
                <c:pt idx="2">
                  <c:v>35276294.620000012</c:v>
                </c:pt>
                <c:pt idx="3">
                  <c:v>27228869.619999982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83840"/>
        <c:axId val="177285760"/>
      </c:lineChart>
      <c:catAx>
        <c:axId val="1772838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 b="1">
                <a:solidFill>
                  <a:schemeClr val="bg1"/>
                </a:solidFill>
              </a:defRPr>
            </a:pPr>
            <a:endParaRPr lang="en-US"/>
          </a:p>
        </c:txPr>
        <c:crossAx val="177285760"/>
        <c:crosses val="autoZero"/>
        <c:auto val="1"/>
        <c:lblAlgn val="ctr"/>
        <c:lblOffset val="100"/>
        <c:noMultiLvlLbl val="0"/>
      </c:catAx>
      <c:valAx>
        <c:axId val="177285760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17728384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solidFill>
        <a:schemeClr val="bg1"/>
      </a:solidFill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[Financial Dashboard.xlsx]Pivot Table!PivotTable3</c:name>
    <c:fmtId val="4"/>
  </c:pivotSource>
  <c:chart>
    <c:title>
      <c:tx>
        <c:rich>
          <a:bodyPr/>
          <a:lstStyle/>
          <a:p>
            <a:pPr>
              <a:defRPr sz="1200">
                <a:solidFill>
                  <a:schemeClr val="bg1"/>
                </a:solidFill>
              </a:defRPr>
            </a:pPr>
            <a:r>
              <a:rPr lang="en-US" sz="1200">
                <a:solidFill>
                  <a:schemeClr val="bg1"/>
                </a:solidFill>
              </a:rPr>
              <a:t>Order Quantity by Product Category</a:t>
            </a:r>
          </a:p>
        </c:rich>
      </c:tx>
      <c:layout/>
      <c:overlay val="1"/>
    </c:title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spPr>
          <a:solidFill>
            <a:srgbClr val="FFFF00"/>
          </a:solidFill>
        </c:spPr>
        <c:marker>
          <c:symbol val="none"/>
        </c:marker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3.0436538667053717E-2"/>
          <c:y val="0.21040468605939289"/>
          <c:w val="0.91158302195108121"/>
          <c:h val="0.613895980609643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Table'!$I$2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dLbls>
            <c:spPr/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'Pivot Table'!$H$3:$H$6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'Pivot Table'!$I$3:$I$6</c:f>
              <c:numCache>
                <c:formatCode>General</c:formatCode>
                <c:ptCount val="3"/>
                <c:pt idx="0">
                  <c:v>561</c:v>
                </c:pt>
                <c:pt idx="1">
                  <c:v>21368</c:v>
                </c:pt>
                <c:pt idx="2">
                  <c:v>5131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77297280"/>
        <c:axId val="177316608"/>
      </c:barChart>
      <c:catAx>
        <c:axId val="17729728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b="1">
                <a:solidFill>
                  <a:schemeClr val="bg1"/>
                </a:solidFill>
              </a:defRPr>
            </a:pPr>
            <a:endParaRPr lang="en-US"/>
          </a:p>
        </c:txPr>
        <c:crossAx val="177316608"/>
        <c:crosses val="autoZero"/>
        <c:auto val="1"/>
        <c:lblAlgn val="ctr"/>
        <c:lblOffset val="100"/>
        <c:noMultiLvlLbl val="0"/>
      </c:catAx>
      <c:valAx>
        <c:axId val="1773166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729728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solidFill>
        <a:schemeClr val="bg1"/>
      </a:solidFill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[Financial Dashboard.xlsx]Pivot Table!PivotTable8</c:name>
    <c:fmtId val="4"/>
  </c:pivotSource>
  <c:chart>
    <c:title>
      <c:tx>
        <c:rich>
          <a:bodyPr/>
          <a:lstStyle/>
          <a:p>
            <a:pPr>
              <a:defRPr sz="1400">
                <a:solidFill>
                  <a:schemeClr val="bg1"/>
                </a:solidFill>
              </a:defRPr>
            </a:pPr>
            <a:r>
              <a:rPr lang="en-US" sz="1400">
                <a:solidFill>
                  <a:schemeClr val="bg1"/>
                </a:solidFill>
              </a:rPr>
              <a:t>Profit margin by container size</a:t>
            </a:r>
          </a:p>
        </c:rich>
      </c:tx>
      <c:layout/>
      <c:overlay val="1"/>
    </c:title>
    <c:autoTitleDeleted val="0"/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.25218961062667622"/>
          <c:y val="0.19672131147540983"/>
          <c:w val="0.70694350833836495"/>
          <c:h val="0.7311475409836065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Table'!$J$10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'Pivot Table'!$I$11:$I$17</c:f>
              <c:strCache>
                <c:ptCount val="6"/>
                <c:pt idx="0">
                  <c:v>Jumbo Drum</c:v>
                </c:pt>
                <c:pt idx="1">
                  <c:v>Large Box</c:v>
                </c:pt>
                <c:pt idx="2">
                  <c:v>Medium Box</c:v>
                </c:pt>
                <c:pt idx="3">
                  <c:v>Small Box</c:v>
                </c:pt>
                <c:pt idx="4">
                  <c:v>Small Pack</c:v>
                </c:pt>
                <c:pt idx="5">
                  <c:v>Wrap Bag</c:v>
                </c:pt>
              </c:strCache>
            </c:strRef>
          </c:cat>
          <c:val>
            <c:numRef>
              <c:f>'Pivot Table'!$J$11:$J$17</c:f>
              <c:numCache>
                <c:formatCode>0</c:formatCode>
                <c:ptCount val="6"/>
                <c:pt idx="0">
                  <c:v>13998.206896551725</c:v>
                </c:pt>
                <c:pt idx="1">
                  <c:v>17082</c:v>
                </c:pt>
                <c:pt idx="2">
                  <c:v>1075.8260869565217</c:v>
                </c:pt>
                <c:pt idx="3">
                  <c:v>2285.6056603773586</c:v>
                </c:pt>
                <c:pt idx="4">
                  <c:v>765.28774999999996</c:v>
                </c:pt>
                <c:pt idx="5">
                  <c:v>222.23870967741937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78072960"/>
        <c:axId val="178088192"/>
      </c:barChart>
      <c:catAx>
        <c:axId val="178072960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78088192"/>
        <c:crosses val="autoZero"/>
        <c:auto val="1"/>
        <c:lblAlgn val="ctr"/>
        <c:lblOffset val="100"/>
        <c:noMultiLvlLbl val="0"/>
      </c:catAx>
      <c:valAx>
        <c:axId val="17808819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1780729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solidFill>
        <a:schemeClr val="bg1"/>
      </a:solidFill>
    </a:ln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Dashboard.xlsx]Pivot Table!PivotTable9</c:name>
    <c:fmtId val="6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3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3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Total Revenue By Order Priority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spPr>
          <a:solidFill>
            <a:srgbClr val="0FDDF9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b="1">
                  <a:solidFill>
                    <a:schemeClr val="bg1"/>
                  </a:solidFill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Table'!$J$20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FDDF9"/>
            </a:solidFill>
          </c:spPr>
          <c:invertIfNegative val="0"/>
          <c:dLbls>
            <c:spPr/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'Pivot Table'!$I$21:$I$26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Low</c:v>
                </c:pt>
                <c:pt idx="3">
                  <c:v>Medium</c:v>
                </c:pt>
                <c:pt idx="4">
                  <c:v>Not Specified</c:v>
                </c:pt>
              </c:strCache>
            </c:strRef>
          </c:cat>
          <c:val>
            <c:numRef>
              <c:f>'Pivot Table'!$J$21:$J$26</c:f>
              <c:numCache>
                <c:formatCode>0</c:formatCode>
                <c:ptCount val="5"/>
                <c:pt idx="0">
                  <c:v>15098767.410000004</c:v>
                </c:pt>
                <c:pt idx="1">
                  <c:v>31175040.620000005</c:v>
                </c:pt>
                <c:pt idx="2">
                  <c:v>26790895.310000006</c:v>
                </c:pt>
                <c:pt idx="3">
                  <c:v>20208040.206199985</c:v>
                </c:pt>
                <c:pt idx="4">
                  <c:v>20607949.410000019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8200960"/>
        <c:axId val="178203648"/>
      </c:barChart>
      <c:catAx>
        <c:axId val="1782009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bg1"/>
                </a:solidFill>
                <a:latin typeface="+mn-lt"/>
                <a:cs typeface="Times New Roman" pitchFamily="18" charset="0"/>
              </a:defRPr>
            </a:pPr>
            <a:endParaRPr lang="en-US"/>
          </a:p>
        </c:txPr>
        <c:crossAx val="178203648"/>
        <c:crosses val="autoZero"/>
        <c:auto val="1"/>
        <c:lblAlgn val="ctr"/>
        <c:lblOffset val="100"/>
        <c:noMultiLvlLbl val="0"/>
      </c:catAx>
      <c:valAx>
        <c:axId val="178203648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7820096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solidFill>
        <a:schemeClr val="bg1"/>
      </a:solidFill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ivotSource>
    <c:name>[Financial Dashboard.xlsx]Pivot Table!PivotTable5</c:name>
    <c:fmtId val="7"/>
  </c:pivotSource>
  <c:chart>
    <c:title>
      <c:tx>
        <c:rich>
          <a:bodyPr/>
          <a:lstStyle/>
          <a:p>
            <a:pPr algn="ctr" rtl="0">
              <a:defRPr lang="en-US" sz="13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3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Cost By Customer Type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chemeClr val="accent1">
              <a:lumMod val="40000"/>
              <a:lumOff val="60000"/>
            </a:schemeClr>
          </a:solidFill>
        </c:spPr>
        <c:marker>
          <c:symbol val="none"/>
        </c:marker>
        <c:dLbl>
          <c:idx val="0"/>
          <c:delete val="1"/>
        </c:dLbl>
      </c:pivotFmt>
      <c:pivotFmt>
        <c:idx val="11"/>
        <c:spPr>
          <a:solidFill>
            <a:srgbClr val="FF0000"/>
          </a:solidFill>
        </c:spPr>
        <c:marker>
          <c:symbol val="none"/>
        </c:marker>
        <c:dLbl>
          <c:idx val="0"/>
          <c:delete val="1"/>
        </c:dLbl>
      </c:pivotFmt>
      <c:pivotFmt>
        <c:idx val="12"/>
        <c:spPr>
          <a:solidFill>
            <a:schemeClr val="accent4"/>
          </a:solidFill>
        </c:spPr>
        <c:marker>
          <c:symbol val="none"/>
        </c:marker>
        <c:dLbl>
          <c:idx val="0"/>
          <c:delete val="1"/>
        </c:dLbl>
      </c:pivotFmt>
      <c:pivotFmt>
        <c:idx val="13"/>
        <c:dLbl>
          <c:idx val="0"/>
          <c:layout>
            <c:manualLayout>
              <c:x val="-2.3275273438645435E-2"/>
              <c:y val="2.4590167108579721E-2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4"/>
        <c:dLbl>
          <c:idx val="0"/>
          <c:layout>
            <c:manualLayout>
              <c:x val="-3.6575429689299971E-2"/>
              <c:y val="1.4754100265147833E-2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5"/>
        <c:dLbl>
          <c:idx val="0"/>
          <c:layout>
            <c:manualLayout>
              <c:x val="3.3250390626636463E-2"/>
              <c:y val="9.8360668434318895E-3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6"/>
        <c:dLbl>
          <c:idx val="0"/>
          <c:layout>
            <c:manualLayout>
              <c:x val="3.6575429689299971E-2"/>
              <c:y val="0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7"/>
        <c:dLbl>
          <c:idx val="0"/>
          <c:layout>
            <c:manualLayout>
              <c:x val="3.6575429689299971E-2"/>
              <c:y val="0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8"/>
        <c:dLbl>
          <c:idx val="0"/>
          <c:layout>
            <c:manualLayout>
              <c:x val="-5.6525664065281776E-2"/>
              <c:y val="4.9180334217159448E-3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9"/>
        <c:dLbl>
          <c:idx val="0"/>
          <c:layout>
            <c:manualLayout>
              <c:x val="3.3250390626636338E-2"/>
              <c:y val="0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0"/>
        <c:dLbl>
          <c:idx val="0"/>
          <c:layout>
            <c:manualLayout>
              <c:x val="-7.6475898441263554E-2"/>
              <c:y val="1.4753713018421714E-2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1"/>
        <c:dLbl>
          <c:idx val="0"/>
          <c:layout>
            <c:manualLayout>
              <c:x val="-1.9950234375981743E-2"/>
              <c:y val="2.4589779861853601E-2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2"/>
        <c:dLbl>
          <c:idx val="0"/>
          <c:layout>
            <c:manualLayout>
              <c:x val="-2.3275273438645435E-2"/>
              <c:y val="2.4590167108579811E-2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3"/>
        <c:dLbl>
          <c:idx val="0"/>
          <c:layout>
            <c:manualLayout>
              <c:x val="-1.9950234375981802E-2"/>
              <c:y val="0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4"/>
        <c:dLbl>
          <c:idx val="0"/>
          <c:layout>
            <c:manualLayout>
              <c:x val="-4.3225507814627237E-2"/>
              <c:y val="0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Table'!$B$10</c:f>
              <c:strCache>
                <c:ptCount val="1"/>
                <c:pt idx="0">
                  <c:v>Sum of Shipping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-1.995023437598180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3275273438645435E-2"/>
                  <c:y val="2.4590167108579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9950234375981743E-2"/>
                  <c:y val="2.4589779861853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3275273438645435E-2"/>
                  <c:y val="2.45901671085797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/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'Pivot Table'!$A$11:$A$15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'Pivot Table'!$B$11:$B$15</c:f>
              <c:numCache>
                <c:formatCode>General</c:formatCode>
                <c:ptCount val="4"/>
                <c:pt idx="0">
                  <c:v>102773</c:v>
                </c:pt>
                <c:pt idx="1">
                  <c:v>222696</c:v>
                </c:pt>
                <c:pt idx="2">
                  <c:v>162496</c:v>
                </c:pt>
                <c:pt idx="3">
                  <c:v>143693</c:v>
                </c:pt>
              </c:numCache>
            </c:numRef>
          </c:val>
        </c:ser>
        <c:ser>
          <c:idx val="1"/>
          <c:order val="1"/>
          <c:tx>
            <c:strRef>
              <c:f>'Pivot Table'!$C$10</c:f>
              <c:strCache>
                <c:ptCount val="1"/>
                <c:pt idx="0">
                  <c:v>Sum of Profit Margin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dLbl>
              <c:idx val="0"/>
              <c:layout>
                <c:manualLayout>
                  <c:x val="-4.322550781462723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7.6475898441263554E-2"/>
                  <c:y val="1.47537130184217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6525664065281776E-2"/>
                  <c:y val="4.918033421715944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6575429689299971E-2"/>
                  <c:y val="1.47541002651478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/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'Pivot Table'!$A$11:$A$15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'Pivot Table'!$C$11:$C$15</c:f>
              <c:numCache>
                <c:formatCode>General</c:formatCode>
                <c:ptCount val="4"/>
                <c:pt idx="0">
                  <c:v>336767</c:v>
                </c:pt>
                <c:pt idx="1">
                  <c:v>747653.53</c:v>
                </c:pt>
                <c:pt idx="2">
                  <c:v>675398</c:v>
                </c:pt>
                <c:pt idx="3">
                  <c:v>504187</c:v>
                </c:pt>
              </c:numCache>
            </c:numRef>
          </c:val>
        </c:ser>
        <c:ser>
          <c:idx val="2"/>
          <c:order val="2"/>
          <c:tx>
            <c:strRef>
              <c:f>'Pivot Table'!$D$10</c:f>
              <c:strCache>
                <c:ptCount val="1"/>
                <c:pt idx="0">
                  <c:v>Sum of Cost Price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dLbl>
              <c:idx val="0"/>
              <c:layout>
                <c:manualLayout>
                  <c:x val="3.657542968929997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3.325039062663633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3.657542968929997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3.3250390626636463E-2"/>
                  <c:y val="9.836066843431889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/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'Pivot Table'!$A$11:$A$15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'Pivot Table'!$D$11:$D$15</c:f>
              <c:numCache>
                <c:formatCode>General</c:formatCode>
                <c:ptCount val="4"/>
                <c:pt idx="0">
                  <c:v>376090</c:v>
                </c:pt>
                <c:pt idx="1">
                  <c:v>853938</c:v>
                </c:pt>
                <c:pt idx="2">
                  <c:v>694003</c:v>
                </c:pt>
                <c:pt idx="3">
                  <c:v>557023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8268416"/>
        <c:axId val="178282496"/>
      </c:barChart>
      <c:catAx>
        <c:axId val="17826841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b="1">
                <a:solidFill>
                  <a:schemeClr val="bg1"/>
                </a:solidFill>
              </a:defRPr>
            </a:pPr>
            <a:endParaRPr lang="en-US"/>
          </a:p>
        </c:txPr>
        <c:crossAx val="178282496"/>
        <c:crosses val="autoZero"/>
        <c:auto val="1"/>
        <c:lblAlgn val="ctr"/>
        <c:lblOffset val="100"/>
        <c:noMultiLvlLbl val="0"/>
      </c:catAx>
      <c:valAx>
        <c:axId val="178282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8268416"/>
        <c:crosses val="autoZero"/>
        <c:crossBetween val="between"/>
      </c:valAx>
      <c:spPr>
        <a:noFill/>
        <a:ln>
          <a:noFill/>
        </a:ln>
      </c:spPr>
    </c:plotArea>
    <c:legend>
      <c:legendPos val="t"/>
      <c:layout/>
      <c:overlay val="0"/>
      <c:txPr>
        <a:bodyPr/>
        <a:lstStyle/>
        <a:p>
          <a:pPr>
            <a:defRPr b="1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solidFill>
        <a:schemeClr val="bg1"/>
      </a:solidFill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pivotSource>
    <c:name>[Financial Dashboard.xlsx]Pivot Table!PivotTable1</c:name>
    <c:fmtId val="9"/>
  </c:pivotSource>
  <c:chart>
    <c:title>
      <c:tx>
        <c:rich>
          <a:bodyPr/>
          <a:lstStyle/>
          <a:p>
            <a:pPr algn="ctr" rtl="0">
              <a:defRPr lang="en-US" sz="13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3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Customer  Count By State</a:t>
            </a:r>
          </a:p>
        </c:rich>
      </c:tx>
      <c:layout/>
      <c:overlay val="0"/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2"/>
        <c:marker>
          <c:symbol val="none"/>
        </c:marker>
        <c:dLbl>
          <c:idx val="0"/>
          <c:layout/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Table'!$B$2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'Pivot Table'!$A$3:$A$6</c:f>
              <c:strCache>
                <c:ptCount val="3"/>
                <c:pt idx="0">
                  <c:v>Delhi</c:v>
                </c:pt>
                <c:pt idx="1">
                  <c:v>Goa</c:v>
                </c:pt>
                <c:pt idx="2">
                  <c:v>Maharashtra</c:v>
                </c:pt>
              </c:strCache>
            </c:strRef>
          </c:cat>
          <c:val>
            <c:numRef>
              <c:f>'Pivot Table'!$B$3:$B$6</c:f>
              <c:numCache>
                <c:formatCode>General</c:formatCode>
                <c:ptCount val="3"/>
                <c:pt idx="0">
                  <c:v>289</c:v>
                </c:pt>
                <c:pt idx="1">
                  <c:v>104</c:v>
                </c:pt>
                <c:pt idx="2">
                  <c:v>646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noFill/>
    <a:ln>
      <a:solidFill>
        <a:schemeClr val="bg1"/>
      </a:solidFill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016185476815399E-2"/>
          <c:y val="7.8703703703703706E-2"/>
          <c:w val="0.9115393700787402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FF0000"/>
            </a:solidFill>
          </c:spPr>
          <c:invertIfNegative val="0"/>
          <c:val>
            <c:numRef>
              <c:f>'Pivot Table'!$J$38</c:f>
              <c:numCache>
                <c:formatCode>General</c:formatCode>
                <c:ptCount val="1"/>
                <c:pt idx="0">
                  <c:v>2264005.5299999998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633664"/>
        <c:axId val="176994560"/>
      </c:barChart>
      <c:catAx>
        <c:axId val="169633664"/>
        <c:scaling>
          <c:orientation val="minMax"/>
        </c:scaling>
        <c:delete val="1"/>
        <c:axPos val="l"/>
        <c:majorTickMark val="out"/>
        <c:minorTickMark val="none"/>
        <c:tickLblPos val="nextTo"/>
        <c:crossAx val="176994560"/>
        <c:crosses val="autoZero"/>
        <c:auto val="1"/>
        <c:lblAlgn val="ctr"/>
        <c:lblOffset val="100"/>
        <c:noMultiLvlLbl val="0"/>
      </c:catAx>
      <c:valAx>
        <c:axId val="176994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6336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016185476815399E-2"/>
          <c:y val="7.8703703703703706E-2"/>
          <c:w val="0.9115393700787402"/>
          <c:h val="0.89814814814814814"/>
        </c:manualLayout>
      </c:layout>
      <c:barChart>
        <c:barDir val="bar"/>
        <c:grouping val="clustered"/>
        <c:varyColors val="0"/>
        <c:ser>
          <c:idx val="1"/>
          <c:order val="0"/>
          <c:spPr>
            <a:solidFill>
              <a:srgbClr val="00FF00"/>
            </a:solidFill>
          </c:spPr>
          <c:invertIfNegative val="0"/>
          <c:val>
            <c:numRef>
              <c:f>'Pivot Table'!$J$38</c:f>
              <c:numCache>
                <c:formatCode>General</c:formatCode>
                <c:ptCount val="1"/>
                <c:pt idx="0">
                  <c:v>2264005.5299999998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567488"/>
        <c:axId val="203569408"/>
      </c:barChart>
      <c:catAx>
        <c:axId val="203567488"/>
        <c:scaling>
          <c:orientation val="minMax"/>
        </c:scaling>
        <c:delete val="1"/>
        <c:axPos val="l"/>
        <c:majorTickMark val="out"/>
        <c:minorTickMark val="none"/>
        <c:tickLblPos val="nextTo"/>
        <c:crossAx val="203569408"/>
        <c:crosses val="autoZero"/>
        <c:auto val="1"/>
        <c:lblAlgn val="ctr"/>
        <c:lblOffset val="100"/>
        <c:noMultiLvlLbl val="0"/>
      </c:catAx>
      <c:valAx>
        <c:axId val="20356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567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4.xml"/><Relationship Id="rId7" Type="http://schemas.openxmlformats.org/officeDocument/2006/relationships/hyperlink" Target="#Orders!A1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40</xdr:row>
      <xdr:rowOff>19050</xdr:rowOff>
    </xdr:from>
    <xdr:to>
      <xdr:col>20</xdr:col>
      <xdr:colOff>28575</xdr:colOff>
      <xdr:row>41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1295400</xdr:colOff>
      <xdr:row>35</xdr:row>
      <xdr:rowOff>104775</xdr:rowOff>
    </xdr:from>
    <xdr:to>
      <xdr:col>21</xdr:col>
      <xdr:colOff>123825</xdr:colOff>
      <xdr:row>38</xdr:row>
      <xdr:rowOff>9525</xdr:rowOff>
    </xdr:to>
    <xdr:sp macro="" textlink="">
      <xdr:nvSpPr>
        <xdr:cNvPr id="11" name="TextBox 10"/>
        <xdr:cNvSpPr txBox="1"/>
      </xdr:nvSpPr>
      <xdr:spPr>
        <a:xfrm>
          <a:off x="12315825" y="7743825"/>
          <a:ext cx="2276475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2264005.53/2603606.36</a:t>
          </a:r>
        </a:p>
        <a:p>
          <a:r>
            <a:rPr lang="en-US" sz="1100">
              <a:solidFill>
                <a:schemeClr val="bg1"/>
              </a:solidFill>
            </a:rPr>
            <a:t>87 % Goal</a:t>
          </a:r>
          <a:r>
            <a:rPr lang="en-US" sz="1100" baseline="0">
              <a:solidFill>
                <a:schemeClr val="bg1"/>
              </a:solidFill>
            </a:rPr>
            <a:t> Achieved</a:t>
          </a:r>
          <a:endParaRPr lang="en-US" sz="1100">
            <a:solidFill>
              <a:schemeClr val="bg1"/>
            </a:solidFill>
          </a:endParaRPr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287736</xdr:colOff>
      <xdr:row>5</xdr:row>
      <xdr:rowOff>63499</xdr:rowOff>
    </xdr:from>
    <xdr:to>
      <xdr:col>3</xdr:col>
      <xdr:colOff>423333</xdr:colOff>
      <xdr:row>9</xdr:row>
      <xdr:rowOff>84666</xdr:rowOff>
    </xdr:to>
    <xdr:sp macro="" textlink="">
      <xdr:nvSpPr>
        <xdr:cNvPr id="2" name="Rounded Rectangle 1"/>
        <xdr:cNvSpPr/>
      </xdr:nvSpPr>
      <xdr:spPr>
        <a:xfrm>
          <a:off x="287736" y="1015999"/>
          <a:ext cx="1977097" cy="783167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275168</xdr:colOff>
      <xdr:row>5</xdr:row>
      <xdr:rowOff>158750</xdr:rowOff>
    </xdr:from>
    <xdr:to>
      <xdr:col>2</xdr:col>
      <xdr:colOff>518583</xdr:colOff>
      <xdr:row>7</xdr:row>
      <xdr:rowOff>127000</xdr:rowOff>
    </xdr:to>
    <xdr:sp macro="" textlink="">
      <xdr:nvSpPr>
        <xdr:cNvPr id="4" name="TextBox 3"/>
        <xdr:cNvSpPr txBox="1"/>
      </xdr:nvSpPr>
      <xdr:spPr>
        <a:xfrm>
          <a:off x="275168" y="1111250"/>
          <a:ext cx="1471082" cy="349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bg1"/>
              </a:solidFill>
            </a:rPr>
            <a:t>Total</a:t>
          </a:r>
          <a:r>
            <a:rPr lang="en-US" sz="1600" b="1" baseline="0">
              <a:solidFill>
                <a:schemeClr val="bg1"/>
              </a:solidFill>
            </a:rPr>
            <a:t> Revenue</a:t>
          </a:r>
          <a:endParaRPr lang="en-US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535780</xdr:colOff>
      <xdr:row>7</xdr:row>
      <xdr:rowOff>21167</xdr:rowOff>
    </xdr:from>
    <xdr:to>
      <xdr:col>3</xdr:col>
      <xdr:colOff>406796</xdr:colOff>
      <xdr:row>8</xdr:row>
      <xdr:rowOff>165230</xdr:rowOff>
    </xdr:to>
    <xdr:sp macro="" textlink="">
      <xdr:nvSpPr>
        <xdr:cNvPr id="5" name="TextBox 4"/>
        <xdr:cNvSpPr txBox="1"/>
      </xdr:nvSpPr>
      <xdr:spPr>
        <a:xfrm>
          <a:off x="535780" y="1354667"/>
          <a:ext cx="1712516" cy="334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2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11,38,80,693</a:t>
          </a:r>
          <a:r>
            <a:rPr lang="en-US" sz="2400" b="1">
              <a:solidFill>
                <a:schemeClr val="bg1"/>
              </a:solidFill>
            </a:rPr>
            <a:t> </a:t>
          </a:r>
        </a:p>
      </xdr:txBody>
    </xdr:sp>
    <xdr:clientData/>
  </xdr:twoCellAnchor>
  <xdr:twoCellAnchor>
    <xdr:from>
      <xdr:col>0</xdr:col>
      <xdr:colOff>257969</xdr:colOff>
      <xdr:row>0</xdr:row>
      <xdr:rowOff>128984</xdr:rowOff>
    </xdr:from>
    <xdr:to>
      <xdr:col>10</xdr:col>
      <xdr:colOff>201084</xdr:colOff>
      <xdr:row>4</xdr:row>
      <xdr:rowOff>95250</xdr:rowOff>
    </xdr:to>
    <xdr:sp macro="" textlink="">
      <xdr:nvSpPr>
        <xdr:cNvPr id="6" name="Rounded Rectangle 5"/>
        <xdr:cNvSpPr/>
      </xdr:nvSpPr>
      <xdr:spPr>
        <a:xfrm>
          <a:off x="257969" y="128984"/>
          <a:ext cx="6081448" cy="728266"/>
        </a:xfrm>
        <a:prstGeom prst="roundRect">
          <a:avLst/>
        </a:prstGeom>
        <a:gradFill flip="none" rotWithShape="1">
          <a:gsLst>
            <a:gs pos="0">
              <a:schemeClr val="tx2">
                <a:lumMod val="75000"/>
                <a:tint val="66000"/>
                <a:satMod val="160000"/>
              </a:schemeClr>
            </a:gs>
            <a:gs pos="50000">
              <a:schemeClr val="tx2">
                <a:lumMod val="75000"/>
                <a:tint val="44500"/>
                <a:satMod val="160000"/>
              </a:schemeClr>
            </a:gs>
            <a:gs pos="100000">
              <a:schemeClr val="tx2">
                <a:lumMod val="75000"/>
                <a:tint val="23500"/>
                <a:satMod val="160000"/>
              </a:schemeClr>
            </a:gs>
          </a:gsLst>
          <a:lin ang="189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367108</xdr:colOff>
      <xdr:row>1</xdr:row>
      <xdr:rowOff>9922</xdr:rowOff>
    </xdr:from>
    <xdr:to>
      <xdr:col>10</xdr:col>
      <xdr:colOff>211666</xdr:colOff>
      <xdr:row>3</xdr:row>
      <xdr:rowOff>42333</xdr:rowOff>
    </xdr:to>
    <xdr:sp macro="" textlink="">
      <xdr:nvSpPr>
        <xdr:cNvPr id="8" name="TextBox 7"/>
        <xdr:cNvSpPr txBox="1"/>
      </xdr:nvSpPr>
      <xdr:spPr>
        <a:xfrm>
          <a:off x="367108" y="200422"/>
          <a:ext cx="5982891" cy="4134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ABC's</a:t>
          </a:r>
          <a:r>
            <a:rPr lang="en-US" sz="28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Suppliers Financial Dashboard</a:t>
          </a:r>
          <a:endParaRPr lang="en-US" sz="2800" b="1">
            <a:solidFill>
              <a:sysClr val="windowText" lastClr="000000"/>
            </a:solidFill>
            <a:effectLst/>
          </a:endParaRPr>
        </a:p>
        <a:p>
          <a:endParaRPr lang="en-US" sz="1100" b="1"/>
        </a:p>
      </xdr:txBody>
    </xdr:sp>
    <xdr:clientData/>
  </xdr:twoCellAnchor>
  <xdr:twoCellAnchor>
    <xdr:from>
      <xdr:col>0</xdr:col>
      <xdr:colOff>328084</xdr:colOff>
      <xdr:row>10</xdr:row>
      <xdr:rowOff>179917</xdr:rowOff>
    </xdr:from>
    <xdr:to>
      <xdr:col>3</xdr:col>
      <xdr:colOff>471898</xdr:colOff>
      <xdr:row>13</xdr:row>
      <xdr:rowOff>84666</xdr:rowOff>
    </xdr:to>
    <xdr:sp macro="" textlink="">
      <xdr:nvSpPr>
        <xdr:cNvPr id="10" name="TextBox 9"/>
        <xdr:cNvSpPr txBox="1"/>
      </xdr:nvSpPr>
      <xdr:spPr>
        <a:xfrm>
          <a:off x="328084" y="2084917"/>
          <a:ext cx="1985314" cy="476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500" b="1">
              <a:solidFill>
                <a:schemeClr val="bg1"/>
              </a:solidFill>
            </a:rPr>
            <a:t>Total Profit Margin</a:t>
          </a:r>
        </a:p>
      </xdr:txBody>
    </xdr:sp>
    <xdr:clientData/>
  </xdr:twoCellAnchor>
  <xdr:twoCellAnchor>
    <xdr:from>
      <xdr:col>0</xdr:col>
      <xdr:colOff>433917</xdr:colOff>
      <xdr:row>16</xdr:row>
      <xdr:rowOff>137583</xdr:rowOff>
    </xdr:from>
    <xdr:to>
      <xdr:col>3</xdr:col>
      <xdr:colOff>494110</xdr:colOff>
      <xdr:row>18</xdr:row>
      <xdr:rowOff>105834</xdr:rowOff>
    </xdr:to>
    <xdr:sp macro="" textlink="">
      <xdr:nvSpPr>
        <xdr:cNvPr id="12" name="TextBox 11"/>
        <xdr:cNvSpPr txBox="1"/>
      </xdr:nvSpPr>
      <xdr:spPr>
        <a:xfrm>
          <a:off x="433917" y="3185583"/>
          <a:ext cx="1901693" cy="3492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500" b="1">
              <a:solidFill>
                <a:schemeClr val="bg1"/>
              </a:solidFill>
              <a:latin typeface="+mn-lt"/>
              <a:ea typeface="+mn-ea"/>
              <a:cs typeface="+mn-cs"/>
            </a:rPr>
            <a:t>Total</a:t>
          </a:r>
          <a:r>
            <a:rPr lang="en-US" sz="1500" baseline="0"/>
            <a:t> </a:t>
          </a:r>
          <a:r>
            <a:rPr lang="en-US" sz="1500" b="1">
              <a:solidFill>
                <a:schemeClr val="bg1"/>
              </a:solidFill>
              <a:latin typeface="+mn-lt"/>
              <a:ea typeface="+mn-ea"/>
              <a:cs typeface="+mn-cs"/>
            </a:rPr>
            <a:t>Investment</a:t>
          </a:r>
          <a:r>
            <a:rPr lang="en-US" sz="1500" baseline="0"/>
            <a:t> </a:t>
          </a:r>
          <a:endParaRPr lang="en-US" sz="1500"/>
        </a:p>
      </xdr:txBody>
    </xdr:sp>
    <xdr:clientData/>
  </xdr:twoCellAnchor>
  <xdr:twoCellAnchor>
    <xdr:from>
      <xdr:col>0</xdr:col>
      <xdr:colOff>391583</xdr:colOff>
      <xdr:row>22</xdr:row>
      <xdr:rowOff>10583</xdr:rowOff>
    </xdr:from>
    <xdr:to>
      <xdr:col>3</xdr:col>
      <xdr:colOff>444501</xdr:colOff>
      <xdr:row>23</xdr:row>
      <xdr:rowOff>116417</xdr:rowOff>
    </xdr:to>
    <xdr:sp macro="" textlink="">
      <xdr:nvSpPr>
        <xdr:cNvPr id="13" name="TextBox 12"/>
        <xdr:cNvSpPr txBox="1"/>
      </xdr:nvSpPr>
      <xdr:spPr>
        <a:xfrm>
          <a:off x="391583" y="4201583"/>
          <a:ext cx="1894418" cy="2963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500" b="1">
              <a:solidFill>
                <a:schemeClr val="bg1"/>
              </a:solidFill>
              <a:latin typeface="+mn-lt"/>
              <a:ea typeface="+mn-ea"/>
              <a:cs typeface="+mn-cs"/>
            </a:rPr>
            <a:t>Total Order Quantity</a:t>
          </a:r>
        </a:p>
      </xdr:txBody>
    </xdr:sp>
    <xdr:clientData/>
  </xdr:twoCellAnchor>
  <xdr:twoCellAnchor>
    <xdr:from>
      <xdr:col>1</xdr:col>
      <xdr:colOff>137584</xdr:colOff>
      <xdr:row>13</xdr:row>
      <xdr:rowOff>0</xdr:rowOff>
    </xdr:from>
    <xdr:to>
      <xdr:col>3</xdr:col>
      <xdr:colOff>396875</xdr:colOff>
      <xdr:row>14</xdr:row>
      <xdr:rowOff>158750</xdr:rowOff>
    </xdr:to>
    <xdr:sp macro="" textlink="">
      <xdr:nvSpPr>
        <xdr:cNvPr id="14" name="TextBox 13"/>
        <xdr:cNvSpPr txBox="1"/>
      </xdr:nvSpPr>
      <xdr:spPr>
        <a:xfrm>
          <a:off x="751417" y="2476500"/>
          <a:ext cx="1486958" cy="349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22,64,006</a:t>
          </a:r>
          <a:r>
            <a:rPr lang="en-US" sz="1600" b="1">
              <a:solidFill>
                <a:schemeClr val="bg1"/>
              </a:solidFill>
            </a:rPr>
            <a:t> </a:t>
          </a:r>
        </a:p>
      </xdr:txBody>
    </xdr:sp>
    <xdr:clientData/>
  </xdr:twoCellAnchor>
  <xdr:twoCellAnchor>
    <xdr:from>
      <xdr:col>1</xdr:col>
      <xdr:colOff>179917</xdr:colOff>
      <xdr:row>18</xdr:row>
      <xdr:rowOff>116417</xdr:rowOff>
    </xdr:from>
    <xdr:to>
      <xdr:col>3</xdr:col>
      <xdr:colOff>158750</xdr:colOff>
      <xdr:row>20</xdr:row>
      <xdr:rowOff>137583</xdr:rowOff>
    </xdr:to>
    <xdr:sp macro="" textlink="">
      <xdr:nvSpPr>
        <xdr:cNvPr id="16" name="TextBox 15"/>
        <xdr:cNvSpPr txBox="1"/>
      </xdr:nvSpPr>
      <xdr:spPr>
        <a:xfrm>
          <a:off x="793750" y="3545417"/>
          <a:ext cx="1206500" cy="4021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31,12,712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1</xdr:col>
      <xdr:colOff>386954</xdr:colOff>
      <xdr:row>23</xdr:row>
      <xdr:rowOff>105833</xdr:rowOff>
    </xdr:from>
    <xdr:to>
      <xdr:col>3</xdr:col>
      <xdr:colOff>9921</xdr:colOff>
      <xdr:row>25</xdr:row>
      <xdr:rowOff>126999</xdr:rowOff>
    </xdr:to>
    <xdr:sp macro="" textlink="">
      <xdr:nvSpPr>
        <xdr:cNvPr id="17" name="TextBox 16"/>
        <xdr:cNvSpPr txBox="1"/>
      </xdr:nvSpPr>
      <xdr:spPr>
        <a:xfrm>
          <a:off x="1000787" y="4487333"/>
          <a:ext cx="850634" cy="4021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27,060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0</xdr:col>
      <xdr:colOff>277152</xdr:colOff>
      <xdr:row>10</xdr:row>
      <xdr:rowOff>31751</xdr:rowOff>
    </xdr:from>
    <xdr:to>
      <xdr:col>3</xdr:col>
      <xdr:colOff>391583</xdr:colOff>
      <xdr:row>15</xdr:row>
      <xdr:rowOff>86611</xdr:rowOff>
    </xdr:to>
    <xdr:sp macro="" textlink="">
      <xdr:nvSpPr>
        <xdr:cNvPr id="19" name="Snip Diagonal Corner Rectangle 18"/>
        <xdr:cNvSpPr/>
      </xdr:nvSpPr>
      <xdr:spPr>
        <a:xfrm>
          <a:off x="277152" y="1936751"/>
          <a:ext cx="1955931" cy="1007360"/>
        </a:xfrm>
        <a:prstGeom prst="snip2Diag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287736</xdr:colOff>
      <xdr:row>16</xdr:row>
      <xdr:rowOff>10584</xdr:rowOff>
    </xdr:from>
    <xdr:to>
      <xdr:col>3</xdr:col>
      <xdr:colOff>402167</xdr:colOff>
      <xdr:row>20</xdr:row>
      <xdr:rowOff>127000</xdr:rowOff>
    </xdr:to>
    <xdr:sp macro="" textlink="">
      <xdr:nvSpPr>
        <xdr:cNvPr id="20" name="Snip Diagonal Corner Rectangle 19"/>
        <xdr:cNvSpPr/>
      </xdr:nvSpPr>
      <xdr:spPr>
        <a:xfrm>
          <a:off x="287736" y="3058584"/>
          <a:ext cx="1955931" cy="878416"/>
        </a:xfrm>
        <a:prstGeom prst="snip2Diag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287736</xdr:colOff>
      <xdr:row>21</xdr:row>
      <xdr:rowOff>105833</xdr:rowOff>
    </xdr:from>
    <xdr:to>
      <xdr:col>3</xdr:col>
      <xdr:colOff>391583</xdr:colOff>
      <xdr:row>26</xdr:row>
      <xdr:rowOff>74083</xdr:rowOff>
    </xdr:to>
    <xdr:sp macro="" textlink="">
      <xdr:nvSpPr>
        <xdr:cNvPr id="21" name="Snip Diagonal Corner Rectangle 20"/>
        <xdr:cNvSpPr/>
      </xdr:nvSpPr>
      <xdr:spPr>
        <a:xfrm>
          <a:off x="287736" y="4106333"/>
          <a:ext cx="1945347" cy="920750"/>
        </a:xfrm>
        <a:prstGeom prst="snip2Diag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476250</xdr:colOff>
      <xdr:row>5</xdr:row>
      <xdr:rowOff>84667</xdr:rowOff>
    </xdr:from>
    <xdr:to>
      <xdr:col>8</xdr:col>
      <xdr:colOff>508000</xdr:colOff>
      <xdr:row>15</xdr:row>
      <xdr:rowOff>95250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476252</xdr:colOff>
      <xdr:row>15</xdr:row>
      <xdr:rowOff>127000</xdr:rowOff>
    </xdr:from>
    <xdr:to>
      <xdr:col>8</xdr:col>
      <xdr:colOff>508001</xdr:colOff>
      <xdr:row>26</xdr:row>
      <xdr:rowOff>95250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550334</xdr:colOff>
      <xdr:row>5</xdr:row>
      <xdr:rowOff>74084</xdr:rowOff>
    </xdr:from>
    <xdr:to>
      <xdr:col>14</xdr:col>
      <xdr:colOff>285750</xdr:colOff>
      <xdr:row>15</xdr:row>
      <xdr:rowOff>105834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349250</xdr:colOff>
      <xdr:row>5</xdr:row>
      <xdr:rowOff>61772</xdr:rowOff>
    </xdr:from>
    <xdr:to>
      <xdr:col>20</xdr:col>
      <xdr:colOff>380999</xdr:colOff>
      <xdr:row>15</xdr:row>
      <xdr:rowOff>95250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349250</xdr:colOff>
      <xdr:row>15</xdr:row>
      <xdr:rowOff>148166</xdr:rowOff>
    </xdr:from>
    <xdr:to>
      <xdr:col>20</xdr:col>
      <xdr:colOff>370416</xdr:colOff>
      <xdr:row>26</xdr:row>
      <xdr:rowOff>116417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571501</xdr:colOff>
      <xdr:row>15</xdr:row>
      <xdr:rowOff>158751</xdr:rowOff>
    </xdr:from>
    <xdr:to>
      <xdr:col>14</xdr:col>
      <xdr:colOff>275166</xdr:colOff>
      <xdr:row>26</xdr:row>
      <xdr:rowOff>116417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31750</xdr:colOff>
      <xdr:row>0</xdr:row>
      <xdr:rowOff>179917</xdr:rowOff>
    </xdr:from>
    <xdr:to>
      <xdr:col>20</xdr:col>
      <xdr:colOff>306917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11080750" y="179917"/>
          <a:ext cx="1502834" cy="2963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solidFill>
                <a:schemeClr val="bg1"/>
              </a:solidFill>
              <a:effectLst/>
              <a:latin typeface="Arial Black" pitchFamily="34" charset="0"/>
              <a:ea typeface="+mn-ea"/>
              <a:cs typeface="+mn-cs"/>
            </a:rPr>
            <a:t>87 % Goal</a:t>
          </a:r>
          <a:r>
            <a:rPr lang="en-US" sz="900" b="1" baseline="0">
              <a:solidFill>
                <a:schemeClr val="bg1"/>
              </a:solidFill>
              <a:effectLst/>
              <a:latin typeface="Arial Black" pitchFamily="34" charset="0"/>
              <a:ea typeface="+mn-ea"/>
              <a:cs typeface="+mn-cs"/>
            </a:rPr>
            <a:t> Achieved</a:t>
          </a:r>
          <a:endParaRPr lang="en-US" sz="900" b="1">
            <a:solidFill>
              <a:schemeClr val="bg1"/>
            </a:solidFill>
            <a:effectLst/>
            <a:latin typeface="Arial Black" pitchFamily="34" charset="0"/>
          </a:endParaRPr>
        </a:p>
        <a:p>
          <a:endParaRPr lang="en-US" sz="900"/>
        </a:p>
      </xdr:txBody>
    </xdr:sp>
    <xdr:clientData/>
  </xdr:twoCellAnchor>
  <xdr:twoCellAnchor>
    <xdr:from>
      <xdr:col>15</xdr:col>
      <xdr:colOff>63501</xdr:colOff>
      <xdr:row>0</xdr:row>
      <xdr:rowOff>158750</xdr:rowOff>
    </xdr:from>
    <xdr:to>
      <xdr:col>17</xdr:col>
      <xdr:colOff>306917</xdr:colOff>
      <xdr:row>2</xdr:row>
      <xdr:rowOff>63500</xdr:rowOff>
    </xdr:to>
    <xdr:sp macro="" textlink="">
      <xdr:nvSpPr>
        <xdr:cNvPr id="7" name="TextBox 6"/>
        <xdr:cNvSpPr txBox="1"/>
      </xdr:nvSpPr>
      <xdr:spPr>
        <a:xfrm>
          <a:off x="9271001" y="158750"/>
          <a:ext cx="1471083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bg1"/>
              </a:solidFill>
              <a:latin typeface="Arial Black" pitchFamily="34" charset="0"/>
            </a:rPr>
            <a:t>Income</a:t>
          </a:r>
          <a:r>
            <a:rPr lang="en-US" sz="1200" baseline="0">
              <a:solidFill>
                <a:schemeClr val="bg1"/>
              </a:solidFill>
              <a:latin typeface="Arial Black" pitchFamily="34" charset="0"/>
            </a:rPr>
            <a:t> </a:t>
          </a:r>
          <a:r>
            <a:rPr lang="en-US" sz="1100">
              <a:solidFill>
                <a:schemeClr val="bg1"/>
              </a:solidFill>
              <a:latin typeface="Arial Black" pitchFamily="34" charset="0"/>
            </a:rPr>
            <a:t>Goal</a:t>
          </a:r>
        </a:p>
      </xdr:txBody>
    </xdr:sp>
    <xdr:clientData/>
  </xdr:twoCellAnchor>
  <xdr:twoCellAnchor>
    <xdr:from>
      <xdr:col>10</xdr:col>
      <xdr:colOff>95251</xdr:colOff>
      <xdr:row>0</xdr:row>
      <xdr:rowOff>116417</xdr:rowOff>
    </xdr:from>
    <xdr:to>
      <xdr:col>14</xdr:col>
      <xdr:colOff>508001</xdr:colOff>
      <xdr:row>3</xdr:row>
      <xdr:rowOff>52918</xdr:rowOff>
    </xdr:to>
    <xdr:sp macro="" textlink="">
      <xdr:nvSpPr>
        <xdr:cNvPr id="9" name="Rounded Rectangle 8"/>
        <xdr:cNvSpPr/>
      </xdr:nvSpPr>
      <xdr:spPr>
        <a:xfrm>
          <a:off x="6233584" y="116417"/>
          <a:ext cx="2868084" cy="508001"/>
        </a:xfrm>
        <a:prstGeom prst="round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550334</xdr:colOff>
      <xdr:row>1</xdr:row>
      <xdr:rowOff>95250</xdr:rowOff>
    </xdr:from>
    <xdr:to>
      <xdr:col>12</xdr:col>
      <xdr:colOff>328083</xdr:colOff>
      <xdr:row>2</xdr:row>
      <xdr:rowOff>169334</xdr:rowOff>
    </xdr:to>
    <xdr:sp macro="" textlink="">
      <xdr:nvSpPr>
        <xdr:cNvPr id="11" name="TextBox 10"/>
        <xdr:cNvSpPr txBox="1"/>
      </xdr:nvSpPr>
      <xdr:spPr>
        <a:xfrm>
          <a:off x="6688667" y="285750"/>
          <a:ext cx="1005416" cy="2645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 Black" pitchFamily="34" charset="0"/>
            </a:rPr>
            <a:t>Dashboard</a:t>
          </a:r>
          <a:endParaRPr lang="en-US" sz="1000">
            <a:solidFill>
              <a:schemeClr val="bg1"/>
            </a:solidFill>
            <a:latin typeface="Arial Black" pitchFamily="34" charset="0"/>
          </a:endParaRPr>
        </a:p>
      </xdr:txBody>
    </xdr:sp>
    <xdr:clientData/>
  </xdr:twoCellAnchor>
  <xdr:twoCellAnchor>
    <xdr:from>
      <xdr:col>12</xdr:col>
      <xdr:colOff>539751</xdr:colOff>
      <xdr:row>1</xdr:row>
      <xdr:rowOff>105833</xdr:rowOff>
    </xdr:from>
    <xdr:to>
      <xdr:col>14</xdr:col>
      <xdr:colOff>455084</xdr:colOff>
      <xdr:row>3</xdr:row>
      <xdr:rowOff>116416</xdr:rowOff>
    </xdr:to>
    <xdr:sp macro="" textlink="">
      <xdr:nvSpPr>
        <xdr:cNvPr id="32" name="TextBox 31">
          <a:hlinkClick xmlns:r="http://schemas.openxmlformats.org/officeDocument/2006/relationships" r:id="rId7"/>
        </xdr:cNvPr>
        <xdr:cNvSpPr txBox="1"/>
      </xdr:nvSpPr>
      <xdr:spPr>
        <a:xfrm>
          <a:off x="7905751" y="296333"/>
          <a:ext cx="1143000" cy="3915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1"/>
              </a:solidFill>
              <a:latin typeface="Arial Black" pitchFamily="34" charset="0"/>
            </a:rPr>
            <a:t>Spreadsheet</a:t>
          </a:r>
        </a:p>
      </xdr:txBody>
    </xdr:sp>
    <xdr:clientData/>
  </xdr:twoCellAnchor>
  <xdr:twoCellAnchor>
    <xdr:from>
      <xdr:col>10</xdr:col>
      <xdr:colOff>582085</xdr:colOff>
      <xdr:row>2</xdr:row>
      <xdr:rowOff>148167</xdr:rowOff>
    </xdr:from>
    <xdr:to>
      <xdr:col>11</xdr:col>
      <xdr:colOff>518584</xdr:colOff>
      <xdr:row>3</xdr:row>
      <xdr:rowOff>137584</xdr:rowOff>
    </xdr:to>
    <xdr:sp macro="" textlink="">
      <xdr:nvSpPr>
        <xdr:cNvPr id="18" name="Minus 17"/>
        <xdr:cNvSpPr/>
      </xdr:nvSpPr>
      <xdr:spPr>
        <a:xfrm>
          <a:off x="6720418" y="529167"/>
          <a:ext cx="550333" cy="179917"/>
        </a:xfrm>
        <a:prstGeom prst="mathMinus">
          <a:avLst/>
        </a:prstGeom>
        <a:ln>
          <a:noFill/>
        </a:ln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285751</xdr:colOff>
      <xdr:row>0</xdr:row>
      <xdr:rowOff>158750</xdr:rowOff>
    </xdr:from>
    <xdr:to>
      <xdr:col>14</xdr:col>
      <xdr:colOff>465667</xdr:colOff>
      <xdr:row>3</xdr:row>
      <xdr:rowOff>169334</xdr:rowOff>
    </xdr:to>
    <xdr:sp macro="" textlink="">
      <xdr:nvSpPr>
        <xdr:cNvPr id="33" name="Rounded Rectangle 32"/>
        <xdr:cNvSpPr/>
      </xdr:nvSpPr>
      <xdr:spPr>
        <a:xfrm>
          <a:off x="6424084" y="158750"/>
          <a:ext cx="2635250" cy="582084"/>
        </a:xfrm>
        <a:prstGeom prst="round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10583</xdr:colOff>
      <xdr:row>0</xdr:row>
      <xdr:rowOff>169332</xdr:rowOff>
    </xdr:from>
    <xdr:to>
      <xdr:col>20</xdr:col>
      <xdr:colOff>285749</xdr:colOff>
      <xdr:row>3</xdr:row>
      <xdr:rowOff>179917</xdr:rowOff>
    </xdr:to>
    <xdr:sp macro="" textlink="">
      <xdr:nvSpPr>
        <xdr:cNvPr id="35" name="Rounded Rectangle 34"/>
        <xdr:cNvSpPr/>
      </xdr:nvSpPr>
      <xdr:spPr>
        <a:xfrm>
          <a:off x="9218083" y="169332"/>
          <a:ext cx="3344333" cy="582085"/>
        </a:xfrm>
        <a:prstGeom prst="round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388196</xdr:colOff>
      <xdr:row>0</xdr:row>
      <xdr:rowOff>169333</xdr:rowOff>
    </xdr:from>
    <xdr:to>
      <xdr:col>12</xdr:col>
      <xdr:colOff>433915</xdr:colOff>
      <xdr:row>3</xdr:row>
      <xdr:rowOff>148167</xdr:rowOff>
    </xdr:to>
    <xdr:sp macro="" textlink="">
      <xdr:nvSpPr>
        <xdr:cNvPr id="36" name="Right Bracket 35"/>
        <xdr:cNvSpPr/>
      </xdr:nvSpPr>
      <xdr:spPr>
        <a:xfrm>
          <a:off x="7754196" y="169333"/>
          <a:ext cx="45719" cy="550334"/>
        </a:xfrm>
        <a:prstGeom prst="rightBracket">
          <a:avLst/>
        </a:prstGeom>
        <a:solidFill>
          <a:sysClr val="window" lastClr="FFFFFF"/>
        </a:solidFill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10582</xdr:colOff>
      <xdr:row>2</xdr:row>
      <xdr:rowOff>42333</xdr:rowOff>
    </xdr:from>
    <xdr:to>
      <xdr:col>20</xdr:col>
      <xdr:colOff>254000</xdr:colOff>
      <xdr:row>3</xdr:row>
      <xdr:rowOff>116418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31747</xdr:colOff>
      <xdr:row>2</xdr:row>
      <xdr:rowOff>0</xdr:rowOff>
    </xdr:from>
    <xdr:to>
      <xdr:col>20</xdr:col>
      <xdr:colOff>0</xdr:colOff>
      <xdr:row>3</xdr:row>
      <xdr:rowOff>148167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viskar" refreshedDate="45581.587771412036" createdVersion="4" refreshedVersion="4" minRefreshableVersion="3" recordCount="1039">
  <cacheSource type="worksheet">
    <worksheetSource name="Table1"/>
  </cacheSource>
  <cacheFields count="25">
    <cacheField name="Order No" numFmtId="0">
      <sharedItems/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Order Date" numFmtId="14">
      <sharedItems containsSemiMixedTypes="0" containsNonDate="0" containsDate="1" containsString="0" minDate="2019-02-11T00:00:00" maxDate="2023-02-08T00:00:00" count="729">
        <d v="2019-02-11T00:00:00"/>
        <d v="2019-02-12T00:00:00"/>
        <d v="2019-02-13T00:00:00"/>
        <d v="2019-02-14T00:00:00"/>
        <d v="2019-02-17T00:00:00"/>
        <d v="2019-02-18T00:00:00"/>
        <d v="2019-02-20T00:00:00"/>
        <d v="2019-02-22T00:00:00"/>
        <d v="2019-02-23T00:00:00"/>
        <d v="2019-02-25T00:00:00"/>
        <d v="2019-02-26T00:00:00"/>
        <d v="2019-03-07T00:00:00"/>
        <d v="2019-03-11T00:00:00"/>
        <d v="2019-03-13T00:00:00"/>
        <d v="2019-03-15T00:00:00"/>
        <d v="2019-03-16T00:00:00"/>
        <d v="2019-03-23T00:00:00"/>
        <d v="2019-03-26T00:00:00"/>
        <d v="2019-03-27T00:00:00"/>
        <d v="2019-03-30T00:00:00"/>
        <d v="2019-04-19T00:00:00"/>
        <d v="2019-04-20T00:00:00"/>
        <d v="2019-04-27T00:00:00"/>
        <d v="2019-04-28T00:00:00"/>
        <d v="2019-04-30T00:00:00"/>
        <d v="2019-05-01T00:00:00"/>
        <d v="2019-05-02T00:00:00"/>
        <d v="2019-05-03T00:00:00"/>
        <d v="2019-05-04T00:00:00"/>
        <d v="2019-05-05T00:00:00"/>
        <d v="2019-05-07T00:00:00"/>
        <d v="2019-05-09T00:00:00"/>
        <d v="2019-05-13T00:00:00"/>
        <d v="2019-05-14T00:00:00"/>
        <d v="2019-05-15T00:00:00"/>
        <d v="2019-05-19T00:00:00"/>
        <d v="2019-05-20T00:00:00"/>
        <d v="2019-05-21T00:00:00"/>
        <d v="2019-05-22T00:00:00"/>
        <d v="2019-05-23T00:00:00"/>
        <d v="2019-05-26T00:00:00"/>
        <d v="2019-05-27T00:00:00"/>
        <d v="2019-05-28T00:00:00"/>
        <d v="2019-05-29T00:00:00"/>
        <d v="2019-05-31T00:00:00"/>
        <d v="2019-06-02T00:00:00"/>
        <d v="2019-06-04T00:00:00"/>
        <d v="2019-06-05T00:00:00"/>
        <d v="2019-06-06T00:00:00"/>
        <d v="2019-06-07T00:00:00"/>
        <d v="2019-06-09T00:00:00"/>
        <d v="2019-06-10T00:00:00"/>
        <d v="2019-06-11T00:00:00"/>
        <d v="2019-06-15T00:00:00"/>
        <d v="2019-06-16T00:00:00"/>
        <d v="2019-06-20T00:00:00"/>
        <d v="2019-06-21T00:00:00"/>
        <d v="2019-06-24T00:00:00"/>
        <d v="2019-06-25T00:00:00"/>
        <d v="2019-06-26T00:00:00"/>
        <d v="2019-06-29T00:00:00"/>
        <d v="2019-06-30T00:00:00"/>
        <d v="2019-07-02T00:00:00"/>
        <d v="2019-07-03T00:00:00"/>
        <d v="2019-07-04T00:00:00"/>
        <d v="2019-07-05T00:00:00"/>
        <d v="2019-07-06T00:00:00"/>
        <d v="2019-07-10T00:00:00"/>
        <d v="2019-07-15T00:00:00"/>
        <d v="2019-07-16T00:00:00"/>
        <d v="2019-07-17T00:00:00"/>
        <d v="2019-07-18T00:00:00"/>
        <d v="2019-07-20T00:00:00"/>
        <d v="2019-07-21T00:00:00"/>
        <d v="2019-07-22T00:00:00"/>
        <d v="2019-07-23T00:00:00"/>
        <d v="2019-07-24T00:00:00"/>
        <d v="2019-07-26T00:00:00"/>
        <d v="2019-07-27T00:00:00"/>
        <d v="2019-07-28T00:00:00"/>
        <d v="2019-07-29T00:00:00"/>
        <d v="2019-07-30T00:00:00"/>
        <d v="2019-07-31T00:00:00"/>
        <d v="2019-08-02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4T00:00:00"/>
        <d v="2019-08-15T00:00:00"/>
        <d v="2019-08-17T00:00:00"/>
        <d v="2019-08-20T00:00:00"/>
        <d v="2019-08-22T00:00:00"/>
        <d v="2019-08-24T00:00:00"/>
        <d v="2019-08-25T00:00:00"/>
        <d v="2019-08-28T00:00:00"/>
        <d v="2019-08-29T00:00:00"/>
        <d v="2019-08-30T00:00:00"/>
        <d v="2019-09-01T00:00:00"/>
        <d v="2019-09-02T00:00:00"/>
        <d v="2019-09-03T00:00:00"/>
        <d v="2019-09-04T00:00:00"/>
        <d v="2019-09-09T00:00:00"/>
        <d v="2019-09-10T00:00:00"/>
        <d v="2019-09-12T00:00:00"/>
        <d v="2019-09-14T00:00:00"/>
        <d v="2019-09-17T00:00:00"/>
        <d v="2019-09-18T00:00:00"/>
        <d v="2019-09-20T00:00:00"/>
        <d v="2019-09-22T00:00:00"/>
        <d v="2019-09-23T00:00:00"/>
        <d v="2019-09-26T00:00:00"/>
        <d v="2019-09-27T00:00:00"/>
        <d v="2019-09-30T00:00:00"/>
        <d v="2019-10-01T00:00:00"/>
        <d v="2019-10-03T00:00:00"/>
        <d v="2019-10-04T00:00:00"/>
        <d v="2019-10-05T00:00:00"/>
        <d v="2019-10-06T00:00:00"/>
        <d v="2019-10-09T00:00:00"/>
        <d v="2019-10-11T00:00:00"/>
        <d v="2019-10-13T00:00:00"/>
        <d v="2019-10-20T00:00:00"/>
        <d v="2019-10-21T00:00:00"/>
        <d v="2019-10-24T00:00:00"/>
        <d v="2019-10-25T00:00:00"/>
        <d v="2019-10-26T00:00:00"/>
        <d v="2019-10-28T00:00:00"/>
        <d v="2019-10-29T00:00:00"/>
        <d v="2019-11-01T00:00:00"/>
        <d v="2019-11-02T00:00:00"/>
        <d v="2019-11-03T00:00:00"/>
        <d v="2019-11-05T00:00:00"/>
        <d v="2019-11-07T00:00:00"/>
        <d v="2019-11-09T00:00:00"/>
        <d v="2019-11-12T00:00:00"/>
        <d v="2019-11-15T00:00:00"/>
        <d v="2019-11-16T00:00:00"/>
        <d v="2019-11-17T00:00:00"/>
        <d v="2019-11-18T00:00:00"/>
        <d v="2019-11-19T00:00:00"/>
        <d v="2019-11-20T00:00:00"/>
        <d v="2019-11-23T00:00:00"/>
        <d v="2019-11-27T00:00:00"/>
        <d v="2019-11-29T00:00:00"/>
        <d v="2019-12-05T00:00:00"/>
        <d v="2019-12-08T00:00:00"/>
        <d v="2019-12-09T00:00:00"/>
        <d v="2019-12-10T00:00:00"/>
        <d v="2019-12-11T00:00:00"/>
        <d v="2019-12-13T00:00:00"/>
        <d v="2019-12-16T00:00:00"/>
        <d v="2019-12-17T00:00:00"/>
        <d v="2019-12-19T00:00:00"/>
        <d v="2019-12-23T00:00:00"/>
        <d v="2019-12-27T00:00:00"/>
        <d v="2019-12-29T00:00:00"/>
        <d v="2019-12-30T00:00:00"/>
        <d v="2020-01-04T00:00:00"/>
        <d v="2020-01-07T00:00:00"/>
        <d v="2020-01-08T00:00:00"/>
        <d v="2020-01-10T00:00:00"/>
        <d v="2020-01-13T00:00:00"/>
        <d v="2020-01-14T00:00:00"/>
        <d v="2020-01-15T00:00:00"/>
        <d v="2020-01-17T00:00:00"/>
        <d v="2020-01-23T00:00:00"/>
        <d v="2020-01-24T00:00:00"/>
        <d v="2020-01-25T00:00:00"/>
        <d v="2020-01-26T00:00:00"/>
        <d v="2020-01-27T00:00:00"/>
        <d v="2020-01-29T00:00:00"/>
        <d v="2020-01-30T00:00:00"/>
        <d v="2020-02-02T00:00:00"/>
        <d v="2020-02-03T00:00:00"/>
        <d v="2020-02-05T00:00:00"/>
        <d v="2020-02-07T00:00:00"/>
        <d v="2020-02-09T00:00:00"/>
        <d v="2020-02-10T00:00:00"/>
        <d v="2020-02-12T00:00:00"/>
        <d v="2020-02-13T00:00:00"/>
        <d v="2020-02-15T00:00:00"/>
        <d v="2020-02-16T00:00:00"/>
        <d v="2020-02-22T00:00:00"/>
        <d v="2020-02-23T00:00:00"/>
        <d v="2020-02-24T00:00:00"/>
        <d v="2020-02-25T00:00:00"/>
        <d v="2020-02-28T00:00:00"/>
        <d v="2020-03-02T00:00:00"/>
        <d v="2020-03-06T00:00:00"/>
        <d v="2020-03-10T00:00:00"/>
        <d v="2020-03-11T00:00:00"/>
        <d v="2020-03-12T00:00:00"/>
        <d v="2020-03-13T00:00:00"/>
        <d v="2020-03-15T00:00:00"/>
        <d v="2020-03-17T00:00:00"/>
        <d v="2020-03-19T00:00:00"/>
        <d v="2020-03-21T00:00:00"/>
        <d v="2020-03-28T00:00:00"/>
        <d v="2020-03-29T00:00:00"/>
        <d v="2020-03-31T00:00:00"/>
        <d v="2020-04-01T00:00:00"/>
        <d v="2020-04-02T00:00:00"/>
        <d v="2020-04-03T00:00:00"/>
        <d v="2020-04-04T00:00:00"/>
        <d v="2020-04-06T00:00:00"/>
        <d v="2020-04-07T00:00:00"/>
        <d v="2020-04-11T00:00:00"/>
        <d v="2020-04-15T00:00:00"/>
        <d v="2020-04-17T00:00:00"/>
        <d v="2020-05-02T00:00:00"/>
        <d v="2020-05-03T00:00:00"/>
        <d v="2020-05-06T00:00:00"/>
        <d v="2020-05-08T00:00:00"/>
        <d v="2020-05-09T00:00:00"/>
        <d v="2020-05-11T00:00:00"/>
        <d v="2020-05-13T00:00:00"/>
        <d v="2020-05-15T00:00:00"/>
        <d v="2020-05-17T00:00:00"/>
        <d v="2020-05-19T00:00:00"/>
        <d v="2020-05-25T00:00:00"/>
        <d v="2020-05-29T00:00:00"/>
        <d v="2020-06-02T00:00:00"/>
        <d v="2020-06-03T00:00:00"/>
        <d v="2020-06-04T00:00:00"/>
        <d v="2020-06-05T00:00:00"/>
        <d v="2020-06-07T00:00:00"/>
        <d v="2020-06-08T00:00:00"/>
        <d v="2020-06-09T00:00:00"/>
        <d v="2020-06-13T00:00:00"/>
        <d v="2020-06-16T00:00:00"/>
        <d v="2020-06-17T00:00:00"/>
        <d v="2020-06-18T00:00:00"/>
        <d v="2020-06-19T00:00:00"/>
        <d v="2020-06-22T00:00:00"/>
        <d v="2020-06-23T00:00:00"/>
        <d v="2020-06-25T00:00:00"/>
        <d v="2020-06-27T00:00:00"/>
        <d v="2020-06-29T00:00:00"/>
        <d v="2020-06-30T00:00:00"/>
        <d v="2020-07-04T00:00:00"/>
        <d v="2020-07-05T00:00:00"/>
        <d v="2020-07-11T00:00:00"/>
        <d v="2020-07-12T00:00:00"/>
        <d v="2020-07-15T00:00:00"/>
        <d v="2020-07-17T00:00:00"/>
        <d v="2020-07-18T00:00:00"/>
        <d v="2020-07-22T00:00:00"/>
        <d v="2020-07-24T00:00:00"/>
        <d v="2020-07-25T00:00:00"/>
        <d v="2020-07-26T00:00:00"/>
        <d v="2020-07-28T00:00:00"/>
        <d v="2020-07-30T00:00:00"/>
        <d v="2020-08-03T00:00:00"/>
        <d v="2020-08-05T00:00:00"/>
        <d v="2020-08-06T00:00:00"/>
        <d v="2020-08-07T00:00:00"/>
        <d v="2020-08-11T00:00:00"/>
        <d v="2020-08-12T00:00:00"/>
        <d v="2020-08-22T00:00:00"/>
        <d v="2020-08-25T00:00:00"/>
        <d v="2020-08-26T00:00:00"/>
        <d v="2020-08-27T00:00:00"/>
        <d v="2020-08-28T00:00:00"/>
        <d v="2020-09-02T00:00:00"/>
        <d v="2020-09-03T00:00:00"/>
        <d v="2020-09-04T00:00:00"/>
        <d v="2020-09-07T00:00:00"/>
        <d v="2020-09-10T00:00:00"/>
        <d v="2020-09-11T00:00:00"/>
        <d v="2020-09-12T00:00:00"/>
        <d v="2020-09-13T00:00:00"/>
        <d v="2020-09-17T00:00:00"/>
        <d v="2020-09-21T00:00:00"/>
        <d v="2020-09-23T00:00:00"/>
        <d v="2020-09-27T00:00:00"/>
        <d v="2020-09-28T00:00:00"/>
        <d v="2020-09-29T00:00:00"/>
        <d v="2020-10-01T00:00:00"/>
        <d v="2020-10-02T00:00:00"/>
        <d v="2020-10-03T00:00:00"/>
        <d v="2020-10-04T00:00:00"/>
        <d v="2020-10-06T00:00:00"/>
        <d v="2020-10-08T00:00:00"/>
        <d v="2020-10-09T00:00:00"/>
        <d v="2020-10-10T00:00:00"/>
        <d v="2020-10-11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6T00:00:00"/>
        <d v="2020-10-27T00:00:00"/>
        <d v="2020-10-28T00:00:00"/>
        <d v="2020-10-29T00:00:00"/>
        <d v="2020-11-01T00:00:00"/>
        <d v="2020-11-02T00:00:00"/>
        <d v="2020-11-03T00:00:00"/>
        <d v="2020-11-07T00:00:00"/>
        <d v="2020-11-10T00:00:00"/>
        <d v="2020-11-11T00:00:00"/>
        <d v="2020-11-16T00:00:00"/>
        <d v="2020-11-17T00:00:00"/>
        <d v="2020-11-18T00:00:00"/>
        <d v="2020-11-19T00:00:00"/>
        <d v="2020-11-21T00:00:00"/>
        <d v="2020-11-22T00:00:00"/>
        <d v="2020-11-23T00:00:00"/>
        <d v="2020-11-26T00:00:00"/>
        <d v="2020-11-30T00:00:00"/>
        <d v="2020-12-01T00:00:00"/>
        <d v="2020-12-04T00:00:00"/>
        <d v="2020-12-05T00:00:00"/>
        <d v="2020-12-06T00:00:00"/>
        <d v="2020-12-08T00:00:00"/>
        <d v="2020-12-09T00:00:00"/>
        <d v="2020-12-10T00:00:00"/>
        <d v="2020-12-13T00:00:00"/>
        <d v="2020-12-16T00:00:00"/>
        <d v="2020-12-22T00:00:00"/>
        <d v="2020-12-25T00:00:00"/>
        <d v="2020-12-26T00:00:00"/>
        <d v="2020-12-27T00:00:00"/>
        <d v="2020-12-28T00:00:00"/>
        <d v="2020-12-30T00:00:00"/>
        <d v="2021-01-01T00:00:00"/>
        <d v="2021-01-02T00:00:00"/>
        <d v="2021-01-07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20T00:00:00"/>
        <d v="2021-01-21T00:00:00"/>
        <d v="2021-01-22T00:00:00"/>
        <d v="2021-01-23T00:00:00"/>
        <d v="2021-01-26T00:00:00"/>
        <d v="2021-01-28T00:00:00"/>
        <d v="2021-01-30T00:00:00"/>
        <d v="2021-01-31T00:00:00"/>
        <d v="2021-02-01T00:00:00"/>
        <d v="2021-02-03T00:00:00"/>
        <d v="2021-02-04T00:00:00"/>
        <d v="2021-02-07T00:00:00"/>
        <d v="2021-02-08T00:00:00"/>
        <d v="2021-02-09T00:00:00"/>
        <d v="2021-02-12T00:00:00"/>
        <d v="2021-02-14T00:00:00"/>
        <d v="2021-02-15T00:00:00"/>
        <d v="2021-02-17T00:00:00"/>
        <d v="2021-02-18T00:00:00"/>
        <d v="2021-02-23T00:00:00"/>
        <d v="2021-02-24T00:00:00"/>
        <d v="2021-02-27T00:00:00"/>
        <d v="2021-03-01T00:00:00"/>
        <d v="2021-03-02T00:00:00"/>
        <d v="2021-03-03T00:00:00"/>
        <d v="2021-03-04T00:00:00"/>
        <d v="2021-03-06T00:00:00"/>
        <d v="2021-03-11T00:00:00"/>
        <d v="2021-03-12T00:00:00"/>
        <d v="2021-03-15T00:00:00"/>
        <d v="2021-03-16T00:00:00"/>
        <d v="2021-03-17T00:00:00"/>
        <d v="2021-03-18T00:00:00"/>
        <d v="2021-03-20T00:00:00"/>
        <d v="2021-03-21T00:00:00"/>
        <d v="2021-03-22T00:00:00"/>
        <d v="2021-03-24T00:00:00"/>
        <d v="2021-03-25T00:00:00"/>
        <d v="2021-03-30T00:00:00"/>
        <d v="2021-04-04T00:00:00"/>
        <d v="2021-04-08T00:00:00"/>
        <d v="2021-04-10T00:00:00"/>
        <d v="2021-04-11T00:00:00"/>
        <d v="2021-04-13T00:00:00"/>
        <d v="2021-04-18T00:00:00"/>
        <d v="2021-04-19T00:00:00"/>
        <d v="2021-04-20T00:00:00"/>
        <d v="2021-04-23T00:00:00"/>
        <d v="2021-04-24T00:00:00"/>
        <d v="2021-04-25T00:00:00"/>
        <d v="2021-04-26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6T00:00:00"/>
        <d v="2021-05-10T00:00:00"/>
        <d v="2021-05-11T00:00:00"/>
        <d v="2021-05-12T00:00:00"/>
        <d v="2021-05-14T00:00:00"/>
        <d v="2021-05-15T00:00:00"/>
        <d v="2021-05-17T00:00:00"/>
        <d v="2021-05-18T00:00:00"/>
        <d v="2021-05-19T00:00:00"/>
        <d v="2021-05-20T00:00:00"/>
        <d v="2021-05-22T00:00:00"/>
        <d v="2021-05-24T00:00:00"/>
        <d v="2021-05-26T00:00:00"/>
        <d v="2021-05-27T00:00:00"/>
        <d v="2021-05-28T00:00:00"/>
        <d v="2021-05-29T00:00:00"/>
        <d v="2021-05-31T00:00:00"/>
        <d v="2021-06-01T00:00:00"/>
        <d v="2021-06-08T00:00:00"/>
        <d v="2021-06-10T00:00:00"/>
        <d v="2021-06-11T00:00:00"/>
        <d v="2021-06-13T00:00:00"/>
        <d v="2021-06-14T00:00:00"/>
        <d v="2021-06-20T00:00:00"/>
        <d v="2021-06-21T00:00:00"/>
        <d v="2021-06-25T00:00:00"/>
        <d v="2021-06-27T00:00:00"/>
        <d v="2021-06-28T00:00:00"/>
        <d v="2021-06-29T00:00:00"/>
        <d v="2021-07-02T00:00:00"/>
        <d v="2021-07-04T00:00:00"/>
        <d v="2021-07-05T00:00:00"/>
        <d v="2021-07-09T00:00:00"/>
        <d v="2021-07-11T00:00:00"/>
        <d v="2021-07-12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3T00:00:00"/>
        <d v="2021-07-24T00:00:00"/>
        <d v="2021-07-25T00:00:00"/>
        <d v="2021-07-26T00:00:00"/>
        <d v="2021-07-27T00:00:00"/>
        <d v="2021-07-29T00:00:00"/>
        <d v="2021-07-30T00:00:00"/>
        <d v="2021-08-01T00:00:00"/>
        <d v="2021-08-02T00:00:00"/>
        <d v="2021-08-03T00:00:00"/>
        <d v="2021-08-07T00:00:00"/>
        <d v="2021-08-08T00:00:00"/>
        <d v="2021-08-10T00:00:00"/>
        <d v="2021-08-11T00:00:00"/>
        <d v="2021-08-12T00:00:00"/>
        <d v="2021-08-14T00:00:00"/>
        <d v="2021-08-15T00:00:00"/>
        <d v="2021-08-21T00:00:00"/>
        <d v="2021-08-22T00:00:00"/>
        <d v="2021-08-23T00:00:00"/>
        <d v="2021-08-24T00:00:00"/>
        <d v="2021-08-26T00:00:00"/>
        <d v="2021-08-28T00:00:00"/>
        <d v="2021-08-30T00:00:00"/>
        <d v="2021-08-31T00:00:00"/>
        <d v="2021-09-02T00:00:00"/>
        <d v="2021-09-03T00:00:00"/>
        <d v="2021-09-04T00:00:00"/>
        <d v="2021-09-06T00:00:00"/>
        <d v="2021-09-07T00:00:00"/>
        <d v="2021-09-08T00:00:00"/>
        <d v="2021-09-10T00:00:00"/>
        <d v="2021-09-11T00:00:00"/>
        <d v="2021-09-12T00:00:00"/>
        <d v="2021-09-15T00:00:00"/>
        <d v="2021-09-16T00:00:00"/>
        <d v="2021-09-17T00:00:00"/>
        <d v="2021-09-25T00:00:00"/>
        <d v="2021-09-26T00:00:00"/>
        <d v="2021-09-27T00:00:00"/>
        <d v="2021-09-28T00:00:00"/>
        <d v="2021-09-29T00:00:00"/>
        <d v="2021-10-01T00:00:00"/>
        <d v="2021-10-09T00:00:00"/>
        <d v="2021-10-12T00:00:00"/>
        <d v="2021-10-13T00:00:00"/>
        <d v="2021-10-15T00:00:00"/>
        <d v="2021-10-20T00:00:00"/>
        <d v="2021-10-21T00:00:00"/>
        <d v="2021-10-24T00:00:00"/>
        <d v="2021-10-28T00:00:00"/>
        <d v="2021-10-31T00:00:00"/>
        <d v="2021-11-01T00:00:00"/>
        <d v="2021-11-06T00:00:00"/>
        <d v="2021-11-07T00:00:00"/>
        <d v="2021-11-10T00:00:00"/>
        <d v="2021-11-11T00:00:00"/>
        <d v="2021-11-12T00:00:00"/>
        <d v="2021-11-15T00:00:00"/>
        <d v="2021-11-16T00:00:00"/>
        <d v="2021-11-17T00:00:00"/>
        <d v="2021-11-20T00:00:00"/>
        <d v="2021-11-22T00:00:00"/>
        <d v="2021-11-24T00:00:00"/>
        <d v="2021-11-28T00:00:00"/>
        <d v="2021-11-30T00:00:00"/>
        <d v="2021-12-04T00:00:00"/>
        <d v="2021-12-06T00:00:00"/>
        <d v="2021-12-08T00:00:00"/>
        <d v="2021-12-09T00:00:00"/>
        <d v="2021-12-16T00:00:00"/>
        <d v="2021-12-19T00:00:00"/>
        <d v="2021-12-22T00:00:00"/>
        <d v="2021-12-24T00:00:00"/>
        <d v="2021-12-25T00:00:00"/>
        <d v="2021-12-28T00:00:00"/>
        <d v="2021-12-31T00:00:00"/>
        <d v="2022-01-02T00:00:00"/>
        <d v="2022-01-09T00:00:00"/>
        <d v="2022-01-12T00:00:00"/>
        <d v="2022-01-17T00:00:00"/>
        <d v="2022-01-18T00:00:00"/>
        <d v="2022-01-19T00:00:00"/>
        <d v="2022-01-24T00:00:00"/>
        <d v="2022-01-26T00:00:00"/>
        <d v="2022-01-28T00:00:00"/>
        <d v="2022-01-29T00:00:00"/>
        <d v="2022-02-01T00:00:00"/>
        <d v="2022-02-02T00:00:00"/>
        <d v="2022-02-03T00:00:00"/>
        <d v="2022-02-04T00:00:00"/>
        <d v="2022-02-08T00:00:00"/>
        <d v="2022-02-09T00:00:00"/>
        <d v="2022-02-10T00:00:00"/>
        <d v="2022-02-11T00:00:00"/>
        <d v="2022-02-12T00:00:00"/>
        <d v="2022-02-13T00:00:00"/>
        <d v="2022-02-16T00:00:00"/>
        <d v="2022-02-17T00:00:00"/>
        <d v="2022-02-20T00:00:00"/>
        <d v="2022-02-22T00:00:00"/>
        <d v="2022-02-23T00:00:00"/>
        <d v="2022-02-26T00:00:00"/>
        <d v="2022-03-01T00:00:00"/>
        <d v="2022-03-05T00:00:00"/>
        <d v="2022-03-06T00:00:00"/>
        <d v="2022-03-07T00:00:00"/>
        <d v="2022-03-09T00:00:00"/>
        <d v="2022-03-11T00:00:00"/>
        <d v="2022-03-12T00:00:00"/>
        <d v="2022-03-14T00:00:00"/>
        <d v="2022-03-17T00:00:00"/>
        <d v="2022-03-18T00:00:00"/>
        <d v="2022-03-20T00:00:00"/>
        <d v="2022-03-21T00:00:00"/>
        <d v="2022-03-25T00:00:00"/>
        <d v="2022-03-26T00:00:00"/>
        <d v="2022-03-27T00:00:00"/>
        <d v="2022-03-29T00:00:00"/>
        <d v="2022-03-30T00:00:00"/>
        <d v="2022-04-02T00:00:00"/>
        <d v="2022-04-03T00:00:00"/>
        <d v="2022-04-05T00:00:00"/>
        <d v="2022-04-06T00:00:00"/>
        <d v="2022-04-10T00:00:00"/>
        <d v="2022-04-11T00:00:00"/>
        <d v="2022-04-13T00:00:00"/>
        <d v="2022-04-17T00:00:00"/>
        <d v="2022-04-18T00:00:00"/>
        <d v="2022-04-23T00:00:00"/>
        <d v="2022-04-24T00:00:00"/>
        <d v="2022-04-25T00:00:00"/>
        <d v="2022-04-27T00:00:00"/>
        <d v="2022-05-01T00:00:00"/>
        <d v="2022-05-02T00:00:00"/>
        <d v="2022-05-05T00:00:00"/>
        <d v="2022-05-08T00:00:00"/>
        <d v="2022-05-09T00:00:00"/>
        <d v="2022-05-10T00:00:00"/>
        <d v="2022-05-12T00:00:00"/>
        <d v="2022-05-14T00:00:00"/>
        <d v="2022-05-17T00:00:00"/>
        <d v="2022-05-18T00:00:00"/>
        <d v="2022-05-19T00:00:00"/>
        <d v="2022-05-21T00:00:00"/>
        <d v="2022-05-22T00:00:00"/>
        <d v="2022-05-23T00:00:00"/>
        <d v="2022-05-26T00:00:00"/>
        <d v="2022-05-27T00:00:00"/>
        <d v="2022-05-29T00:00:00"/>
        <d v="2022-05-30T00:00:00"/>
        <d v="2022-05-31T00:00:00"/>
        <d v="2022-06-02T00:00:00"/>
        <d v="2022-06-03T00:00:00"/>
        <d v="2022-06-11T00:00:00"/>
        <d v="2022-06-13T00:00:00"/>
        <d v="2022-06-14T00:00:00"/>
        <d v="2022-06-15T00:00:00"/>
        <d v="2022-06-18T00:00:00"/>
        <d v="2022-06-19T00:00:00"/>
        <d v="2022-06-20T00:00:00"/>
        <d v="2022-06-25T00:00:00"/>
        <d v="2022-06-28T00:00:00"/>
        <d v="2022-06-29T00:00:00"/>
        <d v="2022-06-30T00:00:00"/>
        <d v="2022-07-02T00:00:00"/>
        <d v="2022-07-03T00:00:00"/>
        <d v="2022-07-05T00:00:00"/>
        <d v="2022-07-07T00:00:00"/>
        <d v="2022-07-11T00:00:00"/>
        <d v="2022-07-12T00:00:00"/>
        <d v="2022-07-16T00:00:00"/>
        <d v="2022-07-17T00:00:00"/>
        <d v="2022-07-27T00:00:00"/>
        <d v="2022-07-28T00:00:00"/>
        <d v="2022-08-02T00:00:00"/>
        <d v="2022-08-03T00:00:00"/>
        <d v="2022-08-04T00:00:00"/>
        <d v="2022-08-05T00:00:00"/>
        <d v="2022-08-07T00:00:00"/>
        <d v="2022-08-08T00:00:00"/>
        <d v="2022-08-11T00:00:00"/>
        <d v="2022-08-15T00:00:00"/>
        <d v="2022-08-17T00:00:00"/>
        <d v="2022-08-18T00:00:00"/>
        <d v="2022-08-20T00:00:00"/>
        <d v="2022-08-23T00:00:00"/>
        <d v="2022-08-24T00:00:00"/>
        <d v="2022-08-27T00:00:00"/>
        <d v="2022-08-31T00:00:00"/>
        <d v="2022-09-03T00:00:00"/>
        <d v="2022-09-04T00:00:00"/>
        <d v="2022-09-05T00:00:00"/>
        <d v="2022-09-06T00:00:00"/>
        <d v="2022-09-13T00:00:00"/>
        <d v="2022-09-14T00:00:00"/>
        <d v="2022-09-15T00:00:00"/>
        <d v="2022-09-17T00:00:00"/>
        <d v="2022-09-18T00:00:00"/>
        <d v="2022-09-20T00:00:00"/>
        <d v="2022-09-21T00:00:00"/>
        <d v="2022-09-22T00:00:00"/>
        <d v="2022-09-23T00:00:00"/>
        <d v="2022-09-25T00:00:00"/>
        <d v="2022-09-26T00:00:00"/>
        <d v="2022-09-28T00:00:00"/>
        <d v="2022-09-30T00:00:00"/>
        <d v="2022-10-01T00:00:00"/>
        <d v="2022-10-06T00:00:00"/>
        <d v="2022-10-08T00:00:00"/>
        <d v="2022-10-11T00:00:00"/>
        <d v="2022-10-12T00:00:00"/>
        <d v="2022-10-13T00:00:00"/>
        <d v="2022-10-14T00:00:00"/>
        <d v="2022-10-15T00:00:00"/>
        <d v="2022-10-16T00:00:00"/>
        <d v="2022-10-18T00:00:00"/>
        <d v="2022-10-19T00:00:00"/>
        <d v="2022-10-20T00:00:00"/>
        <d v="2022-10-22T00:00:00"/>
        <d v="2022-10-23T00:00:00"/>
        <d v="2022-10-25T00:00:00"/>
        <d v="2022-10-27T00:00:00"/>
        <d v="2022-10-28T00:00:00"/>
        <d v="2022-10-29T00:00:00"/>
        <d v="2022-10-31T00:00:00"/>
        <d v="2022-11-02T00:00:00"/>
        <d v="2022-11-03T00:00:00"/>
        <d v="2022-11-05T00:00:00"/>
        <d v="2022-11-08T00:00:00"/>
        <d v="2022-11-09T00:00:00"/>
        <d v="2022-11-10T00:00:00"/>
        <d v="2022-11-12T00:00:00"/>
        <d v="2022-11-13T00:00:00"/>
        <d v="2022-11-14T00:00:00"/>
        <d v="2022-11-16T00:00:00"/>
        <d v="2022-11-17T00:00:00"/>
        <d v="2022-11-20T00:00:00"/>
        <d v="2022-11-22T00:00:00"/>
        <d v="2022-11-23T00:00:00"/>
        <d v="2022-11-26T00:00:00"/>
        <d v="2022-11-27T00:00:00"/>
        <d v="2022-11-28T00:00:00"/>
        <d v="2022-11-29T00:00:00"/>
        <d v="2022-12-01T00:00:00"/>
        <d v="2022-12-03T00:00:00"/>
        <d v="2022-12-04T00:00:00"/>
        <d v="2022-12-05T00:00:00"/>
        <d v="2022-12-06T00:00:00"/>
        <d v="2022-12-08T00:00:00"/>
        <d v="2022-12-09T00:00:00"/>
        <d v="2022-12-10T00:00:00"/>
        <d v="2022-12-14T00:00:00"/>
        <d v="2022-12-15T00:00:00"/>
        <d v="2022-12-17T00:00:00"/>
        <d v="2022-12-18T00:00:00"/>
        <d v="2022-12-19T00:00:00"/>
        <d v="2022-12-21T00:00:00"/>
        <d v="2022-12-22T00:00:00"/>
        <d v="2022-12-24T00:00:00"/>
        <d v="2022-12-25T00:00:00"/>
        <d v="2022-12-28T00:00:00"/>
        <d v="2022-12-31T00:00:00"/>
        <d v="2023-01-03T00:00:00"/>
        <d v="2023-01-04T00:00:00"/>
        <d v="2023-01-06T00:00:00"/>
        <d v="2023-01-10T00:00:00"/>
        <d v="2023-01-11T00:00:00"/>
        <d v="2023-01-14T00:00:00"/>
        <d v="2023-01-17T00:00:00"/>
        <d v="2023-01-18T00:00:00"/>
        <d v="2023-01-19T00:00:00"/>
        <d v="2023-01-20T00:00:00"/>
        <d v="2023-01-23T00:00:00"/>
        <d v="2023-01-24T00:00:00"/>
        <d v="2023-01-26T00:00:00"/>
        <d v="2023-01-27T00:00:00"/>
        <d v="2023-01-30T00:00:00"/>
        <d v="2023-02-01T00:00:00"/>
        <d v="2023-02-02T00:00:00"/>
        <d v="2023-02-03T00:00:00"/>
        <d v="2023-02-04T00:00:00"/>
        <d v="2023-02-05T00:00:00"/>
        <d v="2023-02-07T00:00:00"/>
      </sharedItems>
      <fieldGroup base="4">
        <rangePr groupBy="years" startDate="2019-02-11T00:00:00" endDate="2023-02-08T00:00:00"/>
        <groupItems count="7">
          <s v="&lt;11/02/2019"/>
          <s v="2019"/>
          <s v="2020"/>
          <s v="2021"/>
          <s v="2022"/>
          <s v="2023"/>
          <s v="&gt;08/02/2023"/>
        </groupItems>
      </fieldGroup>
    </cacheField>
    <cacheField name="State" numFmtId="0">
      <sharedItems count="3">
        <s v="Delhi"/>
        <s v="Maharashtra"/>
        <s v="Go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Rahul singh"/>
        <s v="Anil Chopra"/>
        <s v="Sunil Mehta"/>
        <s v="Viral Raut"/>
        <s v="Megha Jha"/>
        <s v="Natasha Bangera"/>
        <s v="Samantha Chavan"/>
        <s v="Arjun Patel"/>
        <s v="Tina Ojha"/>
        <s v="Dhruv Bakshi"/>
        <s v="Aditya Bedi"/>
        <s v="Harsh Gupta"/>
        <s v="Tarun Kumar"/>
        <s v="Tanvi Basu"/>
      </sharedItems>
    </cacheField>
    <cacheField name="Order Priority" numFmtId="0">
      <sharedItems containsBlank="1" count="6">
        <s v="High"/>
        <s v="Critical"/>
        <s v="Low"/>
        <s v="Not Specified"/>
        <s v="Medium"/>
        <m u="1"/>
      </sharedItems>
    </cacheField>
    <cacheField name="Product Name" numFmtId="0">
      <sharedItems/>
    </cacheField>
    <cacheField name="Product Category" numFmtId="0">
      <sharedItems count="3">
        <s v="Office Supplies"/>
        <s v="Technology"/>
        <s v="Furniture"/>
      </sharedItems>
    </cacheField>
    <cacheField name="Product Container" numFmtId="0">
      <sharedItems count="6">
        <s v="Small Box"/>
        <s v="Wrap Bag"/>
        <s v="Jumbo Drum"/>
        <s v="Small Pack"/>
        <s v="Medium Box"/>
        <s v="Large Box"/>
      </sharedItems>
    </cacheField>
    <cacheField name="Ship Mode" numFmtId="0">
      <sharedItems/>
    </cacheField>
    <cacheField name="Ship Date" numFmtId="14">
      <sharedItems containsSemiMixedTypes="0" containsNonDate="0" containsDate="1" containsString="0" minDate="2019-02-12T00:00:00" maxDate="2023-03-08T00:00:00"/>
    </cacheField>
    <cacheField name="Cost Price" numFmtId="1">
      <sharedItems containsSemiMixedTypes="0" containsString="0" containsNumber="1" minValue="24" maxValue="37799"/>
    </cacheField>
    <cacheField name="Retail Price" numFmtId="1">
      <sharedItems containsSemiMixedTypes="0" containsString="0" containsNumber="1" minValue="113.99999999999999" maxValue="59999"/>
    </cacheField>
    <cacheField name="Profit Margin" numFmtId="1">
      <sharedItems containsSemiMixedTypes="0" containsString="0" containsNumber="1" minValue="35.53000000000003" maxValue="31603"/>
    </cacheField>
    <cacheField name="Order Quantity" numFmtId="0">
      <sharedItems containsSemiMixedTypes="0" containsString="0" containsNumber="1" containsInteger="1" minValue="1" maxValue="50"/>
    </cacheField>
    <cacheField name="Sub Total" numFmtId="1">
      <sharedItems containsSemiMixedTypes="0" containsString="0" containsNumber="1" minValue="148" maxValue="2999950"/>
    </cacheField>
    <cacheField name="Discount Rate (%)" numFmtId="10">
      <sharedItems containsSemiMixedTypes="0" containsString="0" containsNumber="1" minValue="0" maxValue="0.1"/>
    </cacheField>
    <cacheField name="Discount $" numFmtId="1">
      <sharedItems containsSemiMixedTypes="0" containsString="0" containsNumber="1" minValue="0" maxValue="269995.5"/>
    </cacheField>
    <cacheField name="Order Total" numFmtId="1">
      <sharedItems containsSemiMixedTypes="0" containsString="0" containsNumber="1" minValue="146.52000000000001" maxValue="2729954.5"/>
    </cacheField>
    <cacheField name="Shipping Cost" numFmtId="1">
      <sharedItems containsSemiMixedTypes="0" containsString="0" containsNumber="1" minValue="49" maxValue="6930"/>
    </cacheField>
    <cacheField name="Revenue" numFmtId="1">
      <sharedItems containsSemiMixedTypes="0" containsString="0" containsNumber="1" minValue="216.52" maxValue="2732403.5"/>
    </cacheField>
    <cacheField name="Shipping Year" numFmtId="1">
      <sharedItems containsSemiMixedTypes="0" containsString="0" containsNumber="1" containsInteger="1" minValue="2017" maxValue="2023" count="6">
        <n v="2019"/>
        <n v="2020"/>
        <n v="2021"/>
        <n v="2022"/>
        <n v="2023"/>
        <n v="2017" u="1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9">
  <r>
    <s v="5014-1"/>
    <s v="Patrick Jones"/>
    <s v="221 Barkly St,St Kilda"/>
    <s v="Delhi"/>
    <x v="0"/>
    <x v="0"/>
    <x v="0"/>
    <x v="0"/>
    <x v="0"/>
    <s v="Artisan Heavy-Duty EZD  Binder With Locking Rings"/>
    <x v="0"/>
    <x v="0"/>
    <s v="Regular Air"/>
    <d v="2019-02-12T00:00:00"/>
    <n v="352"/>
    <n v="558"/>
    <n v="206"/>
    <n v="29"/>
    <n v="16182"/>
    <n v="0.03"/>
    <n v="485.46"/>
    <n v="15696.54"/>
    <n v="299"/>
    <n v="15995.54"/>
    <x v="0"/>
  </r>
  <r>
    <s v="5016-1"/>
    <s v="Alex Russell"/>
    <s v="101/12 Delhitoria Ave, Goa"/>
    <s v="Delhi"/>
    <x v="0"/>
    <x v="0"/>
    <x v="0"/>
    <x v="1"/>
    <x v="0"/>
    <s v="DrawIt Pizazz Goatercolor Pencils, 10-Color Set with Brush"/>
    <x v="0"/>
    <x v="1"/>
    <s v="Regular Air"/>
    <d v="2019-02-12T00:00:00"/>
    <n v="239"/>
    <n v="426"/>
    <n v="187"/>
    <n v="29"/>
    <n v="12354"/>
    <n v="0.03"/>
    <n v="370.62"/>
    <n v="11983.38"/>
    <n v="120"/>
    <n v="12103.38"/>
    <x v="0"/>
  </r>
  <r>
    <s v="5018-1"/>
    <s v="Tamara Dahlen"/>
    <s v="61 York St,Mumbai"/>
    <s v="Mumbai"/>
    <x v="1"/>
    <x v="1"/>
    <x v="1"/>
    <x v="2"/>
    <x v="1"/>
    <s v="Message Book, One Form per Page"/>
    <x v="0"/>
    <x v="1"/>
    <s v="Express Air"/>
    <d v="2019-02-14T00:00:00"/>
    <n v="241"/>
    <n v="371"/>
    <n v="130"/>
    <n v="42"/>
    <n v="15582"/>
    <n v="7.0000000000000007E-2"/>
    <n v="1090.74"/>
    <n v="14491.26"/>
    <n v="193"/>
    <n v="14684.26"/>
    <x v="0"/>
  </r>
  <r>
    <s v="5019-1"/>
    <s v="Susan Vittorini"/>
    <s v="3 Carrington Road ,Box Hill"/>
    <s v="Delhi"/>
    <x v="2"/>
    <x v="0"/>
    <x v="0"/>
    <x v="0"/>
    <x v="0"/>
    <s v="Cando S750 Color Inkjet Printer"/>
    <x v="1"/>
    <x v="2"/>
    <s v="Delivery Truck"/>
    <d v="2019-02-15T00:00:00"/>
    <n v="7500"/>
    <n v="12097"/>
    <n v="4597"/>
    <n v="6"/>
    <n v="72582"/>
    <n v="0.08"/>
    <n v="5806.56"/>
    <n v="66775.44"/>
    <n v="2630"/>
    <n v="69405.440000000002"/>
    <x v="0"/>
  </r>
  <r>
    <s v="5020-1"/>
    <s v="Muhammed YedGoab"/>
    <s v="18 Whistler St,Mumbai"/>
    <s v="Mumbai"/>
    <x v="3"/>
    <x v="1"/>
    <x v="2"/>
    <x v="3"/>
    <x v="1"/>
    <s v="Steady EarthWrite Recycled Pencils, Medium Soft, #2"/>
    <x v="0"/>
    <x v="1"/>
    <s v="Regular Air"/>
    <d v="2019-02-15T00:00:00"/>
    <n v="90"/>
    <n v="210"/>
    <n v="120"/>
    <n v="17"/>
    <n v="3570"/>
    <n v="0.03"/>
    <n v="107.1"/>
    <n v="3462.9"/>
    <n v="70"/>
    <n v="3532.9"/>
    <x v="0"/>
  </r>
  <r>
    <s v="5023-1"/>
    <s v="Olvera Toch"/>
    <s v="3 Carrington Road ,Box Hill"/>
    <s v="Delhi"/>
    <x v="4"/>
    <x v="0"/>
    <x v="0"/>
    <x v="0"/>
    <x v="2"/>
    <s v="12 Colored Short Pencils"/>
    <x v="0"/>
    <x v="1"/>
    <s v="Regular Air"/>
    <d v="2019-02-22T00:00:00"/>
    <n v="109.00000000000001"/>
    <n v="260"/>
    <n v="151"/>
    <n v="47"/>
    <n v="12220"/>
    <n v="0.1"/>
    <n v="1222"/>
    <n v="10998"/>
    <n v="240"/>
    <n v="11238"/>
    <x v="0"/>
  </r>
  <r>
    <s v="5024-1"/>
    <s v="Sean Wendt"/>
    <s v="145 Ramsay St,Haberfield"/>
    <s v="Mumbai"/>
    <x v="5"/>
    <x v="1"/>
    <x v="1"/>
    <x v="4"/>
    <x v="1"/>
    <s v="Multimedia Mailers"/>
    <x v="0"/>
    <x v="0"/>
    <s v="Regular Air"/>
    <d v="2019-02-20T00:00:00"/>
    <n v="9939"/>
    <n v="16293"/>
    <n v="6354"/>
    <n v="32"/>
    <n v="521376"/>
    <n v="0.09"/>
    <n v="46923.839999999997"/>
    <n v="474452.16000000003"/>
    <n v="1998.9999999999998"/>
    <n v="476451.16000000003"/>
    <x v="0"/>
  </r>
  <r>
    <s v="5025-1"/>
    <s v="Rick Reed"/>
    <s v="Mumbai Fish Market, Bank Street, Mumbai"/>
    <s v="Mumbai"/>
    <x v="6"/>
    <x v="1"/>
    <x v="2"/>
    <x v="4"/>
    <x v="1"/>
    <s v="Pizazz Dustless Chalk Sticks"/>
    <x v="0"/>
    <x v="1"/>
    <s v="Regular Air"/>
    <d v="2019-02-22T00:00:00"/>
    <n v="109.00000000000001"/>
    <n v="168"/>
    <n v="58.999999999999986"/>
    <n v="33"/>
    <n v="5544"/>
    <n v="0.04"/>
    <n v="221.76"/>
    <n v="5322.24"/>
    <n v="100"/>
    <n v="5422.24"/>
    <x v="0"/>
  </r>
  <r>
    <s v="5027-1"/>
    <s v="Toby Swindell"/>
    <s v="273 George Street,Mumbai"/>
    <s v="Mumbai"/>
    <x v="7"/>
    <x v="1"/>
    <x v="3"/>
    <x v="2"/>
    <x v="3"/>
    <s v="TypeRight Side-Opening Peel &amp; Seel Expanding Envelopes"/>
    <x v="0"/>
    <x v="0"/>
    <s v="Regular Air"/>
    <d v="2019-02-23T00:00:00"/>
    <n v="5429"/>
    <n v="9048"/>
    <n v="3619"/>
    <n v="8"/>
    <n v="72384"/>
    <n v="7.0000000000000007E-2"/>
    <n v="5066.88"/>
    <n v="67317.119999999995"/>
    <n v="1998.9999999999998"/>
    <n v="69316.12"/>
    <x v="0"/>
  </r>
  <r>
    <s v="5029-1"/>
    <s v="Giulietta Weimer"/>
    <s v="48 Albion St,Surry Hills"/>
    <s v="Mumbai"/>
    <x v="8"/>
    <x v="1"/>
    <x v="1"/>
    <x v="5"/>
    <x v="3"/>
    <s v="Artisan Printable Repositionable Plastic Tabs"/>
    <x v="0"/>
    <x v="0"/>
    <s v="Regular Air"/>
    <d v="2019-02-23T00:00:00"/>
    <n v="533"/>
    <n v="860"/>
    <n v="327"/>
    <n v="48"/>
    <n v="41280"/>
    <n v="0"/>
    <n v="0"/>
    <n v="41280"/>
    <n v="619"/>
    <n v="41899"/>
    <x v="0"/>
  </r>
  <r>
    <s v="5031-1"/>
    <s v="Paul Prost"/>
    <s v="120 HardGoare St,Delhi"/>
    <s v="Delhi"/>
    <x v="9"/>
    <x v="0"/>
    <x v="1"/>
    <x v="1"/>
    <x v="4"/>
    <s v="Security-Tint Envelopes"/>
    <x v="0"/>
    <x v="0"/>
    <s v="Regular Air"/>
    <d v="2019-02-27T00:00:00"/>
    <n v="488.99999999999994"/>
    <n v="764"/>
    <n v="275.00000000000006"/>
    <n v="18"/>
    <n v="13752"/>
    <n v="0.1"/>
    <n v="1375.2"/>
    <n v="12376.8"/>
    <n v="139"/>
    <n v="12515.8"/>
    <x v="0"/>
  </r>
  <r>
    <s v="5033-1"/>
    <s v="Katherine Ducich"/>
    <s v="61A Bay Road,Wollstonecraft"/>
    <s v="Mumbai"/>
    <x v="9"/>
    <x v="1"/>
    <x v="1"/>
    <x v="6"/>
    <x v="4"/>
    <s v="TypeRight Side-Opening Peel &amp; Seel Expanding Envelopes"/>
    <x v="0"/>
    <x v="0"/>
    <s v="Regular Air"/>
    <d v="2019-02-27T00:00:00"/>
    <n v="5429"/>
    <n v="9048"/>
    <n v="3619"/>
    <n v="3"/>
    <n v="27144"/>
    <n v="0.03"/>
    <n v="814.31999999999994"/>
    <n v="26329.68"/>
    <n v="1998.9999999999998"/>
    <n v="28328.68"/>
    <x v="0"/>
  </r>
  <r>
    <s v="5034-1"/>
    <s v="Natalie Webber"/>
    <s v="98-104 Parramatta Rd,Camperdown"/>
    <s v="Mumbai"/>
    <x v="10"/>
    <x v="1"/>
    <x v="1"/>
    <x v="4"/>
    <x v="0"/>
    <s v="Artisan Arch Ring Binders"/>
    <x v="0"/>
    <x v="0"/>
    <s v="Regular Air"/>
    <d v="2019-02-26T00:00:00"/>
    <n v="3602.0000000000005"/>
    <n v="5810"/>
    <n v="2207.9999999999995"/>
    <n v="50"/>
    <n v="290500"/>
    <n v="0.05"/>
    <n v="14525"/>
    <n v="275975"/>
    <n v="149"/>
    <n v="276124"/>
    <x v="0"/>
  </r>
  <r>
    <s v="5036-1"/>
    <s v="Sean ODonnell"/>
    <s v="541 Church St ,Richmond"/>
    <s v="Delhi"/>
    <x v="11"/>
    <x v="0"/>
    <x v="1"/>
    <x v="0"/>
    <x v="1"/>
    <s v="OIC Thumb-Tacks"/>
    <x v="0"/>
    <x v="1"/>
    <s v="Regular Air"/>
    <d v="2019-03-10T00:00:00"/>
    <n v="71"/>
    <n v="113.99999999999999"/>
    <n v="42.999999999999986"/>
    <n v="50"/>
    <n v="5699.9999999999991"/>
    <n v="0.06"/>
    <n v="341.99999999999994"/>
    <n v="5357.9999999999991"/>
    <n v="70"/>
    <n v="5427.9999999999991"/>
    <x v="0"/>
  </r>
  <r>
    <s v="5037-1"/>
    <s v="Art Foster"/>
    <s v="14 Money Street, Goa"/>
    <s v="Mumbai"/>
    <x v="12"/>
    <x v="1"/>
    <x v="0"/>
    <x v="7"/>
    <x v="1"/>
    <s v="Apex Elite Stainless Steel Scissors"/>
    <x v="0"/>
    <x v="3"/>
    <s v="Regular Air"/>
    <d v="2019-03-13T00:00:00"/>
    <n v="342"/>
    <n v="834"/>
    <n v="492"/>
    <n v="16"/>
    <n v="13344"/>
    <n v="0.03"/>
    <n v="400.32"/>
    <n v="12943.68"/>
    <n v="264"/>
    <n v="13207.68"/>
    <x v="0"/>
  </r>
  <r>
    <s v="5038-1"/>
    <s v="Darren Powers"/>
    <s v="120 HardGoare St,Delhi"/>
    <s v="Delhi"/>
    <x v="13"/>
    <x v="0"/>
    <x v="1"/>
    <x v="1"/>
    <x v="2"/>
    <s v="OIC Thumb-Tacks"/>
    <x v="0"/>
    <x v="1"/>
    <s v="Regular Air"/>
    <d v="2019-03-13T00:00:00"/>
    <n v="71"/>
    <n v="113.99999999999999"/>
    <n v="42.999999999999986"/>
    <n v="38"/>
    <n v="4331.9999999999991"/>
    <n v="0.02"/>
    <n v="86.639999999999986"/>
    <n v="4245.3599999999988"/>
    <n v="70"/>
    <n v="4315.3599999999988"/>
    <x v="0"/>
  </r>
  <r>
    <s v="5039-1"/>
    <s v="Michael Grace"/>
    <s v="402 Argyle St,Moss Vale"/>
    <s v="Mumbai"/>
    <x v="14"/>
    <x v="1"/>
    <x v="1"/>
    <x v="5"/>
    <x v="4"/>
    <s v="Alto Parchment Paper, Assorted Colors"/>
    <x v="0"/>
    <x v="0"/>
    <s v="Regular Air"/>
    <d v="2019-03-16T00:00:00"/>
    <n v="459"/>
    <n v="728"/>
    <n v="269"/>
    <n v="22"/>
    <n v="16016"/>
    <n v="0.01"/>
    <n v="160.16"/>
    <n v="15855.84"/>
    <n v="1115"/>
    <n v="16970.84"/>
    <x v="0"/>
  </r>
  <r>
    <s v="5040-1"/>
    <s v="Christina Vanderzanden"/>
    <s v="188 Pitt Street,Mumbai"/>
    <s v="Mumbai"/>
    <x v="15"/>
    <x v="1"/>
    <x v="3"/>
    <x v="8"/>
    <x v="2"/>
    <s v="Steady Colorific Colored Pencils, 12/Box"/>
    <x v="0"/>
    <x v="1"/>
    <s v="Regular Air"/>
    <d v="2019-03-20T00:00:00"/>
    <n v="130"/>
    <n v="288"/>
    <n v="158"/>
    <n v="48"/>
    <n v="13824"/>
    <n v="7.0000000000000007E-2"/>
    <n v="967.68000000000006"/>
    <n v="12856.32"/>
    <n v="101"/>
    <n v="12957.32"/>
    <x v="0"/>
  </r>
  <r>
    <s v="5043-1"/>
    <s v="Aaron Smayling"/>
    <s v="1737 Botany Rd,Banksmeadow"/>
    <s v="Mumbai"/>
    <x v="16"/>
    <x v="1"/>
    <x v="3"/>
    <x v="3"/>
    <x v="0"/>
    <s v="Smiths Gold Paper Clips"/>
    <x v="0"/>
    <x v="1"/>
    <s v="Regular Air"/>
    <d v="2019-03-26T00:00:00"/>
    <n v="182"/>
    <n v="298"/>
    <n v="116"/>
    <n v="22"/>
    <n v="6556"/>
    <n v="0.04"/>
    <n v="262.24"/>
    <n v="6293.76"/>
    <n v="158"/>
    <n v="6451.76"/>
    <x v="0"/>
  </r>
  <r>
    <s v="5045-1"/>
    <s v="Mick Brown"/>
    <s v="523 King St,Newtown"/>
    <s v="Mumbai"/>
    <x v="17"/>
    <x v="1"/>
    <x v="2"/>
    <x v="9"/>
    <x v="3"/>
    <s v="UGen RF Keyboard"/>
    <x v="1"/>
    <x v="0"/>
    <s v="Regular Air"/>
    <d v="2019-03-28T00:00:00"/>
    <n v="8159"/>
    <n v="15999"/>
    <n v="7840"/>
    <n v="30"/>
    <n v="479970"/>
    <n v="0.01"/>
    <n v="4799.7"/>
    <n v="475170.3"/>
    <n v="550"/>
    <n v="475720.3"/>
    <x v="0"/>
  </r>
  <r>
    <s v="5047-1"/>
    <s v="EdGoard Becker"/>
    <s v="501 George St,Mumbai"/>
    <s v="Mumbai"/>
    <x v="18"/>
    <x v="1"/>
    <x v="0"/>
    <x v="6"/>
    <x v="2"/>
    <s v="Artisan Printable Repositionable Plastic Tabs"/>
    <x v="0"/>
    <x v="0"/>
    <s v="Regular Air"/>
    <d v="2019-04-03T00:00:00"/>
    <n v="533"/>
    <n v="860"/>
    <n v="327"/>
    <n v="37"/>
    <n v="31820"/>
    <n v="0.04"/>
    <n v="1272.8"/>
    <n v="30547.200000000001"/>
    <n v="619"/>
    <n v="31166.2"/>
    <x v="0"/>
  </r>
  <r>
    <s v="5048-1"/>
    <s v="Erica Smith"/>
    <s v="188 Pitt Street,Mumbai"/>
    <s v="Mumbai"/>
    <x v="18"/>
    <x v="1"/>
    <x v="3"/>
    <x v="8"/>
    <x v="4"/>
    <s v="Smiths Standard Envelopes"/>
    <x v="0"/>
    <x v="0"/>
    <s v="Regular Air"/>
    <d v="2019-03-27T00:00:00"/>
    <n v="352"/>
    <n v="568"/>
    <n v="216"/>
    <n v="24"/>
    <n v="13632"/>
    <n v="0.06"/>
    <n v="817.92"/>
    <n v="12814.08"/>
    <n v="139"/>
    <n v="12953.08"/>
    <x v="0"/>
  </r>
  <r>
    <s v="5049-1"/>
    <s v="Justin Knight"/>
    <s v="Macquarie Centre Cnr Herring Road &amp; Goaterloo Road,Macquarie Park"/>
    <s v="Mumbai"/>
    <x v="19"/>
    <x v="1"/>
    <x v="1"/>
    <x v="3"/>
    <x v="3"/>
    <s v="Office Shears by Apex"/>
    <x v="0"/>
    <x v="3"/>
    <s v="Regular Air"/>
    <d v="2019-03-31T00:00:00"/>
    <n v="94"/>
    <n v="208"/>
    <n v="114"/>
    <n v="4"/>
    <n v="832"/>
    <n v="0.02"/>
    <n v="16.64"/>
    <n v="815.36"/>
    <n v="256"/>
    <n v="1071.3600000000001"/>
    <x v="0"/>
  </r>
  <r>
    <s v="5050-1"/>
    <s v="Craig Carroll"/>
    <s v="99 Lygon Street,East BruMaharashtraick"/>
    <s v="Delhi"/>
    <x v="20"/>
    <x v="0"/>
    <x v="1"/>
    <x v="1"/>
    <x v="3"/>
    <s v="Artisan Printable Repositionable Plastic Tabs"/>
    <x v="0"/>
    <x v="0"/>
    <s v="Regular Air"/>
    <d v="2019-04-20T00:00:00"/>
    <n v="533"/>
    <n v="860"/>
    <n v="327"/>
    <n v="36"/>
    <n v="30960"/>
    <n v="0.06"/>
    <n v="1857.6"/>
    <n v="29102.400000000001"/>
    <n v="619"/>
    <n v="29721.4"/>
    <x v="0"/>
  </r>
  <r>
    <s v="5052-1"/>
    <s v="Laura Armstrong"/>
    <s v="240-242 Johnston Street,Fitzroy"/>
    <s v="Delhi"/>
    <x v="21"/>
    <x v="0"/>
    <x v="3"/>
    <x v="1"/>
    <x v="3"/>
    <s v="EcoTones Memo Sheets"/>
    <x v="0"/>
    <x v="1"/>
    <s v="Regular Air"/>
    <d v="2019-04-22T00:00:00"/>
    <n v="252"/>
    <n v="400"/>
    <n v="148"/>
    <n v="31"/>
    <n v="12400"/>
    <n v="0.01"/>
    <n v="124"/>
    <n v="12276"/>
    <n v="130"/>
    <n v="12406"/>
    <x v="0"/>
  </r>
  <r>
    <s v="5055-1"/>
    <s v="Noah Childs"/>
    <s v="78 Stanley St,Darlinghurst"/>
    <s v="Mumbai"/>
    <x v="22"/>
    <x v="1"/>
    <x v="0"/>
    <x v="4"/>
    <x v="0"/>
    <s v="Smiths Premium Bright 1-Part Blank Computer Paper"/>
    <x v="0"/>
    <x v="0"/>
    <s v="Express Air"/>
    <d v="2019-04-28T00:00:00"/>
    <n v="761"/>
    <n v="1228"/>
    <n v="467"/>
    <n v="29"/>
    <n v="35612"/>
    <n v="0"/>
    <n v="0"/>
    <n v="35612"/>
    <n v="635"/>
    <n v="36247"/>
    <x v="0"/>
  </r>
  <r>
    <s v="5057-1"/>
    <s v="Rob Haberlin"/>
    <s v="8 Rankins Lane ,Delhi"/>
    <s v="Delhi"/>
    <x v="23"/>
    <x v="0"/>
    <x v="1"/>
    <x v="1"/>
    <x v="4"/>
    <s v="Artisan 479 Labels"/>
    <x v="0"/>
    <x v="0"/>
    <s v="Regular Air"/>
    <d v="2019-04-30T00:00:00"/>
    <n v="159"/>
    <n v="261"/>
    <n v="102"/>
    <n v="9"/>
    <n v="2349"/>
    <n v="0.06"/>
    <n v="140.94"/>
    <n v="2208.06"/>
    <n v="50"/>
    <n v="2258.06"/>
    <x v="0"/>
  </r>
  <r>
    <s v="5059-1"/>
    <s v="Barry Weirich"/>
    <s v="1/20 Pendal Lane, Goa"/>
    <s v="Mumbai"/>
    <x v="23"/>
    <x v="1"/>
    <x v="1"/>
    <x v="10"/>
    <x v="4"/>
    <s v="Beekin 105-Key Black Keyboard"/>
    <x v="1"/>
    <x v="0"/>
    <s v="Regular Air"/>
    <d v="2019-04-28T00:00:00"/>
    <n v="639"/>
    <n v="1998"/>
    <n v="1359"/>
    <n v="7"/>
    <n v="13986"/>
    <n v="0.01"/>
    <n v="139.86000000000001"/>
    <n v="13846.14"/>
    <n v="400"/>
    <n v="14246.14"/>
    <x v="0"/>
  </r>
  <r>
    <s v="5060-1"/>
    <s v="Kelly Williams"/>
    <s v="499-501 Lygon Street,Carlton North"/>
    <s v="Delhi"/>
    <x v="24"/>
    <x v="0"/>
    <x v="1"/>
    <x v="0"/>
    <x v="4"/>
    <s v="Adesso Programmable 142-Key Keyboard"/>
    <x v="1"/>
    <x v="0"/>
    <s v="Express Air"/>
    <d v="2019-05-01T00:00:00"/>
    <n v="3202.0000000000005"/>
    <n v="15247.999999999998"/>
    <n v="12045.999999999998"/>
    <n v="16"/>
    <n v="243967.99999999997"/>
    <n v="0.1"/>
    <n v="24396.799999999999"/>
    <n v="219571.19999999998"/>
    <n v="400"/>
    <n v="219971.19999999998"/>
    <x v="0"/>
  </r>
  <r>
    <s v="5061-1"/>
    <s v="Jack OBriant"/>
    <s v="85-113 Dunning Ave,Rosebery"/>
    <s v="Mumbai"/>
    <x v="24"/>
    <x v="1"/>
    <x v="3"/>
    <x v="11"/>
    <x v="3"/>
    <s v="Smiths Premium Bright 1-Part Blank Computer Paper"/>
    <x v="0"/>
    <x v="0"/>
    <s v="Regular Air"/>
    <d v="2019-05-02T00:00:00"/>
    <n v="761"/>
    <n v="1228"/>
    <n v="467"/>
    <n v="27"/>
    <n v="33156"/>
    <n v="0.03"/>
    <n v="994.68"/>
    <n v="32161.32"/>
    <n v="635"/>
    <n v="32796.32"/>
    <x v="0"/>
  </r>
  <r>
    <s v="5062-1"/>
    <s v="Pamela Stobb"/>
    <s v="273 George Street,Mumbai"/>
    <s v="Mumbai"/>
    <x v="24"/>
    <x v="1"/>
    <x v="2"/>
    <x v="2"/>
    <x v="3"/>
    <s v="TechSavi Access Keyboard"/>
    <x v="1"/>
    <x v="0"/>
    <s v="Regular Air"/>
    <d v="2019-05-02T00:00:00"/>
    <n v="1007"/>
    <n v="1598"/>
    <n v="591"/>
    <n v="39"/>
    <n v="62322"/>
    <n v="0.09"/>
    <n v="5608.98"/>
    <n v="56713.020000000004"/>
    <n v="400"/>
    <n v="57113.020000000004"/>
    <x v="0"/>
  </r>
  <r>
    <s v="5063-1"/>
    <s v="William Brown"/>
    <s v="3 Carrington Road ,Box Hill"/>
    <s v="Delhi"/>
    <x v="25"/>
    <x v="0"/>
    <x v="1"/>
    <x v="0"/>
    <x v="3"/>
    <s v="Smiths SlimLine Pencil Sharpener"/>
    <x v="0"/>
    <x v="3"/>
    <s v="Regular Air"/>
    <d v="2019-05-03T00:00:00"/>
    <n v="479"/>
    <n v="1197"/>
    <n v="718"/>
    <n v="7"/>
    <n v="8379"/>
    <n v="0.05"/>
    <n v="418.95000000000005"/>
    <n v="7960.05"/>
    <n v="581"/>
    <n v="8541.0499999999993"/>
    <x v="0"/>
  </r>
  <r>
    <s v="5064-1"/>
    <s v="Nat Carroll"/>
    <s v="499-501 Lygon Street,Carlton North"/>
    <s v="Delhi"/>
    <x v="26"/>
    <x v="0"/>
    <x v="0"/>
    <x v="0"/>
    <x v="3"/>
    <s v="Artisan Premier Heavy-Duty Binder with Round Locking Rings"/>
    <x v="0"/>
    <x v="0"/>
    <s v="Regular Air"/>
    <d v="2019-05-03T00:00:00"/>
    <n v="871.00000000000011"/>
    <n v="1428"/>
    <n v="556.99999999999989"/>
    <n v="42"/>
    <n v="59976"/>
    <n v="0.1"/>
    <n v="5997.6"/>
    <n v="53978.400000000001"/>
    <n v="299"/>
    <n v="54277.4"/>
    <x v="0"/>
  </r>
  <r>
    <s v="5066-1"/>
    <s v="Troy Staebel"/>
    <s v="1-2/299 Sussex St,Mumbai"/>
    <s v="Mumbai"/>
    <x v="26"/>
    <x v="1"/>
    <x v="3"/>
    <x v="9"/>
    <x v="1"/>
    <s v="TypeRight Side-Opening Peel &amp; Seel Expanding Envelopes"/>
    <x v="0"/>
    <x v="0"/>
    <s v="Regular Air"/>
    <d v="2019-05-03T00:00:00"/>
    <n v="5429"/>
    <n v="9048"/>
    <n v="3619"/>
    <n v="15"/>
    <n v="135720"/>
    <n v="0.05"/>
    <n v="6786"/>
    <n v="128934"/>
    <n v="1998.9999999999998"/>
    <n v="130933"/>
    <x v="0"/>
  </r>
  <r>
    <s v="5068-1"/>
    <s v="Dario Medina"/>
    <s v="60 York St,Mumbai"/>
    <s v="Mumbai"/>
    <x v="27"/>
    <x v="1"/>
    <x v="3"/>
    <x v="10"/>
    <x v="1"/>
    <s v="Smiths Standard Envelopes"/>
    <x v="0"/>
    <x v="0"/>
    <s v="Regular Air"/>
    <d v="2019-05-05T00:00:00"/>
    <n v="352"/>
    <n v="568"/>
    <n v="216"/>
    <n v="20"/>
    <n v="11360"/>
    <n v="7.0000000000000007E-2"/>
    <n v="795.2"/>
    <n v="10564.8"/>
    <n v="139"/>
    <n v="10703.8"/>
    <x v="0"/>
  </r>
  <r>
    <s v="5070-1"/>
    <s v="Lynn Smith"/>
    <s v="61A Bay Road,Wollstonecraft"/>
    <s v="Mumbai"/>
    <x v="28"/>
    <x v="1"/>
    <x v="1"/>
    <x v="6"/>
    <x v="1"/>
    <s v="Steady Liquid Accent Highlighters"/>
    <x v="0"/>
    <x v="1"/>
    <s v="Regular Air"/>
    <d v="2019-05-06T00:00:00"/>
    <n v="347"/>
    <n v="668"/>
    <n v="321"/>
    <n v="41"/>
    <n v="27388"/>
    <n v="0.08"/>
    <n v="2191.04"/>
    <n v="25196.959999999999"/>
    <n v="150"/>
    <n v="25346.959999999999"/>
    <x v="0"/>
  </r>
  <r>
    <s v="5071-1"/>
    <s v="Christopher Schild"/>
    <s v="4A Lyons St,Strathfield"/>
    <s v="Mumbai"/>
    <x v="29"/>
    <x v="1"/>
    <x v="1"/>
    <x v="8"/>
    <x v="4"/>
    <s v="Laser Neon Mac Format Diskettes, 10/Pack"/>
    <x v="1"/>
    <x v="3"/>
    <s v="Regular Air"/>
    <d v="2019-05-06T00:00:00"/>
    <n v="187"/>
    <n v="222.53000000000003"/>
    <n v="35.53000000000003"/>
    <n v="41"/>
    <n v="9123.7300000000014"/>
    <n v="0.06"/>
    <n v="547.42380000000003"/>
    <n v="8576.3062000000009"/>
    <n v="283"/>
    <n v="8859.3062000000009"/>
    <x v="0"/>
  </r>
  <r>
    <s v="5071-2"/>
    <s v="Christopher Schild"/>
    <s v="4A Lyons St,Strathfield"/>
    <s v="Mumbai"/>
    <x v="29"/>
    <x v="1"/>
    <x v="1"/>
    <x v="8"/>
    <x v="4"/>
    <s v="Steady Liquid Accent Highlighters"/>
    <x v="0"/>
    <x v="1"/>
    <s v="Regular Air"/>
    <d v="2019-05-06T00:00:00"/>
    <n v="347"/>
    <n v="668"/>
    <n v="321"/>
    <n v="2"/>
    <n v="1336"/>
    <n v="0.01"/>
    <n v="13.36"/>
    <n v="1322.64"/>
    <n v="150"/>
    <n v="1472.64"/>
    <x v="0"/>
  </r>
  <r>
    <s v="5075-1"/>
    <s v="Dave Kipp"/>
    <s v="221 Barkly St,St Kilda"/>
    <s v="Delhi"/>
    <x v="29"/>
    <x v="0"/>
    <x v="1"/>
    <x v="0"/>
    <x v="2"/>
    <s v="TechSavi Access Keyboard"/>
    <x v="1"/>
    <x v="0"/>
    <s v="Regular Air"/>
    <d v="2019-05-10T00:00:00"/>
    <n v="1007"/>
    <n v="1598"/>
    <n v="591"/>
    <n v="34"/>
    <n v="54332"/>
    <n v="0.1"/>
    <n v="5433.2000000000007"/>
    <n v="48898.8"/>
    <n v="400"/>
    <n v="49298.8"/>
    <x v="0"/>
  </r>
  <r>
    <s v="5077-1"/>
    <s v="Grant Carroll"/>
    <s v="10 O'Connell St,Mumbai"/>
    <s v="Mumbai"/>
    <x v="30"/>
    <x v="1"/>
    <x v="3"/>
    <x v="9"/>
    <x v="3"/>
    <s v="Smiths SlimLine Pencil Sharpener"/>
    <x v="0"/>
    <x v="3"/>
    <s v="Regular Air"/>
    <d v="2019-05-09T00:00:00"/>
    <n v="479"/>
    <n v="1197"/>
    <n v="718"/>
    <n v="18"/>
    <n v="21546"/>
    <n v="0.08"/>
    <n v="1723.68"/>
    <n v="19822.32"/>
    <n v="581"/>
    <n v="20403.32"/>
    <x v="0"/>
  </r>
  <r>
    <s v="5079-1"/>
    <s v="Liz Pelletier"/>
    <s v="79 Elliott St,Balmain"/>
    <s v="Mumbai"/>
    <x v="31"/>
    <x v="1"/>
    <x v="0"/>
    <x v="9"/>
    <x v="1"/>
    <s v="1726 Digital AMaharashtraering Machine"/>
    <x v="1"/>
    <x v="4"/>
    <s v="Express Air"/>
    <d v="2019-05-10T00:00:00"/>
    <n v="882"/>
    <n v="2099"/>
    <n v="1217"/>
    <n v="8"/>
    <n v="16792"/>
    <n v="0.09"/>
    <n v="1511.28"/>
    <n v="15280.72"/>
    <n v="480.99999999999994"/>
    <n v="15761.72"/>
    <x v="0"/>
  </r>
  <r>
    <s v="5081-1"/>
    <s v="Thea Hudgings"/>
    <s v="240-242 Johnston Street,Fitzroy"/>
    <s v="Delhi"/>
    <x v="31"/>
    <x v="0"/>
    <x v="2"/>
    <x v="1"/>
    <x v="1"/>
    <s v="Pizazz Dustless Chalk Sticks"/>
    <x v="0"/>
    <x v="1"/>
    <s v="Regular Air"/>
    <d v="2019-05-11T00:00:00"/>
    <n v="109.00000000000001"/>
    <n v="168"/>
    <n v="58.999999999999986"/>
    <n v="18"/>
    <n v="3024"/>
    <n v="0.06"/>
    <n v="181.44"/>
    <n v="2842.56"/>
    <n v="100"/>
    <n v="2942.56"/>
    <x v="0"/>
  </r>
  <r>
    <s v="5084-1"/>
    <s v="Alex Russell"/>
    <s v="101/12 Delhitoria Ave, Goa"/>
    <s v="Delhi"/>
    <x v="32"/>
    <x v="0"/>
    <x v="0"/>
    <x v="1"/>
    <x v="4"/>
    <s v="EcoTones Memo Sheets"/>
    <x v="0"/>
    <x v="1"/>
    <s v="Express Air"/>
    <d v="2019-05-15T00:00:00"/>
    <n v="252"/>
    <n v="400"/>
    <n v="148"/>
    <n v="19"/>
    <n v="7600"/>
    <n v="0.09"/>
    <n v="684"/>
    <n v="6916"/>
    <n v="130"/>
    <n v="7046"/>
    <x v="0"/>
  </r>
  <r>
    <s v="5086-1"/>
    <s v="Eudokia Martin"/>
    <s v="412 BruMaharashtraick St,Fitzroy"/>
    <s v="Delhi"/>
    <x v="33"/>
    <x v="0"/>
    <x v="0"/>
    <x v="1"/>
    <x v="0"/>
    <s v="Artisan Flip-Chart Easel Binder, Black"/>
    <x v="0"/>
    <x v="0"/>
    <s v="Regular Air"/>
    <d v="2019-05-15T00:00:00"/>
    <n v="1388"/>
    <n v="2238"/>
    <n v="850"/>
    <n v="26"/>
    <n v="58188"/>
    <n v="0.1"/>
    <n v="5818.8"/>
    <n v="52369.2"/>
    <n v="1510"/>
    <n v="53879.199999999997"/>
    <x v="0"/>
  </r>
  <r>
    <s v="5087-1"/>
    <s v="Scot Wooten"/>
    <s v="438 Delhitoria Avenue,Chatswood"/>
    <s v="Mumbai"/>
    <x v="33"/>
    <x v="1"/>
    <x v="1"/>
    <x v="5"/>
    <x v="3"/>
    <s v="DrawIt Colored Pencils, 48-Color Set"/>
    <x v="0"/>
    <x v="1"/>
    <s v="Regular Air"/>
    <d v="2019-05-16T00:00:00"/>
    <n v="2156"/>
    <n v="3654.9999999999995"/>
    <n v="1498.9999999999995"/>
    <n v="45"/>
    <n v="164474.99999999997"/>
    <n v="0.1"/>
    <n v="16447.499999999996"/>
    <n v="148027.49999999997"/>
    <n v="1389"/>
    <n v="149416.49999999997"/>
    <x v="0"/>
  </r>
  <r>
    <s v="5089-1"/>
    <s v="Jenna Caffey"/>
    <s v="470 Anzac Parade,Kingsford"/>
    <s v="Mumbai"/>
    <x v="34"/>
    <x v="1"/>
    <x v="2"/>
    <x v="8"/>
    <x v="0"/>
    <s v="600 Series Non-Flip"/>
    <x v="1"/>
    <x v="0"/>
    <s v="Express Air"/>
    <d v="2019-05-16T00:00:00"/>
    <n v="1978"/>
    <n v="4599"/>
    <n v="2621"/>
    <n v="14"/>
    <n v="64386"/>
    <n v="0.02"/>
    <n v="1287.72"/>
    <n v="63098.28"/>
    <n v="499"/>
    <n v="63597.279999999999"/>
    <x v="0"/>
  </r>
  <r>
    <s v="5091-1"/>
    <s v="Brad Thomas"/>
    <s v="152 Bunnerong Road,Eastgardens"/>
    <s v="Mumbai"/>
    <x v="35"/>
    <x v="1"/>
    <x v="0"/>
    <x v="8"/>
    <x v="0"/>
    <s v="210 Trimline Phone, White"/>
    <x v="1"/>
    <x v="4"/>
    <s v="Regular Air"/>
    <d v="2019-05-20T00:00:00"/>
    <n v="991"/>
    <n v="1599"/>
    <n v="608"/>
    <n v="7"/>
    <n v="11193"/>
    <n v="0.03"/>
    <n v="335.78999999999996"/>
    <n v="10857.21"/>
    <n v="1128"/>
    <n v="11985.21"/>
    <x v="0"/>
  </r>
  <r>
    <s v="5093-1"/>
    <s v="Nat Carroll"/>
    <s v="499-501 Lygon Street,Carlton North"/>
    <s v="Delhi"/>
    <x v="35"/>
    <x v="0"/>
    <x v="0"/>
    <x v="0"/>
    <x v="3"/>
    <s v="Steady Major Accent Highlighters"/>
    <x v="0"/>
    <x v="1"/>
    <s v="Regular Air"/>
    <d v="2019-05-20T00:00:00"/>
    <n v="375"/>
    <n v="708"/>
    <n v="333"/>
    <n v="29"/>
    <n v="20532"/>
    <n v="0.04"/>
    <n v="821.28"/>
    <n v="19710.72"/>
    <n v="235"/>
    <n v="19945.72"/>
    <x v="0"/>
  </r>
  <r>
    <s v="5095-1"/>
    <s v="Roy Skaria"/>
    <s v="2/797 Botany Rd,Rosebery"/>
    <s v="Mumbai"/>
    <x v="36"/>
    <x v="1"/>
    <x v="1"/>
    <x v="6"/>
    <x v="0"/>
    <s v="Aluminum Document Frame"/>
    <x v="2"/>
    <x v="3"/>
    <s v="Regular Air"/>
    <d v="2019-05-21T00:00:00"/>
    <n v="550"/>
    <n v="1222"/>
    <n v="672"/>
    <n v="35"/>
    <n v="42770"/>
    <n v="0"/>
    <n v="0"/>
    <n v="42770"/>
    <n v="285"/>
    <n v="43055"/>
    <x v="0"/>
  </r>
  <r>
    <s v="5097-1"/>
    <s v="Brad Eason"/>
    <s v="1737 Botany Rd,Banksmeadow"/>
    <s v="Mumbai"/>
    <x v="36"/>
    <x v="1"/>
    <x v="3"/>
    <x v="3"/>
    <x v="3"/>
    <s v="Artisan Legal 4-Ring Binder"/>
    <x v="0"/>
    <x v="0"/>
    <s v="Regular Air"/>
    <d v="2019-05-22T00:00:00"/>
    <n v="1364"/>
    <n v="2098"/>
    <n v="734"/>
    <n v="47"/>
    <n v="98606"/>
    <n v="0.1"/>
    <n v="9860.6"/>
    <n v="88745.4"/>
    <n v="149"/>
    <n v="88894.399999999994"/>
    <x v="0"/>
  </r>
  <r>
    <s v="5099-1"/>
    <s v="Dave Kipp"/>
    <s v="221 Barkly St,St Kilda"/>
    <s v="Delhi"/>
    <x v="37"/>
    <x v="0"/>
    <x v="2"/>
    <x v="0"/>
    <x v="0"/>
    <s v="Apex Elite Stainless Steel Scissors"/>
    <x v="0"/>
    <x v="3"/>
    <s v="Regular Air"/>
    <d v="2019-05-21T00:00:00"/>
    <n v="342"/>
    <n v="834"/>
    <n v="492"/>
    <n v="24"/>
    <n v="20016"/>
    <n v="0.1"/>
    <n v="2001.6000000000001"/>
    <n v="18014.400000000001"/>
    <n v="264"/>
    <n v="18278.400000000001"/>
    <x v="0"/>
  </r>
  <r>
    <s v="5101-1"/>
    <s v="Thais Sissman"/>
    <s v="8 Orange Street"/>
    <s v="Goa"/>
    <x v="38"/>
    <x v="2"/>
    <x v="3"/>
    <x v="8"/>
    <x v="1"/>
    <s v="Alto Parchment Paper, Assorted Colors"/>
    <x v="0"/>
    <x v="0"/>
    <s v="Express Air"/>
    <d v="2019-05-23T00:00:00"/>
    <n v="459"/>
    <n v="728"/>
    <n v="269"/>
    <n v="2"/>
    <n v="1456"/>
    <n v="0.08"/>
    <n v="116.48"/>
    <n v="1339.52"/>
    <n v="1115"/>
    <n v="2454.52"/>
    <x v="0"/>
  </r>
  <r>
    <s v="5103-1"/>
    <s v="Andy Reiter"/>
    <s v="30 Wellington Street, Goa"/>
    <s v="Delhi"/>
    <x v="38"/>
    <x v="0"/>
    <x v="1"/>
    <x v="0"/>
    <x v="1"/>
    <s v="Smiths General Use 3-Ring Binders"/>
    <x v="0"/>
    <x v="0"/>
    <s v="Regular Air"/>
    <d v="2019-05-24T00:00:00"/>
    <n v="118"/>
    <n v="188"/>
    <n v="70"/>
    <n v="1"/>
    <n v="188"/>
    <n v="0.05"/>
    <n v="9.4"/>
    <n v="178.6"/>
    <n v="149"/>
    <n v="327.60000000000002"/>
    <x v="0"/>
  </r>
  <r>
    <s v="5104-1"/>
    <s v="Becky Martin"/>
    <s v="22 St Georges Terrace, Goa"/>
    <s v="Mumbai"/>
    <x v="39"/>
    <x v="1"/>
    <x v="0"/>
    <x v="8"/>
    <x v="4"/>
    <s v="Alto Keyboard-In-A-Box"/>
    <x v="1"/>
    <x v="0"/>
    <s v="Express Air"/>
    <d v="2019-05-25T00:00:00"/>
    <n v="640"/>
    <n v="2910"/>
    <n v="2270"/>
    <n v="33"/>
    <n v="96030"/>
    <n v="0.01"/>
    <n v="960.30000000000007"/>
    <n v="95069.7"/>
    <n v="400"/>
    <n v="95469.7"/>
    <x v="0"/>
  </r>
  <r>
    <s v="5106-1"/>
    <s v="Denny OrdGoay"/>
    <s v="523 King St,Newtown"/>
    <s v="Mumbai"/>
    <x v="40"/>
    <x v="1"/>
    <x v="3"/>
    <x v="9"/>
    <x v="1"/>
    <s v="Artisan 48 Labels"/>
    <x v="0"/>
    <x v="0"/>
    <s v="Regular Air"/>
    <d v="2019-05-26T00:00:00"/>
    <n v="384"/>
    <n v="630"/>
    <n v="246"/>
    <n v="42"/>
    <n v="26460"/>
    <n v="7.0000000000000007E-2"/>
    <n v="1852.2000000000003"/>
    <n v="24607.8"/>
    <n v="50"/>
    <n v="24657.8"/>
    <x v="0"/>
  </r>
  <r>
    <s v="5108-1"/>
    <s v="Luke Schmidt"/>
    <s v="73 York St,Mumbai"/>
    <s v="Mumbai"/>
    <x v="41"/>
    <x v="1"/>
    <x v="0"/>
    <x v="8"/>
    <x v="4"/>
    <s v="UGen Ultra Professional Cordless Optical Suite"/>
    <x v="1"/>
    <x v="0"/>
    <s v="Regular Air"/>
    <d v="2019-05-28T00:00:00"/>
    <n v="15650"/>
    <n v="30097.000000000004"/>
    <n v="14447.000000000004"/>
    <n v="14"/>
    <n v="421358.00000000006"/>
    <n v="0.1"/>
    <n v="42135.80000000001"/>
    <n v="379222.20000000007"/>
    <n v="718"/>
    <n v="379940.20000000007"/>
    <x v="0"/>
  </r>
  <r>
    <s v="5109-1"/>
    <s v="Kelly Lampkin"/>
    <s v="310 Goattle St,Ultimo"/>
    <s v="Mumbai"/>
    <x v="42"/>
    <x v="1"/>
    <x v="1"/>
    <x v="9"/>
    <x v="2"/>
    <s v="OIC Colored Binder Clips, Assorted Sizes"/>
    <x v="0"/>
    <x v="1"/>
    <s v="Regular Air"/>
    <d v="2019-06-01T00:00:00"/>
    <n v="229"/>
    <n v="358"/>
    <n v="129"/>
    <n v="38"/>
    <n v="13604"/>
    <n v="0.06"/>
    <n v="816.24"/>
    <n v="12787.76"/>
    <n v="163"/>
    <n v="12950.76"/>
    <x v="0"/>
  </r>
  <r>
    <s v="5111-1"/>
    <s v="Eugene Moren"/>
    <s v="14/76 Newcastle Street"/>
    <s v="Goa"/>
    <x v="43"/>
    <x v="2"/>
    <x v="0"/>
    <x v="11"/>
    <x v="0"/>
    <s v="Colored Envelopes"/>
    <x v="0"/>
    <x v="0"/>
    <s v="Express Air"/>
    <d v="2019-05-29T00:00:00"/>
    <n v="225"/>
    <n v="369"/>
    <n v="144"/>
    <n v="35"/>
    <n v="12915"/>
    <n v="0.03"/>
    <n v="387.45"/>
    <n v="12527.55"/>
    <n v="250"/>
    <n v="12777.55"/>
    <x v="0"/>
  </r>
  <r>
    <s v="5112-1"/>
    <s v="Anthony Rawles"/>
    <s v="14 Money Street, Goa"/>
    <s v="Goa"/>
    <x v="43"/>
    <x v="2"/>
    <x v="3"/>
    <x v="11"/>
    <x v="4"/>
    <s v="Xit Blank Computer Paper"/>
    <x v="0"/>
    <x v="0"/>
    <s v="Express Air"/>
    <d v="2019-05-29T00:00:00"/>
    <n v="1239"/>
    <n v="1998"/>
    <n v="759"/>
    <n v="13"/>
    <n v="25974"/>
    <n v="0.1"/>
    <n v="2597.4"/>
    <n v="23376.6"/>
    <n v="577"/>
    <n v="23953.599999999999"/>
    <x v="0"/>
  </r>
  <r>
    <s v="5113-1"/>
    <s v="Rick Duston"/>
    <s v="260 Marrickville Rd,Marrickville"/>
    <s v="Mumbai"/>
    <x v="44"/>
    <x v="1"/>
    <x v="1"/>
    <x v="3"/>
    <x v="4"/>
    <s v="Alto Perma 2700 Stacking Storage Drawers"/>
    <x v="0"/>
    <x v="0"/>
    <s v="Regular Air"/>
    <d v="2019-05-31T00:00:00"/>
    <n v="892"/>
    <n v="2974"/>
    <n v="2082"/>
    <n v="14"/>
    <n v="41636"/>
    <n v="0.02"/>
    <n v="832.72"/>
    <n v="40803.279999999999"/>
    <n v="664"/>
    <n v="41467.279999999999"/>
    <x v="0"/>
  </r>
  <r>
    <s v="5114-1"/>
    <s v="Raymond Fair"/>
    <s v="188 Pitt Street,Mumbai"/>
    <s v="Mumbai"/>
    <x v="44"/>
    <x v="1"/>
    <x v="3"/>
    <x v="8"/>
    <x v="3"/>
    <s v="TechSavi Cordless Elite Duo"/>
    <x v="1"/>
    <x v="0"/>
    <s v="Regular Air"/>
    <d v="2019-06-02T00:00:00"/>
    <n v="6059"/>
    <n v="10098"/>
    <n v="4039"/>
    <n v="33"/>
    <n v="333234"/>
    <n v="0.05"/>
    <n v="16661.7"/>
    <n v="316572.3"/>
    <n v="718"/>
    <n v="317290.3"/>
    <x v="0"/>
  </r>
  <r>
    <s v="5115-1"/>
    <s v="Joy Smith"/>
    <s v="221 Barkly St,St Kilda"/>
    <s v="Delhi"/>
    <x v="44"/>
    <x v="0"/>
    <x v="2"/>
    <x v="0"/>
    <x v="2"/>
    <s v="Wirebound Message Book, 4 per Page"/>
    <x v="0"/>
    <x v="1"/>
    <s v="Regular Air"/>
    <d v="2019-06-04T00:00:00"/>
    <n v="348"/>
    <n v="543"/>
    <n v="195"/>
    <n v="29"/>
    <n v="15747"/>
    <n v="7.0000000000000007E-2"/>
    <n v="1102.2900000000002"/>
    <n v="14644.71"/>
    <n v="95"/>
    <n v="14739.71"/>
    <x v="0"/>
  </r>
  <r>
    <s v="5117-1"/>
    <s v="Jim Epp"/>
    <s v="Macquarie Centre Cnr Herring Road &amp; Goaterloo Road,Macquarie Park"/>
    <s v="Mumbai"/>
    <x v="45"/>
    <x v="1"/>
    <x v="3"/>
    <x v="3"/>
    <x v="2"/>
    <s v="Laser DVD-RAM discs"/>
    <x v="1"/>
    <x v="3"/>
    <s v="Regular Air"/>
    <d v="2019-06-04T00:00:00"/>
    <n v="2018"/>
    <n v="3540.9999999999995"/>
    <n v="1522.9999999999995"/>
    <n v="38"/>
    <n v="134557.99999999997"/>
    <n v="0.03"/>
    <n v="4036.7399999999989"/>
    <n v="130521.25999999997"/>
    <n v="199"/>
    <n v="130720.25999999997"/>
    <x v="0"/>
  </r>
  <r>
    <s v="5119-1"/>
    <s v="Mike Vittorini"/>
    <s v="211/25-29 Dixon St,Haymarket"/>
    <s v="Mumbai"/>
    <x v="46"/>
    <x v="1"/>
    <x v="3"/>
    <x v="12"/>
    <x v="3"/>
    <s v="Artisan Hi-Liter Fluorescent Desk Style Markers"/>
    <x v="0"/>
    <x v="1"/>
    <s v="Regular Air"/>
    <d v="2019-06-06T00:00:00"/>
    <n v="176"/>
    <n v="338"/>
    <n v="162"/>
    <n v="34"/>
    <n v="11492"/>
    <n v="7.0000000000000007E-2"/>
    <n v="804.44"/>
    <n v="10687.56"/>
    <n v="85"/>
    <n v="10772.56"/>
    <x v="0"/>
  </r>
  <r>
    <s v="5120-1"/>
    <s v="Neil Knudson"/>
    <s v="4A Lyons St,Strathfield"/>
    <s v="Mumbai"/>
    <x v="47"/>
    <x v="1"/>
    <x v="0"/>
    <x v="8"/>
    <x v="1"/>
    <s v="Artisan Arch Ring Binders"/>
    <x v="0"/>
    <x v="0"/>
    <s v="Express Air"/>
    <d v="2019-06-07T00:00:00"/>
    <n v="3602.0000000000005"/>
    <n v="5810"/>
    <n v="2207.9999999999995"/>
    <n v="10"/>
    <n v="58100"/>
    <n v="0.09"/>
    <n v="5229"/>
    <n v="52871"/>
    <n v="149"/>
    <n v="53020"/>
    <x v="0"/>
  </r>
  <r>
    <s v="5122-1"/>
    <s v="Deborah Brumfield"/>
    <s v="501 George St,Mumbai"/>
    <s v="Mumbai"/>
    <x v="47"/>
    <x v="1"/>
    <x v="1"/>
    <x v="6"/>
    <x v="2"/>
    <s v="UGen Ultra Professional Cordless Optical Suite"/>
    <x v="1"/>
    <x v="0"/>
    <s v="Regular Air"/>
    <d v="2019-06-05T00:00:00"/>
    <n v="15650"/>
    <n v="30097.000000000004"/>
    <n v="14447.000000000004"/>
    <n v="38"/>
    <n v="1143686.0000000002"/>
    <n v="0.09"/>
    <n v="102931.74000000002"/>
    <n v="1040754.2600000002"/>
    <n v="718"/>
    <n v="1041472.2600000002"/>
    <x v="0"/>
  </r>
  <r>
    <s v="5124-1"/>
    <s v="Erica Hernandez"/>
    <s v="12 Princess Hwy,Sylvania"/>
    <s v="Mumbai"/>
    <x v="48"/>
    <x v="1"/>
    <x v="3"/>
    <x v="3"/>
    <x v="4"/>
    <s v="Apex Elite Stainless Steel Scissors"/>
    <x v="0"/>
    <x v="3"/>
    <s v="Regular Air"/>
    <d v="2019-06-08T00:00:00"/>
    <n v="342"/>
    <n v="834"/>
    <n v="492"/>
    <n v="30"/>
    <n v="25020"/>
    <n v="0.02"/>
    <n v="500.40000000000003"/>
    <n v="24519.599999999999"/>
    <n v="264"/>
    <n v="24783.599999999999"/>
    <x v="0"/>
  </r>
  <r>
    <s v="5125-1"/>
    <s v="Janet Martin"/>
    <s v="24 Addison Rd,Marrickville"/>
    <s v="Mumbai"/>
    <x v="49"/>
    <x v="1"/>
    <x v="1"/>
    <x v="13"/>
    <x v="3"/>
    <s v="TechSavi Cordless Elite Duo"/>
    <x v="1"/>
    <x v="0"/>
    <s v="Regular Air"/>
    <d v="2019-06-08T00:00:00"/>
    <n v="6059"/>
    <n v="10098"/>
    <n v="4039"/>
    <n v="29"/>
    <n v="292842"/>
    <n v="0.03"/>
    <n v="8785.26"/>
    <n v="284056.74"/>
    <n v="718"/>
    <n v="284774.74"/>
    <x v="0"/>
  </r>
  <r>
    <s v="5127-1"/>
    <s v="Beth Thompson"/>
    <s v="101 Murray Street, Goa"/>
    <s v="Mumbai"/>
    <x v="50"/>
    <x v="1"/>
    <x v="1"/>
    <x v="11"/>
    <x v="3"/>
    <s v="Deluxe RollaGoay Locking File with Drawer"/>
    <x v="0"/>
    <x v="0"/>
    <s v="Regular Air"/>
    <d v="2019-06-09T00:00:00"/>
    <n v="17883"/>
    <n v="41588"/>
    <n v="23705"/>
    <n v="2"/>
    <n v="83176"/>
    <n v="7.0000000000000007E-2"/>
    <n v="5822.3200000000006"/>
    <n v="77353.679999999993"/>
    <n v="1137"/>
    <n v="78490.679999999993"/>
    <x v="0"/>
  </r>
  <r>
    <s v="5128-1"/>
    <s v="Nora Paige"/>
    <s v="85-113 Dunning Ave,Roseberry"/>
    <s v="Mumbai"/>
    <x v="51"/>
    <x v="1"/>
    <x v="3"/>
    <x v="11"/>
    <x v="4"/>
    <s v="EcoTones Memo Sheets"/>
    <x v="0"/>
    <x v="1"/>
    <s v="Regular Air"/>
    <d v="2019-06-12T00:00:00"/>
    <n v="252"/>
    <n v="400"/>
    <n v="148"/>
    <n v="39"/>
    <n v="15600"/>
    <n v="0.08"/>
    <n v="1248"/>
    <n v="14352"/>
    <n v="130"/>
    <n v="14482"/>
    <x v="0"/>
  </r>
  <r>
    <s v="5129-1"/>
    <s v="Jim Kriz"/>
    <s v="85-113 Dunning Ave,Roseberry"/>
    <s v="Mumbai"/>
    <x v="52"/>
    <x v="1"/>
    <x v="2"/>
    <x v="11"/>
    <x v="2"/>
    <s v="Smiths Colored Interoffice Envelopes"/>
    <x v="0"/>
    <x v="0"/>
    <s v="Regular Air"/>
    <d v="2019-06-13T00:00:00"/>
    <n v="1982.9999999999998"/>
    <n v="3098"/>
    <n v="1115.0000000000002"/>
    <n v="49"/>
    <n v="151802"/>
    <n v="0.09"/>
    <n v="13662.18"/>
    <n v="138139.82"/>
    <n v="1951.0000000000002"/>
    <n v="140090.82"/>
    <x v="0"/>
  </r>
  <r>
    <s v="5131-1"/>
    <s v="Steve Nguyen"/>
    <s v="61 York St,Mumbai"/>
    <s v="Mumbai"/>
    <x v="53"/>
    <x v="1"/>
    <x v="3"/>
    <x v="2"/>
    <x v="4"/>
    <s v="UGen Ultra Professional Cordless Optical Suite"/>
    <x v="1"/>
    <x v="0"/>
    <s v="Regular Air"/>
    <d v="2019-06-17T00:00:00"/>
    <n v="15650"/>
    <n v="30097.000000000004"/>
    <n v="14447.000000000004"/>
    <n v="5"/>
    <n v="150485.00000000003"/>
    <n v="7.0000000000000007E-2"/>
    <n v="10533.950000000003"/>
    <n v="139951.05000000002"/>
    <n v="718"/>
    <n v="140669.05000000002"/>
    <x v="0"/>
  </r>
  <r>
    <s v="5133-1"/>
    <s v="Scott Cohen"/>
    <s v="240-242 Johnston Street,Fitzroy"/>
    <s v="Delhi"/>
    <x v="53"/>
    <x v="0"/>
    <x v="2"/>
    <x v="1"/>
    <x v="0"/>
    <s v="Wirebound Voice Message Log Book"/>
    <x v="0"/>
    <x v="1"/>
    <s v="Express Air"/>
    <d v="2019-06-17T00:00:00"/>
    <n v="290"/>
    <n v="476"/>
    <n v="186"/>
    <n v="27"/>
    <n v="12852"/>
    <n v="7.0000000000000007E-2"/>
    <n v="899.6400000000001"/>
    <n v="11952.36"/>
    <n v="88"/>
    <n v="12040.36"/>
    <x v="0"/>
  </r>
  <r>
    <s v="5134-1"/>
    <s v="Liz MacKendrick"/>
    <s v="224A Gertrude St,Fitzroy"/>
    <s v="Delhi"/>
    <x v="54"/>
    <x v="0"/>
    <x v="1"/>
    <x v="1"/>
    <x v="2"/>
    <s v="UGen Ultra Professional Cordless Optical Suite"/>
    <x v="1"/>
    <x v="0"/>
    <s v="Regular Air"/>
    <d v="2019-06-16T00:00:00"/>
    <n v="15650"/>
    <n v="30097.000000000004"/>
    <n v="14447.000000000004"/>
    <n v="1"/>
    <n v="30097.000000000004"/>
    <n v="0.06"/>
    <n v="1805.8200000000002"/>
    <n v="28291.180000000004"/>
    <n v="718"/>
    <n v="29009.180000000004"/>
    <x v="0"/>
  </r>
  <r>
    <s v="5135-1"/>
    <s v="Aaron Smayling"/>
    <s v="1737 Botany Rd,Banksmeadow"/>
    <s v="Mumbai"/>
    <x v="55"/>
    <x v="1"/>
    <x v="3"/>
    <x v="3"/>
    <x v="4"/>
    <s v="OIC Colored Binder Clips, Assorted Sizes"/>
    <x v="0"/>
    <x v="1"/>
    <s v="Regular Air"/>
    <d v="2019-06-21T00:00:00"/>
    <n v="229"/>
    <n v="358"/>
    <n v="129"/>
    <n v="10"/>
    <n v="3580"/>
    <n v="0.05"/>
    <n v="179"/>
    <n v="3401"/>
    <n v="163"/>
    <n v="3564"/>
    <x v="0"/>
  </r>
  <r>
    <s v="5137-1"/>
    <s v="Carlos Meador"/>
    <s v="152 Bunnerong Road,Eastgardens"/>
    <s v="Mumbai"/>
    <x v="56"/>
    <x v="1"/>
    <x v="1"/>
    <x v="8"/>
    <x v="4"/>
    <s v="Multimedia Mailers"/>
    <x v="0"/>
    <x v="0"/>
    <s v="Regular Air"/>
    <d v="2019-06-22T00:00:00"/>
    <n v="9939"/>
    <n v="16293"/>
    <n v="6354"/>
    <n v="7"/>
    <n v="114051"/>
    <n v="0.03"/>
    <n v="3421.5299999999997"/>
    <n v="110629.47"/>
    <n v="1998.9999999999998"/>
    <n v="112628.47"/>
    <x v="0"/>
  </r>
  <r>
    <s v="5138-1"/>
    <s v="Giulietta Dortch"/>
    <s v="180 High Street,Windsor"/>
    <s v="Delhi"/>
    <x v="56"/>
    <x v="0"/>
    <x v="3"/>
    <x v="1"/>
    <x v="0"/>
    <s v="Smiths Metal Binder Clips"/>
    <x v="0"/>
    <x v="1"/>
    <s v="Express Air"/>
    <d v="2019-06-23T00:00:00"/>
    <n v="160"/>
    <n v="262"/>
    <n v="102"/>
    <n v="34"/>
    <n v="8908"/>
    <n v="0.08"/>
    <n v="712.64"/>
    <n v="8195.36"/>
    <n v="80"/>
    <n v="8275.36"/>
    <x v="0"/>
  </r>
  <r>
    <s v="5140-1"/>
    <s v="Paul Lucas"/>
    <s v="8 Quay Street,Haymarket"/>
    <s v="Mumbai"/>
    <x v="57"/>
    <x v="1"/>
    <x v="1"/>
    <x v="2"/>
    <x v="0"/>
    <s v="3Max Organizer Strips"/>
    <x v="0"/>
    <x v="0"/>
    <s v="Regular Air"/>
    <d v="2019-06-25T00:00:00"/>
    <n v="340"/>
    <n v="540"/>
    <n v="200"/>
    <n v="25"/>
    <n v="13500"/>
    <n v="0.09"/>
    <n v="1215"/>
    <n v="12285"/>
    <n v="778"/>
    <n v="13063"/>
    <x v="0"/>
  </r>
  <r>
    <s v="5142-1"/>
    <s v="Aleksandra GannaGoay"/>
    <s v="508/130 Mounts Bay Road, Goa"/>
    <s v="Goa"/>
    <x v="58"/>
    <x v="2"/>
    <x v="0"/>
    <x v="8"/>
    <x v="0"/>
    <s v="PastelOcean Color Pencil Set"/>
    <x v="0"/>
    <x v="1"/>
    <s v="Regular Air"/>
    <d v="2019-06-26T00:00:00"/>
    <n v="1111"/>
    <n v="1984"/>
    <n v="873"/>
    <n v="26"/>
    <n v="51584"/>
    <n v="7.0000000000000007E-2"/>
    <n v="3610.8800000000006"/>
    <n v="47973.120000000003"/>
    <n v="409.99999999999994"/>
    <n v="48383.12"/>
    <x v="0"/>
  </r>
  <r>
    <s v="5144-1"/>
    <s v="Roy Collins"/>
    <s v="6 Brookman Street"/>
    <s v="Goa"/>
    <x v="59"/>
    <x v="2"/>
    <x v="1"/>
    <x v="5"/>
    <x v="1"/>
    <s v="Smiths Gold Paper Clips"/>
    <x v="0"/>
    <x v="1"/>
    <s v="Regular Air"/>
    <d v="2019-06-27T00:00:00"/>
    <n v="182"/>
    <n v="298"/>
    <n v="116"/>
    <n v="3"/>
    <n v="894"/>
    <n v="0.09"/>
    <n v="80.459999999999994"/>
    <n v="813.54"/>
    <n v="158"/>
    <n v="971.54"/>
    <x v="0"/>
  </r>
  <r>
    <s v="5148-1"/>
    <s v="Eugene Hildebrand"/>
    <s v="120 HardGoare St,Delhi"/>
    <s v="Delhi"/>
    <x v="60"/>
    <x v="0"/>
    <x v="0"/>
    <x v="0"/>
    <x v="4"/>
    <s v="Economy Binders"/>
    <x v="0"/>
    <x v="0"/>
    <s v="Regular Air"/>
    <d v="2019-07-01T00:00:00"/>
    <n v="133"/>
    <n v="208"/>
    <n v="75"/>
    <n v="44"/>
    <n v="9152"/>
    <n v="0.04"/>
    <n v="366.08"/>
    <n v="8785.92"/>
    <n v="149"/>
    <n v="8934.92"/>
    <x v="0"/>
  </r>
  <r>
    <s v="5150-1"/>
    <s v="Adam Bellavance"/>
    <s v="106 Ebley Street,Bondi Junction"/>
    <s v="Mumbai"/>
    <x v="60"/>
    <x v="1"/>
    <x v="3"/>
    <x v="2"/>
    <x v="3"/>
    <s v="HFX 6S Scientific Calculator"/>
    <x v="1"/>
    <x v="4"/>
    <s v="Regular Air"/>
    <d v="2019-07-01T00:00:00"/>
    <n v="792"/>
    <n v="1299"/>
    <n v="507"/>
    <n v="49"/>
    <n v="63651"/>
    <n v="7.0000000000000007E-2"/>
    <n v="4455.5700000000006"/>
    <n v="59195.43"/>
    <n v="944"/>
    <n v="60139.43"/>
    <x v="0"/>
  </r>
  <r>
    <s v="5152-1"/>
    <s v="Mitch Gastineau"/>
    <s v="85-113 Dunning Ave,Rosebery"/>
    <s v="Mumbai"/>
    <x v="61"/>
    <x v="1"/>
    <x v="3"/>
    <x v="11"/>
    <x v="2"/>
    <s v="Beekin 105-Key Black Keyboard"/>
    <x v="1"/>
    <x v="0"/>
    <s v="Regular Air"/>
    <d v="2019-07-04T00:00:00"/>
    <n v="639"/>
    <n v="1998"/>
    <n v="1359"/>
    <n v="19"/>
    <n v="37962"/>
    <n v="0.08"/>
    <n v="3036.96"/>
    <n v="34925.040000000001"/>
    <n v="400"/>
    <n v="35325.040000000001"/>
    <x v="0"/>
  </r>
  <r>
    <s v="5154-1"/>
    <s v="Stuart Calhoun"/>
    <s v="359 Crown Street,Surry Hills"/>
    <s v="Mumbai"/>
    <x v="62"/>
    <x v="1"/>
    <x v="2"/>
    <x v="4"/>
    <x v="0"/>
    <s v="Laser Neon Mac Format Diskettes, 10/Pack"/>
    <x v="1"/>
    <x v="3"/>
    <s v="Express Air"/>
    <d v="2019-07-03T00:00:00"/>
    <n v="187"/>
    <n v="811.99999999999989"/>
    <n v="624.99999999999989"/>
    <n v="32"/>
    <n v="25983.999999999996"/>
    <n v="0.08"/>
    <n v="2078.7199999999998"/>
    <n v="23905.279999999995"/>
    <n v="283"/>
    <n v="24188.279999999995"/>
    <x v="0"/>
  </r>
  <r>
    <s v="5156-1"/>
    <s v="Denise Leinenbach"/>
    <s v="8 Rankins Lane ,Delhi"/>
    <s v="Delhi"/>
    <x v="63"/>
    <x v="0"/>
    <x v="0"/>
    <x v="1"/>
    <x v="0"/>
    <s v="Self-Adhesive Removable Labels"/>
    <x v="0"/>
    <x v="0"/>
    <s v="Regular Air"/>
    <d v="2019-07-05T00:00:00"/>
    <n v="198"/>
    <n v="315"/>
    <n v="117"/>
    <n v="23"/>
    <n v="7245"/>
    <n v="0.01"/>
    <n v="72.45"/>
    <n v="7172.55"/>
    <n v="49"/>
    <n v="7221.55"/>
    <x v="0"/>
  </r>
  <r>
    <s v="5158-1"/>
    <s v="Mitch Webber"/>
    <s v="Hoyts Entertainment Quarter 122 Lang Road,Moore Park"/>
    <s v="Mumbai"/>
    <x v="63"/>
    <x v="1"/>
    <x v="1"/>
    <x v="8"/>
    <x v="3"/>
    <s v="TypeRight  Top-Opening Peel &amp; Seel Envelopes, Plain White"/>
    <x v="0"/>
    <x v="0"/>
    <s v="Regular Air"/>
    <d v="2019-07-05T00:00:00"/>
    <n v="1685.0000000000002"/>
    <n v="2718"/>
    <n v="1032.9999999999998"/>
    <n v="34"/>
    <n v="92412"/>
    <n v="0.1"/>
    <n v="9241.2000000000007"/>
    <n v="83170.8"/>
    <n v="823"/>
    <n v="83993.8"/>
    <x v="0"/>
  </r>
  <r>
    <s v="5159-1"/>
    <s v="Sara Luxemburg"/>
    <s v="180 High Street,Windsor"/>
    <s v="Delhi"/>
    <x v="64"/>
    <x v="0"/>
    <x v="3"/>
    <x v="1"/>
    <x v="1"/>
    <s v="Smiths Metal Binder Clips"/>
    <x v="0"/>
    <x v="1"/>
    <s v="Regular Air"/>
    <d v="2019-07-05T00:00:00"/>
    <n v="160"/>
    <n v="262"/>
    <n v="102"/>
    <n v="21"/>
    <n v="5502"/>
    <n v="0.05"/>
    <n v="275.10000000000002"/>
    <n v="5226.8999999999996"/>
    <n v="80"/>
    <n v="5306.9"/>
    <x v="0"/>
  </r>
  <r>
    <s v="5160-1"/>
    <s v="Berenike Kampe"/>
    <s v="32/82 King Street, Goa"/>
    <s v="Delhi"/>
    <x v="65"/>
    <x v="0"/>
    <x v="1"/>
    <x v="1"/>
    <x v="3"/>
    <s v="1726 Digital AMaharashtraering Machine"/>
    <x v="1"/>
    <x v="4"/>
    <s v="Regular Air"/>
    <d v="2019-07-07T00:00:00"/>
    <n v="882"/>
    <n v="2099"/>
    <n v="1217"/>
    <n v="41"/>
    <n v="86059"/>
    <n v="0.02"/>
    <n v="1721.18"/>
    <n v="84337.82"/>
    <n v="480.99999999999994"/>
    <n v="84818.82"/>
    <x v="0"/>
  </r>
  <r>
    <s v="5160-2"/>
    <s v="Berenike Kampe"/>
    <s v="32/82 King Street, Goa"/>
    <s v="Delhi"/>
    <x v="65"/>
    <x v="0"/>
    <x v="1"/>
    <x v="1"/>
    <x v="3"/>
    <s v="3Max Organizer Strips"/>
    <x v="0"/>
    <x v="0"/>
    <s v="Express Air"/>
    <d v="2019-07-07T00:00:00"/>
    <n v="340"/>
    <n v="540"/>
    <n v="200"/>
    <n v="26"/>
    <n v="14040"/>
    <n v="0.05"/>
    <n v="702"/>
    <n v="13338"/>
    <n v="778"/>
    <n v="14116"/>
    <x v="0"/>
  </r>
  <r>
    <s v="5163-1"/>
    <s v="Aaron Smayling"/>
    <s v="1737 Botany Rd,Banksmeadow"/>
    <s v="Mumbai"/>
    <x v="66"/>
    <x v="1"/>
    <x v="3"/>
    <x v="3"/>
    <x v="4"/>
    <s v="TypeRight  Top-Opening Peel &amp; Seel  Envelopes, Gray"/>
    <x v="0"/>
    <x v="0"/>
    <s v="Regular Air"/>
    <d v="2019-07-06T00:00:00"/>
    <n v="2156"/>
    <n v="3594"/>
    <n v="1438"/>
    <n v="28"/>
    <n v="100632"/>
    <n v="0.01"/>
    <n v="1006.32"/>
    <n v="99625.68"/>
    <n v="666"/>
    <n v="100291.68"/>
    <x v="0"/>
  </r>
  <r>
    <s v="5165-1"/>
    <s v="Julie Kriz"/>
    <s v="Macquarie Centre Cnr Herring Road &amp; Goaterloo Road,Macquarie Park"/>
    <s v="Mumbai"/>
    <x v="67"/>
    <x v="1"/>
    <x v="1"/>
    <x v="3"/>
    <x v="1"/>
    <s v="Artisan Non-Stick Binders"/>
    <x v="0"/>
    <x v="0"/>
    <s v="Regular Air"/>
    <d v="2019-07-10T00:00:00"/>
    <n v="274"/>
    <n v="449"/>
    <n v="175"/>
    <n v="11"/>
    <n v="4939"/>
    <n v="0.08"/>
    <n v="395.12"/>
    <n v="4543.88"/>
    <n v="149"/>
    <n v="4692.88"/>
    <x v="0"/>
  </r>
  <r>
    <s v="5166-1"/>
    <s v="Craig Carroll"/>
    <s v="99 Lygon Street,East BruMaharashtraick"/>
    <s v="Delhi"/>
    <x v="67"/>
    <x v="0"/>
    <x v="1"/>
    <x v="1"/>
    <x v="3"/>
    <s v="DrawIt Colored Pencils"/>
    <x v="0"/>
    <x v="1"/>
    <s v="Regular Air"/>
    <d v="2019-07-13T00:00:00"/>
    <n v="437"/>
    <n v="911"/>
    <n v="474"/>
    <n v="6"/>
    <n v="5466"/>
    <n v="0.04"/>
    <n v="218.64000000000001"/>
    <n v="5247.36"/>
    <n v="225"/>
    <n v="5472.36"/>
    <x v="0"/>
  </r>
  <r>
    <s v="5168-1"/>
    <s v="Christy Brittain"/>
    <s v="Shop 1, 186-190 Church Street,Parramatta;46a Macleay Street,Potts Point"/>
    <s v="Mumbai"/>
    <x v="68"/>
    <x v="1"/>
    <x v="2"/>
    <x v="11"/>
    <x v="1"/>
    <s v="Smiths Pen Style Liquid Stix; Assorted (yellow, pink, green, blue, orange), 5/Pack"/>
    <x v="0"/>
    <x v="1"/>
    <s v="Regular Air"/>
    <d v="2019-07-16T00:00:00"/>
    <n v="388"/>
    <n v="647"/>
    <n v="259"/>
    <n v="20"/>
    <n v="12940"/>
    <n v="0.02"/>
    <n v="258.8"/>
    <n v="12681.2"/>
    <n v="122"/>
    <n v="12803.2"/>
    <x v="0"/>
  </r>
  <r>
    <s v="5168-2"/>
    <s v="Christy Brittain"/>
    <s v="Shop 1, 186-190 Church Street,Parramatta;46a Macleay Street,Potts Point"/>
    <s v="Mumbai"/>
    <x v="68"/>
    <x v="1"/>
    <x v="2"/>
    <x v="11"/>
    <x v="1"/>
    <s v="Steady Liquid Accent Tank-Style Highlighters"/>
    <x v="0"/>
    <x v="1"/>
    <s v="Regular Air"/>
    <d v="2019-07-17T00:00:00"/>
    <n v="131"/>
    <n v="284"/>
    <n v="153"/>
    <n v="39"/>
    <n v="11076"/>
    <n v="7.0000000000000007E-2"/>
    <n v="775.32"/>
    <n v="10300.68"/>
    <n v="93"/>
    <n v="10393.68"/>
    <x v="0"/>
  </r>
  <r>
    <s v="5171-1"/>
    <s v="George Zrebassa"/>
    <s v="81 MacLeay St,Potts Point"/>
    <s v="Mumbai"/>
    <x v="69"/>
    <x v="1"/>
    <x v="0"/>
    <x v="6"/>
    <x v="1"/>
    <s v="Bagged Rubber Bands"/>
    <x v="0"/>
    <x v="1"/>
    <s v="Regular Air"/>
    <d v="2019-07-17T00:00:00"/>
    <n v="24"/>
    <n v="126"/>
    <n v="102"/>
    <n v="10"/>
    <n v="1260"/>
    <n v="0.1"/>
    <n v="126"/>
    <n v="1134"/>
    <n v="70"/>
    <n v="1204"/>
    <x v="0"/>
  </r>
  <r>
    <s v="5173-1"/>
    <s v="Rob Haberlin"/>
    <s v="8 Rankins Lane ,Delhi"/>
    <s v="Delhi"/>
    <x v="69"/>
    <x v="0"/>
    <x v="1"/>
    <x v="1"/>
    <x v="0"/>
    <s v="Wirebound Voice Message Log Book"/>
    <x v="0"/>
    <x v="1"/>
    <s v="Regular Air"/>
    <d v="2019-07-16T00:00:00"/>
    <n v="290"/>
    <n v="476"/>
    <n v="186"/>
    <n v="13"/>
    <n v="6188"/>
    <n v="7.0000000000000007E-2"/>
    <n v="433.16"/>
    <n v="5754.84"/>
    <n v="88"/>
    <n v="5842.84"/>
    <x v="0"/>
  </r>
  <r>
    <s v="5174-1"/>
    <s v="Pauline Webber"/>
    <s v="499-501 Lygon Street,Carlton North"/>
    <s v="Delhi"/>
    <x v="70"/>
    <x v="0"/>
    <x v="2"/>
    <x v="0"/>
    <x v="2"/>
    <s v="UGen Ultra Cordless Optical Suite"/>
    <x v="1"/>
    <x v="0"/>
    <s v="Express Air"/>
    <d v="2019-07-17T00:00:00"/>
    <n v="5452"/>
    <n v="10097"/>
    <n v="4645"/>
    <n v="35"/>
    <n v="353395"/>
    <n v="0.05"/>
    <n v="17669.75"/>
    <n v="335725.25"/>
    <n v="718"/>
    <n v="336443.25"/>
    <x v="0"/>
  </r>
  <r>
    <s v="5175-1"/>
    <s v="Ben Goallace"/>
    <s v="6 Brookman Street, Goa"/>
    <s v="Delhi"/>
    <x v="71"/>
    <x v="0"/>
    <x v="0"/>
    <x v="0"/>
    <x v="1"/>
    <s v="Apex Elite Stainless Steel Scissors"/>
    <x v="0"/>
    <x v="3"/>
    <s v="Express Air"/>
    <d v="2019-07-20T00:00:00"/>
    <n v="342"/>
    <n v="834"/>
    <n v="492"/>
    <n v="15"/>
    <n v="12510"/>
    <n v="0"/>
    <n v="0"/>
    <n v="12510"/>
    <n v="264"/>
    <n v="12774"/>
    <x v="0"/>
  </r>
  <r>
    <s v="5177-1"/>
    <s v="Giulietta Dortch"/>
    <s v="180 High Street,Windsor"/>
    <s v="Delhi"/>
    <x v="72"/>
    <x v="0"/>
    <x v="3"/>
    <x v="1"/>
    <x v="1"/>
    <s v="Artisan Printable Repositionable Plastic Tabs"/>
    <x v="0"/>
    <x v="0"/>
    <s v="Express Air"/>
    <d v="2019-07-22T00:00:00"/>
    <n v="533"/>
    <n v="860"/>
    <n v="327"/>
    <n v="23"/>
    <n v="19780"/>
    <n v="0.02"/>
    <n v="395.6"/>
    <n v="19384.400000000001"/>
    <n v="619"/>
    <n v="20003.400000000001"/>
    <x v="0"/>
  </r>
  <r>
    <s v="5178-1"/>
    <s v="Adam Shillingsburg"/>
    <s v="Westfield Parramatta,Parramatta"/>
    <s v="Mumbai"/>
    <x v="73"/>
    <x v="1"/>
    <x v="1"/>
    <x v="7"/>
    <x v="0"/>
    <s v="Cando PC940 Copier"/>
    <x v="1"/>
    <x v="2"/>
    <s v="Delivery Truck"/>
    <d v="2019-07-23T00:00:00"/>
    <n v="27899"/>
    <n v="44999"/>
    <n v="17100"/>
    <n v="12"/>
    <n v="539988"/>
    <n v="0.06"/>
    <n v="32399.279999999999"/>
    <n v="507588.72"/>
    <n v="4900"/>
    <n v="512488.72"/>
    <x v="0"/>
  </r>
  <r>
    <s v="5180-1"/>
    <s v="Rick Hansen"/>
    <s v="Macquarie Centre Cnr Herring Road &amp; Goaterloo Road,Macquarie Park"/>
    <s v="Mumbai"/>
    <x v="74"/>
    <x v="1"/>
    <x v="1"/>
    <x v="3"/>
    <x v="0"/>
    <s v="Economy Binders"/>
    <x v="0"/>
    <x v="0"/>
    <s v="Express Air"/>
    <d v="2019-07-23T00:00:00"/>
    <n v="133"/>
    <n v="208"/>
    <n v="75"/>
    <n v="11"/>
    <n v="2288"/>
    <n v="0.01"/>
    <n v="22.88"/>
    <n v="2265.12"/>
    <n v="149"/>
    <n v="2414.12"/>
    <x v="0"/>
  </r>
  <r>
    <s v="5181-1"/>
    <s v="EdGoard Becker"/>
    <s v="501 George St,Mumbai"/>
    <s v="Mumbai"/>
    <x v="74"/>
    <x v="1"/>
    <x v="1"/>
    <x v="6"/>
    <x v="2"/>
    <s v="TechSavi Internet Navigator Keyboard"/>
    <x v="1"/>
    <x v="0"/>
    <s v="Regular Air"/>
    <d v="2019-07-26T00:00:00"/>
    <n v="651"/>
    <n v="3098"/>
    <n v="2447"/>
    <n v="29"/>
    <n v="89842"/>
    <n v="0.03"/>
    <n v="2695.2599999999998"/>
    <n v="87146.74"/>
    <n v="650"/>
    <n v="87796.74"/>
    <x v="0"/>
  </r>
  <r>
    <s v="5183-1"/>
    <s v="Sean ODonnell"/>
    <s v="541 Church St ,Richmond"/>
    <s v="Delhi"/>
    <x v="75"/>
    <x v="0"/>
    <x v="1"/>
    <x v="0"/>
    <x v="3"/>
    <s v="Artisan Hi-Liter Smear-Safe Highlighters"/>
    <x v="0"/>
    <x v="1"/>
    <s v="Regular Air"/>
    <d v="2019-07-25T00:00:00"/>
    <n v="298"/>
    <n v="584"/>
    <n v="286"/>
    <n v="11"/>
    <n v="6424"/>
    <n v="0.01"/>
    <n v="64.239999999999995"/>
    <n v="6359.76"/>
    <n v="83"/>
    <n v="6442.76"/>
    <x v="0"/>
  </r>
  <r>
    <s v="5185-1"/>
    <s v="Karl Brown"/>
    <s v="470 Anzac Parade,Kingsford"/>
    <s v="Mumbai"/>
    <x v="76"/>
    <x v="1"/>
    <x v="0"/>
    <x v="8"/>
    <x v="1"/>
    <s v="Artisan Hanging File Binders"/>
    <x v="0"/>
    <x v="0"/>
    <s v="Regular Air"/>
    <d v="2019-07-26T00:00:00"/>
    <n v="365"/>
    <n v="598"/>
    <n v="233"/>
    <n v="14"/>
    <n v="8372"/>
    <n v="0.09"/>
    <n v="753.48"/>
    <n v="7618.52"/>
    <n v="149"/>
    <n v="7767.52"/>
    <x v="0"/>
  </r>
  <r>
    <s v="5186-1"/>
    <s v="Eric Barreto"/>
    <s v="14 Money Street"/>
    <s v="Goa"/>
    <x v="77"/>
    <x v="2"/>
    <x v="2"/>
    <x v="4"/>
    <x v="2"/>
    <s v="Beekin 6 Outlet Metallic Surge Strip"/>
    <x v="0"/>
    <x v="0"/>
    <s v="Regular Air"/>
    <d v="2019-07-31T00:00:00"/>
    <n v="446"/>
    <n v="1089"/>
    <n v="643"/>
    <n v="37"/>
    <n v="40293"/>
    <n v="0.06"/>
    <n v="2417.58"/>
    <n v="37875.42"/>
    <n v="450"/>
    <n v="38325.42"/>
    <x v="0"/>
  </r>
  <r>
    <s v="5188-1"/>
    <s v="Charles Sheldon"/>
    <s v="180 High Street,Windsor"/>
    <s v="Delhi"/>
    <x v="77"/>
    <x v="0"/>
    <x v="1"/>
    <x v="1"/>
    <x v="2"/>
    <s v="TechSavi Internet Navigator Keyboard"/>
    <x v="1"/>
    <x v="0"/>
    <s v="Regular Air"/>
    <d v="2019-07-28T00:00:00"/>
    <n v="651"/>
    <n v="3098"/>
    <n v="2447"/>
    <n v="8"/>
    <n v="24784"/>
    <n v="0.01"/>
    <n v="247.84"/>
    <n v="24536.16"/>
    <n v="650"/>
    <n v="25186.16"/>
    <x v="0"/>
  </r>
  <r>
    <s v="5189-1"/>
    <s v="Jesus Ocampo"/>
    <s v="60 Commercial Rd,Prahran"/>
    <s v="Delhi"/>
    <x v="78"/>
    <x v="0"/>
    <x v="3"/>
    <x v="0"/>
    <x v="2"/>
    <s v="Adesso Programmable 142-Key Keyboard"/>
    <x v="1"/>
    <x v="0"/>
    <s v="Regular Air"/>
    <d v="2019-07-29T00:00:00"/>
    <n v="3964"/>
    <n v="15247.999999999998"/>
    <n v="11283.999999999998"/>
    <n v="31"/>
    <n v="472687.99999999994"/>
    <n v="7.0000000000000007E-2"/>
    <n v="33088.159999999996"/>
    <n v="439599.83999999997"/>
    <n v="650"/>
    <n v="440249.83999999997"/>
    <x v="0"/>
  </r>
  <r>
    <s v="5191-1"/>
    <s v="Thais Sissman"/>
    <s v="8 Orange Street"/>
    <s v="Goa"/>
    <x v="79"/>
    <x v="2"/>
    <x v="1"/>
    <x v="8"/>
    <x v="3"/>
    <s v="Fluorescent Highlighters by DrawIt"/>
    <x v="0"/>
    <x v="1"/>
    <s v="Regular Air"/>
    <d v="2019-07-30T00:00:00"/>
    <n v="195"/>
    <n v="398"/>
    <n v="203"/>
    <n v="30"/>
    <n v="11940"/>
    <n v="0.1"/>
    <n v="1194"/>
    <n v="10746"/>
    <n v="83"/>
    <n v="10829"/>
    <x v="0"/>
  </r>
  <r>
    <s v="5193-1"/>
    <s v="Nick Zandusky"/>
    <s v="224A Gertrude St,Fitzroy"/>
    <s v="Delhi"/>
    <x v="80"/>
    <x v="0"/>
    <x v="3"/>
    <x v="1"/>
    <x v="3"/>
    <s v="Artisan 481 Labels"/>
    <x v="0"/>
    <x v="0"/>
    <s v="Regular Air"/>
    <d v="2019-07-30T00:00:00"/>
    <n v="194"/>
    <n v="308"/>
    <n v="114"/>
    <n v="38"/>
    <n v="11704"/>
    <n v="0.04"/>
    <n v="468.16"/>
    <n v="11235.84"/>
    <n v="99"/>
    <n v="11334.84"/>
    <x v="0"/>
  </r>
  <r>
    <s v="5194-1"/>
    <s v="Corinna Mitchell"/>
    <s v="27 Greenfield Parade,Bankstown"/>
    <s v="Mumbai"/>
    <x v="81"/>
    <x v="1"/>
    <x v="1"/>
    <x v="3"/>
    <x v="3"/>
    <s v="Emerson C82 Color Inkjet Printer"/>
    <x v="1"/>
    <x v="2"/>
    <s v="Delivery Truck"/>
    <d v="2019-07-31T00:00:00"/>
    <n v="7679.0000000000009"/>
    <n v="11999"/>
    <n v="4319.9999999999991"/>
    <n v="24"/>
    <n v="287976"/>
    <n v="0.02"/>
    <n v="5759.52"/>
    <n v="282216.48"/>
    <n v="1400"/>
    <n v="283616.48"/>
    <x v="0"/>
  </r>
  <r>
    <s v="5195-1"/>
    <s v="Alex Grayson"/>
    <s v="74 Lindsay Street, Goa"/>
    <s v="Mumbai"/>
    <x v="82"/>
    <x v="1"/>
    <x v="2"/>
    <x v="13"/>
    <x v="4"/>
    <s v="Artisan Durable Binders"/>
    <x v="0"/>
    <x v="0"/>
    <s v="Regular Air"/>
    <d v="2019-08-01T00:00:00"/>
    <n v="184"/>
    <n v="288"/>
    <n v="104"/>
    <n v="11"/>
    <n v="3168"/>
    <n v="0.09"/>
    <n v="285.12"/>
    <n v="2882.88"/>
    <n v="149"/>
    <n v="3031.88"/>
    <x v="0"/>
  </r>
  <r>
    <s v="5195-2"/>
    <s v="Alex Grayson"/>
    <s v="75 Lindsay Street, Goa"/>
    <s v="Mumbai"/>
    <x v="82"/>
    <x v="1"/>
    <x v="2"/>
    <x v="13"/>
    <x v="4"/>
    <s v="Beekin 105-Key Black Keyboard"/>
    <x v="1"/>
    <x v="0"/>
    <s v="Regular Air"/>
    <d v="2019-08-02T00:00:00"/>
    <n v="639"/>
    <n v="1998"/>
    <n v="1359"/>
    <n v="43"/>
    <n v="85914"/>
    <n v="0.1"/>
    <n v="8591.4"/>
    <n v="77322.600000000006"/>
    <n v="400"/>
    <n v="77722.600000000006"/>
    <x v="0"/>
  </r>
  <r>
    <s v="5198-1"/>
    <s v="Chuck Magee"/>
    <s v="1-2/299 Sussex St,Mumbai"/>
    <s v="Mumbai"/>
    <x v="83"/>
    <x v="1"/>
    <x v="1"/>
    <x v="9"/>
    <x v="3"/>
    <s v="Pizazz Drawing Pencil Set"/>
    <x v="0"/>
    <x v="1"/>
    <s v="Express Air"/>
    <d v="2019-08-04T00:00:00"/>
    <n v="153"/>
    <n v="278"/>
    <n v="125"/>
    <n v="40"/>
    <n v="11120"/>
    <n v="0.03"/>
    <n v="333.59999999999997"/>
    <n v="10786.4"/>
    <n v="134"/>
    <n v="10920.4"/>
    <x v="0"/>
  </r>
  <r>
    <s v="5200-1"/>
    <s v="Seth Vernon"/>
    <s v="541 Church St,Richmond"/>
    <s v="Delhi"/>
    <x v="84"/>
    <x v="0"/>
    <x v="0"/>
    <x v="0"/>
    <x v="1"/>
    <s v="Artisan Poly Binder Pockets"/>
    <x v="0"/>
    <x v="0"/>
    <s v="Regular Air"/>
    <d v="2019-08-08T00:00:00"/>
    <n v="225.99999999999997"/>
    <n v="358"/>
    <n v="132.00000000000003"/>
    <n v="46"/>
    <n v="16468"/>
    <n v="0.06"/>
    <n v="988.07999999999993"/>
    <n v="15479.92"/>
    <n v="547"/>
    <n v="16026.92"/>
    <x v="0"/>
  </r>
  <r>
    <s v="5201-1"/>
    <s v="Vivian Mathis"/>
    <s v="Crown Complex,Southbank"/>
    <s v="Delhi"/>
    <x v="85"/>
    <x v="0"/>
    <x v="0"/>
    <x v="0"/>
    <x v="0"/>
    <s v="Barrel Sharpener"/>
    <x v="0"/>
    <x v="3"/>
    <s v="Regular Air"/>
    <d v="2019-08-09T00:00:00"/>
    <n v="146"/>
    <n v="357"/>
    <n v="211"/>
    <n v="23"/>
    <n v="8211"/>
    <n v="0.09"/>
    <n v="738.99"/>
    <n v="7472.01"/>
    <n v="417"/>
    <n v="7889.01"/>
    <x v="0"/>
  </r>
  <r>
    <s v="5202-1"/>
    <s v="Harold Ryan"/>
    <s v="4A Lyons St,Strathfield"/>
    <s v="Mumbai"/>
    <x v="86"/>
    <x v="1"/>
    <x v="0"/>
    <x v="8"/>
    <x v="3"/>
    <s v="TechSavi Internet Navigator Keyboard"/>
    <x v="1"/>
    <x v="0"/>
    <s v="Express Air"/>
    <d v="2019-08-09T00:00:00"/>
    <n v="651"/>
    <n v="3098"/>
    <n v="2447"/>
    <n v="44"/>
    <n v="136312"/>
    <n v="0.02"/>
    <n v="2726.2400000000002"/>
    <n v="133585.76"/>
    <n v="650"/>
    <n v="134235.76"/>
    <x v="0"/>
  </r>
  <r>
    <s v="5204-1"/>
    <s v="Kean Takahito"/>
    <s v="21 Wentworth St,Parramatta"/>
    <s v="Mumbai"/>
    <x v="87"/>
    <x v="1"/>
    <x v="0"/>
    <x v="9"/>
    <x v="3"/>
    <s v="Binding Machine Supplies"/>
    <x v="0"/>
    <x v="0"/>
    <s v="Regular Air"/>
    <d v="2019-08-10T00:00:00"/>
    <n v="1838"/>
    <n v="2917"/>
    <n v="1079"/>
    <n v="8"/>
    <n v="23336"/>
    <n v="0.02"/>
    <n v="466.72"/>
    <n v="22869.279999999999"/>
    <n v="627"/>
    <n v="23496.28"/>
    <x v="0"/>
  </r>
  <r>
    <s v="5206-1"/>
    <s v="Tony Sayre"/>
    <s v="499-501 Lygon Street,Carlton North"/>
    <s v="Delhi"/>
    <x v="87"/>
    <x v="0"/>
    <x v="3"/>
    <x v="0"/>
    <x v="2"/>
    <s v="Cando PC940 Copier"/>
    <x v="1"/>
    <x v="5"/>
    <s v="Regular Air"/>
    <d v="2019-08-13T00:00:00"/>
    <n v="21600"/>
    <n v="44999"/>
    <n v="23399"/>
    <n v="40"/>
    <n v="1799960"/>
    <n v="0.04"/>
    <n v="71998.400000000009"/>
    <n v="1727961.6"/>
    <n v="2449"/>
    <n v="1730410.6"/>
    <x v="0"/>
  </r>
  <r>
    <s v="5207-1"/>
    <s v="Aaron Bergman"/>
    <s v="Westfield Mumbai,Mumbai"/>
    <s v="Mumbai"/>
    <x v="87"/>
    <x v="1"/>
    <x v="1"/>
    <x v="5"/>
    <x v="2"/>
    <s v="Cando S750 Color Inkjet Printer"/>
    <x v="1"/>
    <x v="2"/>
    <s v="Delivery Truck"/>
    <d v="2019-08-16T00:00:00"/>
    <n v="7500"/>
    <n v="12097"/>
    <n v="4597"/>
    <n v="35"/>
    <n v="423395"/>
    <n v="0.08"/>
    <n v="33871.599999999999"/>
    <n v="389523.4"/>
    <n v="2630"/>
    <n v="392153.4"/>
    <x v="0"/>
  </r>
  <r>
    <s v="5208-1"/>
    <s v="EdGoard Hooks"/>
    <s v="224A Gertrude St,Fitzroy"/>
    <s v="Delhi"/>
    <x v="88"/>
    <x v="0"/>
    <x v="2"/>
    <x v="1"/>
    <x v="0"/>
    <s v="Binder Posts"/>
    <x v="0"/>
    <x v="0"/>
    <s v="Regular Air"/>
    <d v="2019-08-12T00:00:00"/>
    <n v="350"/>
    <n v="574"/>
    <n v="224"/>
    <n v="50"/>
    <n v="28700"/>
    <n v="0.1"/>
    <n v="2870"/>
    <n v="25830"/>
    <n v="501"/>
    <n v="26331"/>
    <x v="0"/>
  </r>
  <r>
    <s v="5209-1"/>
    <s v="Liz Willingham"/>
    <s v="60 Commercial Rd,Prahran"/>
    <s v="Delhi"/>
    <x v="89"/>
    <x v="0"/>
    <x v="1"/>
    <x v="0"/>
    <x v="2"/>
    <s v="Binder Clips by OIC"/>
    <x v="0"/>
    <x v="1"/>
    <s v="Regular Air"/>
    <d v="2019-08-13T00:00:00"/>
    <n v="93"/>
    <n v="148"/>
    <n v="55"/>
    <n v="19"/>
    <n v="2812"/>
    <n v="0.09"/>
    <n v="253.07999999999998"/>
    <n v="2558.92"/>
    <n v="70"/>
    <n v="2628.92"/>
    <x v="0"/>
  </r>
  <r>
    <s v="5211-1"/>
    <s v="Dave Poirier"/>
    <s v="402 Argyle St,Moss Vale"/>
    <s v="Mumbai"/>
    <x v="90"/>
    <x v="1"/>
    <x v="3"/>
    <x v="5"/>
    <x v="0"/>
    <s v="Economy RollaGoay Files"/>
    <x v="0"/>
    <x v="0"/>
    <s v="Express Air"/>
    <d v="2019-08-14T00:00:00"/>
    <n v="6773"/>
    <n v="16520"/>
    <n v="9747"/>
    <n v="37"/>
    <n v="611240"/>
    <n v="0.04"/>
    <n v="24449.600000000002"/>
    <n v="586790.40000000002"/>
    <n v="1998.9999999999998"/>
    <n v="588789.4"/>
    <x v="0"/>
  </r>
  <r>
    <s v="5212-1"/>
    <s v="Justin Knight"/>
    <s v="Macquarie Centre Cnr Herring Road &amp; Goaterloo Road,Macquarie Park"/>
    <s v="Mumbai"/>
    <x v="91"/>
    <x v="1"/>
    <x v="1"/>
    <x v="3"/>
    <x v="2"/>
    <s v="Self-Adhesive Ring Binder Labels"/>
    <x v="0"/>
    <x v="0"/>
    <s v="Regular Air"/>
    <d v="2019-08-23T00:00:00"/>
    <n v="218.00000000000003"/>
    <n v="352"/>
    <n v="133.99999999999997"/>
    <n v="12"/>
    <n v="4224"/>
    <n v="0.04"/>
    <n v="168.96"/>
    <n v="4055.04"/>
    <n v="683"/>
    <n v="4738.04"/>
    <x v="0"/>
  </r>
  <r>
    <s v="5213-1"/>
    <s v="Aaron Bergman"/>
    <s v="Westfield Mumbai,Mumbai"/>
    <s v="Mumbai"/>
    <x v="92"/>
    <x v="1"/>
    <x v="1"/>
    <x v="5"/>
    <x v="0"/>
    <s v="Steady Liquid Accent Tank-Style Highlighters"/>
    <x v="0"/>
    <x v="1"/>
    <s v="Express Air"/>
    <d v="2019-08-16T00:00:00"/>
    <n v="131"/>
    <n v="284"/>
    <n v="153"/>
    <n v="13"/>
    <n v="3692"/>
    <n v="0.01"/>
    <n v="36.92"/>
    <n v="3655.08"/>
    <n v="93"/>
    <n v="3748.08"/>
    <x v="0"/>
  </r>
  <r>
    <s v="5214-1"/>
    <s v="Valerie Dominguez"/>
    <s v="37/59 Brewer Street"/>
    <s v="Goa"/>
    <x v="93"/>
    <x v="2"/>
    <x v="1"/>
    <x v="8"/>
    <x v="3"/>
    <s v="EcoTones Memo Sheets"/>
    <x v="0"/>
    <x v="1"/>
    <s v="Regular Air"/>
    <d v="2019-08-17T00:00:00"/>
    <n v="252"/>
    <n v="400"/>
    <n v="148"/>
    <n v="41"/>
    <n v="16400"/>
    <n v="0.02"/>
    <n v="328"/>
    <n v="16072"/>
    <n v="130"/>
    <n v="16202"/>
    <x v="0"/>
  </r>
  <r>
    <s v="5215-1"/>
    <s v="Jennifer Patt"/>
    <s v="523 King St,Newtown"/>
    <s v="Mumbai"/>
    <x v="94"/>
    <x v="1"/>
    <x v="0"/>
    <x v="9"/>
    <x v="0"/>
    <s v="3Max Polarizing Task Lamp with Clamp Arm, Light Gray"/>
    <x v="2"/>
    <x v="5"/>
    <s v="Express Air"/>
    <d v="2019-08-22T00:00:00"/>
    <n v="5616"/>
    <n v="13697.999999999998"/>
    <n v="8081.9999999999982"/>
    <n v="41"/>
    <n v="561617.99999999988"/>
    <n v="0.04"/>
    <n v="22464.719999999998"/>
    <n v="539153.27999999991"/>
    <n v="2449"/>
    <n v="541602.27999999991"/>
    <x v="0"/>
  </r>
  <r>
    <s v="5216-1"/>
    <s v="Cynthia Arntzen"/>
    <s v="Hoyts Entertainment Quarter 122 Lang Road,Moore Park"/>
    <s v="Mumbai"/>
    <x v="94"/>
    <x v="1"/>
    <x v="3"/>
    <x v="8"/>
    <x v="2"/>
    <s v="Steady Liquid Accent Highlighters"/>
    <x v="0"/>
    <x v="1"/>
    <s v="Regular Air"/>
    <d v="2019-08-22T00:00:00"/>
    <n v="347"/>
    <n v="668"/>
    <n v="321"/>
    <n v="5"/>
    <n v="3340"/>
    <n v="0.09"/>
    <n v="300.59999999999997"/>
    <n v="3039.4"/>
    <n v="150"/>
    <n v="3189.4"/>
    <x v="0"/>
  </r>
  <r>
    <s v="5218-1"/>
    <s v="Bradley Drucker"/>
    <s v="1 John St,Goaterloo"/>
    <s v="Mumbai"/>
    <x v="95"/>
    <x v="1"/>
    <x v="3"/>
    <x v="10"/>
    <x v="2"/>
    <s v="Economy RollaGoay Files"/>
    <x v="0"/>
    <x v="0"/>
    <s v="Regular Air"/>
    <d v="2019-08-24T00:00:00"/>
    <n v="6773"/>
    <n v="16520"/>
    <n v="9747"/>
    <n v="23"/>
    <n v="379960"/>
    <n v="7.0000000000000007E-2"/>
    <n v="26597.200000000001"/>
    <n v="353362.8"/>
    <n v="1998.9999999999998"/>
    <n v="355361.8"/>
    <x v="0"/>
  </r>
  <r>
    <s v="5220-1"/>
    <s v="Skye Norling"/>
    <s v="48 Albion St,Surry Hills"/>
    <s v="Mumbai"/>
    <x v="96"/>
    <x v="1"/>
    <x v="0"/>
    <x v="5"/>
    <x v="3"/>
    <s v="Apex Straight Scissors"/>
    <x v="0"/>
    <x v="3"/>
    <s v="Regular Air"/>
    <d v="2019-08-27T00:00:00"/>
    <n v="519"/>
    <n v="1298"/>
    <n v="779"/>
    <n v="45"/>
    <n v="58410"/>
    <n v="0.02"/>
    <n v="1168.2"/>
    <n v="57241.8"/>
    <n v="314"/>
    <n v="57555.8"/>
    <x v="0"/>
  </r>
  <r>
    <s v="5221-1"/>
    <s v="Bruce Degenhardt"/>
    <s v="501 George St,Mumbai"/>
    <s v="Mumbai"/>
    <x v="97"/>
    <x v="1"/>
    <x v="0"/>
    <x v="6"/>
    <x v="3"/>
    <s v="Smiths General Use 3-Ring Binders"/>
    <x v="0"/>
    <x v="0"/>
    <s v="Regular Air"/>
    <d v="2019-08-26T00:00:00"/>
    <n v="118"/>
    <n v="188"/>
    <n v="70"/>
    <n v="42"/>
    <n v="7896"/>
    <n v="0"/>
    <n v="0"/>
    <n v="7896"/>
    <n v="149"/>
    <n v="8045"/>
    <x v="0"/>
  </r>
  <r>
    <s v="5222-1"/>
    <s v="John Castell"/>
    <s v="38/133-145 Castlereagh St,Mumbai"/>
    <s v="Mumbai"/>
    <x v="97"/>
    <x v="1"/>
    <x v="3"/>
    <x v="5"/>
    <x v="4"/>
    <s v="Smiths Standard Envelopes"/>
    <x v="0"/>
    <x v="0"/>
    <s v="Regular Air"/>
    <d v="2019-08-26T00:00:00"/>
    <n v="352"/>
    <n v="568"/>
    <n v="216"/>
    <n v="32"/>
    <n v="18176"/>
    <n v="0.05"/>
    <n v="908.80000000000007"/>
    <n v="17267.2"/>
    <n v="139"/>
    <n v="17406.2"/>
    <x v="0"/>
  </r>
  <r>
    <s v="5224-1"/>
    <s v="Neil French"/>
    <s v="523 King St,Newtown"/>
    <s v="Mumbai"/>
    <x v="98"/>
    <x v="1"/>
    <x v="2"/>
    <x v="9"/>
    <x v="3"/>
    <s v="Artisan 481 Labels"/>
    <x v="0"/>
    <x v="0"/>
    <s v="Regular Air"/>
    <d v="2019-08-29T00:00:00"/>
    <n v="194"/>
    <n v="308"/>
    <n v="114"/>
    <n v="45"/>
    <n v="13860"/>
    <n v="0.04"/>
    <n v="554.4"/>
    <n v="13305.6"/>
    <n v="99"/>
    <n v="13404.6"/>
    <x v="0"/>
  </r>
  <r>
    <s v="5225-1"/>
    <s v="John Castell"/>
    <s v="38/133-145 Castlereagh St,Mumbai"/>
    <s v="Mumbai"/>
    <x v="99"/>
    <x v="1"/>
    <x v="2"/>
    <x v="5"/>
    <x v="3"/>
    <s v="Artisan Premier Heavy-Duty Binder with Round Locking Rings"/>
    <x v="0"/>
    <x v="0"/>
    <s v="Regular Air"/>
    <d v="2019-08-30T00:00:00"/>
    <n v="871.00000000000011"/>
    <n v="1428"/>
    <n v="556.99999999999989"/>
    <n v="8"/>
    <n v="11424"/>
    <n v="0.01"/>
    <n v="114.24000000000001"/>
    <n v="11309.76"/>
    <n v="299"/>
    <n v="11608.76"/>
    <x v="0"/>
  </r>
  <r>
    <s v="5226-1"/>
    <s v="Nancy Lomonaco"/>
    <s v="523 King St,Newtown"/>
    <s v="Mumbai"/>
    <x v="99"/>
    <x v="1"/>
    <x v="0"/>
    <x v="9"/>
    <x v="2"/>
    <s v="TechSavi Cordless Elite Duo"/>
    <x v="1"/>
    <x v="0"/>
    <s v="Regular Air"/>
    <d v="2019-09-03T00:00:00"/>
    <n v="6059"/>
    <n v="10098"/>
    <n v="4039"/>
    <n v="12"/>
    <n v="121176"/>
    <n v="0.04"/>
    <n v="4847.04"/>
    <n v="116328.96000000001"/>
    <n v="718"/>
    <n v="117046.96"/>
    <x v="0"/>
  </r>
  <r>
    <s v="5227-1"/>
    <s v="Nancy Lomonaco"/>
    <s v="523 King St,Newtown"/>
    <s v="Mumbai"/>
    <x v="100"/>
    <x v="1"/>
    <x v="0"/>
    <x v="9"/>
    <x v="4"/>
    <s v="Artisan Binder Labels"/>
    <x v="0"/>
    <x v="0"/>
    <s v="Express Air"/>
    <d v="2019-09-01T00:00:00"/>
    <n v="245.00000000000003"/>
    <n v="389"/>
    <n v="143.99999999999997"/>
    <n v="32"/>
    <n v="12448"/>
    <n v="0.09"/>
    <n v="1120.32"/>
    <n v="11327.68"/>
    <n v="701"/>
    <n v="12028.68"/>
    <x v="0"/>
  </r>
  <r>
    <s v="5229-1"/>
    <s v="Carol Triggs"/>
    <s v="15 Aberdeen Street"/>
    <s v="Goa"/>
    <x v="101"/>
    <x v="2"/>
    <x v="0"/>
    <x v="13"/>
    <x v="1"/>
    <s v="Smiths General Use 3-Ring Binders"/>
    <x v="0"/>
    <x v="0"/>
    <s v="Regular Air"/>
    <d v="2019-09-02T00:00:00"/>
    <n v="118"/>
    <n v="188"/>
    <n v="70"/>
    <n v="43"/>
    <n v="8084"/>
    <n v="0.03"/>
    <n v="242.51999999999998"/>
    <n v="7841.48"/>
    <n v="149"/>
    <n v="7990.48"/>
    <x v="0"/>
  </r>
  <r>
    <s v="5231-1"/>
    <s v="Andrew Allen"/>
    <s v="15 Aberdeen Street, Goa"/>
    <s v="Mumbai"/>
    <x v="102"/>
    <x v="1"/>
    <x v="1"/>
    <x v="4"/>
    <x v="0"/>
    <s v="Beekin 6 Outlet Metallic Surge Strip"/>
    <x v="0"/>
    <x v="0"/>
    <s v="Regular Air"/>
    <d v="2019-09-03T00:00:00"/>
    <n v="446"/>
    <n v="1089"/>
    <n v="643"/>
    <n v="9"/>
    <n v="9801"/>
    <n v="0.03"/>
    <n v="294.02999999999997"/>
    <n v="9506.9699999999993"/>
    <n v="450"/>
    <n v="9956.9699999999993"/>
    <x v="0"/>
  </r>
  <r>
    <s v="5232-1"/>
    <s v="Rob Haberlin"/>
    <s v="8 Rankins Lane ,Delhi"/>
    <s v="Delhi"/>
    <x v="103"/>
    <x v="0"/>
    <x v="1"/>
    <x v="1"/>
    <x v="2"/>
    <s v="Barrel Sharpener"/>
    <x v="0"/>
    <x v="3"/>
    <s v="Regular Air"/>
    <d v="2019-09-05T00:00:00"/>
    <n v="146"/>
    <n v="357"/>
    <n v="211"/>
    <n v="26"/>
    <n v="9282"/>
    <n v="0.04"/>
    <n v="371.28000000000003"/>
    <n v="8910.7199999999993"/>
    <n v="417"/>
    <n v="9327.7199999999993"/>
    <x v="0"/>
  </r>
  <r>
    <s v="5234-1"/>
    <s v="Darrin Martin"/>
    <s v="221 Barkly St,St Kilda"/>
    <s v="Delhi"/>
    <x v="104"/>
    <x v="0"/>
    <x v="3"/>
    <x v="0"/>
    <x v="3"/>
    <s v="Alto Memo Cubes"/>
    <x v="0"/>
    <x v="1"/>
    <s v="Express Air"/>
    <d v="2019-09-06T00:00:00"/>
    <n v="332"/>
    <n v="518"/>
    <n v="186"/>
    <n v="37"/>
    <n v="19166"/>
    <n v="7.0000000000000007E-2"/>
    <n v="1341.6200000000001"/>
    <n v="17824.38"/>
    <n v="204"/>
    <n v="18028.38"/>
    <x v="0"/>
  </r>
  <r>
    <s v="5235-1"/>
    <s v="Max Ludwig"/>
    <s v="6-8 O'Connell Street,Newtown"/>
    <s v="Mumbai"/>
    <x v="104"/>
    <x v="1"/>
    <x v="1"/>
    <x v="3"/>
    <x v="2"/>
    <s v="Artisan 48 Labels"/>
    <x v="0"/>
    <x v="0"/>
    <s v="Regular Air"/>
    <d v="2019-09-09T00:00:00"/>
    <n v="384"/>
    <n v="630"/>
    <n v="246"/>
    <n v="39"/>
    <n v="24570"/>
    <n v="0.1"/>
    <n v="2457"/>
    <n v="22113"/>
    <n v="50"/>
    <n v="22163"/>
    <x v="0"/>
  </r>
  <r>
    <s v="5236-1"/>
    <s v="Liz Price"/>
    <s v="Mumbai Fish Market, Bank Street, Mumbai"/>
    <s v="Mumbai"/>
    <x v="105"/>
    <x v="1"/>
    <x v="1"/>
    <x v="4"/>
    <x v="3"/>
    <s v="Artisan 481 Labels"/>
    <x v="0"/>
    <x v="0"/>
    <s v="Regular Air"/>
    <d v="2019-09-10T00:00:00"/>
    <n v="194"/>
    <n v="308"/>
    <n v="114"/>
    <n v="24"/>
    <n v="7392"/>
    <n v="0.04"/>
    <n v="295.68"/>
    <n v="7096.32"/>
    <n v="99"/>
    <n v="7195.32"/>
    <x v="0"/>
  </r>
  <r>
    <s v="5238-1"/>
    <s v="Grant Thornton"/>
    <s v="98 Holdsworth Street,Woollahra"/>
    <s v="Mumbai"/>
    <x v="106"/>
    <x v="1"/>
    <x v="1"/>
    <x v="5"/>
    <x v="3"/>
    <s v="Artisan Hi-Liter Fluorescent Desk Style Markers"/>
    <x v="0"/>
    <x v="1"/>
    <s v="Regular Air"/>
    <d v="2019-09-12T00:00:00"/>
    <n v="176"/>
    <n v="338"/>
    <n v="162"/>
    <n v="27"/>
    <n v="9126"/>
    <n v="0.08"/>
    <n v="730.08"/>
    <n v="8395.92"/>
    <n v="85"/>
    <n v="8480.92"/>
    <x v="0"/>
  </r>
  <r>
    <s v="5239-1"/>
    <s v="Delhitoria Brennan"/>
    <s v="Westfield 1 Anderson St,Chatswood"/>
    <s v="Mumbai"/>
    <x v="107"/>
    <x v="1"/>
    <x v="3"/>
    <x v="3"/>
    <x v="1"/>
    <s v="Beekin 6 Outlet Metallic Surge Strip"/>
    <x v="0"/>
    <x v="0"/>
    <s v="Regular Air"/>
    <d v="2019-09-14T00:00:00"/>
    <n v="446"/>
    <n v="1089"/>
    <n v="643"/>
    <n v="37"/>
    <n v="40293"/>
    <n v="0.1"/>
    <n v="4029.3"/>
    <n v="36263.699999999997"/>
    <n v="450"/>
    <n v="36713.699999999997"/>
    <x v="0"/>
  </r>
  <r>
    <s v="5240-1"/>
    <s v="Sarah Brown"/>
    <s v="10 O'Connell St,Mumbai"/>
    <s v="Mumbai"/>
    <x v="107"/>
    <x v="1"/>
    <x v="2"/>
    <x v="9"/>
    <x v="3"/>
    <s v="Security-Tint Envelopes"/>
    <x v="0"/>
    <x v="0"/>
    <s v="Regular Air"/>
    <d v="2019-09-15T00:00:00"/>
    <n v="488.99999999999994"/>
    <n v="764"/>
    <n v="275.00000000000006"/>
    <n v="44"/>
    <n v="33616"/>
    <n v="0.01"/>
    <n v="336.16"/>
    <n v="33279.839999999997"/>
    <n v="139"/>
    <n v="33418.839999999997"/>
    <x v="0"/>
  </r>
  <r>
    <s v="5241-1"/>
    <s v="Michael Granlund"/>
    <s v="359 Crown Street,Surry Hills"/>
    <s v="Mumbai"/>
    <x v="107"/>
    <x v="1"/>
    <x v="1"/>
    <x v="4"/>
    <x v="4"/>
    <s v="TechSavi Cordless Navigator Duo"/>
    <x v="1"/>
    <x v="0"/>
    <s v="Regular Air"/>
    <d v="2019-09-14T00:00:00"/>
    <n v="4211"/>
    <n v="8098"/>
    <n v="3887"/>
    <n v="34"/>
    <n v="275332"/>
    <n v="7.0000000000000007E-2"/>
    <n v="19273.240000000002"/>
    <n v="256058.76"/>
    <n v="718"/>
    <n v="256776.76"/>
    <x v="0"/>
  </r>
  <r>
    <s v="5242-1"/>
    <s v="Jasper Cacioppo"/>
    <s v="14 Knebworth Avenue"/>
    <s v="Goa"/>
    <x v="108"/>
    <x v="2"/>
    <x v="0"/>
    <x v="13"/>
    <x v="2"/>
    <s v="Apex Preferred Stainless Steel Scissors"/>
    <x v="0"/>
    <x v="3"/>
    <s v="Express Air"/>
    <d v="2019-09-18T00:00:00"/>
    <n v="250"/>
    <n v="568"/>
    <n v="318"/>
    <n v="46"/>
    <n v="26128"/>
    <n v="0.1"/>
    <n v="2612.8000000000002"/>
    <n v="23515.200000000001"/>
    <n v="360"/>
    <n v="23875.200000000001"/>
    <x v="0"/>
  </r>
  <r>
    <s v="5244-1"/>
    <s v="Marina Lichtenstein"/>
    <s v="188 Pitt Street,Mumbai"/>
    <s v="Mumbai"/>
    <x v="109"/>
    <x v="1"/>
    <x v="1"/>
    <x v="8"/>
    <x v="0"/>
    <s v="Binder Posts"/>
    <x v="0"/>
    <x v="0"/>
    <s v="Regular Air"/>
    <d v="2019-09-19T00:00:00"/>
    <n v="350"/>
    <n v="574"/>
    <n v="224"/>
    <n v="3"/>
    <n v="1722"/>
    <n v="0.08"/>
    <n v="137.76"/>
    <n v="1584.24"/>
    <n v="501"/>
    <n v="2085.2399999999998"/>
    <x v="0"/>
  </r>
  <r>
    <s v="5246-1"/>
    <s v="Fred Goasserman"/>
    <s v="61 York St,Mumbai"/>
    <s v="Mumbai"/>
    <x v="110"/>
    <x v="1"/>
    <x v="0"/>
    <x v="2"/>
    <x v="2"/>
    <s v="Artisan Flip-Chart Easel Binder, Black"/>
    <x v="0"/>
    <x v="0"/>
    <s v="Express Air"/>
    <d v="2019-09-25T00:00:00"/>
    <n v="1388"/>
    <n v="2238"/>
    <n v="850"/>
    <n v="16"/>
    <n v="35808"/>
    <n v="0"/>
    <n v="0"/>
    <n v="35808"/>
    <n v="1510"/>
    <n v="37318"/>
    <x v="0"/>
  </r>
  <r>
    <s v="5247-1"/>
    <s v="Ann Chong"/>
    <s v="101 Murray Street, Goa"/>
    <s v="Mumbai"/>
    <x v="111"/>
    <x v="1"/>
    <x v="1"/>
    <x v="12"/>
    <x v="0"/>
    <s v="Artisan Arch Ring Binders"/>
    <x v="0"/>
    <x v="0"/>
    <s v="Regular Air"/>
    <d v="2019-09-21T00:00:00"/>
    <n v="3602.0000000000005"/>
    <n v="5810"/>
    <n v="2207.9999999999995"/>
    <n v="7"/>
    <n v="40670"/>
    <n v="0.1"/>
    <n v="4067"/>
    <n v="36603"/>
    <n v="149"/>
    <n v="36752"/>
    <x v="0"/>
  </r>
  <r>
    <s v="5248-1"/>
    <s v="Mick Crebagga"/>
    <s v="53-55 Liverpool St,Mumbai"/>
    <s v="Mumbai"/>
    <x v="112"/>
    <x v="1"/>
    <x v="0"/>
    <x v="8"/>
    <x v="1"/>
    <s v="Office Shears by Apex"/>
    <x v="0"/>
    <x v="3"/>
    <s v="Regular Air"/>
    <d v="2019-09-24T00:00:00"/>
    <n v="94"/>
    <n v="208"/>
    <n v="114"/>
    <n v="43"/>
    <n v="8944"/>
    <n v="0.05"/>
    <n v="447.20000000000005"/>
    <n v="8496.7999999999993"/>
    <n v="256"/>
    <n v="8752.7999999999993"/>
    <x v="0"/>
  </r>
  <r>
    <s v="5250-1"/>
    <s v="Chloris Kastensmidt"/>
    <s v="7/370-374 Delhitoria Ave,Chatswood"/>
    <s v="Mumbai"/>
    <x v="113"/>
    <x v="1"/>
    <x v="2"/>
    <x v="7"/>
    <x v="2"/>
    <s v="210 Trimline Phone, White"/>
    <x v="1"/>
    <x v="4"/>
    <s v="Regular Air"/>
    <d v="2019-09-30T00:00:00"/>
    <n v="991"/>
    <n v="1599"/>
    <n v="608"/>
    <n v="27"/>
    <n v="43173"/>
    <n v="0.01"/>
    <n v="431.73"/>
    <n v="42741.27"/>
    <n v="1128"/>
    <n v="43869.27"/>
    <x v="0"/>
  </r>
  <r>
    <s v="5251-1"/>
    <s v="Aleksandra GannaGoay"/>
    <s v="508/130 Mounts Bay Road, Goa"/>
    <s v="Goa"/>
    <x v="114"/>
    <x v="2"/>
    <x v="0"/>
    <x v="8"/>
    <x v="4"/>
    <s v="Alto Memo Cubes"/>
    <x v="0"/>
    <x v="1"/>
    <s v="Regular Air"/>
    <d v="2019-09-28T00:00:00"/>
    <n v="332"/>
    <n v="518"/>
    <n v="186"/>
    <n v="23"/>
    <n v="11914"/>
    <n v="0.05"/>
    <n v="595.70000000000005"/>
    <n v="11318.3"/>
    <n v="204"/>
    <n v="11522.3"/>
    <x v="0"/>
  </r>
  <r>
    <s v="5253-1"/>
    <s v="Maribeth Dona"/>
    <s v="8 Rankins Lane ,Delhi"/>
    <s v="Delhi"/>
    <x v="114"/>
    <x v="0"/>
    <x v="0"/>
    <x v="1"/>
    <x v="0"/>
    <s v="Multi-Use Personal File Cart and Caster Set, Three Stacking Bins"/>
    <x v="0"/>
    <x v="0"/>
    <s v="Regular Air"/>
    <d v="2019-09-28T00:00:00"/>
    <n v="1495"/>
    <n v="3476"/>
    <n v="1981"/>
    <n v="15"/>
    <n v="52140"/>
    <n v="0.09"/>
    <n v="4692.5999999999995"/>
    <n v="47447.4"/>
    <n v="822.00000000000011"/>
    <n v="48269.4"/>
    <x v="0"/>
  </r>
  <r>
    <s v="5254-1"/>
    <s v="Michael Grace"/>
    <s v="402 Argyle St,Moss Vale"/>
    <s v="Mumbai"/>
    <x v="115"/>
    <x v="1"/>
    <x v="1"/>
    <x v="5"/>
    <x v="2"/>
    <s v="Desktop 3-Pocket Hot File"/>
    <x v="0"/>
    <x v="0"/>
    <s v="Regular Air"/>
    <d v="2019-10-02T00:00:00"/>
    <n v="2218"/>
    <n v="5410"/>
    <n v="3192"/>
    <n v="19"/>
    <n v="102790"/>
    <n v="0.1"/>
    <n v="10279"/>
    <n v="92511"/>
    <n v="1998.9999999999998"/>
    <n v="94510"/>
    <x v="0"/>
  </r>
  <r>
    <s v="5256-1"/>
    <s v="Cynthia Delaney"/>
    <s v="1/160 Anzac Parade,Kensington"/>
    <s v="Mumbai"/>
    <x v="116"/>
    <x v="1"/>
    <x v="1"/>
    <x v="5"/>
    <x v="3"/>
    <s v="Alto Memo Cubes"/>
    <x v="0"/>
    <x v="1"/>
    <s v="Regular Air"/>
    <d v="2019-10-02T00:00:00"/>
    <n v="332"/>
    <n v="518"/>
    <n v="186"/>
    <n v="10"/>
    <n v="5180"/>
    <n v="0.01"/>
    <n v="51.800000000000004"/>
    <n v="5128.2"/>
    <n v="204"/>
    <n v="5332.2"/>
    <x v="0"/>
  </r>
  <r>
    <s v="5257-1"/>
    <s v="John Dryer"/>
    <s v="8 Rankins Lane ,Delhi"/>
    <s v="Delhi"/>
    <x v="117"/>
    <x v="0"/>
    <x v="1"/>
    <x v="1"/>
    <x v="4"/>
    <s v="Laser DVD-RAM discs"/>
    <x v="1"/>
    <x v="3"/>
    <s v="Express Air"/>
    <d v="2019-10-02T00:00:00"/>
    <n v="2018"/>
    <n v="3540.9999999999995"/>
    <n v="1522.9999999999995"/>
    <n v="16"/>
    <n v="56655.999999999993"/>
    <n v="0"/>
    <n v="0"/>
    <n v="56655.999999999993"/>
    <n v="199"/>
    <n v="56854.999999999993"/>
    <x v="0"/>
  </r>
  <r>
    <s v="5259-1"/>
    <s v="Eric Barreto"/>
    <s v="14 Money Street"/>
    <s v="Goa"/>
    <x v="118"/>
    <x v="2"/>
    <x v="2"/>
    <x v="4"/>
    <x v="0"/>
    <s v="DrawIt Colored Pencils, 48-Color Set"/>
    <x v="0"/>
    <x v="1"/>
    <s v="Express Air"/>
    <d v="2019-10-04T00:00:00"/>
    <n v="2156"/>
    <n v="3654.9999999999995"/>
    <n v="1498.9999999999995"/>
    <n v="46"/>
    <n v="168129.99999999997"/>
    <n v="0.05"/>
    <n v="8406.4999999999982"/>
    <n v="159723.49999999997"/>
    <n v="1389"/>
    <n v="161112.49999999997"/>
    <x v="0"/>
  </r>
  <r>
    <s v="5260-1"/>
    <s v="Carlos Daly"/>
    <s v="5/63-71 Enmore Rd,Newtown"/>
    <s v="Mumbai"/>
    <x v="119"/>
    <x v="1"/>
    <x v="1"/>
    <x v="10"/>
    <x v="0"/>
    <s v="Deluxe RollaGoay Locking File with Drawer"/>
    <x v="0"/>
    <x v="0"/>
    <s v="Regular Air"/>
    <d v="2019-10-05T00:00:00"/>
    <n v="17883"/>
    <n v="41588"/>
    <n v="23705"/>
    <n v="2"/>
    <n v="83176"/>
    <n v="0.08"/>
    <n v="6654.08"/>
    <n v="76521.919999999998"/>
    <n v="1137"/>
    <n v="77658.92"/>
    <x v="0"/>
  </r>
  <r>
    <s v="5261-1"/>
    <s v="Joni Goasserman"/>
    <s v="Westfield Mumbai,Mumbai"/>
    <s v="Mumbai"/>
    <x v="120"/>
    <x v="1"/>
    <x v="2"/>
    <x v="5"/>
    <x v="2"/>
    <s v="600 Series Flip"/>
    <x v="1"/>
    <x v="0"/>
    <s v="Regular Air"/>
    <d v="2019-10-12T00:00:00"/>
    <n v="4128"/>
    <n v="9599"/>
    <n v="5471"/>
    <n v="17"/>
    <n v="163183"/>
    <n v="0.09"/>
    <n v="14686.47"/>
    <n v="148496.53"/>
    <n v="899"/>
    <n v="149395.53"/>
    <x v="0"/>
  </r>
  <r>
    <s v="5263-1"/>
    <s v="Neil Knudson"/>
    <s v="4A Lyons St,Strathfield"/>
    <s v="Mumbai"/>
    <x v="120"/>
    <x v="1"/>
    <x v="1"/>
    <x v="8"/>
    <x v="4"/>
    <s v="Economy Binders"/>
    <x v="0"/>
    <x v="0"/>
    <s v="Regular Air"/>
    <d v="2019-10-07T00:00:00"/>
    <n v="133"/>
    <n v="208"/>
    <n v="75"/>
    <n v="16"/>
    <n v="3328"/>
    <n v="0.04"/>
    <n v="133.12"/>
    <n v="3194.88"/>
    <n v="149"/>
    <n v="3343.88"/>
    <x v="0"/>
  </r>
  <r>
    <s v="5265-1"/>
    <s v="Roy Skaria"/>
    <s v="2/797 Botany Rd,Rosebery"/>
    <s v="Mumbai"/>
    <x v="121"/>
    <x v="1"/>
    <x v="1"/>
    <x v="6"/>
    <x v="4"/>
    <s v="1726 Digital AMaharashtraering Machine"/>
    <x v="1"/>
    <x v="4"/>
    <s v="Regular Air"/>
    <d v="2019-10-07T00:00:00"/>
    <n v="882"/>
    <n v="2099"/>
    <n v="1217"/>
    <n v="25"/>
    <n v="52475"/>
    <n v="0.05"/>
    <n v="2623.75"/>
    <n v="49851.25"/>
    <n v="480.99999999999994"/>
    <n v="50332.25"/>
    <x v="0"/>
  </r>
  <r>
    <s v="5267-1"/>
    <s v="Frank Merwin"/>
    <s v="24 Addison Rd,Marrickville"/>
    <s v="Mumbai"/>
    <x v="122"/>
    <x v="1"/>
    <x v="1"/>
    <x v="13"/>
    <x v="4"/>
    <s v="Pizazz Drawing Pencil Set"/>
    <x v="0"/>
    <x v="1"/>
    <s v="Regular Air"/>
    <d v="2019-10-11T00:00:00"/>
    <n v="153"/>
    <n v="278"/>
    <n v="125"/>
    <n v="6"/>
    <n v="1668"/>
    <n v="0.01"/>
    <n v="16.68"/>
    <n v="1651.32"/>
    <n v="134"/>
    <n v="1785.32"/>
    <x v="0"/>
  </r>
  <r>
    <s v="5268-1"/>
    <s v="Stephanie Ulpright"/>
    <s v="541 Church St ,Richmond"/>
    <s v="Delhi"/>
    <x v="123"/>
    <x v="0"/>
    <x v="2"/>
    <x v="0"/>
    <x v="3"/>
    <s v="Artisan Binder Labels"/>
    <x v="0"/>
    <x v="0"/>
    <s v="Regular Air"/>
    <d v="2019-10-13T00:00:00"/>
    <n v="245.00000000000003"/>
    <n v="389"/>
    <n v="143.99999999999997"/>
    <n v="2"/>
    <n v="778"/>
    <n v="7.0000000000000007E-2"/>
    <n v="54.460000000000008"/>
    <n v="723.54"/>
    <n v="701"/>
    <n v="1424.54"/>
    <x v="0"/>
  </r>
  <r>
    <s v="5268-2"/>
    <s v="Stephanie Ulpright"/>
    <s v="541 Church St ,Richmond"/>
    <s v="Delhi"/>
    <x v="123"/>
    <x v="0"/>
    <x v="2"/>
    <x v="0"/>
    <x v="3"/>
    <s v="Economy RollaGoay Files"/>
    <x v="0"/>
    <x v="0"/>
    <s v="Regular Air"/>
    <d v="2019-10-12T00:00:00"/>
    <n v="6773"/>
    <n v="16520"/>
    <n v="9747"/>
    <n v="6"/>
    <n v="99120"/>
    <n v="0.09"/>
    <n v="8920.7999999999993"/>
    <n v="90199.2"/>
    <n v="1998.9999999999998"/>
    <n v="92198.2"/>
    <x v="0"/>
  </r>
  <r>
    <s v="5272-1"/>
    <s v="Amy Cox"/>
    <s v="15 Aberdeen Street, Goa"/>
    <s v="Mumbai"/>
    <x v="123"/>
    <x v="1"/>
    <x v="3"/>
    <x v="9"/>
    <x v="1"/>
    <s v="Pizazz Dustless Chalk Sticks"/>
    <x v="0"/>
    <x v="1"/>
    <s v="Regular Air"/>
    <d v="2019-10-12T00:00:00"/>
    <n v="109.00000000000001"/>
    <n v="168"/>
    <n v="58.999999999999986"/>
    <n v="38"/>
    <n v="6384"/>
    <n v="7.0000000000000007E-2"/>
    <n v="446.88000000000005"/>
    <n v="5937.12"/>
    <n v="100"/>
    <n v="6037.12"/>
    <x v="0"/>
  </r>
  <r>
    <s v="5274-1"/>
    <s v="Sylvia Foulston"/>
    <s v="101 Murray Street"/>
    <s v="Goa"/>
    <x v="124"/>
    <x v="2"/>
    <x v="1"/>
    <x v="8"/>
    <x v="1"/>
    <s v="300 Series Non-Flip"/>
    <x v="1"/>
    <x v="0"/>
    <s v="Regular Air"/>
    <d v="2019-10-14T00:00:00"/>
    <n v="6240"/>
    <n v="15599"/>
    <n v="9359"/>
    <n v="48"/>
    <n v="748752"/>
    <n v="0.04"/>
    <n v="29950.080000000002"/>
    <n v="718801.92000000004"/>
    <n v="808"/>
    <n v="719609.92"/>
    <x v="0"/>
  </r>
  <r>
    <s v="5274-2"/>
    <s v="Sylvia Foulston"/>
    <s v="101 Murray Street"/>
    <s v="Goa"/>
    <x v="124"/>
    <x v="2"/>
    <x v="1"/>
    <x v="8"/>
    <x v="1"/>
    <s v="3Max Organizer Strips"/>
    <x v="0"/>
    <x v="0"/>
    <s v="Regular Air"/>
    <d v="2019-10-13T00:00:00"/>
    <n v="340"/>
    <n v="540"/>
    <n v="200"/>
    <n v="8"/>
    <n v="4320"/>
    <n v="0.08"/>
    <n v="345.6"/>
    <n v="3974.4"/>
    <n v="778"/>
    <n v="4752.3999999999996"/>
    <x v="0"/>
  </r>
  <r>
    <s v="5277-1"/>
    <s v="Paul MacIntyre"/>
    <s v="60 Commercial Rd,Prahran"/>
    <s v="Delhi"/>
    <x v="125"/>
    <x v="0"/>
    <x v="1"/>
    <x v="0"/>
    <x v="1"/>
    <s v="12 Colored Short Pencils"/>
    <x v="0"/>
    <x v="1"/>
    <s v="Regular Air"/>
    <d v="2019-10-22T00:00:00"/>
    <n v="109.00000000000001"/>
    <n v="260"/>
    <n v="151"/>
    <n v="36"/>
    <n v="9360"/>
    <n v="0"/>
    <n v="0"/>
    <n v="9360"/>
    <n v="240"/>
    <n v="9600"/>
    <x v="0"/>
  </r>
  <r>
    <s v="5278-1"/>
    <s v="Cindy SteGoart"/>
    <s v="1/173-179 Bronte Rd,Goaverley"/>
    <s v="Mumbai"/>
    <x v="125"/>
    <x v="1"/>
    <x v="1"/>
    <x v="2"/>
    <x v="1"/>
    <s v="Artisan 479 Labels"/>
    <x v="0"/>
    <x v="0"/>
    <s v="Express Air"/>
    <d v="2019-10-20T00:00:00"/>
    <n v="159"/>
    <n v="261"/>
    <n v="102"/>
    <n v="1"/>
    <n v="261"/>
    <n v="0.06"/>
    <n v="15.66"/>
    <n v="245.34"/>
    <n v="50"/>
    <n v="295.34000000000003"/>
    <x v="0"/>
  </r>
  <r>
    <s v="5279-1"/>
    <s v="Tamara Willingham"/>
    <s v="Mumbai Fish Market, Bank Street, Mumbai"/>
    <s v="Mumbai"/>
    <x v="125"/>
    <x v="1"/>
    <x v="1"/>
    <x v="4"/>
    <x v="4"/>
    <s v="Artisan Hanging File Binders"/>
    <x v="0"/>
    <x v="0"/>
    <s v="Regular Air"/>
    <d v="2019-10-21T00:00:00"/>
    <n v="365"/>
    <n v="598"/>
    <n v="233"/>
    <n v="21"/>
    <n v="12558"/>
    <n v="0.02"/>
    <n v="251.16"/>
    <n v="12306.84"/>
    <n v="149"/>
    <n v="12455.84"/>
    <x v="0"/>
  </r>
  <r>
    <s v="5280-1"/>
    <s v="Darrin Sayre"/>
    <s v="Mumbai Fish Market, Bank Street, Mumbai"/>
    <s v="Mumbai"/>
    <x v="126"/>
    <x v="1"/>
    <x v="2"/>
    <x v="4"/>
    <x v="3"/>
    <s v="Artisan Hanging File Binders"/>
    <x v="0"/>
    <x v="0"/>
    <s v="Regular Air"/>
    <d v="2019-10-23T00:00:00"/>
    <n v="365"/>
    <n v="598"/>
    <n v="233"/>
    <n v="40"/>
    <n v="23920"/>
    <n v="0"/>
    <n v="0"/>
    <n v="23920"/>
    <n v="149"/>
    <n v="24069"/>
    <x v="0"/>
  </r>
  <r>
    <s v="5282-1"/>
    <s v="Amy Cox"/>
    <s v="101/12 Delhitoria Ave, Goa"/>
    <s v="Mumbai"/>
    <x v="126"/>
    <x v="1"/>
    <x v="3"/>
    <x v="9"/>
    <x v="3"/>
    <s v="Smiths General Use 3-Ring Binders"/>
    <x v="0"/>
    <x v="0"/>
    <s v="Regular Air"/>
    <d v="2019-10-23T00:00:00"/>
    <n v="118"/>
    <n v="188"/>
    <n v="70"/>
    <n v="33"/>
    <n v="6204"/>
    <n v="7.0000000000000007E-2"/>
    <n v="434.28000000000003"/>
    <n v="5769.72"/>
    <n v="149"/>
    <n v="5918.72"/>
    <x v="0"/>
  </r>
  <r>
    <s v="5284-1"/>
    <s v="Ed Jacobs"/>
    <s v="22 CiDelhi Rd,Auburn"/>
    <s v="Mumbai"/>
    <x v="127"/>
    <x v="1"/>
    <x v="3"/>
    <x v="11"/>
    <x v="0"/>
    <s v="Angle-D Binders with Locking Rings, Label Holders"/>
    <x v="0"/>
    <x v="0"/>
    <s v="Regular Air"/>
    <d v="2019-10-27T00:00:00"/>
    <n v="453"/>
    <n v="730"/>
    <n v="277"/>
    <n v="31"/>
    <n v="22630"/>
    <n v="0.03"/>
    <n v="678.9"/>
    <n v="21951.1"/>
    <n v="772"/>
    <n v="22723.1"/>
    <x v="0"/>
  </r>
  <r>
    <s v="5286-1"/>
    <s v="Dan Campbell"/>
    <s v="1/173-179 Bronte Rd,Goaverley"/>
    <s v="Mumbai"/>
    <x v="128"/>
    <x v="1"/>
    <x v="3"/>
    <x v="2"/>
    <x v="0"/>
    <s v="Brown Kraft Recycled Envelopes"/>
    <x v="0"/>
    <x v="0"/>
    <s v="Regular Air"/>
    <d v="2019-10-27T00:00:00"/>
    <n v="1104"/>
    <n v="1698"/>
    <n v="594"/>
    <n v="27"/>
    <n v="45846"/>
    <n v="0.1"/>
    <n v="4584.6000000000004"/>
    <n v="41261.4"/>
    <n v="1239"/>
    <n v="42500.4"/>
    <x v="0"/>
  </r>
  <r>
    <s v="5288-1"/>
    <s v="Shahid Shariari"/>
    <s v="3/219 Canley Vale Road,Canley Heights"/>
    <s v="Mumbai"/>
    <x v="129"/>
    <x v="1"/>
    <x v="2"/>
    <x v="11"/>
    <x v="3"/>
    <s v="3Max Organizer Strips"/>
    <x v="0"/>
    <x v="0"/>
    <s v="Regular Air"/>
    <d v="2019-10-28T00:00:00"/>
    <n v="340"/>
    <n v="540"/>
    <n v="200"/>
    <n v="47"/>
    <n v="25380"/>
    <n v="0.03"/>
    <n v="761.4"/>
    <n v="24618.6"/>
    <n v="778"/>
    <n v="25396.6"/>
    <x v="0"/>
  </r>
  <r>
    <s v="5290-1"/>
    <s v="Toby Knight"/>
    <s v="Crown Complex,Southbank"/>
    <s v="Delhi"/>
    <x v="130"/>
    <x v="0"/>
    <x v="1"/>
    <x v="1"/>
    <x v="0"/>
    <s v="Laser Neon Mac Format Diskettes, 10/Pack"/>
    <x v="1"/>
    <x v="3"/>
    <s v="Regular Air"/>
    <d v="2019-10-29T00:00:00"/>
    <n v="187"/>
    <n v="811.99999999999989"/>
    <n v="624.99999999999989"/>
    <n v="37"/>
    <n v="30043.999999999996"/>
    <n v="0"/>
    <n v="0"/>
    <n v="30043.999999999996"/>
    <n v="283"/>
    <n v="30326.999999999996"/>
    <x v="0"/>
  </r>
  <r>
    <s v="5291-1"/>
    <s v="Paul Prost"/>
    <s v="120 HardGoare St,Delhi"/>
    <s v="Delhi"/>
    <x v="130"/>
    <x v="0"/>
    <x v="1"/>
    <x v="1"/>
    <x v="0"/>
    <s v="Steady 52201 APSCO Electric Pencil Sharpener"/>
    <x v="0"/>
    <x v="3"/>
    <s v="Express Air"/>
    <d v="2019-10-29T00:00:00"/>
    <n v="1680"/>
    <n v="4097"/>
    <n v="2417"/>
    <n v="11"/>
    <n v="45067"/>
    <n v="0.03"/>
    <n v="1352.01"/>
    <n v="43714.99"/>
    <n v="899"/>
    <n v="44613.99"/>
    <x v="0"/>
  </r>
  <r>
    <s v="5292-1"/>
    <s v="Sung Chung"/>
    <s v="127 Liverpool St,Mumbai"/>
    <s v="Mumbai"/>
    <x v="131"/>
    <x v="1"/>
    <x v="0"/>
    <x v="6"/>
    <x v="1"/>
    <s v="Artisan 481 Labels"/>
    <x v="0"/>
    <x v="0"/>
    <s v="Regular Air"/>
    <d v="2019-10-30T00:00:00"/>
    <n v="194"/>
    <n v="308"/>
    <n v="114"/>
    <n v="41"/>
    <n v="12628"/>
    <n v="0.04"/>
    <n v="505.12"/>
    <n v="12122.88"/>
    <n v="99"/>
    <n v="12221.88"/>
    <x v="0"/>
  </r>
  <r>
    <s v="5294-1"/>
    <s v="Kristina Nunn"/>
    <s v="22 CiDelhi Rd,Auburn"/>
    <s v="Mumbai"/>
    <x v="132"/>
    <x v="1"/>
    <x v="2"/>
    <x v="11"/>
    <x v="1"/>
    <s v="Laser Neon Mac Format Diskettes, 10/Pack"/>
    <x v="1"/>
    <x v="3"/>
    <s v="Regular Air"/>
    <d v="2019-11-02T00:00:00"/>
    <n v="187"/>
    <n v="811.99999999999989"/>
    <n v="624.99999999999989"/>
    <n v="16"/>
    <n v="12991.999999999998"/>
    <n v="0.03"/>
    <n v="389.75999999999993"/>
    <n v="12602.239999999998"/>
    <n v="283"/>
    <n v="12885.239999999998"/>
    <x v="0"/>
  </r>
  <r>
    <s v="5296-1"/>
    <s v="Eugene Hildebrand"/>
    <s v="120 HardGoare St,Delhi"/>
    <s v="Delhi"/>
    <x v="133"/>
    <x v="0"/>
    <x v="0"/>
    <x v="0"/>
    <x v="4"/>
    <s v="Angle-D Binders with Locking Rings, Label Holders"/>
    <x v="0"/>
    <x v="0"/>
    <s v="Regular Air"/>
    <d v="2019-11-03T00:00:00"/>
    <n v="453"/>
    <n v="730"/>
    <n v="277"/>
    <n v="45"/>
    <n v="32850"/>
    <n v="0.04"/>
    <n v="1314"/>
    <n v="31536"/>
    <n v="772"/>
    <n v="32308"/>
    <x v="0"/>
  </r>
  <r>
    <s v="5298-1"/>
    <s v="Jeremy Lonsdale"/>
    <s v="163 Concord Road,North Strathfield"/>
    <s v="Mumbai"/>
    <x v="134"/>
    <x v="1"/>
    <x v="1"/>
    <x v="10"/>
    <x v="1"/>
    <s v="Apex Straight Scissors"/>
    <x v="0"/>
    <x v="3"/>
    <s v="Regular Air"/>
    <d v="2019-11-03T00:00:00"/>
    <n v="519"/>
    <n v="1298"/>
    <n v="779"/>
    <n v="40"/>
    <n v="51920"/>
    <n v="0.05"/>
    <n v="2596"/>
    <n v="49324"/>
    <n v="314"/>
    <n v="49638"/>
    <x v="0"/>
  </r>
  <r>
    <s v="5299-1"/>
    <s v="Delhitoria Pisteka"/>
    <s v="8/2 EdGoard Street"/>
    <s v="Goa"/>
    <x v="135"/>
    <x v="2"/>
    <x v="1"/>
    <x v="5"/>
    <x v="3"/>
    <s v="Artisan 487 Labels"/>
    <x v="0"/>
    <x v="0"/>
    <s v="Regular Air"/>
    <d v="2019-11-07T00:00:00"/>
    <n v="229"/>
    <n v="369"/>
    <n v="140"/>
    <n v="42"/>
    <n v="15498"/>
    <n v="0.04"/>
    <n v="619.91999999999996"/>
    <n v="14878.08"/>
    <n v="50"/>
    <n v="14928.08"/>
    <x v="0"/>
  </r>
  <r>
    <s v="5300-1"/>
    <s v="Liz Carlisle"/>
    <s v="797 Botany Rd,Rosebery"/>
    <s v="Mumbai"/>
    <x v="135"/>
    <x v="1"/>
    <x v="1"/>
    <x v="4"/>
    <x v="1"/>
    <s v="Lumi Crayons"/>
    <x v="0"/>
    <x v="1"/>
    <s v="Regular Air"/>
    <d v="2019-11-06T00:00:00"/>
    <n v="522"/>
    <n v="985"/>
    <n v="463"/>
    <n v="27"/>
    <n v="26595"/>
    <n v="0.1"/>
    <n v="2659.5"/>
    <n v="23935.5"/>
    <n v="482"/>
    <n v="24417.5"/>
    <x v="0"/>
  </r>
  <r>
    <s v="5302-1"/>
    <s v="Dennis Kane"/>
    <s v="33/4 Barangaroo Avenue,Mumbai"/>
    <s v="Mumbai"/>
    <x v="136"/>
    <x v="1"/>
    <x v="3"/>
    <x v="5"/>
    <x v="4"/>
    <s v="Steady Major Accent Highlighters"/>
    <x v="0"/>
    <x v="1"/>
    <s v="Express Air"/>
    <d v="2019-11-08T00:00:00"/>
    <n v="375"/>
    <n v="708"/>
    <n v="333"/>
    <n v="29"/>
    <n v="20532"/>
    <n v="7.0000000000000007E-2"/>
    <n v="1437.2400000000002"/>
    <n v="19094.759999999998"/>
    <n v="235"/>
    <n v="19329.759999999998"/>
    <x v="0"/>
  </r>
  <r>
    <s v="5303-1"/>
    <s v="Tom Prescott"/>
    <s v="8 Rankins Lane ,Delhi"/>
    <s v="Delhi"/>
    <x v="137"/>
    <x v="0"/>
    <x v="3"/>
    <x v="1"/>
    <x v="2"/>
    <s v="Alto Memo Cubes"/>
    <x v="0"/>
    <x v="1"/>
    <s v="Regular Air"/>
    <d v="2019-11-09T00:00:00"/>
    <n v="332"/>
    <n v="518"/>
    <n v="186"/>
    <n v="8"/>
    <n v="4144"/>
    <n v="0.06"/>
    <n v="248.64"/>
    <n v="3895.36"/>
    <n v="204"/>
    <n v="4099.3600000000006"/>
    <x v="0"/>
  </r>
  <r>
    <s v="5304-1"/>
    <s v="Jas OCarroll"/>
    <s v="3 Carrington Road ,Box Hill"/>
    <s v="Delhi"/>
    <x v="138"/>
    <x v="0"/>
    <x v="1"/>
    <x v="0"/>
    <x v="4"/>
    <s v="Artisan Durable Poly Binders"/>
    <x v="0"/>
    <x v="0"/>
    <s v="Regular Air"/>
    <d v="2019-11-14T00:00:00"/>
    <n v="337"/>
    <n v="553"/>
    <n v="216"/>
    <n v="17"/>
    <n v="9401"/>
    <n v="0.02"/>
    <n v="188.02"/>
    <n v="9212.98"/>
    <n v="698"/>
    <n v="9910.98"/>
    <x v="0"/>
  </r>
  <r>
    <s v="5305-1"/>
    <s v="Liz Price"/>
    <s v="Mumbai Fish Market, Bank Street, Mumbai"/>
    <s v="Mumbai"/>
    <x v="139"/>
    <x v="1"/>
    <x v="2"/>
    <x v="4"/>
    <x v="3"/>
    <s v="Xit Blank Computer Paper"/>
    <x v="0"/>
    <x v="0"/>
    <s v="Regular Air"/>
    <d v="2019-11-17T00:00:00"/>
    <n v="1239"/>
    <n v="1998"/>
    <n v="759"/>
    <n v="47"/>
    <n v="93906"/>
    <n v="0.04"/>
    <n v="3756.2400000000002"/>
    <n v="90149.759999999995"/>
    <n v="577"/>
    <n v="90726.76"/>
    <x v="0"/>
  </r>
  <r>
    <s v="5307-1"/>
    <s v="Pamela Stobb"/>
    <s v="273 George Street,Mumbai"/>
    <s v="Mumbai"/>
    <x v="140"/>
    <x v="1"/>
    <x v="2"/>
    <x v="2"/>
    <x v="3"/>
    <s v="Aluminum Document Frame"/>
    <x v="2"/>
    <x v="3"/>
    <s v="Regular Air"/>
    <d v="2019-11-16T00:00:00"/>
    <n v="550"/>
    <n v="1222"/>
    <n v="672"/>
    <n v="27"/>
    <n v="32994"/>
    <n v="7.0000000000000007E-2"/>
    <n v="2309.5800000000004"/>
    <n v="30684.42"/>
    <n v="285"/>
    <n v="30969.42"/>
    <x v="0"/>
  </r>
  <r>
    <s v="5309-1"/>
    <s v="Peter Fuller"/>
    <s v="Westfield Miranda, 600 KingsGoay,Miranda"/>
    <s v="Mumbai"/>
    <x v="140"/>
    <x v="1"/>
    <x v="1"/>
    <x v="12"/>
    <x v="1"/>
    <s v="Pizazz Colored Pencils"/>
    <x v="0"/>
    <x v="1"/>
    <s v="Regular Air"/>
    <d v="2019-11-17T00:00:00"/>
    <n v="176"/>
    <n v="294"/>
    <n v="118"/>
    <n v="23"/>
    <n v="6762"/>
    <n v="7.0000000000000007E-2"/>
    <n v="473.34000000000003"/>
    <n v="6288.66"/>
    <n v="81"/>
    <n v="6369.66"/>
    <x v="0"/>
  </r>
  <r>
    <s v="5310-1"/>
    <s v="Erin Ashbrook"/>
    <s v="61 York St,Mumbai"/>
    <s v="Mumbai"/>
    <x v="141"/>
    <x v="1"/>
    <x v="2"/>
    <x v="2"/>
    <x v="1"/>
    <s v="Adesso Programmable 142-Key Keyboard"/>
    <x v="1"/>
    <x v="0"/>
    <s v="Express Air"/>
    <d v="2019-11-19T00:00:00"/>
    <n v="3964"/>
    <n v="15247.999999999998"/>
    <n v="11283.999999999998"/>
    <n v="2"/>
    <n v="30495.999999999996"/>
    <n v="0.02"/>
    <n v="609.91999999999996"/>
    <n v="29886.079999999998"/>
    <n v="650"/>
    <n v="30536.079999999998"/>
    <x v="0"/>
  </r>
  <r>
    <s v="5311-1"/>
    <s v="Allen Armold"/>
    <s v="101/12 Delhitoria Ave, Goa"/>
    <s v="Delhi"/>
    <x v="141"/>
    <x v="0"/>
    <x v="0"/>
    <x v="1"/>
    <x v="1"/>
    <s v="Apex Office Executive Series Stainless Steel Trimmers"/>
    <x v="0"/>
    <x v="3"/>
    <s v="Regular Air"/>
    <d v="2019-11-18T00:00:00"/>
    <n v="351"/>
    <n v="857"/>
    <n v="506"/>
    <n v="24"/>
    <n v="20568"/>
    <n v="0.06"/>
    <n v="1234.08"/>
    <n v="19333.919999999998"/>
    <n v="614"/>
    <n v="19947.919999999998"/>
    <x v="0"/>
  </r>
  <r>
    <s v="5312-1"/>
    <s v="Eugene Barchas"/>
    <s v="Crown Complex,Southbank"/>
    <s v="Delhi"/>
    <x v="141"/>
    <x v="0"/>
    <x v="1"/>
    <x v="1"/>
    <x v="0"/>
    <s v="Artisan Binder Labels"/>
    <x v="0"/>
    <x v="0"/>
    <s v="Regular Air"/>
    <d v="2019-11-17T00:00:00"/>
    <n v="245.00000000000003"/>
    <n v="389"/>
    <n v="143.99999999999997"/>
    <n v="47"/>
    <n v="18283"/>
    <n v="0"/>
    <n v="0"/>
    <n v="18283"/>
    <n v="701"/>
    <n v="18984"/>
    <x v="0"/>
  </r>
  <r>
    <s v="5313-1"/>
    <s v="Phillip Flathmann"/>
    <s v="Macquarie Centre Cnr Herring Road &amp; Goaterloo Road,Macquarie Park"/>
    <s v="Mumbai"/>
    <x v="142"/>
    <x v="1"/>
    <x v="3"/>
    <x v="3"/>
    <x v="2"/>
    <s v="Smiths Metal Binder Clips"/>
    <x v="0"/>
    <x v="1"/>
    <s v="Regular Air"/>
    <d v="2019-11-20T00:00:00"/>
    <n v="160"/>
    <n v="262"/>
    <n v="102"/>
    <n v="26"/>
    <n v="6812"/>
    <n v="0.09"/>
    <n v="613.07999999999993"/>
    <n v="6198.92"/>
    <n v="80"/>
    <n v="6278.92"/>
    <x v="0"/>
  </r>
  <r>
    <s v="5314-1"/>
    <s v="Thomas Boland"/>
    <s v="18 Robinson Avenue"/>
    <s v="Goa"/>
    <x v="142"/>
    <x v="2"/>
    <x v="1"/>
    <x v="11"/>
    <x v="0"/>
    <s v="TypeRight  Top-Opening Peel &amp; Seel  Envelopes, Gray"/>
    <x v="0"/>
    <x v="0"/>
    <s v="Regular Air"/>
    <d v="2019-11-20T00:00:00"/>
    <n v="2156"/>
    <n v="3594"/>
    <n v="1438"/>
    <n v="19"/>
    <n v="68286"/>
    <n v="0.09"/>
    <n v="6145.74"/>
    <n v="62140.26"/>
    <n v="666"/>
    <n v="62806.26"/>
    <x v="0"/>
  </r>
  <r>
    <s v="5315-1"/>
    <s v="Chuck Magee"/>
    <s v="1-2/299 Sussex St,Mumbai"/>
    <s v="Mumbai"/>
    <x v="143"/>
    <x v="1"/>
    <x v="1"/>
    <x v="9"/>
    <x v="4"/>
    <s v="Alto Parchment Paper, Assorted Colors"/>
    <x v="0"/>
    <x v="0"/>
    <s v="Regular Air"/>
    <d v="2019-11-21T00:00:00"/>
    <n v="459"/>
    <n v="728"/>
    <n v="269"/>
    <n v="3"/>
    <n v="2184"/>
    <n v="0.01"/>
    <n v="21.84"/>
    <n v="2162.16"/>
    <n v="1115"/>
    <n v="3277.16"/>
    <x v="0"/>
  </r>
  <r>
    <s v="5316-1"/>
    <s v="Cindy SteGoart"/>
    <s v="1/173-179 Bronte Rd,Goaverley"/>
    <s v="Mumbai"/>
    <x v="144"/>
    <x v="1"/>
    <x v="2"/>
    <x v="2"/>
    <x v="2"/>
    <s v="Emerson C82 Color Inkjet Printer"/>
    <x v="1"/>
    <x v="2"/>
    <s v="Delivery Truck"/>
    <d v="2019-11-27T00:00:00"/>
    <n v="7679.0000000000009"/>
    <n v="11999"/>
    <n v="4319.9999999999991"/>
    <n v="4"/>
    <n v="47996"/>
    <n v="0.06"/>
    <n v="2879.7599999999998"/>
    <n v="45116.24"/>
    <n v="1400"/>
    <n v="46516.24"/>
    <x v="0"/>
  </r>
  <r>
    <s v="5318-1"/>
    <s v="Toby Knight"/>
    <s v="Crown Complex,Southbank"/>
    <s v="Delhi"/>
    <x v="144"/>
    <x v="0"/>
    <x v="1"/>
    <x v="1"/>
    <x v="3"/>
    <s v="Steady Liquid Accent Highlighters"/>
    <x v="0"/>
    <x v="1"/>
    <s v="Regular Air"/>
    <d v="2019-11-21T00:00:00"/>
    <n v="347"/>
    <n v="668"/>
    <n v="321"/>
    <n v="15"/>
    <n v="10020"/>
    <n v="0.03"/>
    <n v="300.59999999999997"/>
    <n v="9719.4"/>
    <n v="150"/>
    <n v="9869.4"/>
    <x v="0"/>
  </r>
  <r>
    <s v="5319-1"/>
    <s v="Justin Hirsh"/>
    <s v="Qantas Domestic Terminal,Mascot"/>
    <s v="Mumbai"/>
    <x v="145"/>
    <x v="1"/>
    <x v="2"/>
    <x v="4"/>
    <x v="3"/>
    <s v="3Max Polarizing Light Filter Sleeves"/>
    <x v="2"/>
    <x v="3"/>
    <s v="Regular Air"/>
    <d v="2019-11-24T00:00:00"/>
    <n v="1138"/>
    <n v="1864.9999999999998"/>
    <n v="726.99999999999977"/>
    <n v="19"/>
    <n v="35434.999999999993"/>
    <n v="7.0000000000000007E-2"/>
    <n v="2480.4499999999998"/>
    <n v="32954.549999999996"/>
    <n v="377"/>
    <n v="33331.549999999996"/>
    <x v="0"/>
  </r>
  <r>
    <s v="5321-1"/>
    <s v="Sarah Foster"/>
    <s v="Mumbai Fish Market, Bank Street, Mumbai"/>
    <s v="Mumbai"/>
    <x v="145"/>
    <x v="1"/>
    <x v="1"/>
    <x v="4"/>
    <x v="4"/>
    <s v="Binder Posts"/>
    <x v="0"/>
    <x v="0"/>
    <s v="Express Air"/>
    <d v="2019-11-25T00:00:00"/>
    <n v="350"/>
    <n v="574"/>
    <n v="224"/>
    <n v="27"/>
    <n v="15498"/>
    <n v="0.08"/>
    <n v="1239.8399999999999"/>
    <n v="14258.16"/>
    <n v="501"/>
    <n v="14759.16"/>
    <x v="0"/>
  </r>
  <r>
    <s v="5323-1"/>
    <s v="Tanja Norvell"/>
    <s v="541 Church St,Richmond"/>
    <s v="Delhi"/>
    <x v="146"/>
    <x v="0"/>
    <x v="2"/>
    <x v="0"/>
    <x v="1"/>
    <s v="UGen RF Keyboard"/>
    <x v="1"/>
    <x v="0"/>
    <s v="Regular Air"/>
    <d v="2019-11-29T00:00:00"/>
    <n v="8159"/>
    <n v="15999"/>
    <n v="7840"/>
    <n v="50"/>
    <n v="799950"/>
    <n v="0.05"/>
    <n v="39997.5"/>
    <n v="759952.5"/>
    <n v="550"/>
    <n v="760502.5"/>
    <x v="0"/>
  </r>
  <r>
    <s v="5324-1"/>
    <s v="Maya Herman"/>
    <s v="273 George Street,Mumbai"/>
    <s v="Mumbai"/>
    <x v="147"/>
    <x v="1"/>
    <x v="1"/>
    <x v="2"/>
    <x v="0"/>
    <s v="Emerson C82 Color Inkjet Printer"/>
    <x v="1"/>
    <x v="2"/>
    <s v="Delivery Truck"/>
    <d v="2019-12-01T00:00:00"/>
    <n v="7679.0000000000009"/>
    <n v="11999"/>
    <n v="4319.9999999999991"/>
    <n v="8"/>
    <n v="95992"/>
    <n v="0.09"/>
    <n v="8639.2799999999988"/>
    <n v="87352.72"/>
    <n v="1400"/>
    <n v="88752.72"/>
    <x v="0"/>
  </r>
  <r>
    <s v="5326-1"/>
    <s v="Trudy Brown"/>
    <s v="180 High Street,Windsor"/>
    <s v="Delhi"/>
    <x v="148"/>
    <x v="0"/>
    <x v="3"/>
    <x v="1"/>
    <x v="3"/>
    <s v="Steady 52201 APSCO Electric Pencil Sharpener"/>
    <x v="0"/>
    <x v="3"/>
    <s v="Express Air"/>
    <d v="2019-12-07T00:00:00"/>
    <n v="1680"/>
    <n v="4097"/>
    <n v="2417"/>
    <n v="49"/>
    <n v="200753"/>
    <n v="0.09"/>
    <n v="18067.77"/>
    <n v="182685.23"/>
    <n v="899"/>
    <n v="183584.23"/>
    <x v="0"/>
  </r>
  <r>
    <s v="5328-1"/>
    <s v="Gary HGoang"/>
    <s v="60 York St,Mumbai"/>
    <s v="Mumbai"/>
    <x v="149"/>
    <x v="1"/>
    <x v="0"/>
    <x v="10"/>
    <x v="2"/>
    <s v="Smiths Metal Binder Clips"/>
    <x v="0"/>
    <x v="1"/>
    <s v="Regular Air"/>
    <d v="2019-12-15T00:00:00"/>
    <n v="160"/>
    <n v="262"/>
    <n v="102"/>
    <n v="47"/>
    <n v="12314"/>
    <n v="0.1"/>
    <n v="1231.4000000000001"/>
    <n v="11082.6"/>
    <n v="80"/>
    <n v="11162.6"/>
    <x v="0"/>
  </r>
  <r>
    <s v="5330-1"/>
    <s v="Larry Tron"/>
    <s v="4A Lyons St,Strathfield"/>
    <s v="Mumbai"/>
    <x v="149"/>
    <x v="1"/>
    <x v="0"/>
    <x v="8"/>
    <x v="4"/>
    <s v="Steady Pocket Accent Highlighters"/>
    <x v="0"/>
    <x v="1"/>
    <s v="Regular Air"/>
    <d v="2019-12-08T00:00:00"/>
    <n v="93"/>
    <n v="160"/>
    <n v="67"/>
    <n v="25"/>
    <n v="4000"/>
    <n v="0.1"/>
    <n v="400"/>
    <n v="3600"/>
    <n v="129"/>
    <n v="3729"/>
    <x v="0"/>
  </r>
  <r>
    <s v="5332-1"/>
    <s v="Dan Campbell"/>
    <s v="1/173-179 Bronte Rd,Goaverley"/>
    <s v="Mumbai"/>
    <x v="150"/>
    <x v="1"/>
    <x v="1"/>
    <x v="2"/>
    <x v="1"/>
    <s v="Bagged Rubber Bands"/>
    <x v="0"/>
    <x v="1"/>
    <s v="Regular Air"/>
    <d v="2019-12-09T00:00:00"/>
    <n v="24"/>
    <n v="126"/>
    <n v="102"/>
    <n v="9"/>
    <n v="1134"/>
    <n v="0.06"/>
    <n v="68.039999999999992"/>
    <n v="1065.96"/>
    <n v="70"/>
    <n v="1135.96"/>
    <x v="0"/>
  </r>
  <r>
    <s v="5334-1"/>
    <s v="Eric Barreto"/>
    <s v="14 Money Street"/>
    <s v="Goa"/>
    <x v="151"/>
    <x v="2"/>
    <x v="3"/>
    <x v="4"/>
    <x v="3"/>
    <s v="Artisan Hanging File Binders"/>
    <x v="0"/>
    <x v="0"/>
    <s v="Regular Air"/>
    <d v="2019-12-12T00:00:00"/>
    <n v="365"/>
    <n v="598"/>
    <n v="233"/>
    <n v="25"/>
    <n v="14950"/>
    <n v="0.03"/>
    <n v="448.5"/>
    <n v="14501.5"/>
    <n v="149"/>
    <n v="14650.5"/>
    <x v="0"/>
  </r>
  <r>
    <s v="5335-1"/>
    <s v="Patrick Jones"/>
    <s v="221 Barkly St,St Kilda"/>
    <s v="Delhi"/>
    <x v="152"/>
    <x v="0"/>
    <x v="0"/>
    <x v="0"/>
    <x v="2"/>
    <s v="Artisan Printable Repositionable Plastic Tabs"/>
    <x v="0"/>
    <x v="0"/>
    <s v="Regular Air"/>
    <d v="2019-12-13T00:00:00"/>
    <n v="533"/>
    <n v="860"/>
    <n v="327"/>
    <n v="6"/>
    <n v="5160"/>
    <n v="0.04"/>
    <n v="206.4"/>
    <n v="4953.6000000000004"/>
    <n v="619"/>
    <n v="5572.6"/>
    <x v="0"/>
  </r>
  <r>
    <s v="5335-2"/>
    <s v="Patrick Jones"/>
    <s v="221 Barkly St,St Kilda"/>
    <s v="Delhi"/>
    <x v="152"/>
    <x v="0"/>
    <x v="0"/>
    <x v="0"/>
    <x v="2"/>
    <s v="OIC Colored Binder Clips, Assorted Sizes"/>
    <x v="0"/>
    <x v="1"/>
    <s v="Regular Air"/>
    <d v="2019-12-15T00:00:00"/>
    <n v="229"/>
    <n v="358"/>
    <n v="129"/>
    <n v="30"/>
    <n v="10740"/>
    <n v="0.01"/>
    <n v="107.4"/>
    <n v="10632.6"/>
    <n v="163"/>
    <n v="10795.6"/>
    <x v="0"/>
  </r>
  <r>
    <s v="5336-1"/>
    <s v="Bill SteGoart"/>
    <s v="37/59 Brewer Street, Goa"/>
    <s v="Mumbai"/>
    <x v="152"/>
    <x v="1"/>
    <x v="1"/>
    <x v="8"/>
    <x v="2"/>
    <s v="Binding Machine Supplies"/>
    <x v="0"/>
    <x v="0"/>
    <s v="Regular Air"/>
    <d v="2019-12-15T00:00:00"/>
    <n v="1838"/>
    <n v="2917"/>
    <n v="1079"/>
    <n v="16"/>
    <n v="46672"/>
    <n v="7.0000000000000007E-2"/>
    <n v="3267.0400000000004"/>
    <n v="43404.959999999999"/>
    <n v="627"/>
    <n v="44031.96"/>
    <x v="0"/>
  </r>
  <r>
    <s v="5340-1"/>
    <s v="Joseph Airdo"/>
    <s v="Westfield Mumbai,Mumbai"/>
    <s v="Mumbai"/>
    <x v="153"/>
    <x v="1"/>
    <x v="2"/>
    <x v="5"/>
    <x v="3"/>
    <s v="Artisan Binding System Hidden Tab Executive Style Index Sets"/>
    <x v="0"/>
    <x v="0"/>
    <s v="Regular Air"/>
    <d v="2019-12-14T00:00:00"/>
    <n v="375"/>
    <n v="577"/>
    <n v="202"/>
    <n v="9"/>
    <n v="5193"/>
    <n v="0"/>
    <n v="0"/>
    <n v="5193"/>
    <n v="497"/>
    <n v="5690"/>
    <x v="0"/>
  </r>
  <r>
    <s v="5342-1"/>
    <s v="Ben Peterman"/>
    <s v="22 St Georges Terrace, Goa"/>
    <s v="Mumbai"/>
    <x v="153"/>
    <x v="1"/>
    <x v="1"/>
    <x v="2"/>
    <x v="1"/>
    <s v="Artisan Hi-Liter GlideStik Fluorescent Highlighter, Yellow Ink"/>
    <x v="0"/>
    <x v="1"/>
    <s v="Regular Air"/>
    <d v="2019-12-15T00:00:00"/>
    <n v="192"/>
    <n v="326"/>
    <n v="134"/>
    <n v="6"/>
    <n v="1956"/>
    <n v="0.01"/>
    <n v="19.559999999999999"/>
    <n v="1936.44"/>
    <n v="186"/>
    <n v="2122.44"/>
    <x v="0"/>
  </r>
  <r>
    <s v="5343-1"/>
    <s v="Henry Goldwyn"/>
    <s v="541 Church St,Richmond"/>
    <s v="Delhi"/>
    <x v="154"/>
    <x v="0"/>
    <x v="3"/>
    <x v="0"/>
    <x v="1"/>
    <s v="Artisan 487 Labels"/>
    <x v="0"/>
    <x v="0"/>
    <s v="Regular Air"/>
    <d v="2019-12-19T00:00:00"/>
    <n v="229"/>
    <n v="369"/>
    <n v="140"/>
    <n v="45"/>
    <n v="16605"/>
    <n v="0.08"/>
    <n v="1328.4"/>
    <n v="15276.6"/>
    <n v="50"/>
    <n v="15326.6"/>
    <x v="0"/>
  </r>
  <r>
    <s v="5345-1"/>
    <s v="Tony Molinari"/>
    <s v="85-113 Dunning Ave,Rosebery"/>
    <s v="Mumbai"/>
    <x v="155"/>
    <x v="1"/>
    <x v="1"/>
    <x v="11"/>
    <x v="1"/>
    <s v="Artisan Printable Repositionable Plastic Tabs"/>
    <x v="0"/>
    <x v="0"/>
    <s v="Regular Air"/>
    <d v="2019-12-19T00:00:00"/>
    <n v="533"/>
    <n v="860"/>
    <n v="327"/>
    <n v="23"/>
    <n v="19780"/>
    <n v="0.02"/>
    <n v="395.6"/>
    <n v="19384.400000000001"/>
    <n v="619"/>
    <n v="20003.400000000001"/>
    <x v="0"/>
  </r>
  <r>
    <s v="5346-1"/>
    <s v="Joy Smith"/>
    <s v="221 Barkly St,St Kilda"/>
    <s v="Delhi"/>
    <x v="156"/>
    <x v="0"/>
    <x v="2"/>
    <x v="0"/>
    <x v="0"/>
    <s v="TechSavi Cordless Navigator Duo"/>
    <x v="1"/>
    <x v="0"/>
    <s v="Regular Air"/>
    <d v="2019-12-21T00:00:00"/>
    <n v="4211"/>
    <n v="8098"/>
    <n v="3887"/>
    <n v="13"/>
    <n v="105274"/>
    <n v="0.03"/>
    <n v="3158.22"/>
    <n v="102115.78"/>
    <n v="718"/>
    <n v="102833.78"/>
    <x v="0"/>
  </r>
  <r>
    <s v="5347-1"/>
    <s v="Brian Dahlen"/>
    <s v="1-2/299 Sussex St,Mumbai"/>
    <s v="Mumbai"/>
    <x v="157"/>
    <x v="1"/>
    <x v="3"/>
    <x v="9"/>
    <x v="1"/>
    <s v="Adesso Programmable 142-Key Keyboard"/>
    <x v="1"/>
    <x v="0"/>
    <s v="Regular Air"/>
    <d v="2019-12-25T00:00:00"/>
    <n v="3964"/>
    <n v="15247.999999999998"/>
    <n v="11283.999999999998"/>
    <n v="41"/>
    <n v="625167.99999999988"/>
    <n v="7.0000000000000007E-2"/>
    <n v="43761.759999999995"/>
    <n v="581406.23999999987"/>
    <n v="650"/>
    <n v="582056.23999999987"/>
    <x v="0"/>
  </r>
  <r>
    <s v="5349-1"/>
    <s v="Don Miller"/>
    <s v="120 HardGoare St,Delhi"/>
    <s v="Delhi"/>
    <x v="157"/>
    <x v="0"/>
    <x v="0"/>
    <x v="1"/>
    <x v="4"/>
    <s v="Artisan 478 Labels"/>
    <x v="0"/>
    <x v="0"/>
    <s v="Regular Air"/>
    <d v="2019-12-23T00:00:00"/>
    <n v="314"/>
    <n v="491"/>
    <n v="177"/>
    <n v="12"/>
    <n v="5892"/>
    <n v="0.04"/>
    <n v="235.68"/>
    <n v="5656.32"/>
    <n v="50"/>
    <n v="5706.32"/>
    <x v="0"/>
  </r>
  <r>
    <s v="5350-1"/>
    <s v="Denise Monton"/>
    <s v="2/797 Botany Rd,Rosebery"/>
    <s v="Mumbai"/>
    <x v="158"/>
    <x v="1"/>
    <x v="0"/>
    <x v="6"/>
    <x v="2"/>
    <s v="Binding Machine Supplies"/>
    <x v="0"/>
    <x v="0"/>
    <s v="Regular Air"/>
    <d v="2019-12-29T00:00:00"/>
    <n v="1838"/>
    <n v="2917"/>
    <n v="1079"/>
    <n v="37"/>
    <n v="107929"/>
    <n v="0.09"/>
    <n v="9713.6099999999988"/>
    <n v="98215.39"/>
    <n v="627"/>
    <n v="98842.39"/>
    <x v="0"/>
  </r>
  <r>
    <s v="5352-1"/>
    <s v="Christy Brittain"/>
    <s v="Shop 1, 186-190 Church Street,Parramatta;46a Macleay Street,Potts Point"/>
    <s v="Mumbai"/>
    <x v="159"/>
    <x v="1"/>
    <x v="2"/>
    <x v="11"/>
    <x v="4"/>
    <s v="DrawIt Pizazz Goatercolor Pencils, 10-Color Set with Brush"/>
    <x v="0"/>
    <x v="1"/>
    <s v="Regular Air"/>
    <d v="2019-12-30T00:00:00"/>
    <n v="239"/>
    <n v="426"/>
    <n v="187"/>
    <n v="26"/>
    <n v="11076"/>
    <n v="0.1"/>
    <n v="1107.6000000000001"/>
    <n v="9968.4"/>
    <n v="120"/>
    <n v="10088.4"/>
    <x v="0"/>
  </r>
  <r>
    <s v="5354-1"/>
    <s v="John Castell"/>
    <s v="38/133-145 Castlereagh St,Mumbai"/>
    <s v="Mumbai"/>
    <x v="159"/>
    <x v="1"/>
    <x v="3"/>
    <x v="5"/>
    <x v="3"/>
    <s v="TechSavi Cordless Elite Duo"/>
    <x v="1"/>
    <x v="0"/>
    <s v="Regular Air"/>
    <d v="2019-12-30T00:00:00"/>
    <n v="6059"/>
    <n v="10098"/>
    <n v="4039"/>
    <n v="1"/>
    <n v="10098"/>
    <n v="0.1"/>
    <n v="1009.8000000000001"/>
    <n v="9088.2000000000007"/>
    <n v="718"/>
    <n v="9806.2000000000007"/>
    <x v="0"/>
  </r>
  <r>
    <s v="5355-1"/>
    <s v="Duane Huffman"/>
    <s v="98 Holdsworth Street,Woollahra"/>
    <s v="Mumbai"/>
    <x v="160"/>
    <x v="1"/>
    <x v="3"/>
    <x v="5"/>
    <x v="0"/>
    <s v="Apex Forged Steel Scissors with Black Enamel Handles"/>
    <x v="0"/>
    <x v="3"/>
    <s v="Regular Air"/>
    <d v="2019-12-31T00:00:00"/>
    <n v="409.99999999999994"/>
    <n v="931"/>
    <n v="521"/>
    <n v="18"/>
    <n v="16758"/>
    <n v="0.01"/>
    <n v="167.58"/>
    <n v="16590.419999999998"/>
    <n v="398"/>
    <n v="16988.419999999998"/>
    <x v="0"/>
  </r>
  <r>
    <s v="5357-1"/>
    <s v="Trudy Brown"/>
    <s v="180 High Street,Windsor"/>
    <s v="Delhi"/>
    <x v="160"/>
    <x v="0"/>
    <x v="3"/>
    <x v="1"/>
    <x v="2"/>
    <s v="Artisan Legal 4-Ring Binder"/>
    <x v="0"/>
    <x v="0"/>
    <s v="Regular Air"/>
    <d v="2019-12-30T00:00:00"/>
    <n v="1364"/>
    <n v="2098"/>
    <n v="734"/>
    <n v="23"/>
    <n v="48254"/>
    <n v="0.03"/>
    <n v="1447.62"/>
    <n v="46806.38"/>
    <n v="149"/>
    <n v="46955.38"/>
    <x v="0"/>
  </r>
  <r>
    <s v="5358-1"/>
    <s v="Saphhira Shifley"/>
    <s v="Westfield Miranda, 600 KingsGoay,Miranda"/>
    <s v="Mumbai"/>
    <x v="161"/>
    <x v="1"/>
    <x v="2"/>
    <x v="12"/>
    <x v="1"/>
    <s v="Artisan Heavy-Duty EZD  Binder With Locking Rings"/>
    <x v="0"/>
    <x v="0"/>
    <s v="Regular Air"/>
    <d v="2020-01-06T00:00:00"/>
    <n v="352"/>
    <n v="558"/>
    <n v="206"/>
    <n v="49"/>
    <n v="27342"/>
    <n v="0.02"/>
    <n v="546.84"/>
    <n v="26795.16"/>
    <n v="299"/>
    <n v="27094.16"/>
    <x v="1"/>
  </r>
  <r>
    <s v="5358-2"/>
    <s v="Saphhira Shifley"/>
    <s v="Westfield Miranda, 600 KingsGoay,Miranda"/>
    <s v="Mumbai"/>
    <x v="161"/>
    <x v="1"/>
    <x v="2"/>
    <x v="12"/>
    <x v="1"/>
    <s v="Desktop 3-Pocket Hot File"/>
    <x v="0"/>
    <x v="0"/>
    <s v="Regular Air"/>
    <d v="2020-01-05T00:00:00"/>
    <n v="2218"/>
    <n v="5410"/>
    <n v="3192"/>
    <n v="42"/>
    <n v="227220"/>
    <n v="0.02"/>
    <n v="4544.4000000000005"/>
    <n v="222675.6"/>
    <n v="1998.9999999999998"/>
    <n v="224674.6"/>
    <x v="1"/>
  </r>
  <r>
    <s v="5360-1"/>
    <s v="Philip Fox"/>
    <s v="73 York St,Mumbai"/>
    <s v="Mumbai"/>
    <x v="162"/>
    <x v="1"/>
    <x v="0"/>
    <x v="8"/>
    <x v="0"/>
    <s v="Economy RollaGoay Files"/>
    <x v="0"/>
    <x v="0"/>
    <s v="Regular Air"/>
    <d v="2020-01-07T00:00:00"/>
    <n v="6773"/>
    <n v="16520"/>
    <n v="9747"/>
    <n v="49"/>
    <n v="809480"/>
    <n v="0.05"/>
    <n v="40474"/>
    <n v="769006"/>
    <n v="1998.9999999999998"/>
    <n v="771005"/>
    <x v="1"/>
  </r>
  <r>
    <s v="5362-1"/>
    <s v="Charlotte Melton"/>
    <s v="211/25-29 Dixon St,Haymarket"/>
    <s v="Mumbai"/>
    <x v="162"/>
    <x v="1"/>
    <x v="0"/>
    <x v="12"/>
    <x v="4"/>
    <s v="Smiths Bulldog Clip"/>
    <x v="0"/>
    <x v="1"/>
    <s v="Regular Air"/>
    <d v="2020-01-08T00:00:00"/>
    <n v="231"/>
    <n v="378"/>
    <n v="147"/>
    <n v="47"/>
    <n v="17766"/>
    <n v="0.02"/>
    <n v="355.32"/>
    <n v="17410.68"/>
    <n v="71"/>
    <n v="17481.68"/>
    <x v="1"/>
  </r>
  <r>
    <s v="5364-1"/>
    <s v="Dionis Lloyd"/>
    <s v="85-113 Dunning Ave,Rosebery"/>
    <s v="Mumbai"/>
    <x v="163"/>
    <x v="1"/>
    <x v="3"/>
    <x v="11"/>
    <x v="2"/>
    <s v="Artisan Flip-Chart Easel Binder, Black"/>
    <x v="0"/>
    <x v="0"/>
    <s v="Regular Air"/>
    <d v="2020-01-15T00:00:00"/>
    <n v="1388"/>
    <n v="2238"/>
    <n v="850"/>
    <n v="21"/>
    <n v="46998"/>
    <n v="0.04"/>
    <n v="1879.92"/>
    <n v="45118.080000000002"/>
    <n v="1510"/>
    <n v="46628.08"/>
    <x v="1"/>
  </r>
  <r>
    <s v="5365-1"/>
    <s v="Sean ODonnell"/>
    <s v="541 Church St ,Richmond"/>
    <s v="Delhi"/>
    <x v="163"/>
    <x v="0"/>
    <x v="1"/>
    <x v="0"/>
    <x v="2"/>
    <s v="Steady Colorific Colored Pencils, 12/Box"/>
    <x v="0"/>
    <x v="1"/>
    <s v="Regular Air"/>
    <d v="2020-01-12T00:00:00"/>
    <n v="130"/>
    <n v="288"/>
    <n v="158"/>
    <n v="46"/>
    <n v="13248"/>
    <n v="0.04"/>
    <n v="529.91999999999996"/>
    <n v="12718.08"/>
    <n v="101"/>
    <n v="12819.08"/>
    <x v="1"/>
  </r>
  <r>
    <s v="5367-1"/>
    <s v="Anne Pryor"/>
    <s v="101 Murray Street, Goa"/>
    <s v="Mumbai"/>
    <x v="164"/>
    <x v="1"/>
    <x v="0"/>
    <x v="9"/>
    <x v="4"/>
    <s v="3Max Organizer Strips"/>
    <x v="0"/>
    <x v="0"/>
    <s v="Express Air"/>
    <d v="2020-01-10T00:00:00"/>
    <n v="340"/>
    <n v="540"/>
    <n v="200"/>
    <n v="9"/>
    <n v="4860"/>
    <n v="0.09"/>
    <n v="437.4"/>
    <n v="4422.6000000000004"/>
    <n v="778"/>
    <n v="5200.6000000000004"/>
    <x v="1"/>
  </r>
  <r>
    <s v="5367-2"/>
    <s v="Anne Pryor"/>
    <s v="101 Murray Street, Goa"/>
    <s v="Mumbai"/>
    <x v="164"/>
    <x v="1"/>
    <x v="0"/>
    <x v="9"/>
    <x v="4"/>
    <s v="Office Shears by Apex"/>
    <x v="0"/>
    <x v="3"/>
    <s v="Regular Air"/>
    <d v="2020-01-11T00:00:00"/>
    <n v="94"/>
    <n v="208"/>
    <n v="114"/>
    <n v="43"/>
    <n v="8944"/>
    <n v="0.05"/>
    <n v="447.20000000000005"/>
    <n v="8496.7999999999993"/>
    <n v="256"/>
    <n v="8752.7999999999993"/>
    <x v="1"/>
  </r>
  <r>
    <s v="5369-1"/>
    <s v="Nick Zandusky"/>
    <s v="224A Gertrude St,Fitzroy"/>
    <s v="Delhi"/>
    <x v="164"/>
    <x v="0"/>
    <x v="3"/>
    <x v="1"/>
    <x v="3"/>
    <s v="3Max Polarizing Task Lamp with Clamp Arm, Light Gray"/>
    <x v="2"/>
    <x v="5"/>
    <s v="Express Air"/>
    <d v="2020-01-11T00:00:00"/>
    <n v="5616"/>
    <n v="13697.999999999998"/>
    <n v="8081.9999999999982"/>
    <n v="18"/>
    <n v="246563.99999999997"/>
    <n v="0.02"/>
    <n v="4931.28"/>
    <n v="241632.71999999997"/>
    <n v="2449"/>
    <n v="244081.71999999997"/>
    <x v="1"/>
  </r>
  <r>
    <s v="5373-1"/>
    <s v="Ashley Jarboe"/>
    <s v="14 Knebworth Avenue, Goa"/>
    <s v="Delhi"/>
    <x v="165"/>
    <x v="0"/>
    <x v="0"/>
    <x v="1"/>
    <x v="2"/>
    <s v="TypeRight  Top-Opening Peel &amp; Seel  Envelopes, Gray"/>
    <x v="0"/>
    <x v="0"/>
    <s v="Regular Air"/>
    <d v="2020-01-18T00:00:00"/>
    <n v="2156"/>
    <n v="3594"/>
    <n v="1438"/>
    <n v="13"/>
    <n v="46722"/>
    <n v="0.09"/>
    <n v="4204.9799999999996"/>
    <n v="42517.020000000004"/>
    <n v="666"/>
    <n v="43183.020000000004"/>
    <x v="1"/>
  </r>
  <r>
    <s v="5375-1"/>
    <s v="Nat Gilpin"/>
    <s v="274 Canley Vale Rd,Canley Heights"/>
    <s v="Mumbai"/>
    <x v="166"/>
    <x v="1"/>
    <x v="2"/>
    <x v="2"/>
    <x v="3"/>
    <s v="3Max Organizer Strips"/>
    <x v="0"/>
    <x v="0"/>
    <s v="Express Air"/>
    <d v="2020-01-16T00:00:00"/>
    <n v="340"/>
    <n v="540"/>
    <n v="200"/>
    <n v="14"/>
    <n v="7560"/>
    <n v="0.09"/>
    <n v="680.4"/>
    <n v="6879.6"/>
    <n v="778"/>
    <n v="7657.6"/>
    <x v="1"/>
  </r>
  <r>
    <s v="5377-1"/>
    <s v="Fred Goasserman"/>
    <s v="61 York St,Mumbai"/>
    <s v="Mumbai"/>
    <x v="166"/>
    <x v="1"/>
    <x v="0"/>
    <x v="2"/>
    <x v="3"/>
    <s v="Fluorescent Highlighters by DrawIt"/>
    <x v="0"/>
    <x v="1"/>
    <s v="Regular Air"/>
    <d v="2020-01-17T00:00:00"/>
    <n v="195"/>
    <n v="398"/>
    <n v="203"/>
    <n v="41"/>
    <n v="16318"/>
    <n v="7.0000000000000007E-2"/>
    <n v="1142.2600000000002"/>
    <n v="15175.74"/>
    <n v="83"/>
    <n v="15258.74"/>
    <x v="1"/>
  </r>
  <r>
    <s v="5379-1"/>
    <s v="Aleksandra GannaGoay"/>
    <s v="508/130 Mounts Bay Road, Goa"/>
    <s v="Goa"/>
    <x v="167"/>
    <x v="2"/>
    <x v="1"/>
    <x v="8"/>
    <x v="4"/>
    <s v="Apex Straight Scissors"/>
    <x v="0"/>
    <x v="3"/>
    <s v="Express Air"/>
    <d v="2020-01-17T00:00:00"/>
    <n v="519"/>
    <n v="1298"/>
    <n v="779"/>
    <n v="34"/>
    <n v="44132"/>
    <n v="0.04"/>
    <n v="1765.28"/>
    <n v="42366.720000000001"/>
    <n v="314"/>
    <n v="42680.72"/>
    <x v="1"/>
  </r>
  <r>
    <s v="5381-1"/>
    <s v="Sanjit Engle"/>
    <s v="12 Princess Hwy,Sylvania"/>
    <s v="Mumbai"/>
    <x v="167"/>
    <x v="1"/>
    <x v="0"/>
    <x v="3"/>
    <x v="4"/>
    <s v="Emerson LQ-870 Dot Matrix Printer"/>
    <x v="1"/>
    <x v="2"/>
    <s v="Delivery Truck"/>
    <d v="2020-01-17T00:00:00"/>
    <n v="21961"/>
    <n v="53564"/>
    <n v="31603"/>
    <n v="1"/>
    <n v="53564"/>
    <n v="0.05"/>
    <n v="2678.2000000000003"/>
    <n v="50885.8"/>
    <n v="1470"/>
    <n v="52355.8"/>
    <x v="1"/>
  </r>
  <r>
    <s v="5383-1"/>
    <s v="Patrick OBrill"/>
    <s v="27/580 Hay Street"/>
    <s v="Goa"/>
    <x v="168"/>
    <x v="2"/>
    <x v="0"/>
    <x v="8"/>
    <x v="1"/>
    <s v="Artisan 48 Labels"/>
    <x v="0"/>
    <x v="0"/>
    <s v="Regular Air"/>
    <d v="2020-01-19T00:00:00"/>
    <n v="384"/>
    <n v="630"/>
    <n v="246"/>
    <n v="32"/>
    <n v="20160"/>
    <n v="0.04"/>
    <n v="806.4"/>
    <n v="19353.599999999999"/>
    <n v="50"/>
    <n v="19403.599999999999"/>
    <x v="1"/>
  </r>
  <r>
    <s v="5384-1"/>
    <s v="Mark Van Huff"/>
    <s v="1 John Street,Goaterloo"/>
    <s v="Mumbai"/>
    <x v="169"/>
    <x v="1"/>
    <x v="0"/>
    <x v="10"/>
    <x v="3"/>
    <s v="Binder Clips by OIC"/>
    <x v="0"/>
    <x v="1"/>
    <s v="Regular Air"/>
    <d v="2020-01-25T00:00:00"/>
    <n v="93"/>
    <n v="148"/>
    <n v="55"/>
    <n v="27"/>
    <n v="3996"/>
    <n v="0"/>
    <n v="0"/>
    <n v="3996"/>
    <n v="70"/>
    <n v="4066"/>
    <x v="1"/>
  </r>
  <r>
    <s v="5386-1"/>
    <s v="Helen Andreada"/>
    <s v="470 Anzac Parade,Kingsford"/>
    <s v="Mumbai"/>
    <x v="170"/>
    <x v="1"/>
    <x v="1"/>
    <x v="8"/>
    <x v="0"/>
    <s v="Emerson C82 Color Inkjet Printer"/>
    <x v="1"/>
    <x v="2"/>
    <s v="Delivery Truck"/>
    <d v="2020-01-26T00:00:00"/>
    <n v="7679.0000000000009"/>
    <n v="11999"/>
    <n v="4319.9999999999991"/>
    <n v="13"/>
    <n v="155987"/>
    <n v="0.04"/>
    <n v="6239.4800000000005"/>
    <n v="149747.51999999999"/>
    <n v="1400"/>
    <n v="151147.51999999999"/>
    <x v="1"/>
  </r>
  <r>
    <s v="5388-1"/>
    <s v="Darrin Van Huff"/>
    <s v="53-55 Liverpool St,Mumbai"/>
    <s v="Mumbai"/>
    <x v="171"/>
    <x v="1"/>
    <x v="0"/>
    <x v="8"/>
    <x v="4"/>
    <s v="12 Colored Short Pencils"/>
    <x v="0"/>
    <x v="1"/>
    <s v="Regular Air"/>
    <d v="2020-01-27T00:00:00"/>
    <n v="109.00000000000001"/>
    <n v="260"/>
    <n v="151"/>
    <n v="27"/>
    <n v="7020"/>
    <n v="0.09"/>
    <n v="631.79999999999995"/>
    <n v="6388.2"/>
    <n v="240"/>
    <n v="6628.2"/>
    <x v="1"/>
  </r>
  <r>
    <s v="5389-1"/>
    <s v="Sarah Jordon"/>
    <s v="180 High Street,Windsor"/>
    <s v="Delhi"/>
    <x v="172"/>
    <x v="0"/>
    <x v="2"/>
    <x v="1"/>
    <x v="2"/>
    <s v="Aluminum Document Frame"/>
    <x v="2"/>
    <x v="3"/>
    <s v="Regular Air"/>
    <d v="2020-02-02T00:00:00"/>
    <n v="550"/>
    <n v="1222"/>
    <n v="672"/>
    <n v="19"/>
    <n v="23218"/>
    <n v="0.09"/>
    <n v="2089.62"/>
    <n v="21128.38"/>
    <n v="285"/>
    <n v="21413.38"/>
    <x v="1"/>
  </r>
  <r>
    <s v="5391-1"/>
    <s v="Bill Eplett"/>
    <s v="18 Robinson Avenue, Goa"/>
    <s v="Mumbai"/>
    <x v="172"/>
    <x v="1"/>
    <x v="1"/>
    <x v="8"/>
    <x v="1"/>
    <s v="TechSavi Access Keyboard"/>
    <x v="1"/>
    <x v="0"/>
    <s v="Regular Air"/>
    <d v="2020-01-27T00:00:00"/>
    <n v="1007"/>
    <n v="1598"/>
    <n v="591"/>
    <n v="8"/>
    <n v="12784"/>
    <n v="0.04"/>
    <n v="511.36"/>
    <n v="12272.64"/>
    <n v="400"/>
    <n v="12672.64"/>
    <x v="1"/>
  </r>
  <r>
    <s v="5392-1"/>
    <s v="Ken Lonsdale"/>
    <s v="99 Lygon Street,East BruMaharashtraick"/>
    <s v="Delhi"/>
    <x v="173"/>
    <x v="0"/>
    <x v="2"/>
    <x v="1"/>
    <x v="0"/>
    <s v="Artisan Printable Repositionable Plastic Tabs"/>
    <x v="0"/>
    <x v="0"/>
    <s v="Regular Air"/>
    <d v="2020-01-27T00:00:00"/>
    <n v="533"/>
    <n v="860"/>
    <n v="327"/>
    <n v="4"/>
    <n v="3440"/>
    <n v="0.04"/>
    <n v="137.6"/>
    <n v="3302.4"/>
    <n v="619"/>
    <n v="3921.4"/>
    <x v="1"/>
  </r>
  <r>
    <s v="5393-1"/>
    <s v="Michael Nguyen"/>
    <s v="48 Albion St,Surry Hills"/>
    <s v="Mumbai"/>
    <x v="174"/>
    <x v="1"/>
    <x v="3"/>
    <x v="5"/>
    <x v="0"/>
    <s v="TypeRight Side-Opening Peel &amp; Seel Expanding Envelopes"/>
    <x v="0"/>
    <x v="0"/>
    <s v="Regular Air"/>
    <d v="2020-02-01T00:00:00"/>
    <n v="5429"/>
    <n v="9048"/>
    <n v="3619"/>
    <n v="27"/>
    <n v="244296"/>
    <n v="0"/>
    <n v="0"/>
    <n v="244296"/>
    <n v="1998.9999999999998"/>
    <n v="246295"/>
    <x v="1"/>
  </r>
  <r>
    <s v="5394-1"/>
    <s v="Hilary Holden"/>
    <s v="2a/285A Crown St,Surry Hills"/>
    <s v="Mumbai"/>
    <x v="175"/>
    <x v="1"/>
    <x v="1"/>
    <x v="4"/>
    <x v="1"/>
    <s v="Artisan Legal 4-Ring Binder"/>
    <x v="0"/>
    <x v="0"/>
    <s v="Regular Air"/>
    <d v="2020-02-01T00:00:00"/>
    <n v="1364"/>
    <n v="2098"/>
    <n v="734"/>
    <n v="31"/>
    <n v="65038"/>
    <n v="0.09"/>
    <n v="5853.42"/>
    <n v="59184.58"/>
    <n v="149"/>
    <n v="59333.58"/>
    <x v="1"/>
  </r>
  <r>
    <s v="5395-1"/>
    <s v="Brooke Gillingham"/>
    <s v="21 Wentworth St,Parramatta"/>
    <s v="Mumbai"/>
    <x v="175"/>
    <x v="1"/>
    <x v="3"/>
    <x v="9"/>
    <x v="4"/>
    <s v="Wirebound Message Book, 4 per Page"/>
    <x v="0"/>
    <x v="1"/>
    <s v="Regular Air"/>
    <d v="2020-02-01T00:00:00"/>
    <n v="348"/>
    <n v="543"/>
    <n v="195"/>
    <n v="2"/>
    <n v="1086"/>
    <n v="0.1"/>
    <n v="108.60000000000001"/>
    <n v="977.4"/>
    <n v="95"/>
    <n v="1072.4000000000001"/>
    <x v="1"/>
  </r>
  <r>
    <s v="5396-1"/>
    <s v="Suzanne McNair"/>
    <s v="Crown Complex,Southbank"/>
    <s v="Delhi"/>
    <x v="176"/>
    <x v="0"/>
    <x v="3"/>
    <x v="1"/>
    <x v="2"/>
    <s v="Colored Envelopes"/>
    <x v="0"/>
    <x v="0"/>
    <s v="Regular Air"/>
    <d v="2020-02-07T00:00:00"/>
    <n v="225"/>
    <n v="369"/>
    <n v="144"/>
    <n v="20"/>
    <n v="7380"/>
    <n v="0.08"/>
    <n v="590.4"/>
    <n v="6789.6"/>
    <n v="250"/>
    <n v="7039.6"/>
    <x v="1"/>
  </r>
  <r>
    <s v="5398-1"/>
    <s v="Mathew Reese"/>
    <s v="27 Greenfield Parade,Bankstown"/>
    <s v="Mumbai"/>
    <x v="177"/>
    <x v="1"/>
    <x v="3"/>
    <x v="3"/>
    <x v="1"/>
    <s v="UGen Ultra Cordless Optical Suite"/>
    <x v="1"/>
    <x v="0"/>
    <s v="Regular Air"/>
    <d v="2020-02-04T00:00:00"/>
    <n v="5452"/>
    <n v="10097"/>
    <n v="4645"/>
    <n v="15"/>
    <n v="151455"/>
    <n v="0.08"/>
    <n v="12116.4"/>
    <n v="139338.6"/>
    <n v="718"/>
    <n v="140056.6"/>
    <x v="1"/>
  </r>
  <r>
    <s v="5400-1"/>
    <s v="Dennis Kane"/>
    <s v="33/4 Barangaroo Avenue,Mumbai"/>
    <s v="Mumbai"/>
    <x v="178"/>
    <x v="1"/>
    <x v="3"/>
    <x v="5"/>
    <x v="4"/>
    <s v="Cando PC940 Copier"/>
    <x v="1"/>
    <x v="2"/>
    <s v="Delivery Truck"/>
    <d v="2020-02-06T00:00:00"/>
    <n v="27899"/>
    <n v="44999"/>
    <n v="17100"/>
    <n v="39"/>
    <n v="1754961"/>
    <n v="0.08"/>
    <n v="140396.88"/>
    <n v="1614564.12"/>
    <n v="4900"/>
    <n v="1619464.12"/>
    <x v="1"/>
  </r>
  <r>
    <s v="5402-1"/>
    <s v="Logan Haushalter"/>
    <s v="222 Barkly St,St Kilda"/>
    <s v="Delhi"/>
    <x v="179"/>
    <x v="0"/>
    <x v="1"/>
    <x v="0"/>
    <x v="2"/>
    <s v="HFX LaserJet 3310 Copier"/>
    <x v="1"/>
    <x v="5"/>
    <s v="Regular Air"/>
    <d v="2020-02-16T00:00:00"/>
    <n v="37799"/>
    <n v="59999"/>
    <n v="22200"/>
    <n v="48"/>
    <n v="2879952"/>
    <n v="0.08"/>
    <n v="230396.16"/>
    <n v="2649555.84"/>
    <n v="2449"/>
    <n v="2652004.84"/>
    <x v="1"/>
  </r>
  <r>
    <s v="5402-2"/>
    <s v="Logan Haushalter"/>
    <s v="222 Barkly St,St Kilda"/>
    <s v="Delhi"/>
    <x v="179"/>
    <x v="0"/>
    <x v="1"/>
    <x v="0"/>
    <x v="2"/>
    <s v="Unpadded Memo Slips"/>
    <x v="0"/>
    <x v="1"/>
    <s v="Express Air"/>
    <d v="2020-02-12T00:00:00"/>
    <n v="259"/>
    <n v="398"/>
    <n v="139"/>
    <n v="11"/>
    <n v="4378"/>
    <n v="0.1"/>
    <n v="437.8"/>
    <n v="3940.2"/>
    <n v="297"/>
    <n v="4237.2"/>
    <x v="1"/>
  </r>
  <r>
    <s v="5404-1"/>
    <s v="Susan MacKendrick"/>
    <s v="53 Riley Street,Woolloomooloo"/>
    <s v="Mumbai"/>
    <x v="180"/>
    <x v="1"/>
    <x v="1"/>
    <x v="8"/>
    <x v="2"/>
    <s v="Artisan Poly Binder Pockets"/>
    <x v="0"/>
    <x v="0"/>
    <s v="Regular Air"/>
    <d v="2020-02-13T00:00:00"/>
    <n v="225.99999999999997"/>
    <n v="358"/>
    <n v="132.00000000000003"/>
    <n v="42"/>
    <n v="15036"/>
    <n v="0.01"/>
    <n v="150.36000000000001"/>
    <n v="14885.64"/>
    <n v="547"/>
    <n v="15432.64"/>
    <x v="1"/>
  </r>
  <r>
    <s v="5405-1"/>
    <s v="Dennis Pardue"/>
    <s v="412 BruMaharashtraick St,Fitzroy"/>
    <s v="Delhi"/>
    <x v="181"/>
    <x v="0"/>
    <x v="3"/>
    <x v="1"/>
    <x v="1"/>
    <s v="1726 Digital AMaharashtraering Machine"/>
    <x v="1"/>
    <x v="4"/>
    <s v="Regular Air"/>
    <d v="2020-02-11T00:00:00"/>
    <n v="882"/>
    <n v="2099"/>
    <n v="1217"/>
    <n v="42"/>
    <n v="88158"/>
    <n v="7.0000000000000007E-2"/>
    <n v="6171.06"/>
    <n v="81986.94"/>
    <n v="480.99999999999994"/>
    <n v="82467.94"/>
    <x v="1"/>
  </r>
  <r>
    <s v="5407-1"/>
    <s v="Elpida Rittenbach"/>
    <s v="163 Concord Road,North Strathfield"/>
    <s v="Mumbai"/>
    <x v="181"/>
    <x v="1"/>
    <x v="2"/>
    <x v="10"/>
    <x v="2"/>
    <s v="Ames Color-File Green Diamond Border X-ray Mailers"/>
    <x v="0"/>
    <x v="0"/>
    <s v="Express Air"/>
    <d v="2020-02-12T00:00:00"/>
    <n v="5207"/>
    <n v="8398"/>
    <n v="3191"/>
    <n v="9"/>
    <n v="75582"/>
    <n v="0.05"/>
    <n v="3779.1000000000004"/>
    <n v="71802.899999999994"/>
    <n v="501"/>
    <n v="72303.899999999994"/>
    <x v="1"/>
  </r>
  <r>
    <s v="5409-1"/>
    <s v="Julie Prescott"/>
    <s v="438 Delhitoria Avenue,Chatswood"/>
    <s v="Mumbai"/>
    <x v="182"/>
    <x v="1"/>
    <x v="0"/>
    <x v="5"/>
    <x v="0"/>
    <s v="Cando PC940 Copier"/>
    <x v="1"/>
    <x v="5"/>
    <s v="Regular Air"/>
    <d v="2020-02-13T00:00:00"/>
    <n v="21600"/>
    <n v="44999"/>
    <n v="23399"/>
    <n v="5"/>
    <n v="224995"/>
    <n v="0.02"/>
    <n v="4499.9000000000005"/>
    <n v="220495.1"/>
    <n v="2449"/>
    <n v="222944.1"/>
    <x v="1"/>
  </r>
  <r>
    <s v="5411-1"/>
    <s v="Steve Nguyen"/>
    <s v="61 York St,Mumbai"/>
    <s v="Mumbai"/>
    <x v="183"/>
    <x v="1"/>
    <x v="2"/>
    <x v="2"/>
    <x v="0"/>
    <s v="Artisan Hi-Liter Pen Style Six-Color Fluorescent Set"/>
    <x v="0"/>
    <x v="1"/>
    <s v="Regular Air"/>
    <d v="2020-02-13T00:00:00"/>
    <n v="216"/>
    <n v="385"/>
    <n v="169"/>
    <n v="31"/>
    <n v="11935"/>
    <n v="0.09"/>
    <n v="1074.1499999999999"/>
    <n v="10860.85"/>
    <n v="70"/>
    <n v="10930.85"/>
    <x v="1"/>
  </r>
  <r>
    <s v="5413-1"/>
    <s v="Sandra Glassco"/>
    <s v="224A Gertrude St,Fitzroy"/>
    <s v="Delhi"/>
    <x v="184"/>
    <x v="0"/>
    <x v="0"/>
    <x v="1"/>
    <x v="4"/>
    <s v="Blackstonian Pencils"/>
    <x v="0"/>
    <x v="1"/>
    <s v="Regular Air"/>
    <d v="2020-02-16T00:00:00"/>
    <n v="114.99999999999999"/>
    <n v="267"/>
    <n v="152"/>
    <n v="19"/>
    <n v="5073"/>
    <n v="0.03"/>
    <n v="152.19"/>
    <n v="4920.8100000000004"/>
    <n v="86"/>
    <n v="5006.8100000000004"/>
    <x v="1"/>
  </r>
  <r>
    <s v="5415-1"/>
    <s v="Yana Sorensen"/>
    <s v="53-55 Liverpool St,Mumbai"/>
    <s v="Mumbai"/>
    <x v="184"/>
    <x v="1"/>
    <x v="1"/>
    <x v="8"/>
    <x v="2"/>
    <s v="Creator Colored Pencils"/>
    <x v="0"/>
    <x v="1"/>
    <s v="Express Air"/>
    <d v="2020-02-20T00:00:00"/>
    <n v="157"/>
    <n v="328"/>
    <n v="171"/>
    <n v="44"/>
    <n v="14432"/>
    <n v="0"/>
    <n v="0"/>
    <n v="14432"/>
    <n v="98"/>
    <n v="14530"/>
    <x v="1"/>
  </r>
  <r>
    <s v="5416-1"/>
    <s v="Pamela Coakley"/>
    <s v="120 HardGoare St,Delhi"/>
    <s v="Delhi"/>
    <x v="185"/>
    <x v="0"/>
    <x v="1"/>
    <x v="0"/>
    <x v="0"/>
    <s v="1726 Digital AMaharashtraering Machine"/>
    <x v="1"/>
    <x v="4"/>
    <s v="Regular Air"/>
    <d v="2020-02-18T00:00:00"/>
    <n v="882"/>
    <n v="2099"/>
    <n v="1217"/>
    <n v="24"/>
    <n v="50376"/>
    <n v="0.01"/>
    <n v="503.76"/>
    <n v="49872.24"/>
    <n v="480.99999999999994"/>
    <n v="50353.24"/>
    <x v="1"/>
  </r>
  <r>
    <s v="5418-1"/>
    <s v="Amy Cox"/>
    <s v="101/12 Delhitoria Ave, Goa"/>
    <s v="Mumbai"/>
    <x v="186"/>
    <x v="1"/>
    <x v="1"/>
    <x v="9"/>
    <x v="1"/>
    <s v="Apex Box Cutter Scissors"/>
    <x v="0"/>
    <x v="3"/>
    <s v="Regular Air"/>
    <d v="2020-02-23T00:00:00"/>
    <n v="419.00000000000006"/>
    <n v="1023"/>
    <n v="604"/>
    <n v="9"/>
    <n v="9207"/>
    <n v="7.0000000000000007E-2"/>
    <n v="644.49"/>
    <n v="8562.51"/>
    <n v="468"/>
    <n v="9030.51"/>
    <x v="1"/>
  </r>
  <r>
    <s v="5420-1"/>
    <s v="Sanjit Jacobs"/>
    <s v="541 Church St,Richmond"/>
    <s v="Delhi"/>
    <x v="186"/>
    <x v="0"/>
    <x v="2"/>
    <x v="0"/>
    <x v="0"/>
    <s v="Binder Clips by OIC"/>
    <x v="0"/>
    <x v="1"/>
    <s v="Regular Air"/>
    <d v="2020-02-23T00:00:00"/>
    <n v="93"/>
    <n v="148"/>
    <n v="55"/>
    <n v="46"/>
    <n v="6808"/>
    <n v="0"/>
    <n v="0"/>
    <n v="6808"/>
    <n v="70"/>
    <n v="6878"/>
    <x v="1"/>
  </r>
  <r>
    <s v="5421-1"/>
    <s v="Grant Thornton"/>
    <s v="98 Holdsworth Street,Woollahra"/>
    <s v="Mumbai"/>
    <x v="186"/>
    <x v="1"/>
    <x v="1"/>
    <x v="5"/>
    <x v="0"/>
    <s v="TypeRight  Top-Opening Peel &amp; Seel  Envelopes, Gray"/>
    <x v="0"/>
    <x v="0"/>
    <s v="Regular Air"/>
    <d v="2020-02-23T00:00:00"/>
    <n v="2156"/>
    <n v="3594"/>
    <n v="1438"/>
    <n v="13"/>
    <n v="46722"/>
    <n v="0.03"/>
    <n v="1401.6599999999999"/>
    <n v="45320.34"/>
    <n v="666"/>
    <n v="45986.34"/>
    <x v="1"/>
  </r>
  <r>
    <s v="5423-1"/>
    <s v="Erica Hackney"/>
    <s v="221 Barkly St,St Kilda"/>
    <s v="Delhi"/>
    <x v="187"/>
    <x v="0"/>
    <x v="3"/>
    <x v="0"/>
    <x v="4"/>
    <s v="TechSavi Cordless Navigator Duo"/>
    <x v="1"/>
    <x v="0"/>
    <s v="Regular Air"/>
    <d v="2020-02-26T00:00:00"/>
    <n v="4211"/>
    <n v="8098"/>
    <n v="3887"/>
    <n v="45"/>
    <n v="364410"/>
    <n v="0"/>
    <n v="0"/>
    <n v="364410"/>
    <n v="718"/>
    <n v="365128"/>
    <x v="1"/>
  </r>
  <r>
    <s v="5424-1"/>
    <s v="Chad McGuire"/>
    <s v="73 MacLeay St,Potts Point"/>
    <s v="Mumbai"/>
    <x v="188"/>
    <x v="1"/>
    <x v="3"/>
    <x v="5"/>
    <x v="1"/>
    <s v="Artisan Non-Stick Binders"/>
    <x v="0"/>
    <x v="0"/>
    <s v="Regular Air"/>
    <d v="2020-02-25T00:00:00"/>
    <n v="274"/>
    <n v="449"/>
    <n v="175"/>
    <n v="6"/>
    <n v="2694"/>
    <n v="0.03"/>
    <n v="80.819999999999993"/>
    <n v="2613.1799999999998"/>
    <n v="149"/>
    <n v="2762.18"/>
    <x v="1"/>
  </r>
  <r>
    <s v="5426-1"/>
    <s v="Pauline Chand"/>
    <s v="501 George St,Mumbai"/>
    <s v="Mumbai"/>
    <x v="188"/>
    <x v="1"/>
    <x v="3"/>
    <x v="6"/>
    <x v="3"/>
    <s v="EcoTones Memo Sheets"/>
    <x v="0"/>
    <x v="1"/>
    <s v="Regular Air"/>
    <d v="2020-02-26T00:00:00"/>
    <n v="252"/>
    <n v="400"/>
    <n v="148"/>
    <n v="33"/>
    <n v="13200"/>
    <n v="0.08"/>
    <n v="1056"/>
    <n v="12144"/>
    <n v="130"/>
    <n v="12274"/>
    <x v="1"/>
  </r>
  <r>
    <s v="5428-1"/>
    <s v="Bobby Elias"/>
    <s v="37/59 Brewer Street, Goa"/>
    <s v="Delhi"/>
    <x v="189"/>
    <x v="0"/>
    <x v="3"/>
    <x v="1"/>
    <x v="3"/>
    <s v="Creator Colored Pencils"/>
    <x v="0"/>
    <x v="1"/>
    <s v="Regular Air"/>
    <d v="2020-02-26T00:00:00"/>
    <n v="157"/>
    <n v="328"/>
    <n v="171"/>
    <n v="26"/>
    <n v="8528"/>
    <n v="0.08"/>
    <n v="682.24"/>
    <n v="7845.76"/>
    <n v="98"/>
    <n v="7943.76"/>
    <x v="1"/>
  </r>
  <r>
    <s v="5430-1"/>
    <s v="Gary HGoang"/>
    <s v="60 York St,Mumbai"/>
    <s v="Mumbai"/>
    <x v="189"/>
    <x v="1"/>
    <x v="0"/>
    <x v="10"/>
    <x v="1"/>
    <s v="Steady Liquid Accent Highlighters"/>
    <x v="0"/>
    <x v="1"/>
    <s v="Regular Air"/>
    <d v="2020-02-27T00:00:00"/>
    <n v="347"/>
    <n v="668"/>
    <n v="321"/>
    <n v="33"/>
    <n v="22044"/>
    <n v="0.03"/>
    <n v="661.31999999999994"/>
    <n v="21382.68"/>
    <n v="150"/>
    <n v="21532.68"/>
    <x v="1"/>
  </r>
  <r>
    <s v="5432-1"/>
    <s v="Lena Radford"/>
    <s v="4A Lyons St,Strathfield"/>
    <s v="Mumbai"/>
    <x v="190"/>
    <x v="1"/>
    <x v="3"/>
    <x v="8"/>
    <x v="4"/>
    <s v="Steady EarthWrite Recycled Pencils, Medium Soft, #2"/>
    <x v="0"/>
    <x v="1"/>
    <s v="Regular Air"/>
    <d v="2020-03-01T00:00:00"/>
    <n v="90"/>
    <n v="210"/>
    <n v="120"/>
    <n v="21"/>
    <n v="4410"/>
    <n v="0.04"/>
    <n v="176.4"/>
    <n v="4233.6000000000004"/>
    <n v="70"/>
    <n v="4303.6000000000004"/>
    <x v="1"/>
  </r>
  <r>
    <s v="5433-1"/>
    <s v="EdGoard Nazzal"/>
    <s v="2a/285A Crown St,Surry Hills"/>
    <s v="Mumbai"/>
    <x v="191"/>
    <x v="1"/>
    <x v="0"/>
    <x v="4"/>
    <x v="4"/>
    <s v="Binding Machine Supplies"/>
    <x v="0"/>
    <x v="0"/>
    <s v="Regular Air"/>
    <d v="2020-03-03T00:00:00"/>
    <n v="1838"/>
    <n v="2917"/>
    <n v="1079"/>
    <n v="1"/>
    <n v="2917"/>
    <n v="0.02"/>
    <n v="58.34"/>
    <n v="2858.66"/>
    <n v="627"/>
    <n v="3485.66"/>
    <x v="1"/>
  </r>
  <r>
    <s v="5434-1"/>
    <s v="Delfina Latchford"/>
    <s v="8 Rankins Lane ,Delhi"/>
    <s v="Delhi"/>
    <x v="192"/>
    <x v="0"/>
    <x v="3"/>
    <x v="1"/>
    <x v="1"/>
    <s v="Beekin 6 Outlet Metallic Surge Strip"/>
    <x v="0"/>
    <x v="0"/>
    <s v="Regular Air"/>
    <d v="2020-03-07T00:00:00"/>
    <n v="446"/>
    <n v="1089"/>
    <n v="643"/>
    <n v="32"/>
    <n v="34848"/>
    <n v="0.1"/>
    <n v="3484.8"/>
    <n v="31363.200000000001"/>
    <n v="450"/>
    <n v="31813.200000000001"/>
    <x v="1"/>
  </r>
  <r>
    <s v="5435-1"/>
    <s v="Adam Hart"/>
    <s v="2a/285A Crown St,Surry Hills"/>
    <s v="Mumbai"/>
    <x v="193"/>
    <x v="1"/>
    <x v="1"/>
    <x v="4"/>
    <x v="3"/>
    <s v="Artisan 481 Labels"/>
    <x v="0"/>
    <x v="0"/>
    <s v="Regular Air"/>
    <d v="2020-03-11T00:00:00"/>
    <n v="194"/>
    <n v="308"/>
    <n v="114"/>
    <n v="1"/>
    <n v="308"/>
    <n v="0.08"/>
    <n v="24.64"/>
    <n v="283.36"/>
    <n v="99"/>
    <n v="382.36"/>
    <x v="1"/>
  </r>
  <r>
    <s v="5436-1"/>
    <s v="Rick Duston"/>
    <s v="260 Marrickville Rd,Marrickville"/>
    <s v="Mumbai"/>
    <x v="194"/>
    <x v="1"/>
    <x v="1"/>
    <x v="3"/>
    <x v="4"/>
    <s v="Airmail Envelopes"/>
    <x v="0"/>
    <x v="0"/>
    <s v="Regular Air"/>
    <d v="2020-03-12T00:00:00"/>
    <n v="5204"/>
    <n v="8393"/>
    <n v="3189"/>
    <n v="50"/>
    <n v="419650"/>
    <n v="0.1"/>
    <n v="41965"/>
    <n v="377685"/>
    <n v="1998.9999999999998"/>
    <n v="379684"/>
    <x v="1"/>
  </r>
  <r>
    <s v="5438-1"/>
    <s v="Matt Collister"/>
    <s v="1/20 Pendal Lane"/>
    <s v="Goa"/>
    <x v="195"/>
    <x v="2"/>
    <x v="0"/>
    <x v="5"/>
    <x v="0"/>
    <s v="TechSavi Cordless Elite Duo"/>
    <x v="1"/>
    <x v="0"/>
    <s v="Express Air"/>
    <d v="2020-03-13T00:00:00"/>
    <n v="6059"/>
    <n v="10098"/>
    <n v="4039"/>
    <n v="5"/>
    <n v="50490"/>
    <n v="0.02"/>
    <n v="1009.8000000000001"/>
    <n v="49480.2"/>
    <n v="718"/>
    <n v="50198.2"/>
    <x v="1"/>
  </r>
  <r>
    <s v="5439-1"/>
    <s v="Dennis Pardue"/>
    <s v="412 BruMaharashtraick St,Fitzroy"/>
    <s v="Delhi"/>
    <x v="196"/>
    <x v="0"/>
    <x v="1"/>
    <x v="1"/>
    <x v="2"/>
    <s v="Steady Major Accent Highlighters"/>
    <x v="0"/>
    <x v="1"/>
    <s v="Regular Air"/>
    <d v="2020-03-13T00:00:00"/>
    <n v="375"/>
    <n v="708"/>
    <n v="333"/>
    <n v="34"/>
    <n v="24072"/>
    <n v="0.03"/>
    <n v="722.16"/>
    <n v="23349.84"/>
    <n v="235"/>
    <n v="23584.84"/>
    <x v="1"/>
  </r>
  <r>
    <s v="5440-1"/>
    <s v="Toby Swindell"/>
    <s v="273 George Street,Mumbai"/>
    <s v="Mumbai"/>
    <x v="197"/>
    <x v="1"/>
    <x v="3"/>
    <x v="2"/>
    <x v="1"/>
    <s v="Binder Posts"/>
    <x v="0"/>
    <x v="0"/>
    <s v="Regular Air"/>
    <d v="2020-03-15T00:00:00"/>
    <n v="350"/>
    <n v="574"/>
    <n v="224"/>
    <n v="45"/>
    <n v="25830"/>
    <n v="0"/>
    <n v="0"/>
    <n v="25830"/>
    <n v="501"/>
    <n v="26331"/>
    <x v="1"/>
  </r>
  <r>
    <s v="5442-1"/>
    <s v="Troy Blackwell"/>
    <s v="3/219 Canley Vale Road,Canley Heights"/>
    <s v="Mumbai"/>
    <x v="198"/>
    <x v="1"/>
    <x v="0"/>
    <x v="11"/>
    <x v="1"/>
    <s v="12 Colored Short Pencils"/>
    <x v="0"/>
    <x v="1"/>
    <s v="Regular Air"/>
    <d v="2020-03-18T00:00:00"/>
    <n v="109.00000000000001"/>
    <n v="260"/>
    <n v="151"/>
    <n v="43"/>
    <n v="11180"/>
    <n v="0.01"/>
    <n v="111.8"/>
    <n v="11068.2"/>
    <n v="240"/>
    <n v="11308.2"/>
    <x v="1"/>
  </r>
  <r>
    <s v="5444-1"/>
    <s v="Carl Ludwig"/>
    <s v="1/173-179 Bronte Rd,Goaverley"/>
    <s v="Mumbai"/>
    <x v="198"/>
    <x v="1"/>
    <x v="1"/>
    <x v="2"/>
    <x v="3"/>
    <s v="Alto Perma 2700 Stacking Storage Drawers"/>
    <x v="0"/>
    <x v="0"/>
    <s v="Regular Air"/>
    <d v="2020-03-18T00:00:00"/>
    <n v="892"/>
    <n v="2974"/>
    <n v="2082"/>
    <n v="25"/>
    <n v="74350"/>
    <n v="0"/>
    <n v="0"/>
    <n v="74350"/>
    <n v="664"/>
    <n v="75014"/>
    <x v="1"/>
  </r>
  <r>
    <s v="5445-1"/>
    <s v="Chad Cunningham"/>
    <s v="499-501 Lygon Street,Carlton North"/>
    <s v="Delhi"/>
    <x v="198"/>
    <x v="0"/>
    <x v="3"/>
    <x v="0"/>
    <x v="3"/>
    <s v="Smiths Colored Bar Computer Paper"/>
    <x v="0"/>
    <x v="0"/>
    <s v="Regular Air"/>
    <d v="2020-03-18T00:00:00"/>
    <n v="2197"/>
    <n v="3544"/>
    <n v="1347"/>
    <n v="21"/>
    <n v="74424"/>
    <n v="0"/>
    <n v="0"/>
    <n v="74424"/>
    <n v="492"/>
    <n v="74916"/>
    <x v="1"/>
  </r>
  <r>
    <s v="5446-1"/>
    <s v="Michael Paige"/>
    <s v="506 SGoan Street,Richmond"/>
    <s v="Delhi"/>
    <x v="199"/>
    <x v="0"/>
    <x v="3"/>
    <x v="1"/>
    <x v="1"/>
    <s v="Artisan Poly Binder Pockets"/>
    <x v="0"/>
    <x v="0"/>
    <s v="Regular Air"/>
    <d v="2020-03-21T00:00:00"/>
    <n v="225.99999999999997"/>
    <n v="358"/>
    <n v="132.00000000000003"/>
    <n v="39"/>
    <n v="13962"/>
    <n v="0"/>
    <n v="0"/>
    <n v="13962"/>
    <n v="547"/>
    <n v="14509"/>
    <x v="1"/>
  </r>
  <r>
    <s v="5448-1"/>
    <s v="Justin Ellison"/>
    <s v="163 Concord Road,North Strathfield"/>
    <s v="Mumbai"/>
    <x v="200"/>
    <x v="1"/>
    <x v="0"/>
    <x v="10"/>
    <x v="2"/>
    <s v="Artisan 481 Labels"/>
    <x v="0"/>
    <x v="0"/>
    <s v="Regular Air"/>
    <d v="2020-03-26T00:00:00"/>
    <n v="194"/>
    <n v="308"/>
    <n v="114"/>
    <n v="5"/>
    <n v="1540"/>
    <n v="0.06"/>
    <n v="92.399999999999991"/>
    <n v="1447.6"/>
    <n v="99"/>
    <n v="1546.6"/>
    <x v="1"/>
  </r>
  <r>
    <s v="5449-1"/>
    <s v="Dionis Lloyd"/>
    <s v="85-113 Dunning Ave,Rosebery"/>
    <s v="Mumbai"/>
    <x v="201"/>
    <x v="1"/>
    <x v="3"/>
    <x v="11"/>
    <x v="0"/>
    <s v="Brown Kraft Recycled Envelopes"/>
    <x v="0"/>
    <x v="0"/>
    <s v="Regular Air"/>
    <d v="2020-03-28T00:00:00"/>
    <n v="1104"/>
    <n v="1698"/>
    <n v="594"/>
    <n v="31"/>
    <n v="52638"/>
    <n v="0.03"/>
    <n v="1579.1399999999999"/>
    <n v="51058.86"/>
    <n v="1239"/>
    <n v="52297.86"/>
    <x v="1"/>
  </r>
  <r>
    <s v="5450-1"/>
    <s v="Ralph Knight"/>
    <s v="5/63-71 Enmore Rd,Newtown"/>
    <s v="Mumbai"/>
    <x v="202"/>
    <x v="1"/>
    <x v="2"/>
    <x v="10"/>
    <x v="3"/>
    <s v="Angle-D Binders with Locking Rings, Label Holders"/>
    <x v="0"/>
    <x v="0"/>
    <s v="Regular Air"/>
    <d v="2020-03-30T00:00:00"/>
    <n v="453"/>
    <n v="730"/>
    <n v="277"/>
    <n v="18"/>
    <n v="13140"/>
    <n v="0.05"/>
    <n v="657"/>
    <n v="12483"/>
    <n v="772"/>
    <n v="13255"/>
    <x v="1"/>
  </r>
  <r>
    <s v="5451-1"/>
    <s v="Roland Murray"/>
    <s v="Westfield 1 Anderson St,Chatswood"/>
    <s v="Mumbai"/>
    <x v="203"/>
    <x v="1"/>
    <x v="0"/>
    <x v="3"/>
    <x v="3"/>
    <s v="DrawIt Colored Pencils"/>
    <x v="0"/>
    <x v="1"/>
    <s v="Regular Air"/>
    <d v="2020-03-31T00:00:00"/>
    <n v="437"/>
    <n v="911"/>
    <n v="474"/>
    <n v="1"/>
    <n v="911"/>
    <n v="0.1"/>
    <n v="91.100000000000009"/>
    <n v="819.9"/>
    <n v="225"/>
    <n v="1044.9000000000001"/>
    <x v="1"/>
  </r>
  <r>
    <s v="5453-1"/>
    <s v="Anne Pryor"/>
    <s v="101 Murray Street, Goa"/>
    <s v="Mumbai"/>
    <x v="204"/>
    <x v="1"/>
    <x v="2"/>
    <x v="9"/>
    <x v="1"/>
    <s v="Steady 52201 APSCO Electric Pencil Sharpener"/>
    <x v="0"/>
    <x v="3"/>
    <s v="Regular Air"/>
    <d v="2020-04-02T00:00:00"/>
    <n v="1680"/>
    <n v="4097"/>
    <n v="2417"/>
    <n v="44"/>
    <n v="180268"/>
    <n v="0.08"/>
    <n v="14421.44"/>
    <n v="165846.56"/>
    <n v="899"/>
    <n v="166745.56"/>
    <x v="1"/>
  </r>
  <r>
    <s v="5455-1"/>
    <s v="Rob Haberlin"/>
    <s v="8 Rankins Lane ,Delhi"/>
    <s v="Delhi"/>
    <x v="205"/>
    <x v="0"/>
    <x v="1"/>
    <x v="1"/>
    <x v="4"/>
    <s v="Alto Perma 3000 Stacking Storage Drawers"/>
    <x v="0"/>
    <x v="0"/>
    <s v="Regular Air"/>
    <d v="2020-04-04T00:00:00"/>
    <n v="713"/>
    <n v="2098"/>
    <n v="1385"/>
    <n v="39"/>
    <n v="81822"/>
    <n v="0.04"/>
    <n v="3272.88"/>
    <n v="78549.119999999995"/>
    <n v="542"/>
    <n v="79091.12"/>
    <x v="1"/>
  </r>
  <r>
    <s v="5456-1"/>
    <s v="Patrick Bzostek"/>
    <s v="1/50-58 Hunter St,Mumbai"/>
    <s v="Mumbai"/>
    <x v="205"/>
    <x v="1"/>
    <x v="2"/>
    <x v="12"/>
    <x v="1"/>
    <s v="Barrel Sharpener"/>
    <x v="0"/>
    <x v="3"/>
    <s v="Regular Air"/>
    <d v="2020-04-04T00:00:00"/>
    <n v="146"/>
    <n v="357"/>
    <n v="211"/>
    <n v="41"/>
    <n v="14637"/>
    <n v="0.03"/>
    <n v="439.10999999999996"/>
    <n v="14197.89"/>
    <n v="417"/>
    <n v="14614.89"/>
    <x v="1"/>
  </r>
  <r>
    <s v="5457-1"/>
    <s v="Alex Grayson"/>
    <s v="73 Lindsay Street, Goa"/>
    <s v="Mumbai"/>
    <x v="206"/>
    <x v="1"/>
    <x v="2"/>
    <x v="13"/>
    <x v="4"/>
    <s v="OIC Bulk Pack Metal Binder Clips"/>
    <x v="0"/>
    <x v="1"/>
    <s v="Regular Air"/>
    <d v="2020-04-05T00:00:00"/>
    <n v="213"/>
    <n v="349"/>
    <n v="136"/>
    <n v="46"/>
    <n v="16054"/>
    <n v="0.01"/>
    <n v="160.54"/>
    <n v="15893.46"/>
    <n v="76"/>
    <n v="15969.46"/>
    <x v="1"/>
  </r>
  <r>
    <s v="5458-1"/>
    <s v="Jesus Ocampo"/>
    <s v="60 Commercial Rd,Prahran"/>
    <s v="Delhi"/>
    <x v="207"/>
    <x v="0"/>
    <x v="3"/>
    <x v="0"/>
    <x v="3"/>
    <s v="Artisan 48 Labels"/>
    <x v="0"/>
    <x v="0"/>
    <s v="Regular Air"/>
    <d v="2020-04-05T00:00:00"/>
    <n v="384"/>
    <n v="630"/>
    <n v="246"/>
    <n v="18"/>
    <n v="11340"/>
    <n v="0.1"/>
    <n v="1134"/>
    <n v="10206"/>
    <n v="50"/>
    <n v="10256"/>
    <x v="1"/>
  </r>
  <r>
    <s v="5460-1"/>
    <s v="Steve Chapman"/>
    <s v="1/50-58 Hunter St,Mumbai"/>
    <s v="Mumbai"/>
    <x v="208"/>
    <x v="1"/>
    <x v="1"/>
    <x v="12"/>
    <x v="2"/>
    <s v="Artisan Hi-Liter Comfort Grip Fluorescent Highlighter, Yellow Ink"/>
    <x v="0"/>
    <x v="1"/>
    <s v="Regular Air"/>
    <d v="2020-04-11T00:00:00"/>
    <n v="105"/>
    <n v="195"/>
    <n v="90"/>
    <n v="31"/>
    <n v="6045"/>
    <n v="0.02"/>
    <n v="120.9"/>
    <n v="5924.1"/>
    <n v="163"/>
    <n v="6087.1"/>
    <x v="1"/>
  </r>
  <r>
    <s v="5461-1"/>
    <s v="Mike Kennedy"/>
    <s v="99 Lygon Street,East BruMaharashtraick"/>
    <s v="Delhi"/>
    <x v="209"/>
    <x v="0"/>
    <x v="1"/>
    <x v="1"/>
    <x v="1"/>
    <s v="Bagged Rubber Bands"/>
    <x v="0"/>
    <x v="1"/>
    <s v="Regular Air"/>
    <d v="2020-04-07T00:00:00"/>
    <n v="24"/>
    <n v="126"/>
    <n v="102"/>
    <n v="35"/>
    <n v="4410"/>
    <n v="0.09"/>
    <n v="396.9"/>
    <n v="4013.1"/>
    <n v="70"/>
    <n v="4083.1"/>
    <x v="1"/>
  </r>
  <r>
    <s v="5463-1"/>
    <s v="Carlos Daly"/>
    <s v="5/63-71 Enmore Rd,Newtown"/>
    <s v="Mumbai"/>
    <x v="209"/>
    <x v="1"/>
    <x v="0"/>
    <x v="10"/>
    <x v="3"/>
    <s v="Emerson Stylus 1520 Color Inkjet Printer"/>
    <x v="1"/>
    <x v="2"/>
    <s v="Delivery Truck"/>
    <d v="2020-04-07T00:00:00"/>
    <n v="31561"/>
    <n v="50097"/>
    <n v="18536"/>
    <n v="31"/>
    <n v="1553007"/>
    <n v="0.06"/>
    <n v="93180.42"/>
    <n v="1459826.58"/>
    <n v="6930"/>
    <n v="1466756.58"/>
    <x v="1"/>
  </r>
  <r>
    <s v="5465-1"/>
    <s v="Harold Dahlen"/>
    <s v="53-55 Liverpool St,Mumbai"/>
    <s v="Mumbai"/>
    <x v="209"/>
    <x v="1"/>
    <x v="1"/>
    <x v="8"/>
    <x v="4"/>
    <s v="HFX LaserJet 3310 Copier"/>
    <x v="1"/>
    <x v="5"/>
    <s v="Regular Air"/>
    <d v="2020-04-09T00:00:00"/>
    <n v="37799"/>
    <n v="59999"/>
    <n v="22200"/>
    <n v="30"/>
    <n v="1799970"/>
    <n v="0.09"/>
    <n v="161997.29999999999"/>
    <n v="1637972.7"/>
    <n v="2449"/>
    <n v="1640421.7"/>
    <x v="1"/>
  </r>
  <r>
    <s v="5467-1"/>
    <s v="Brenda Bowman"/>
    <s v="73 York St,Mumbai"/>
    <s v="Mumbai"/>
    <x v="210"/>
    <x v="1"/>
    <x v="3"/>
    <x v="8"/>
    <x v="4"/>
    <s v="12 Colored Short Pencils"/>
    <x v="0"/>
    <x v="1"/>
    <s v="Regular Air"/>
    <d v="2020-04-12T00:00:00"/>
    <n v="109.00000000000001"/>
    <n v="260"/>
    <n v="151"/>
    <n v="2"/>
    <n v="520"/>
    <n v="0.03"/>
    <n v="15.6"/>
    <n v="504.4"/>
    <n v="240"/>
    <n v="744.4"/>
    <x v="1"/>
  </r>
  <r>
    <s v="5469-1"/>
    <s v="Xylona Price"/>
    <s v="98-104 Parramatta Rd,Camperdown"/>
    <s v="Mumbai"/>
    <x v="211"/>
    <x v="1"/>
    <x v="1"/>
    <x v="4"/>
    <x v="0"/>
    <s v="TechSavi Internet Navigator Keyboard"/>
    <x v="1"/>
    <x v="0"/>
    <s v="Regular Air"/>
    <d v="2020-04-16T00:00:00"/>
    <n v="651"/>
    <n v="3098"/>
    <n v="2447"/>
    <n v="36"/>
    <n v="111528"/>
    <n v="0"/>
    <n v="0"/>
    <n v="111528"/>
    <n v="650"/>
    <n v="112178"/>
    <x v="1"/>
  </r>
  <r>
    <s v="5470-1"/>
    <s v="Kelly Collister"/>
    <s v="499-501 Lygon Street,Carlton North"/>
    <s v="Delhi"/>
    <x v="212"/>
    <x v="0"/>
    <x v="2"/>
    <x v="0"/>
    <x v="0"/>
    <s v="Alto Parchment Paper, Assorted Colors"/>
    <x v="0"/>
    <x v="0"/>
    <s v="Regular Air"/>
    <d v="2020-04-19T00:00:00"/>
    <n v="459"/>
    <n v="728"/>
    <n v="269"/>
    <n v="11"/>
    <n v="8008"/>
    <n v="7.0000000000000007E-2"/>
    <n v="560.56000000000006"/>
    <n v="7447.44"/>
    <n v="1115"/>
    <n v="8562.4399999999987"/>
    <x v="1"/>
  </r>
  <r>
    <s v="5471-1"/>
    <s v="Dean Percer"/>
    <s v="222 Barkly St,St Kilda"/>
    <s v="Delhi"/>
    <x v="212"/>
    <x v="0"/>
    <x v="0"/>
    <x v="0"/>
    <x v="4"/>
    <s v="Apex Box Cutter Scissors"/>
    <x v="0"/>
    <x v="3"/>
    <s v="Regular Air"/>
    <d v="2020-04-18T00:00:00"/>
    <n v="419.00000000000006"/>
    <n v="1023"/>
    <n v="604"/>
    <n v="22"/>
    <n v="22506"/>
    <n v="7.0000000000000007E-2"/>
    <n v="1575.42"/>
    <n v="20930.580000000002"/>
    <n v="468"/>
    <n v="21398.58"/>
    <x v="1"/>
  </r>
  <r>
    <s v="5473-1"/>
    <s v="Anemone Ratner"/>
    <s v="32 Wellington Street, Goa"/>
    <s v="Mumbai"/>
    <x v="212"/>
    <x v="1"/>
    <x v="3"/>
    <x v="7"/>
    <x v="1"/>
    <s v="Apex Elite Stainless Steel Scissors"/>
    <x v="0"/>
    <x v="3"/>
    <s v="Express Air"/>
    <d v="2020-04-18T00:00:00"/>
    <n v="342"/>
    <n v="834"/>
    <n v="492"/>
    <n v="16"/>
    <n v="13344"/>
    <n v="0.04"/>
    <n v="533.76"/>
    <n v="12810.24"/>
    <n v="264"/>
    <n v="13074.24"/>
    <x v="1"/>
  </r>
  <r>
    <s v="5475-1"/>
    <s v="Brian Stugart"/>
    <s v="88 Oxford St,Woollahra"/>
    <s v="Mumbai"/>
    <x v="213"/>
    <x v="1"/>
    <x v="2"/>
    <x v="10"/>
    <x v="2"/>
    <s v="24 Capacity Maxi Data Binder Racks, Pearl"/>
    <x v="0"/>
    <x v="0"/>
    <s v="Regular Air"/>
    <d v="2020-05-04T00:00:00"/>
    <n v="8422"/>
    <n v="21055"/>
    <n v="12633"/>
    <n v="32"/>
    <n v="673760"/>
    <n v="0.1"/>
    <n v="67376"/>
    <n v="606384"/>
    <n v="999"/>
    <n v="607383"/>
    <x v="1"/>
  </r>
  <r>
    <s v="5476-1"/>
    <s v="Michelle Tran"/>
    <s v="85-113 Dunning Ave,Roseberry"/>
    <s v="Mumbai"/>
    <x v="213"/>
    <x v="1"/>
    <x v="1"/>
    <x v="11"/>
    <x v="3"/>
    <s v="Alto Perma 3000 Stacking Storage Drawers"/>
    <x v="0"/>
    <x v="0"/>
    <s v="Express Air"/>
    <d v="2020-05-03T00:00:00"/>
    <n v="713"/>
    <n v="2098"/>
    <n v="1385"/>
    <n v="14"/>
    <n v="29372"/>
    <n v="0.1"/>
    <n v="2937.2000000000003"/>
    <n v="26434.799999999999"/>
    <n v="542"/>
    <n v="26976.799999999999"/>
    <x v="1"/>
  </r>
  <r>
    <s v="5477-1"/>
    <s v="Vivek Sundaresam"/>
    <s v="152 Bunnerong Road,Eastgardens"/>
    <s v="Mumbai"/>
    <x v="213"/>
    <x v="1"/>
    <x v="0"/>
    <x v="8"/>
    <x v="1"/>
    <s v="OIC Colored Binder Clips, Assorted Sizes"/>
    <x v="0"/>
    <x v="1"/>
    <s v="Regular Air"/>
    <d v="2020-05-03T00:00:00"/>
    <n v="229"/>
    <n v="358"/>
    <n v="129"/>
    <n v="15"/>
    <n v="5370"/>
    <n v="0.05"/>
    <n v="268.5"/>
    <n v="5101.5"/>
    <n v="163"/>
    <n v="5264.5"/>
    <x v="1"/>
  </r>
  <r>
    <s v="5478-1"/>
    <s v="Liz Willingham"/>
    <s v="60 Commercial Rd,Prahran"/>
    <s v="Delhi"/>
    <x v="214"/>
    <x v="0"/>
    <x v="0"/>
    <x v="0"/>
    <x v="2"/>
    <s v="Steady Liquid Accent Tank-Style Highlighters"/>
    <x v="0"/>
    <x v="1"/>
    <s v="Regular Air"/>
    <d v="2020-05-07T00:00:00"/>
    <n v="131"/>
    <n v="284"/>
    <n v="153"/>
    <n v="48"/>
    <n v="13632"/>
    <n v="0.1"/>
    <n v="1363.2"/>
    <n v="12268.8"/>
    <n v="93"/>
    <n v="12361.8"/>
    <x v="1"/>
  </r>
  <r>
    <s v="5479-1"/>
    <s v="Tracy Blumstein"/>
    <s v="Hoyts Entertainment Quarter 122 Lang Road,Moore Park"/>
    <s v="Mumbai"/>
    <x v="215"/>
    <x v="1"/>
    <x v="0"/>
    <x v="8"/>
    <x v="3"/>
    <s v="Artisan Poly Binder Pockets"/>
    <x v="0"/>
    <x v="0"/>
    <s v="Regular Air"/>
    <d v="2020-05-08T00:00:00"/>
    <n v="225.99999999999997"/>
    <n v="358"/>
    <n v="132.00000000000003"/>
    <n v="25"/>
    <n v="8950"/>
    <n v="0"/>
    <n v="0"/>
    <n v="8950"/>
    <n v="547"/>
    <n v="9497"/>
    <x v="1"/>
  </r>
  <r>
    <s v="5479-2"/>
    <s v="Tracy Blumstein"/>
    <s v="Hoyts Entertainment Quarter 122 Lang Road,Moore Park"/>
    <s v="Mumbai"/>
    <x v="215"/>
    <x v="1"/>
    <x v="0"/>
    <x v="8"/>
    <x v="3"/>
    <s v="Assorted Color Push Pins"/>
    <x v="0"/>
    <x v="1"/>
    <s v="Regular Air"/>
    <d v="2020-05-08T00:00:00"/>
    <n v="87"/>
    <n v="181"/>
    <n v="94"/>
    <n v="45"/>
    <n v="8145"/>
    <n v="0.08"/>
    <n v="651.6"/>
    <n v="7493.4"/>
    <n v="75"/>
    <n v="7568.4"/>
    <x v="1"/>
  </r>
  <r>
    <s v="5483-1"/>
    <s v="Ritsa Hightower"/>
    <s v="22 St Georges Terrace"/>
    <s v="Goa"/>
    <x v="216"/>
    <x v="2"/>
    <x v="1"/>
    <x v="5"/>
    <x v="2"/>
    <s v="Binder Clips by OIC"/>
    <x v="0"/>
    <x v="1"/>
    <s v="Regular Air"/>
    <d v="2020-05-13T00:00:00"/>
    <n v="93"/>
    <n v="148"/>
    <n v="55"/>
    <n v="33"/>
    <n v="4884"/>
    <n v="7.0000000000000007E-2"/>
    <n v="341.88000000000005"/>
    <n v="4542.12"/>
    <n v="70"/>
    <n v="4612.12"/>
    <x v="1"/>
  </r>
  <r>
    <s v="5485-1"/>
    <s v="Michelle Moray"/>
    <s v="310 Goattle St,Ultimo"/>
    <s v="Mumbai"/>
    <x v="216"/>
    <x v="1"/>
    <x v="1"/>
    <x v="9"/>
    <x v="2"/>
    <s v="Economy Binders"/>
    <x v="0"/>
    <x v="0"/>
    <s v="Regular Air"/>
    <d v="2020-05-12T00:00:00"/>
    <n v="133"/>
    <n v="208"/>
    <n v="75"/>
    <n v="40"/>
    <n v="8320"/>
    <n v="0"/>
    <n v="0"/>
    <n v="8320"/>
    <n v="149"/>
    <n v="8469"/>
    <x v="1"/>
  </r>
  <r>
    <s v="5487-1"/>
    <s v="Jim Radford"/>
    <s v="222 Barkly St,St Kilda"/>
    <s v="Delhi"/>
    <x v="217"/>
    <x v="0"/>
    <x v="1"/>
    <x v="0"/>
    <x v="1"/>
    <s v="3Max Polarizing Task Lamp with Clamp Arm, Light Gray"/>
    <x v="2"/>
    <x v="5"/>
    <s v="Regular Air"/>
    <d v="2020-05-10T00:00:00"/>
    <n v="5616"/>
    <n v="13697.999999999998"/>
    <n v="8081.9999999999982"/>
    <n v="44"/>
    <n v="602711.99999999988"/>
    <n v="0.08"/>
    <n v="48216.959999999992"/>
    <n v="554495.03999999992"/>
    <n v="2449"/>
    <n v="556944.03999999992"/>
    <x v="1"/>
  </r>
  <r>
    <s v="5489-1"/>
    <s v="Aleksandra GannaGoay"/>
    <s v="508/130 Mounts Bay Road, Goa"/>
    <s v="Goa"/>
    <x v="218"/>
    <x v="2"/>
    <x v="1"/>
    <x v="8"/>
    <x v="4"/>
    <s v="Lumi Crayons"/>
    <x v="0"/>
    <x v="1"/>
    <s v="Regular Air"/>
    <d v="2020-05-12T00:00:00"/>
    <n v="522"/>
    <n v="985"/>
    <n v="463"/>
    <n v="20"/>
    <n v="19700"/>
    <n v="0.06"/>
    <n v="1182"/>
    <n v="18518"/>
    <n v="482"/>
    <n v="19000"/>
    <x v="1"/>
  </r>
  <r>
    <s v="5491-1"/>
    <s v="Jennifer Patt"/>
    <s v="523 King St,Newtown"/>
    <s v="Mumbai"/>
    <x v="219"/>
    <x v="1"/>
    <x v="0"/>
    <x v="9"/>
    <x v="3"/>
    <s v="Alto 3-Hole Punch"/>
    <x v="0"/>
    <x v="0"/>
    <s v="Regular Air"/>
    <d v="2020-05-14T00:00:00"/>
    <n v="276"/>
    <n v="438"/>
    <n v="162"/>
    <n v="29"/>
    <n v="12702"/>
    <n v="0.08"/>
    <n v="1016.16"/>
    <n v="11685.84"/>
    <n v="621"/>
    <n v="12306.84"/>
    <x v="1"/>
  </r>
  <r>
    <s v="5493-1"/>
    <s v="Eric Barreto"/>
    <s v="14 Money Street"/>
    <s v="Goa"/>
    <x v="220"/>
    <x v="2"/>
    <x v="2"/>
    <x v="4"/>
    <x v="4"/>
    <s v="Artisan 481 Labels"/>
    <x v="0"/>
    <x v="0"/>
    <s v="Regular Air"/>
    <d v="2020-05-16T00:00:00"/>
    <n v="194"/>
    <n v="308"/>
    <n v="114"/>
    <n v="9"/>
    <n v="2772"/>
    <n v="0.01"/>
    <n v="27.72"/>
    <n v="2744.28"/>
    <n v="99"/>
    <n v="2843.28"/>
    <x v="1"/>
  </r>
  <r>
    <s v="5494-1"/>
    <s v="Deborah Brumfield"/>
    <s v="501 George St,Mumbai"/>
    <s v="Mumbai"/>
    <x v="221"/>
    <x v="1"/>
    <x v="3"/>
    <x v="6"/>
    <x v="3"/>
    <s v="Apex Straight Scissors"/>
    <x v="0"/>
    <x v="3"/>
    <s v="Regular Air"/>
    <d v="2020-05-18T00:00:00"/>
    <n v="519"/>
    <n v="1298"/>
    <n v="779"/>
    <n v="20"/>
    <n v="25960"/>
    <n v="0.04"/>
    <n v="1038.4000000000001"/>
    <n v="24921.599999999999"/>
    <n v="314"/>
    <n v="25235.599999999999"/>
    <x v="1"/>
  </r>
  <r>
    <s v="5496-1"/>
    <s v="Richard Eichhorn"/>
    <s v="506 SGoan Street,Richmond"/>
    <s v="Delhi"/>
    <x v="222"/>
    <x v="0"/>
    <x v="2"/>
    <x v="1"/>
    <x v="4"/>
    <s v="Aluminum Document Frame"/>
    <x v="2"/>
    <x v="3"/>
    <s v="Express Air"/>
    <d v="2020-05-20T00:00:00"/>
    <n v="550"/>
    <n v="1222"/>
    <n v="672"/>
    <n v="18"/>
    <n v="21996"/>
    <n v="0.04"/>
    <n v="879.84"/>
    <n v="21116.16"/>
    <n v="285"/>
    <n v="21401.16"/>
    <x v="1"/>
  </r>
  <r>
    <s v="5497-1"/>
    <s v="Juliana Krohn"/>
    <s v="2/797 Botany Rd,Rosebery"/>
    <s v="Mumbai"/>
    <x v="222"/>
    <x v="1"/>
    <x v="1"/>
    <x v="6"/>
    <x v="2"/>
    <s v="Smiths Bulldog Clip"/>
    <x v="0"/>
    <x v="1"/>
    <s v="Express Air"/>
    <d v="2020-05-24T00:00:00"/>
    <n v="231"/>
    <n v="378"/>
    <n v="147"/>
    <n v="15"/>
    <n v="5670"/>
    <n v="0.03"/>
    <n v="170.1"/>
    <n v="5499.9"/>
    <n v="71"/>
    <n v="5570.9"/>
    <x v="1"/>
  </r>
  <r>
    <s v="5498-1"/>
    <s v="Clytie Kelty"/>
    <s v="8 Khartoum Rd,Macquarie Park"/>
    <s v="Mumbai"/>
    <x v="223"/>
    <x v="1"/>
    <x v="3"/>
    <x v="13"/>
    <x v="2"/>
    <s v="Cando PC940 Copier"/>
    <x v="1"/>
    <x v="2"/>
    <s v="Delivery Truck"/>
    <d v="2020-05-29T00:00:00"/>
    <n v="27899"/>
    <n v="44999"/>
    <n v="17100"/>
    <n v="47"/>
    <n v="2114953"/>
    <n v="0.1"/>
    <n v="211495.30000000002"/>
    <n v="1903457.7"/>
    <n v="4900"/>
    <n v="1908357.7"/>
    <x v="1"/>
  </r>
  <r>
    <s v="5500-1"/>
    <s v="Ken Dana"/>
    <s v="73 York St,Mumbai"/>
    <s v="Mumbai"/>
    <x v="224"/>
    <x v="1"/>
    <x v="1"/>
    <x v="8"/>
    <x v="2"/>
    <s v="Adesso Programmable 142-Key Keyboard"/>
    <x v="1"/>
    <x v="0"/>
    <s v="Regular Air"/>
    <d v="2020-06-02T00:00:00"/>
    <n v="3202.0000000000005"/>
    <n v="15247.999999999998"/>
    <n v="12045.999999999998"/>
    <n v="49"/>
    <n v="747151.99999999988"/>
    <n v="0.03"/>
    <n v="22414.559999999994"/>
    <n v="724737.44"/>
    <n v="400"/>
    <n v="725137.44"/>
    <x v="1"/>
  </r>
  <r>
    <s v="5502-1"/>
    <s v="Andy Yotov"/>
    <s v="31 Wellington Street, Goa"/>
    <s v="Mumbai"/>
    <x v="224"/>
    <x v="1"/>
    <x v="1"/>
    <x v="5"/>
    <x v="0"/>
    <s v="Artisan Flip-Chart Easel Binder, Black"/>
    <x v="0"/>
    <x v="0"/>
    <s v="Regular Air"/>
    <d v="2020-05-29T00:00:00"/>
    <n v="1388"/>
    <n v="2238"/>
    <n v="850"/>
    <n v="26"/>
    <n v="58188"/>
    <n v="7.0000000000000007E-2"/>
    <n v="4073.1600000000003"/>
    <n v="54114.84"/>
    <n v="1510"/>
    <n v="55624.84"/>
    <x v="1"/>
  </r>
  <r>
    <s v="5504-1"/>
    <s v="Melanie Page"/>
    <s v="541 Church St,Richmond"/>
    <s v="Delhi"/>
    <x v="224"/>
    <x v="0"/>
    <x v="1"/>
    <x v="0"/>
    <x v="4"/>
    <s v="Smiths SlimLine Pencil Sharpener"/>
    <x v="0"/>
    <x v="3"/>
    <s v="Regular Air"/>
    <d v="2020-05-29T00:00:00"/>
    <n v="479"/>
    <n v="1197"/>
    <n v="718"/>
    <n v="46"/>
    <n v="55062"/>
    <n v="7.0000000000000007E-2"/>
    <n v="3854.34"/>
    <n v="51207.66"/>
    <n v="581"/>
    <n v="51788.66"/>
    <x v="1"/>
  </r>
  <r>
    <s v="5505-1"/>
    <s v="Arthur Gainer"/>
    <s v="14/76 Newcastle Street, Goa"/>
    <s v="Delhi"/>
    <x v="225"/>
    <x v="0"/>
    <x v="1"/>
    <x v="1"/>
    <x v="1"/>
    <s v="1726 Digital AMaharashtraering Machine"/>
    <x v="1"/>
    <x v="4"/>
    <s v="Regular Air"/>
    <d v="2020-06-04T00:00:00"/>
    <n v="882"/>
    <n v="2099"/>
    <n v="1217"/>
    <n v="10"/>
    <n v="20990"/>
    <n v="0"/>
    <n v="0"/>
    <n v="20990"/>
    <n v="480.99999999999994"/>
    <n v="21471"/>
    <x v="1"/>
  </r>
  <r>
    <s v="5506-1"/>
    <s v="Jeremy Lonsdale"/>
    <s v="163 Concord Road,North Strathfield"/>
    <s v="Mumbai"/>
    <x v="226"/>
    <x v="1"/>
    <x v="1"/>
    <x v="10"/>
    <x v="3"/>
    <s v="Creator Anti Dust Chalk, 12/Pack"/>
    <x v="0"/>
    <x v="1"/>
    <s v="Regular Air"/>
    <d v="2020-06-04T00:00:00"/>
    <n v="109.00000000000001"/>
    <n v="182"/>
    <n v="72.999999999999986"/>
    <n v="40"/>
    <n v="7280"/>
    <n v="0.1"/>
    <n v="728"/>
    <n v="6552"/>
    <n v="100"/>
    <n v="6652"/>
    <x v="1"/>
  </r>
  <r>
    <s v="5507-1"/>
    <s v="Christopher Martinez"/>
    <s v="33 Wellington Street"/>
    <s v="Goa"/>
    <x v="226"/>
    <x v="2"/>
    <x v="3"/>
    <x v="8"/>
    <x v="0"/>
    <s v="Steady Major Accent Highlighters"/>
    <x v="0"/>
    <x v="1"/>
    <s v="Regular Air"/>
    <d v="2020-06-05T00:00:00"/>
    <n v="375"/>
    <n v="708"/>
    <n v="333"/>
    <n v="45"/>
    <n v="31860"/>
    <n v="0.06"/>
    <n v="1911.6"/>
    <n v="29948.400000000001"/>
    <n v="235"/>
    <n v="30183.4"/>
    <x v="1"/>
  </r>
  <r>
    <s v="5508-1"/>
    <s v="Frank Merwin"/>
    <s v="24 Addison Rd,Marrickville"/>
    <s v="Mumbai"/>
    <x v="227"/>
    <x v="1"/>
    <x v="2"/>
    <x v="13"/>
    <x v="0"/>
    <s v="Deluxe RollaGoay Locking File with Drawer"/>
    <x v="0"/>
    <x v="0"/>
    <s v="Regular Air"/>
    <d v="2020-06-05T00:00:00"/>
    <n v="17883"/>
    <n v="41588"/>
    <n v="23705"/>
    <n v="43"/>
    <n v="1788284"/>
    <n v="7.0000000000000007E-2"/>
    <n v="125179.88"/>
    <n v="1663104.12"/>
    <n v="1137"/>
    <n v="1664241.12"/>
    <x v="1"/>
  </r>
  <r>
    <s v="5510-1"/>
    <s v="Dianna Wilson"/>
    <s v="310 Goattle St,Ultimo"/>
    <s v="Mumbai"/>
    <x v="227"/>
    <x v="1"/>
    <x v="3"/>
    <x v="9"/>
    <x v="3"/>
    <s v="UGen Ultra Professional Cordless Optical Suite"/>
    <x v="1"/>
    <x v="0"/>
    <s v="Regular Air"/>
    <d v="2020-06-05T00:00:00"/>
    <n v="15650"/>
    <n v="30097.000000000004"/>
    <n v="14447.000000000004"/>
    <n v="6"/>
    <n v="180582.00000000003"/>
    <n v="0.04"/>
    <n v="7223.2800000000016"/>
    <n v="173358.72000000003"/>
    <n v="718"/>
    <n v="174076.72000000003"/>
    <x v="1"/>
  </r>
  <r>
    <s v="5512-1"/>
    <s v="Lindsay Castell"/>
    <s v="Qantas Domestic Terminal,Mascot"/>
    <s v="Mumbai"/>
    <x v="228"/>
    <x v="1"/>
    <x v="1"/>
    <x v="4"/>
    <x v="4"/>
    <s v="Xit Blank Computer Paper"/>
    <x v="0"/>
    <x v="0"/>
    <s v="Regular Air"/>
    <d v="2020-06-07T00:00:00"/>
    <n v="1239"/>
    <n v="1998"/>
    <n v="759"/>
    <n v="10"/>
    <n v="19980"/>
    <n v="0.1"/>
    <n v="1998"/>
    <n v="17982"/>
    <n v="577"/>
    <n v="18559"/>
    <x v="1"/>
  </r>
  <r>
    <s v="5513-1"/>
    <s v="Chuck Sachs"/>
    <s v="1/41B Elizabeth Bay Rd,Elizabeth Bay"/>
    <s v="Mumbai"/>
    <x v="229"/>
    <x v="1"/>
    <x v="2"/>
    <x v="10"/>
    <x v="4"/>
    <s v="Cando PC940 Copier"/>
    <x v="1"/>
    <x v="2"/>
    <s v="Delivery Truck"/>
    <d v="2020-06-08T00:00:00"/>
    <n v="27899"/>
    <n v="44999"/>
    <n v="17100"/>
    <n v="5"/>
    <n v="224995"/>
    <n v="0.01"/>
    <n v="2249.9500000000003"/>
    <n v="222745.05"/>
    <n v="4900"/>
    <n v="227645.05"/>
    <x v="1"/>
  </r>
  <r>
    <s v="5514-1"/>
    <s v="John Lee"/>
    <s v="180 High Street,Windsor"/>
    <s v="Delhi"/>
    <x v="230"/>
    <x v="0"/>
    <x v="1"/>
    <x v="1"/>
    <x v="3"/>
    <s v="Artisan Poly Binder Pockets"/>
    <x v="0"/>
    <x v="0"/>
    <s v="Express Air"/>
    <d v="2020-06-10T00:00:00"/>
    <n v="225.99999999999997"/>
    <n v="358"/>
    <n v="132.00000000000003"/>
    <n v="44"/>
    <n v="15752"/>
    <n v="0.06"/>
    <n v="945.12"/>
    <n v="14806.88"/>
    <n v="547"/>
    <n v="15353.88"/>
    <x v="1"/>
  </r>
  <r>
    <s v="5516-1"/>
    <s v="Anthony Rawles"/>
    <s v="14 Money Street, Goa"/>
    <s v="Goa"/>
    <x v="231"/>
    <x v="2"/>
    <x v="3"/>
    <x v="11"/>
    <x v="0"/>
    <s v="3Max Polarizing Light Filter Sleeves"/>
    <x v="2"/>
    <x v="3"/>
    <s v="Regular Air"/>
    <d v="2020-06-09T00:00:00"/>
    <n v="1138"/>
    <n v="1864.9999999999998"/>
    <n v="726.99999999999977"/>
    <n v="18"/>
    <n v="33569.999999999993"/>
    <n v="0.1"/>
    <n v="3356.9999999999995"/>
    <n v="30212.999999999993"/>
    <n v="377"/>
    <n v="30589.999999999993"/>
    <x v="1"/>
  </r>
  <r>
    <s v="5518-1"/>
    <s v="Fred Chung"/>
    <s v="81 MacLeay St,Potts Point"/>
    <s v="Mumbai"/>
    <x v="232"/>
    <x v="1"/>
    <x v="1"/>
    <x v="6"/>
    <x v="2"/>
    <s v="Smiths Colored Interoffice Envelopes"/>
    <x v="0"/>
    <x v="0"/>
    <s v="Express Air"/>
    <d v="2020-06-22T00:00:00"/>
    <n v="1982.9999999999998"/>
    <n v="3098"/>
    <n v="1115.0000000000002"/>
    <n v="46"/>
    <n v="142508"/>
    <n v="0.04"/>
    <n v="5700.32"/>
    <n v="136807.67999999999"/>
    <n v="1951.0000000000002"/>
    <n v="138758.68"/>
    <x v="1"/>
  </r>
  <r>
    <s v="5520-1"/>
    <s v="Julie Prescott"/>
    <s v="438 Delhitoria Avenue,Chatswood"/>
    <s v="Mumbai"/>
    <x v="233"/>
    <x v="1"/>
    <x v="0"/>
    <x v="5"/>
    <x v="2"/>
    <s v="Smiths Standard Envelopes"/>
    <x v="0"/>
    <x v="0"/>
    <s v="Regular Air"/>
    <d v="2020-06-21T00:00:00"/>
    <n v="352"/>
    <n v="568"/>
    <n v="216"/>
    <n v="32"/>
    <n v="18176"/>
    <n v="0.1"/>
    <n v="1817.6000000000001"/>
    <n v="16358.4"/>
    <n v="139"/>
    <n v="16497.400000000001"/>
    <x v="1"/>
  </r>
  <r>
    <s v="5521-1"/>
    <s v="EdGoard Becker"/>
    <s v="501 George St,Mumbai"/>
    <s v="Mumbai"/>
    <x v="234"/>
    <x v="1"/>
    <x v="0"/>
    <x v="6"/>
    <x v="4"/>
    <s v="Smiths General Use 3-Ring Binders"/>
    <x v="0"/>
    <x v="0"/>
    <s v="Regular Air"/>
    <d v="2020-06-18T00:00:00"/>
    <n v="118"/>
    <n v="188"/>
    <n v="70"/>
    <n v="19"/>
    <n v="3572"/>
    <n v="7.0000000000000007E-2"/>
    <n v="250.04000000000002"/>
    <n v="3321.96"/>
    <n v="149"/>
    <n v="3470.96"/>
    <x v="1"/>
  </r>
  <r>
    <s v="5523-1"/>
    <s v="Bill Donatelli"/>
    <s v="8 Orange Street, Goa"/>
    <s v="Goa"/>
    <x v="235"/>
    <x v="2"/>
    <x v="1"/>
    <x v="4"/>
    <x v="0"/>
    <s v="Message Book, One Form per Page"/>
    <x v="0"/>
    <x v="1"/>
    <s v="Regular Air"/>
    <d v="2020-06-18T00:00:00"/>
    <n v="241"/>
    <n v="371"/>
    <n v="130"/>
    <n v="39"/>
    <n v="14469"/>
    <n v="0.06"/>
    <n v="868.14"/>
    <n v="13600.86"/>
    <n v="193"/>
    <n v="13793.86"/>
    <x v="1"/>
  </r>
  <r>
    <s v="5525-1"/>
    <s v="Toby Swindell"/>
    <s v="273 George Street,Mumbai"/>
    <s v="Mumbai"/>
    <x v="235"/>
    <x v="1"/>
    <x v="3"/>
    <x v="2"/>
    <x v="1"/>
    <s v="Adams &quot;While You Were Out&quot; Message Pads"/>
    <x v="0"/>
    <x v="1"/>
    <s v="Regular Air"/>
    <d v="2020-06-18T00:00:00"/>
    <n v="188"/>
    <n v="314"/>
    <n v="126"/>
    <n v="32"/>
    <n v="10048"/>
    <n v="0.03"/>
    <n v="301.44"/>
    <n v="9746.56"/>
    <n v="113.99999999999999"/>
    <n v="9860.56"/>
    <x v="1"/>
  </r>
  <r>
    <s v="5526-1"/>
    <s v="Barry Pond"/>
    <s v="1/20 Pendal Lane, Goa"/>
    <s v="Delhi"/>
    <x v="236"/>
    <x v="0"/>
    <x v="2"/>
    <x v="1"/>
    <x v="4"/>
    <s v="DrawIt Colored Pencils, 48-Color Set"/>
    <x v="0"/>
    <x v="1"/>
    <s v="Regular Air"/>
    <d v="2020-06-21T00:00:00"/>
    <n v="2156"/>
    <n v="3654.9999999999995"/>
    <n v="1498.9999999999995"/>
    <n v="48"/>
    <n v="175439.99999999997"/>
    <n v="7.0000000000000007E-2"/>
    <n v="12280.8"/>
    <n v="163159.19999999998"/>
    <n v="1389"/>
    <n v="164548.19999999998"/>
    <x v="1"/>
  </r>
  <r>
    <s v="5527-1"/>
    <s v="Jim Mitchum"/>
    <s v="85-113 Dunning Ave,Rosebery"/>
    <s v="Mumbai"/>
    <x v="236"/>
    <x v="1"/>
    <x v="2"/>
    <x v="11"/>
    <x v="3"/>
    <s v="Laser DVD-RAM discs"/>
    <x v="1"/>
    <x v="3"/>
    <s v="Regular Air"/>
    <d v="2020-06-21T00:00:00"/>
    <n v="2018"/>
    <n v="3540.9999999999995"/>
    <n v="1522.9999999999995"/>
    <n v="21"/>
    <n v="74360.999999999985"/>
    <n v="0.01"/>
    <n v="743.6099999999999"/>
    <n v="73617.389999999985"/>
    <n v="199"/>
    <n v="73816.389999999985"/>
    <x v="1"/>
  </r>
  <r>
    <s v="5529-1"/>
    <s v="Bruce Degenhardt"/>
    <s v="501 George St,Mumbai"/>
    <s v="Mumbai"/>
    <x v="236"/>
    <x v="1"/>
    <x v="0"/>
    <x v="6"/>
    <x v="0"/>
    <s v="Multimedia Mailers"/>
    <x v="0"/>
    <x v="0"/>
    <s v="Regular Air"/>
    <d v="2020-06-21T00:00:00"/>
    <n v="9939"/>
    <n v="16293"/>
    <n v="6354"/>
    <n v="16"/>
    <n v="260688"/>
    <n v="0.1"/>
    <n v="26068.800000000003"/>
    <n v="234619.2"/>
    <n v="1998.9999999999998"/>
    <n v="236618.2"/>
    <x v="1"/>
  </r>
  <r>
    <s v="5531-1"/>
    <s v="Luke Weiss"/>
    <s v="88 Oxford St,Woollahra"/>
    <s v="Mumbai"/>
    <x v="237"/>
    <x v="1"/>
    <x v="1"/>
    <x v="10"/>
    <x v="3"/>
    <s v="3Max Polarizing Task Lamp with Clamp Arm, Light Gray"/>
    <x v="2"/>
    <x v="5"/>
    <s v="Express Air"/>
    <d v="2020-06-24T00:00:00"/>
    <n v="5616"/>
    <n v="13697.999999999998"/>
    <n v="8081.9999999999982"/>
    <n v="17"/>
    <n v="232865.99999999997"/>
    <n v="0"/>
    <n v="0"/>
    <n v="232865.99999999997"/>
    <n v="2449"/>
    <n v="235314.99999999997"/>
    <x v="1"/>
  </r>
  <r>
    <s v="5533-1"/>
    <s v="Craig Leslie"/>
    <s v="10 Bligh St,Delhi"/>
    <s v="Delhi"/>
    <x v="237"/>
    <x v="0"/>
    <x v="2"/>
    <x v="1"/>
    <x v="4"/>
    <s v="Artisan 478 Labels"/>
    <x v="0"/>
    <x v="0"/>
    <s v="Express Air"/>
    <d v="2020-06-24T00:00:00"/>
    <n v="314"/>
    <n v="491"/>
    <n v="177"/>
    <n v="24"/>
    <n v="11784"/>
    <n v="0.01"/>
    <n v="117.84"/>
    <n v="11666.16"/>
    <n v="50"/>
    <n v="11716.16"/>
    <x v="1"/>
  </r>
  <r>
    <s v="5534-1"/>
    <s v="Frank Hawley"/>
    <s v="Shop 1 797 Botany Rd,Rosebery"/>
    <s v="Mumbai"/>
    <x v="238"/>
    <x v="1"/>
    <x v="0"/>
    <x v="4"/>
    <x v="4"/>
    <s v="Artisan 474 Labels"/>
    <x v="0"/>
    <x v="0"/>
    <s v="Regular Air"/>
    <d v="2020-06-23T00:00:00"/>
    <n v="184"/>
    <n v="288"/>
    <n v="104"/>
    <n v="8"/>
    <n v="2304"/>
    <n v="7.0000000000000007E-2"/>
    <n v="161.28000000000003"/>
    <n v="2142.7199999999998"/>
    <n v="99"/>
    <n v="2241.7199999999998"/>
    <x v="1"/>
  </r>
  <r>
    <s v="5536-1"/>
    <s v="Nora Paige"/>
    <s v="85-113 Dunning Ave,Roseberry"/>
    <s v="Mumbai"/>
    <x v="239"/>
    <x v="1"/>
    <x v="3"/>
    <x v="11"/>
    <x v="3"/>
    <s v="Steady 52201 APSCO Electric Pencil Sharpener"/>
    <x v="0"/>
    <x v="3"/>
    <s v="Regular Air"/>
    <d v="2020-06-25T00:00:00"/>
    <n v="1680"/>
    <n v="4097"/>
    <n v="2417"/>
    <n v="47"/>
    <n v="192559"/>
    <n v="0.06"/>
    <n v="11553.539999999999"/>
    <n v="181005.46"/>
    <n v="899"/>
    <n v="181904.46"/>
    <x v="1"/>
  </r>
  <r>
    <s v="5537-1"/>
    <s v="Alejandro Ballentine"/>
    <s v="412 BruMaharashtraick St,Fitzroy"/>
    <s v="Delhi"/>
    <x v="240"/>
    <x v="0"/>
    <x v="3"/>
    <x v="1"/>
    <x v="0"/>
    <s v="Barrel Sharpener"/>
    <x v="0"/>
    <x v="3"/>
    <s v="Regular Air"/>
    <d v="2020-06-28T00:00:00"/>
    <n v="146"/>
    <n v="357"/>
    <n v="211"/>
    <n v="46"/>
    <n v="16422"/>
    <n v="0.01"/>
    <n v="164.22"/>
    <n v="16257.78"/>
    <n v="417"/>
    <n v="16674.78"/>
    <x v="1"/>
  </r>
  <r>
    <s v="5539-1"/>
    <s v="Daniel Byrd"/>
    <s v="127 Liverpool St,Mumbai"/>
    <s v="Mumbai"/>
    <x v="241"/>
    <x v="1"/>
    <x v="0"/>
    <x v="6"/>
    <x v="3"/>
    <s v="Angle-D Binders with Locking Rings, Label Holders"/>
    <x v="0"/>
    <x v="0"/>
    <s v="Regular Air"/>
    <d v="2020-06-30T00:00:00"/>
    <n v="453"/>
    <n v="730"/>
    <n v="277"/>
    <n v="50"/>
    <n v="36500"/>
    <n v="0.02"/>
    <n v="730"/>
    <n v="35770"/>
    <n v="772"/>
    <n v="36542"/>
    <x v="1"/>
  </r>
  <r>
    <s v="5539-2"/>
    <s v="Daniel Byrd"/>
    <s v="127 Liverpool St,Mumbai"/>
    <s v="Mumbai"/>
    <x v="241"/>
    <x v="1"/>
    <x v="0"/>
    <x v="6"/>
    <x v="3"/>
    <s v="Smiths Paper Clips"/>
    <x v="0"/>
    <x v="1"/>
    <s v="Regular Air"/>
    <d v="2020-06-30T00:00:00"/>
    <n v="153"/>
    <n v="247.00000000000003"/>
    <n v="94.000000000000028"/>
    <n v="43"/>
    <n v="10621.000000000002"/>
    <n v="0.02"/>
    <n v="212.42000000000004"/>
    <n v="10408.580000000002"/>
    <n v="102"/>
    <n v="10510.580000000002"/>
    <x v="1"/>
  </r>
  <r>
    <s v="5541-1"/>
    <s v="Christine Abelman"/>
    <s v="Mumbai Fish Market, Bank Street, Mumbai"/>
    <s v="Mumbai"/>
    <x v="241"/>
    <x v="1"/>
    <x v="1"/>
    <x v="4"/>
    <x v="4"/>
    <s v="Artisan 479 Labels"/>
    <x v="0"/>
    <x v="0"/>
    <s v="Regular Air"/>
    <d v="2020-06-29T00:00:00"/>
    <n v="159"/>
    <n v="261"/>
    <n v="102"/>
    <n v="44"/>
    <n v="11484"/>
    <n v="0.09"/>
    <n v="1033.56"/>
    <n v="10450.44"/>
    <n v="50"/>
    <n v="10500.44"/>
    <x v="1"/>
  </r>
  <r>
    <s v="5544-1"/>
    <s v="William Brown"/>
    <s v="3 Carrington Road ,Box Hill"/>
    <s v="Delhi"/>
    <x v="241"/>
    <x v="0"/>
    <x v="1"/>
    <x v="0"/>
    <x v="3"/>
    <s v="TechSavi Cordless Access Keyboard"/>
    <x v="1"/>
    <x v="0"/>
    <s v="Regular Air"/>
    <d v="2020-06-30T00:00:00"/>
    <n v="1470"/>
    <n v="2999"/>
    <n v="1529"/>
    <n v="20"/>
    <n v="59980"/>
    <n v="0"/>
    <n v="0"/>
    <n v="59980"/>
    <n v="550"/>
    <n v="60530"/>
    <x v="1"/>
  </r>
  <r>
    <s v="5546-1"/>
    <s v="Monica Federle"/>
    <s v="834 Bourke St,Goaterloo"/>
    <s v="Mumbai"/>
    <x v="242"/>
    <x v="1"/>
    <x v="1"/>
    <x v="10"/>
    <x v="4"/>
    <s v="Alto Perma 2700 Stacking Storage Drawers"/>
    <x v="0"/>
    <x v="0"/>
    <s v="Regular Air"/>
    <d v="2020-07-03T00:00:00"/>
    <n v="892"/>
    <n v="2974"/>
    <n v="2082"/>
    <n v="4"/>
    <n v="11896"/>
    <n v="0.05"/>
    <n v="594.80000000000007"/>
    <n v="11301.2"/>
    <n v="664"/>
    <n v="11965.2"/>
    <x v="1"/>
  </r>
  <r>
    <s v="5547-1"/>
    <s v="Mike Gockenbach"/>
    <s v="180 High Street,Windsor"/>
    <s v="Delhi"/>
    <x v="243"/>
    <x v="0"/>
    <x v="2"/>
    <x v="1"/>
    <x v="0"/>
    <s v="Alto Memo Cubes"/>
    <x v="0"/>
    <x v="1"/>
    <s v="Regular Air"/>
    <d v="2020-07-06T00:00:00"/>
    <n v="332"/>
    <n v="518"/>
    <n v="186"/>
    <n v="43"/>
    <n v="22274"/>
    <n v="0.03"/>
    <n v="668.22"/>
    <n v="21605.78"/>
    <n v="204"/>
    <n v="21809.78"/>
    <x v="1"/>
  </r>
  <r>
    <s v="5548-1"/>
    <s v="James Galang"/>
    <s v="Westfield 1 Anderson St,Chatswood"/>
    <s v="Mumbai"/>
    <x v="244"/>
    <x v="1"/>
    <x v="2"/>
    <x v="3"/>
    <x v="1"/>
    <s v="Artisan File Folder Labels"/>
    <x v="0"/>
    <x v="0"/>
    <s v="Regular Air"/>
    <d v="2020-07-08T00:00:00"/>
    <n v="184"/>
    <n v="288"/>
    <n v="104"/>
    <n v="47"/>
    <n v="13536"/>
    <n v="0.03"/>
    <n v="406.08"/>
    <n v="13129.92"/>
    <n v="533"/>
    <n v="13662.92"/>
    <x v="1"/>
  </r>
  <r>
    <s v="5549-1"/>
    <s v="Sanjit Jacobs"/>
    <s v="541 Church St,Richmond"/>
    <s v="Delhi"/>
    <x v="245"/>
    <x v="0"/>
    <x v="2"/>
    <x v="0"/>
    <x v="0"/>
    <s v="TechSavi Access Keyboard"/>
    <x v="1"/>
    <x v="0"/>
    <s v="Regular Air"/>
    <d v="2020-07-13T00:00:00"/>
    <n v="831"/>
    <n v="1598"/>
    <n v="767"/>
    <n v="40"/>
    <n v="63920"/>
    <n v="0.03"/>
    <n v="1917.6"/>
    <n v="62002.400000000001"/>
    <n v="650"/>
    <n v="62652.4"/>
    <x v="1"/>
  </r>
  <r>
    <s v="5551-1"/>
    <s v="Raymond Book"/>
    <s v="Shop 1, 186-190 Church Street,Parramatta;46a Macleay Street,Potts Point"/>
    <s v="Mumbai"/>
    <x v="246"/>
    <x v="1"/>
    <x v="2"/>
    <x v="11"/>
    <x v="4"/>
    <s v="Artisan Round Ring Poly Binders"/>
    <x v="0"/>
    <x v="0"/>
    <s v="Regular Air"/>
    <d v="2020-07-14T00:00:00"/>
    <n v="182"/>
    <n v="284"/>
    <n v="102"/>
    <n v="19"/>
    <n v="5396"/>
    <n v="0"/>
    <n v="0"/>
    <n v="5396"/>
    <n v="544"/>
    <n v="5940"/>
    <x v="1"/>
  </r>
  <r>
    <s v="5552-1"/>
    <s v="Bobby Odegard"/>
    <s v="37/59 Brewer Street, Goa"/>
    <s v="Delhi"/>
    <x v="247"/>
    <x v="0"/>
    <x v="1"/>
    <x v="1"/>
    <x v="3"/>
    <s v="Laser Neon Mac Format Diskettes, 10/Pack"/>
    <x v="1"/>
    <x v="3"/>
    <s v="Regular Air"/>
    <d v="2020-07-17T00:00:00"/>
    <n v="187"/>
    <n v="811.99999999999989"/>
    <n v="624.99999999999989"/>
    <n v="4"/>
    <n v="3247.9999999999995"/>
    <n v="7.0000000000000007E-2"/>
    <n v="227.35999999999999"/>
    <n v="3020.6399999999994"/>
    <n v="283"/>
    <n v="3303.6399999999994"/>
    <x v="1"/>
  </r>
  <r>
    <s v="5554-1"/>
    <s v="Eric Barreto"/>
    <s v="14 Money Street"/>
    <s v="Goa"/>
    <x v="248"/>
    <x v="2"/>
    <x v="3"/>
    <x v="4"/>
    <x v="0"/>
    <s v="Alto 3-Hole Punch"/>
    <x v="0"/>
    <x v="0"/>
    <s v="Regular Air"/>
    <d v="2020-07-18T00:00:00"/>
    <n v="276"/>
    <n v="438"/>
    <n v="162"/>
    <n v="18"/>
    <n v="7884"/>
    <n v="0.03"/>
    <n v="236.51999999999998"/>
    <n v="7647.48"/>
    <n v="621"/>
    <n v="8268.48"/>
    <x v="1"/>
  </r>
  <r>
    <s v="5556-1"/>
    <s v="Art Miller"/>
    <s v="14 Money Street, Goa"/>
    <s v="Mumbai"/>
    <x v="249"/>
    <x v="1"/>
    <x v="1"/>
    <x v="2"/>
    <x v="4"/>
    <s v="Artisan 474 Labels"/>
    <x v="0"/>
    <x v="0"/>
    <s v="Regular Air"/>
    <d v="2020-07-19T00:00:00"/>
    <n v="184"/>
    <n v="288"/>
    <n v="104"/>
    <n v="10"/>
    <n v="2880"/>
    <n v="0.01"/>
    <n v="28.8"/>
    <n v="2851.2"/>
    <n v="99"/>
    <n v="2950.2"/>
    <x v="1"/>
  </r>
  <r>
    <s v="5558-1"/>
    <s v="Julia Dunbar"/>
    <s v="3/265 Stirling Street"/>
    <s v="Goa"/>
    <x v="249"/>
    <x v="2"/>
    <x v="2"/>
    <x v="4"/>
    <x v="2"/>
    <s v="Colored Push Pins"/>
    <x v="0"/>
    <x v="1"/>
    <s v="Regular Air"/>
    <d v="2020-07-20T00:00:00"/>
    <n v="92"/>
    <n v="181"/>
    <n v="89"/>
    <n v="8"/>
    <n v="1448"/>
    <n v="0.05"/>
    <n v="72.400000000000006"/>
    <n v="1375.6"/>
    <n v="156"/>
    <n v="1531.6"/>
    <x v="1"/>
  </r>
  <r>
    <s v="5558-2"/>
    <s v="Julia Dunbar"/>
    <s v="3/265 Stirling Street"/>
    <s v="Goa"/>
    <x v="249"/>
    <x v="2"/>
    <x v="2"/>
    <x v="4"/>
    <x v="2"/>
    <s v="Steady Colorific Eraseable Coloring Pencils, 12 Count"/>
    <x v="0"/>
    <x v="1"/>
    <s v="Regular Air"/>
    <d v="2020-07-25T00:00:00"/>
    <n v="190"/>
    <n v="328"/>
    <n v="138"/>
    <n v="41"/>
    <n v="13448"/>
    <n v="0.05"/>
    <n v="672.40000000000009"/>
    <n v="12775.6"/>
    <n v="195"/>
    <n v="12970.6"/>
    <x v="1"/>
  </r>
  <r>
    <s v="5560-1"/>
    <s v="Gene Hale"/>
    <s v="1/173-179 Bronte Rd,Goaverley"/>
    <s v="Mumbai"/>
    <x v="250"/>
    <x v="1"/>
    <x v="2"/>
    <x v="2"/>
    <x v="2"/>
    <s v="Economy Binders"/>
    <x v="0"/>
    <x v="0"/>
    <s v="Regular Air"/>
    <d v="2020-07-24T00:00:00"/>
    <n v="133"/>
    <n v="208"/>
    <n v="75"/>
    <n v="20"/>
    <n v="4160"/>
    <n v="0.04"/>
    <n v="166.4"/>
    <n v="3993.6"/>
    <n v="149"/>
    <n v="4142.6000000000004"/>
    <x v="1"/>
  </r>
  <r>
    <s v="5562-1"/>
    <s v="Sonia Sunley"/>
    <s v="1/50-58 Hunter St,Mumbai"/>
    <s v="Mumbai"/>
    <x v="251"/>
    <x v="1"/>
    <x v="3"/>
    <x v="12"/>
    <x v="1"/>
    <s v="Smiths Metal Binder Clips"/>
    <x v="0"/>
    <x v="1"/>
    <s v="Express Air"/>
    <d v="2020-07-26T00:00:00"/>
    <n v="160"/>
    <n v="262"/>
    <n v="102"/>
    <n v="25"/>
    <n v="6550"/>
    <n v="0.09"/>
    <n v="589.5"/>
    <n v="5960.5"/>
    <n v="80"/>
    <n v="6040.5"/>
    <x v="1"/>
  </r>
  <r>
    <s v="5564-1"/>
    <s v="Philip Brown"/>
    <s v="499-501 Lygon Street,Carlton North"/>
    <s v="Delhi"/>
    <x v="252"/>
    <x v="0"/>
    <x v="0"/>
    <x v="0"/>
    <x v="2"/>
    <s v="Self-Adhesive Removable Labels"/>
    <x v="0"/>
    <x v="0"/>
    <s v="Regular Air"/>
    <d v="2020-07-27T00:00:00"/>
    <n v="198"/>
    <n v="315"/>
    <n v="117"/>
    <n v="46"/>
    <n v="14490"/>
    <n v="0.1"/>
    <n v="1449"/>
    <n v="13041"/>
    <n v="49"/>
    <n v="13090"/>
    <x v="1"/>
  </r>
  <r>
    <s v="5566-1"/>
    <s v="Delhitoria Wilson"/>
    <s v="1/160 Anzac Parade,Kensington"/>
    <s v="Mumbai"/>
    <x v="253"/>
    <x v="1"/>
    <x v="0"/>
    <x v="5"/>
    <x v="2"/>
    <s v="HFX LaserJet 3310 Copier"/>
    <x v="1"/>
    <x v="5"/>
    <s v="Regular Air"/>
    <d v="2020-08-04T00:00:00"/>
    <n v="37799"/>
    <n v="59999"/>
    <n v="22200"/>
    <n v="25"/>
    <n v="1499975"/>
    <n v="7.0000000000000007E-2"/>
    <n v="104998.25000000001"/>
    <n v="1394976.75"/>
    <n v="2449"/>
    <n v="1397425.75"/>
    <x v="1"/>
  </r>
  <r>
    <s v="5566-2"/>
    <s v="Delhitoria Wilson"/>
    <s v="1/160 Anzac Parade,Kensington"/>
    <s v="Mumbai"/>
    <x v="253"/>
    <x v="1"/>
    <x v="0"/>
    <x v="5"/>
    <x v="2"/>
    <s v="Smiths Metal Binder Clips"/>
    <x v="0"/>
    <x v="1"/>
    <s v="Regular Air"/>
    <d v="2020-08-02T00:00:00"/>
    <n v="160"/>
    <n v="262"/>
    <n v="102"/>
    <n v="10"/>
    <n v="2620"/>
    <n v="0.08"/>
    <n v="209.6"/>
    <n v="2410.4"/>
    <n v="80"/>
    <n v="2490.4"/>
    <x v="1"/>
  </r>
  <r>
    <s v="5569-1"/>
    <s v="Maria Zettner"/>
    <s v="531 King St,Newtown"/>
    <s v="Mumbai"/>
    <x v="254"/>
    <x v="1"/>
    <x v="1"/>
    <x v="11"/>
    <x v="4"/>
    <s v="1726 Digital AMaharashtraering Machine"/>
    <x v="1"/>
    <x v="4"/>
    <s v="Regular Air"/>
    <d v="2020-07-30T00:00:00"/>
    <n v="882"/>
    <n v="2099"/>
    <n v="1217"/>
    <n v="9"/>
    <n v="18891"/>
    <n v="0.08"/>
    <n v="1511.28"/>
    <n v="17379.72"/>
    <n v="480.99999999999994"/>
    <n v="17860.72"/>
    <x v="1"/>
  </r>
  <r>
    <s v="5570-1"/>
    <s v="Keith Herrera"/>
    <s v="120 HardGoare St,Delhi"/>
    <s v="Delhi"/>
    <x v="255"/>
    <x v="0"/>
    <x v="3"/>
    <x v="0"/>
    <x v="0"/>
    <s v="Artisan File Folder Labels"/>
    <x v="0"/>
    <x v="0"/>
    <s v="Regular Air"/>
    <d v="2020-07-31T00:00:00"/>
    <n v="184"/>
    <n v="288"/>
    <n v="104"/>
    <n v="11"/>
    <n v="3168"/>
    <n v="0.02"/>
    <n v="63.36"/>
    <n v="3104.64"/>
    <n v="533"/>
    <n v="3637.64"/>
    <x v="1"/>
  </r>
  <r>
    <s v="5572-1"/>
    <s v="Mark Packer"/>
    <s v="Mumbai Fish Market, Bank Street, Mumbai"/>
    <s v="Mumbai"/>
    <x v="255"/>
    <x v="1"/>
    <x v="3"/>
    <x v="4"/>
    <x v="0"/>
    <s v="Artisan Flip-Chart Easel Binder, Black"/>
    <x v="0"/>
    <x v="0"/>
    <s v="Regular Air"/>
    <d v="2020-08-01T00:00:00"/>
    <n v="1388"/>
    <n v="2238"/>
    <n v="850"/>
    <n v="34"/>
    <n v="76092"/>
    <n v="0.01"/>
    <n v="760.92"/>
    <n v="75331.08"/>
    <n v="1510"/>
    <n v="76841.08"/>
    <x v="1"/>
  </r>
  <r>
    <s v="5574-1"/>
    <s v="Denny Joy"/>
    <s v="99 Lygon Street,East BruMaharashtraick"/>
    <s v="Delhi"/>
    <x v="255"/>
    <x v="0"/>
    <x v="1"/>
    <x v="1"/>
    <x v="4"/>
    <s v="Security-Tint Envelopes"/>
    <x v="0"/>
    <x v="0"/>
    <s v="Regular Air"/>
    <d v="2020-08-01T00:00:00"/>
    <n v="488.99999999999994"/>
    <n v="764"/>
    <n v="275.00000000000006"/>
    <n v="7"/>
    <n v="5348"/>
    <n v="0.06"/>
    <n v="320.88"/>
    <n v="5027.12"/>
    <n v="139"/>
    <n v="5166.12"/>
    <x v="1"/>
  </r>
  <r>
    <s v="5576-1"/>
    <s v="Shirley Jackson"/>
    <s v="Westfield Miranda, 600 KingsGoay,Miranda"/>
    <s v="Mumbai"/>
    <x v="256"/>
    <x v="1"/>
    <x v="1"/>
    <x v="12"/>
    <x v="4"/>
    <s v="Binder Posts"/>
    <x v="0"/>
    <x v="0"/>
    <s v="Regular Air"/>
    <d v="2020-08-04T00:00:00"/>
    <n v="350"/>
    <n v="574"/>
    <n v="224"/>
    <n v="7"/>
    <n v="4018"/>
    <n v="0.04"/>
    <n v="160.72"/>
    <n v="3857.28"/>
    <n v="501"/>
    <n v="4358.2800000000007"/>
    <x v="1"/>
  </r>
  <r>
    <s v="5578-1"/>
    <s v="Ed Ludwig"/>
    <s v="221 Barkly St,St Kilda"/>
    <s v="Delhi"/>
    <x v="257"/>
    <x v="0"/>
    <x v="2"/>
    <x v="0"/>
    <x v="0"/>
    <s v="12 Colored Short Pencils"/>
    <x v="0"/>
    <x v="1"/>
    <s v="Regular Air"/>
    <d v="2020-08-07T00:00:00"/>
    <n v="109.00000000000001"/>
    <n v="260"/>
    <n v="151"/>
    <n v="43"/>
    <n v="11180"/>
    <n v="0.06"/>
    <n v="670.8"/>
    <n v="10509.2"/>
    <n v="240"/>
    <n v="10749.2"/>
    <x v="1"/>
  </r>
  <r>
    <s v="5579-1"/>
    <s v="Carol Adams"/>
    <s v="181 Enmore Rd,Enmore"/>
    <s v="Mumbai"/>
    <x v="258"/>
    <x v="1"/>
    <x v="1"/>
    <x v="13"/>
    <x v="2"/>
    <s v="Artisan Hanging File Binders"/>
    <x v="0"/>
    <x v="0"/>
    <s v="Regular Air"/>
    <d v="2020-08-06T00:00:00"/>
    <n v="365"/>
    <n v="598"/>
    <n v="233"/>
    <n v="32"/>
    <n v="19136"/>
    <n v="0.1"/>
    <n v="1913.6000000000001"/>
    <n v="17222.400000000001"/>
    <n v="149"/>
    <n v="17371.400000000001"/>
    <x v="1"/>
  </r>
  <r>
    <s v="5581-1"/>
    <s v="John Lucas"/>
    <s v="188 Pitt Street,Mumbai"/>
    <s v="Mumbai"/>
    <x v="259"/>
    <x v="1"/>
    <x v="3"/>
    <x v="8"/>
    <x v="1"/>
    <s v="Alto Memo Cubes"/>
    <x v="0"/>
    <x v="1"/>
    <s v="Regular Air"/>
    <d v="2020-08-09T00:00:00"/>
    <n v="332"/>
    <n v="518"/>
    <n v="186"/>
    <n v="17"/>
    <n v="8806"/>
    <n v="0.02"/>
    <n v="176.12"/>
    <n v="8629.8799999999992"/>
    <n v="204"/>
    <n v="8833.8799999999992"/>
    <x v="1"/>
  </r>
  <r>
    <s v="5583-1"/>
    <s v="Benjamin Patterson"/>
    <s v="6 Brookman Street, Goa"/>
    <s v="Mumbai"/>
    <x v="260"/>
    <x v="1"/>
    <x v="1"/>
    <x v="9"/>
    <x v="1"/>
    <s v="Bagged Rubber Bands"/>
    <x v="0"/>
    <x v="1"/>
    <s v="Regular Air"/>
    <d v="2020-08-12T00:00:00"/>
    <n v="24"/>
    <n v="126"/>
    <n v="102"/>
    <n v="2"/>
    <n v="252"/>
    <n v="0.06"/>
    <n v="15.12"/>
    <n v="236.88"/>
    <n v="70"/>
    <n v="306.88"/>
    <x v="1"/>
  </r>
  <r>
    <s v="5584-1"/>
    <s v="Sara Luxemburg"/>
    <s v="180 High Street,Windsor"/>
    <s v="Delhi"/>
    <x v="260"/>
    <x v="0"/>
    <x v="3"/>
    <x v="1"/>
    <x v="1"/>
    <s v="DrawIt Colored Pencils, 48-Color Set"/>
    <x v="0"/>
    <x v="1"/>
    <s v="Regular Air"/>
    <d v="2020-08-14T00:00:00"/>
    <n v="2156"/>
    <n v="3654.9999999999995"/>
    <n v="1498.9999999999995"/>
    <n v="24"/>
    <n v="87719.999999999985"/>
    <n v="7.0000000000000007E-2"/>
    <n v="6140.4"/>
    <n v="81579.599999999991"/>
    <n v="1389"/>
    <n v="82968.599999999991"/>
    <x v="1"/>
  </r>
  <r>
    <s v="5586-1"/>
    <s v="Adrian Hane"/>
    <s v="180 High Street,Windsor"/>
    <s v="Delhi"/>
    <x v="260"/>
    <x v="0"/>
    <x v="1"/>
    <x v="1"/>
    <x v="4"/>
    <s v="Steady Major Accent Highlighters"/>
    <x v="0"/>
    <x v="1"/>
    <s v="Regular Air"/>
    <d v="2020-08-13T00:00:00"/>
    <n v="375"/>
    <n v="708"/>
    <n v="333"/>
    <n v="47"/>
    <n v="33276"/>
    <n v="0.1"/>
    <n v="3327.6000000000004"/>
    <n v="29948.400000000001"/>
    <n v="235"/>
    <n v="30183.4"/>
    <x v="1"/>
  </r>
  <r>
    <s v="5588-1"/>
    <s v="Tonja Turnell"/>
    <s v="221 Barkly St,St Kilda"/>
    <s v="Delhi"/>
    <x v="260"/>
    <x v="0"/>
    <x v="2"/>
    <x v="0"/>
    <x v="0"/>
    <s v="Wirebound Voice Message Log Book"/>
    <x v="0"/>
    <x v="1"/>
    <s v="Express Air"/>
    <d v="2020-08-13T00:00:00"/>
    <n v="290"/>
    <n v="476"/>
    <n v="186"/>
    <n v="11"/>
    <n v="5236"/>
    <n v="0.08"/>
    <n v="418.88"/>
    <n v="4817.12"/>
    <n v="88"/>
    <n v="4905.12"/>
    <x v="1"/>
  </r>
  <r>
    <s v="5589-1"/>
    <s v="Brad Thomas"/>
    <s v="152 Bunnerong Road,Eastgardens"/>
    <s v="Mumbai"/>
    <x v="261"/>
    <x v="1"/>
    <x v="0"/>
    <x v="8"/>
    <x v="2"/>
    <s v="Beekin 105-Key Black Keyboard"/>
    <x v="1"/>
    <x v="0"/>
    <s v="Regular Air"/>
    <d v="2020-08-19T00:00:00"/>
    <n v="639"/>
    <n v="1998"/>
    <n v="1359"/>
    <n v="5"/>
    <n v="9990"/>
    <n v="0.09"/>
    <n v="899.1"/>
    <n v="9090.9"/>
    <n v="400"/>
    <n v="9490.9"/>
    <x v="1"/>
  </r>
  <r>
    <s v="5591-1"/>
    <s v="Dorris Love"/>
    <s v="359 Crown Street,Surry Hills"/>
    <s v="Mumbai"/>
    <x v="262"/>
    <x v="1"/>
    <x v="0"/>
    <x v="4"/>
    <x v="3"/>
    <s v="Smiths File Caddy"/>
    <x v="0"/>
    <x v="0"/>
    <s v="Regular Air"/>
    <d v="2020-08-23T00:00:00"/>
    <n v="403"/>
    <n v="938.00000000000011"/>
    <n v="535.00000000000011"/>
    <n v="17"/>
    <n v="15946.000000000002"/>
    <n v="0.09"/>
    <n v="1435.14"/>
    <n v="14510.860000000002"/>
    <n v="728"/>
    <n v="15238.860000000002"/>
    <x v="1"/>
  </r>
  <r>
    <s v="5593-1"/>
    <s v="John Lee"/>
    <s v="180 High Street,Windsor"/>
    <s v="Delhi"/>
    <x v="263"/>
    <x v="0"/>
    <x v="1"/>
    <x v="1"/>
    <x v="0"/>
    <s v="Aluminum Document Frame"/>
    <x v="2"/>
    <x v="3"/>
    <s v="Regular Air"/>
    <d v="2020-08-27T00:00:00"/>
    <n v="550"/>
    <n v="1222"/>
    <n v="672"/>
    <n v="37"/>
    <n v="45214"/>
    <n v="0.09"/>
    <n v="4069.2599999999998"/>
    <n v="41144.74"/>
    <n v="285"/>
    <n v="41429.74"/>
    <x v="1"/>
  </r>
  <r>
    <s v="5594-1"/>
    <s v="Jill Fjeld"/>
    <s v="53 Riley Street,Woolloomooloo"/>
    <s v="Mumbai"/>
    <x v="263"/>
    <x v="1"/>
    <x v="0"/>
    <x v="8"/>
    <x v="0"/>
    <s v="PastelOcean Color Pencil Set"/>
    <x v="0"/>
    <x v="1"/>
    <s v="Regular Air"/>
    <d v="2020-08-27T00:00:00"/>
    <n v="1111"/>
    <n v="1984"/>
    <n v="873"/>
    <n v="28"/>
    <n v="55552"/>
    <n v="0.06"/>
    <n v="3333.12"/>
    <n v="52218.879999999997"/>
    <n v="409.99999999999994"/>
    <n v="52628.88"/>
    <x v="1"/>
  </r>
  <r>
    <s v="5596-1"/>
    <s v="Valerie Dominguez"/>
    <s v="37/59 Brewer Street"/>
    <s v="Goa"/>
    <x v="264"/>
    <x v="2"/>
    <x v="1"/>
    <x v="8"/>
    <x v="4"/>
    <s v="TechSavi Access Keyboard"/>
    <x v="1"/>
    <x v="0"/>
    <s v="Regular Air"/>
    <d v="2020-08-26T00:00:00"/>
    <n v="1007"/>
    <n v="1598"/>
    <n v="591"/>
    <n v="46"/>
    <n v="73508"/>
    <n v="0.02"/>
    <n v="1470.16"/>
    <n v="72037.84"/>
    <n v="400"/>
    <n v="72437.84"/>
    <x v="1"/>
  </r>
  <r>
    <s v="5597-1"/>
    <s v="Maribeth YedGoab"/>
    <s v="240-242 Johnston Street,Fitzroy"/>
    <s v="Delhi"/>
    <x v="265"/>
    <x v="0"/>
    <x v="0"/>
    <x v="1"/>
    <x v="3"/>
    <s v="Smiths Metal Binder Clips"/>
    <x v="0"/>
    <x v="1"/>
    <s v="Express Air"/>
    <d v="2020-08-28T00:00:00"/>
    <n v="160"/>
    <n v="262"/>
    <n v="102"/>
    <n v="45"/>
    <n v="11790"/>
    <n v="0.01"/>
    <n v="117.9"/>
    <n v="11672.1"/>
    <n v="80"/>
    <n v="11752.1"/>
    <x v="1"/>
  </r>
  <r>
    <s v="5599-1"/>
    <s v="Ruben Ausman"/>
    <s v="Crown Complex,Southbank"/>
    <s v="Delhi"/>
    <x v="266"/>
    <x v="0"/>
    <x v="1"/>
    <x v="0"/>
    <x v="0"/>
    <s v="Cando PC940 Copier"/>
    <x v="1"/>
    <x v="2"/>
    <s v="Delivery Truck"/>
    <d v="2020-08-28T00:00:00"/>
    <n v="27899"/>
    <n v="44999"/>
    <n v="17100"/>
    <n v="15"/>
    <n v="674985"/>
    <n v="0.04"/>
    <n v="26999.4"/>
    <n v="647985.6"/>
    <n v="4900"/>
    <n v="652885.6"/>
    <x v="1"/>
  </r>
  <r>
    <s v="5599-2"/>
    <s v="Ruben Ausman"/>
    <s v="Crown Complex,Southbank"/>
    <s v="Delhi"/>
    <x v="266"/>
    <x v="0"/>
    <x v="1"/>
    <x v="0"/>
    <x v="0"/>
    <s v="EcoTones Memo Sheets"/>
    <x v="0"/>
    <x v="1"/>
    <s v="Regular Air"/>
    <d v="2020-08-29T00:00:00"/>
    <n v="252"/>
    <n v="400"/>
    <n v="148"/>
    <n v="14"/>
    <n v="5600"/>
    <n v="0.06"/>
    <n v="336"/>
    <n v="5264"/>
    <n v="130"/>
    <n v="5394"/>
    <x v="1"/>
  </r>
  <r>
    <s v="5603-1"/>
    <s v="Jim Kriz"/>
    <s v="85-113 Dunning Ave,Roseberry"/>
    <s v="Mumbai"/>
    <x v="266"/>
    <x v="1"/>
    <x v="2"/>
    <x v="11"/>
    <x v="2"/>
    <s v="TechSavi Internet Navigator Keyboard"/>
    <x v="1"/>
    <x v="0"/>
    <s v="Regular Air"/>
    <d v="2020-09-01T00:00:00"/>
    <n v="651"/>
    <n v="3098"/>
    <n v="2447"/>
    <n v="37"/>
    <n v="114626"/>
    <n v="0.03"/>
    <n v="3438.7799999999997"/>
    <n v="111187.22"/>
    <n v="650"/>
    <n v="111837.22"/>
    <x v="1"/>
  </r>
  <r>
    <s v="5604-1"/>
    <s v="Vivek Sundaresam"/>
    <s v="152 Bunnerong Road,Eastgardens"/>
    <s v="Mumbai"/>
    <x v="267"/>
    <x v="1"/>
    <x v="0"/>
    <x v="8"/>
    <x v="2"/>
    <s v="TechSavi Access Keyboard"/>
    <x v="1"/>
    <x v="0"/>
    <s v="Regular Air"/>
    <d v="2020-09-04T00:00:00"/>
    <n v="1007"/>
    <n v="1598"/>
    <n v="591"/>
    <n v="29"/>
    <n v="46342"/>
    <n v="0.04"/>
    <n v="1853.68"/>
    <n v="44488.32"/>
    <n v="400"/>
    <n v="44888.32"/>
    <x v="1"/>
  </r>
  <r>
    <s v="5605-1"/>
    <s v="Odella Nelson"/>
    <s v="523 King St,Newtown"/>
    <s v="Mumbai"/>
    <x v="268"/>
    <x v="1"/>
    <x v="3"/>
    <x v="9"/>
    <x v="4"/>
    <s v="Artisan Hi-Liter GlideStik Fluorescent Highlighter, Yellow Ink"/>
    <x v="0"/>
    <x v="1"/>
    <s v="Regular Air"/>
    <d v="2020-09-05T00:00:00"/>
    <n v="192"/>
    <n v="326"/>
    <n v="134"/>
    <n v="31"/>
    <n v="10106"/>
    <n v="0"/>
    <n v="0"/>
    <n v="10106"/>
    <n v="186"/>
    <n v="10292"/>
    <x v="1"/>
  </r>
  <r>
    <s v="5606-1"/>
    <s v="Kean Thornton"/>
    <s v="65 Palmerston Street"/>
    <s v="Goa"/>
    <x v="268"/>
    <x v="2"/>
    <x v="1"/>
    <x v="5"/>
    <x v="2"/>
    <s v="Artisan Hi-Liter Smear-Safe Highlighters"/>
    <x v="0"/>
    <x v="1"/>
    <s v="Regular Air"/>
    <d v="2020-09-10T00:00:00"/>
    <n v="298"/>
    <n v="584"/>
    <n v="286"/>
    <n v="22"/>
    <n v="12848"/>
    <n v="0.1"/>
    <n v="1284.8000000000002"/>
    <n v="11563.2"/>
    <n v="83"/>
    <n v="11646.2"/>
    <x v="1"/>
  </r>
  <r>
    <s v="5607-1"/>
    <s v="Aaron Bergman"/>
    <s v="Westfield Mumbai,Mumbai"/>
    <s v="Mumbai"/>
    <x v="269"/>
    <x v="1"/>
    <x v="1"/>
    <x v="5"/>
    <x v="3"/>
    <s v="Apex Preferred Stainless Steel Scissors"/>
    <x v="0"/>
    <x v="3"/>
    <s v="Regular Air"/>
    <d v="2020-09-05T00:00:00"/>
    <n v="250"/>
    <n v="568"/>
    <n v="318"/>
    <n v="23"/>
    <n v="13064"/>
    <n v="0.01"/>
    <n v="130.64000000000001"/>
    <n v="12933.36"/>
    <n v="360"/>
    <n v="13293.36"/>
    <x v="1"/>
  </r>
  <r>
    <s v="5609-1"/>
    <s v="Eugene Moren"/>
    <s v="14/76 Newcastle Street"/>
    <s v="Goa"/>
    <x v="270"/>
    <x v="2"/>
    <x v="0"/>
    <x v="11"/>
    <x v="3"/>
    <s v="Smiths General Use 3-Ring Binders"/>
    <x v="0"/>
    <x v="0"/>
    <s v="Regular Air"/>
    <d v="2020-09-07T00:00:00"/>
    <n v="118"/>
    <n v="188"/>
    <n v="70"/>
    <n v="47"/>
    <n v="8836"/>
    <n v="0.06"/>
    <n v="530.16"/>
    <n v="8305.84"/>
    <n v="149"/>
    <n v="8454.84"/>
    <x v="1"/>
  </r>
  <r>
    <s v="5609-2"/>
    <s v="Eugene Moren"/>
    <s v="14/76 Newcastle Street"/>
    <s v="Goa"/>
    <x v="270"/>
    <x v="2"/>
    <x v="0"/>
    <x v="11"/>
    <x v="3"/>
    <s v="Steady Liquid Accent Tank-Style Highlighters"/>
    <x v="0"/>
    <x v="1"/>
    <s v="Regular Air"/>
    <d v="2020-09-09T00:00:00"/>
    <n v="131"/>
    <n v="284"/>
    <n v="153"/>
    <n v="39"/>
    <n v="11076"/>
    <n v="0.08"/>
    <n v="886.08"/>
    <n v="10189.92"/>
    <n v="93"/>
    <n v="10282.92"/>
    <x v="1"/>
  </r>
  <r>
    <s v="5612-1"/>
    <s v="Delhitoria Pisteka"/>
    <s v="8/2 EdGoard Street"/>
    <s v="Goa"/>
    <x v="271"/>
    <x v="2"/>
    <x v="1"/>
    <x v="5"/>
    <x v="3"/>
    <s v="3Max Polarizing Light Filter Sleeves"/>
    <x v="2"/>
    <x v="3"/>
    <s v="Regular Air"/>
    <d v="2020-09-12T00:00:00"/>
    <n v="1138"/>
    <n v="1864.9999999999998"/>
    <n v="726.99999999999977"/>
    <n v="7"/>
    <n v="13054.999999999998"/>
    <n v="0.01"/>
    <n v="130.54999999999998"/>
    <n v="12924.449999999999"/>
    <n v="377"/>
    <n v="13301.449999999999"/>
    <x v="1"/>
  </r>
  <r>
    <s v="5613-1"/>
    <s v="Philip Brown"/>
    <s v="499-501 Lygon Street,Carlton North"/>
    <s v="Delhi"/>
    <x v="272"/>
    <x v="0"/>
    <x v="0"/>
    <x v="0"/>
    <x v="1"/>
    <s v="Binder Clips by OIC"/>
    <x v="0"/>
    <x v="1"/>
    <s v="Regular Air"/>
    <d v="2020-09-13T00:00:00"/>
    <n v="93"/>
    <n v="148"/>
    <n v="55"/>
    <n v="15"/>
    <n v="2220"/>
    <n v="0.03"/>
    <n v="66.599999999999994"/>
    <n v="2153.4"/>
    <n v="70"/>
    <n v="2223.4"/>
    <x v="1"/>
  </r>
  <r>
    <s v="5615-1"/>
    <s v="Jack Garza"/>
    <s v="2a/285A Crown St,Surry Hills"/>
    <s v="Mumbai"/>
    <x v="273"/>
    <x v="1"/>
    <x v="1"/>
    <x v="4"/>
    <x v="1"/>
    <s v="Creator Anti Dust Chalk, 12/Pack"/>
    <x v="0"/>
    <x v="1"/>
    <s v="Regular Air"/>
    <d v="2020-09-13T00:00:00"/>
    <n v="109.00000000000001"/>
    <n v="182"/>
    <n v="72.999999999999986"/>
    <n v="36"/>
    <n v="6552"/>
    <n v="0.09"/>
    <n v="589.67999999999995"/>
    <n v="5962.32"/>
    <n v="100"/>
    <n v="6062.32"/>
    <x v="1"/>
  </r>
  <r>
    <s v="5616-1"/>
    <s v="Gary Hansen"/>
    <s v="273 George Street,Mumbai"/>
    <s v="Mumbai"/>
    <x v="273"/>
    <x v="1"/>
    <x v="2"/>
    <x v="2"/>
    <x v="2"/>
    <s v="Multi-Use Personal File Cart and Caster Set, Three Stacking Bins"/>
    <x v="0"/>
    <x v="0"/>
    <s v="Regular Air"/>
    <d v="2020-09-19T00:00:00"/>
    <n v="1495"/>
    <n v="3476"/>
    <n v="1981"/>
    <n v="34"/>
    <n v="118184"/>
    <n v="0.03"/>
    <n v="3545.52"/>
    <n v="114638.48"/>
    <n v="822.00000000000011"/>
    <n v="115460.48"/>
    <x v="1"/>
  </r>
  <r>
    <s v="5618-1"/>
    <s v="Christina Vanderzanden"/>
    <s v="188 Pitt Street,Mumbai"/>
    <s v="Mumbai"/>
    <x v="274"/>
    <x v="1"/>
    <x v="3"/>
    <x v="8"/>
    <x v="2"/>
    <s v="Angle-D Binders with Locking Rings, Label Holders"/>
    <x v="0"/>
    <x v="0"/>
    <s v="Regular Air"/>
    <d v="2020-09-17T00:00:00"/>
    <n v="453"/>
    <n v="730"/>
    <n v="277"/>
    <n v="26"/>
    <n v="18980"/>
    <n v="0.03"/>
    <n v="569.4"/>
    <n v="18410.599999999999"/>
    <n v="772"/>
    <n v="19182.599999999999"/>
    <x v="1"/>
  </r>
  <r>
    <s v="5619-1"/>
    <s v="Bart Goatters"/>
    <s v="27/580 Hay Street, Goa"/>
    <s v="Mumbai"/>
    <x v="275"/>
    <x v="1"/>
    <x v="1"/>
    <x v="3"/>
    <x v="1"/>
    <s v="Artisan Poly Binder Pockets"/>
    <x v="0"/>
    <x v="0"/>
    <s v="Regular Air"/>
    <d v="2020-09-18T00:00:00"/>
    <n v="225.99999999999997"/>
    <n v="358"/>
    <n v="132.00000000000003"/>
    <n v="19"/>
    <n v="6802"/>
    <n v="0"/>
    <n v="0"/>
    <n v="6802"/>
    <n v="547"/>
    <n v="7349"/>
    <x v="1"/>
  </r>
  <r>
    <s v="5621-1"/>
    <s v="George Ashbrook"/>
    <s v="506 SGoan Street,Richmond"/>
    <s v="Delhi"/>
    <x v="276"/>
    <x v="0"/>
    <x v="2"/>
    <x v="1"/>
    <x v="4"/>
    <s v="600 Series Non-Flip"/>
    <x v="1"/>
    <x v="0"/>
    <s v="Regular Air"/>
    <d v="2020-09-23T00:00:00"/>
    <n v="1978"/>
    <n v="4599"/>
    <n v="2621"/>
    <n v="23"/>
    <n v="105777"/>
    <n v="0.1"/>
    <n v="10577.7"/>
    <n v="95199.3"/>
    <n v="499"/>
    <n v="95698.3"/>
    <x v="1"/>
  </r>
  <r>
    <s v="5621-2"/>
    <s v="George Ashbrook"/>
    <s v="506 SGoan Street,Richmond"/>
    <s v="Delhi"/>
    <x v="276"/>
    <x v="0"/>
    <x v="2"/>
    <x v="1"/>
    <x v="4"/>
    <s v="Binder Clips by OIC"/>
    <x v="0"/>
    <x v="1"/>
    <s v="Regular Air"/>
    <d v="2020-09-22T00:00:00"/>
    <n v="93"/>
    <n v="148"/>
    <n v="55"/>
    <n v="33"/>
    <n v="4884"/>
    <n v="0.06"/>
    <n v="293.03999999999996"/>
    <n v="4590.96"/>
    <n v="70"/>
    <n v="4660.96"/>
    <x v="1"/>
  </r>
  <r>
    <s v="5625-1"/>
    <s v="Nathan Mautz"/>
    <s v="412 BruMaharashtraick St,Fitzroy"/>
    <s v="Delhi"/>
    <x v="277"/>
    <x v="0"/>
    <x v="1"/>
    <x v="1"/>
    <x v="0"/>
    <s v="DrawIt Colored Pencils"/>
    <x v="0"/>
    <x v="1"/>
    <s v="Express Air"/>
    <d v="2020-09-25T00:00:00"/>
    <n v="437"/>
    <n v="911"/>
    <n v="474"/>
    <n v="48"/>
    <n v="43728"/>
    <n v="0.06"/>
    <n v="2623.68"/>
    <n v="41104.32"/>
    <n v="225"/>
    <n v="41329.32"/>
    <x v="1"/>
  </r>
  <r>
    <s v="5627-1"/>
    <s v="Cindy Chapman"/>
    <s v="101 Murray Street"/>
    <s v="Goa"/>
    <x v="278"/>
    <x v="2"/>
    <x v="1"/>
    <x v="8"/>
    <x v="2"/>
    <s v="Office Shears by Apex"/>
    <x v="0"/>
    <x v="3"/>
    <s v="Regular Air"/>
    <d v="2020-10-02T00:00:00"/>
    <n v="94"/>
    <n v="208"/>
    <n v="114"/>
    <n v="36"/>
    <n v="7488"/>
    <n v="0.01"/>
    <n v="74.88"/>
    <n v="7413.12"/>
    <n v="256"/>
    <n v="7669.12"/>
    <x v="1"/>
  </r>
  <r>
    <s v="5629-1"/>
    <s v="Charles McCrossin"/>
    <s v="81 MacLeay St,Potts Point"/>
    <s v="Mumbai"/>
    <x v="279"/>
    <x v="1"/>
    <x v="1"/>
    <x v="6"/>
    <x v="0"/>
    <s v="Smiths Paper Clips"/>
    <x v="0"/>
    <x v="1"/>
    <s v="Regular Air"/>
    <d v="2020-09-29T00:00:00"/>
    <n v="153"/>
    <n v="247.00000000000003"/>
    <n v="94.000000000000028"/>
    <n v="49"/>
    <n v="12103.000000000002"/>
    <n v="0.03"/>
    <n v="363.09000000000003"/>
    <n v="11739.910000000002"/>
    <n v="102"/>
    <n v="11841.910000000002"/>
    <x v="1"/>
  </r>
  <r>
    <s v="5630-1"/>
    <s v="Giulietta Baptist"/>
    <s v="Hoyts Entertainment Quarter 122 Lang Road,Moore Park"/>
    <s v="Mumbai"/>
    <x v="279"/>
    <x v="1"/>
    <x v="0"/>
    <x v="8"/>
    <x v="0"/>
    <s v="Steady Liquid Accent Highlighters"/>
    <x v="0"/>
    <x v="1"/>
    <s v="Regular Air"/>
    <d v="2020-09-29T00:00:00"/>
    <n v="347"/>
    <n v="668"/>
    <n v="321"/>
    <n v="16"/>
    <n v="10688"/>
    <n v="0.1"/>
    <n v="1068.8"/>
    <n v="9619.2000000000007"/>
    <n v="150"/>
    <n v="9769.2000000000007"/>
    <x v="1"/>
  </r>
  <r>
    <s v="5631-1"/>
    <s v="Christopher Martinez"/>
    <s v="32 Wellington Street"/>
    <s v="Goa"/>
    <x v="280"/>
    <x v="2"/>
    <x v="3"/>
    <x v="8"/>
    <x v="2"/>
    <s v="OIC Thumb-Tacks"/>
    <x v="0"/>
    <x v="1"/>
    <s v="Regular Air"/>
    <d v="2020-09-29T00:00:00"/>
    <n v="71"/>
    <n v="113.99999999999999"/>
    <n v="42.999999999999986"/>
    <n v="8"/>
    <n v="911.99999999999989"/>
    <n v="0"/>
    <n v="0"/>
    <n v="911.99999999999989"/>
    <n v="70"/>
    <n v="981.99999999999989"/>
    <x v="1"/>
  </r>
  <r>
    <s v="5633-1"/>
    <s v="Patrick Jones"/>
    <s v="221 Barkly St,St Kilda"/>
    <s v="Delhi"/>
    <x v="281"/>
    <x v="0"/>
    <x v="0"/>
    <x v="0"/>
    <x v="0"/>
    <s v="Adesso Programmable 142-Key Keyboard"/>
    <x v="1"/>
    <x v="0"/>
    <s v="Regular Air"/>
    <d v="2020-10-03T00:00:00"/>
    <n v="3964"/>
    <n v="15247.999999999998"/>
    <n v="11283.999999999998"/>
    <n v="48"/>
    <n v="731903.99999999988"/>
    <n v="0.04"/>
    <n v="29276.159999999996"/>
    <n v="702627.83999999985"/>
    <n v="650"/>
    <n v="703277.83999999985"/>
    <x v="1"/>
  </r>
  <r>
    <s v="5635-1"/>
    <s v="Jamie Kunitz"/>
    <s v="Mumbai Fish Market, Bank Street, Mumbai"/>
    <s v="Mumbai"/>
    <x v="281"/>
    <x v="1"/>
    <x v="1"/>
    <x v="4"/>
    <x v="3"/>
    <s v="PastelOcean Color Pencil Set"/>
    <x v="0"/>
    <x v="1"/>
    <s v="Express Air"/>
    <d v="2020-10-02T00:00:00"/>
    <n v="1111"/>
    <n v="1984"/>
    <n v="873"/>
    <n v="15"/>
    <n v="29760"/>
    <n v="0"/>
    <n v="0"/>
    <n v="29760"/>
    <n v="409.99999999999994"/>
    <n v="30170"/>
    <x v="1"/>
  </r>
  <r>
    <s v="5637-1"/>
    <s v="Carl Jackson"/>
    <s v="6 Mary St,Newtown"/>
    <s v="Mumbai"/>
    <x v="282"/>
    <x v="1"/>
    <x v="0"/>
    <x v="6"/>
    <x v="0"/>
    <s v="Artisan 487 Labels"/>
    <x v="0"/>
    <x v="0"/>
    <s v="Regular Air"/>
    <d v="2020-10-04T00:00:00"/>
    <n v="229"/>
    <n v="369"/>
    <n v="140"/>
    <n v="30"/>
    <n v="11070"/>
    <n v="0.09"/>
    <n v="996.3"/>
    <n v="10073.700000000001"/>
    <n v="50"/>
    <n v="10123.700000000001"/>
    <x v="1"/>
  </r>
  <r>
    <s v="5639-1"/>
    <s v="Ritsa Hightower"/>
    <s v="22 St Georges Terrace"/>
    <s v="Goa"/>
    <x v="282"/>
    <x v="2"/>
    <x v="1"/>
    <x v="5"/>
    <x v="0"/>
    <s v="Smiths Colored Bar Computer Paper"/>
    <x v="0"/>
    <x v="0"/>
    <s v="Regular Air"/>
    <d v="2020-10-04T00:00:00"/>
    <n v="2197"/>
    <n v="3544"/>
    <n v="1347"/>
    <n v="29"/>
    <n v="102776"/>
    <n v="0.03"/>
    <n v="3083.2799999999997"/>
    <n v="99692.72"/>
    <n v="492"/>
    <n v="100184.72"/>
    <x v="1"/>
  </r>
  <r>
    <s v="5641-1"/>
    <s v="Nathan Mautz"/>
    <s v="412 BruMaharashtraick St,Fitzroy"/>
    <s v="Delhi"/>
    <x v="283"/>
    <x v="0"/>
    <x v="1"/>
    <x v="1"/>
    <x v="3"/>
    <s v="OIC Thumb-Tacks"/>
    <x v="0"/>
    <x v="1"/>
    <s v="Regular Air"/>
    <d v="2020-10-05T00:00:00"/>
    <n v="71"/>
    <n v="113.99999999999999"/>
    <n v="42.999999999999986"/>
    <n v="4"/>
    <n v="455.99999999999994"/>
    <n v="0"/>
    <n v="0"/>
    <n v="455.99999999999994"/>
    <n v="70"/>
    <n v="526"/>
    <x v="1"/>
  </r>
  <r>
    <s v="5643-1"/>
    <s v="Liz Price"/>
    <s v="Mumbai Fish Market, Bank Street, Mumbai"/>
    <s v="Mumbai"/>
    <x v="284"/>
    <x v="1"/>
    <x v="2"/>
    <x v="4"/>
    <x v="2"/>
    <s v="Artisan Non-Stick Binders"/>
    <x v="0"/>
    <x v="0"/>
    <s v="Express Air"/>
    <d v="2020-10-11T00:00:00"/>
    <n v="274"/>
    <n v="449"/>
    <n v="175"/>
    <n v="44"/>
    <n v="19756"/>
    <n v="0.03"/>
    <n v="592.67999999999995"/>
    <n v="19163.32"/>
    <n v="149"/>
    <n v="19312.32"/>
    <x v="1"/>
  </r>
  <r>
    <s v="5644-1"/>
    <s v="Patrick OBrill"/>
    <s v="27/580 Hay Street"/>
    <s v="Goa"/>
    <x v="284"/>
    <x v="2"/>
    <x v="0"/>
    <x v="8"/>
    <x v="2"/>
    <s v="Laser DVD-RAM discs"/>
    <x v="1"/>
    <x v="3"/>
    <s v="Regular Air"/>
    <d v="2020-10-06T00:00:00"/>
    <n v="2018"/>
    <n v="3540.9999999999995"/>
    <n v="1522.9999999999995"/>
    <n v="5"/>
    <n v="17704.999999999996"/>
    <n v="0"/>
    <n v="0"/>
    <n v="17704.999999999996"/>
    <n v="199"/>
    <n v="17903.999999999996"/>
    <x v="1"/>
  </r>
  <r>
    <s v="5645-1"/>
    <s v="Sanjit Jacobs"/>
    <s v="541 Church St,Richmond"/>
    <s v="Delhi"/>
    <x v="285"/>
    <x v="0"/>
    <x v="2"/>
    <x v="0"/>
    <x v="1"/>
    <s v="Artisan 481 Labels"/>
    <x v="0"/>
    <x v="0"/>
    <s v="Regular Air"/>
    <d v="2020-10-07T00:00:00"/>
    <n v="194"/>
    <n v="308"/>
    <n v="114"/>
    <n v="46"/>
    <n v="14168"/>
    <n v="0.04"/>
    <n v="566.72"/>
    <n v="13601.28"/>
    <n v="99"/>
    <n v="13700.28"/>
    <x v="1"/>
  </r>
  <r>
    <s v="5646-1"/>
    <s v="Christopher Schild"/>
    <s v="4A Lyons St,Strathfield"/>
    <s v="Mumbai"/>
    <x v="286"/>
    <x v="1"/>
    <x v="1"/>
    <x v="8"/>
    <x v="0"/>
    <s v="Aluminum Document Frame"/>
    <x v="2"/>
    <x v="3"/>
    <s v="Regular Air"/>
    <d v="2020-10-10T00:00:00"/>
    <n v="550"/>
    <n v="1222"/>
    <n v="672"/>
    <n v="1"/>
    <n v="1222"/>
    <n v="0.1"/>
    <n v="122.2"/>
    <n v="1099.8"/>
    <n v="285"/>
    <n v="1384.8"/>
    <x v="1"/>
  </r>
  <r>
    <s v="5647-1"/>
    <s v="Trudy Bell"/>
    <s v="Macquarie Centre Cnr Herring Road &amp; Goaterloo Road,Macquarie Park"/>
    <s v="Mumbai"/>
    <x v="287"/>
    <x v="1"/>
    <x v="2"/>
    <x v="3"/>
    <x v="0"/>
    <s v="Apex Box Cutter Scissors"/>
    <x v="0"/>
    <x v="3"/>
    <s v="Regular Air"/>
    <d v="2020-10-09T00:00:00"/>
    <n v="419.00000000000006"/>
    <n v="1023"/>
    <n v="604"/>
    <n v="37"/>
    <n v="37851"/>
    <n v="0.08"/>
    <n v="3028.08"/>
    <n v="34822.92"/>
    <n v="468"/>
    <n v="35290.92"/>
    <x v="1"/>
  </r>
  <r>
    <s v="5648-1"/>
    <s v="Harold Dahlen"/>
    <s v="53-55 Liverpool St,Mumbai"/>
    <s v="Mumbai"/>
    <x v="288"/>
    <x v="1"/>
    <x v="1"/>
    <x v="8"/>
    <x v="2"/>
    <s v="Artisan Reinforcements for Hole-Punch Pages"/>
    <x v="0"/>
    <x v="0"/>
    <s v="Regular Air"/>
    <d v="2020-10-17T00:00:00"/>
    <n v="119"/>
    <n v="198"/>
    <n v="79"/>
    <n v="38"/>
    <n v="7524"/>
    <n v="0.05"/>
    <n v="376.20000000000005"/>
    <n v="7147.8"/>
    <n v="476.99999999999994"/>
    <n v="7624.8"/>
    <x v="1"/>
  </r>
  <r>
    <s v="5650-1"/>
    <s v="Arthur Prichep"/>
    <s v="14 Knebworth Avenue, Goa"/>
    <s v="Mumbai"/>
    <x v="289"/>
    <x v="1"/>
    <x v="0"/>
    <x v="4"/>
    <x v="4"/>
    <s v="PastelOcean Color Pencil Set"/>
    <x v="0"/>
    <x v="1"/>
    <s v="Regular Air"/>
    <d v="2020-10-11T00:00:00"/>
    <n v="1111"/>
    <n v="1984"/>
    <n v="873"/>
    <n v="43"/>
    <n v="85312"/>
    <n v="0.03"/>
    <n v="2559.36"/>
    <n v="82752.639999999999"/>
    <n v="409.99999999999994"/>
    <n v="83162.64"/>
    <x v="1"/>
  </r>
  <r>
    <s v="5651-1"/>
    <s v="Delhiky Freymann"/>
    <s v="501 George St,Mumbai"/>
    <s v="Mumbai"/>
    <x v="290"/>
    <x v="1"/>
    <x v="0"/>
    <x v="6"/>
    <x v="2"/>
    <s v="Ames Color-File Green Diamond Border X-ray Mailers"/>
    <x v="0"/>
    <x v="0"/>
    <s v="Express Air"/>
    <d v="2020-10-19T00:00:00"/>
    <n v="5207"/>
    <n v="8398"/>
    <n v="3191"/>
    <n v="34"/>
    <n v="285532"/>
    <n v="0.06"/>
    <n v="17131.919999999998"/>
    <n v="268400.08"/>
    <n v="501"/>
    <n v="268901.08"/>
    <x v="1"/>
  </r>
  <r>
    <s v="5653-1"/>
    <s v="Patrick Jones"/>
    <s v="221 Barkly St,St Kilda"/>
    <s v="Delhi"/>
    <x v="291"/>
    <x v="0"/>
    <x v="0"/>
    <x v="0"/>
    <x v="1"/>
    <s v="EcoTones Memo Sheets"/>
    <x v="0"/>
    <x v="1"/>
    <s v="Regular Air"/>
    <d v="2020-10-17T00:00:00"/>
    <n v="252"/>
    <n v="400"/>
    <n v="148"/>
    <n v="36"/>
    <n v="14400"/>
    <n v="0.01"/>
    <n v="144"/>
    <n v="14256"/>
    <n v="130"/>
    <n v="14386"/>
    <x v="1"/>
  </r>
  <r>
    <s v="5655-1"/>
    <s v="Sam Craven"/>
    <s v="8 Rankins Lane ,Delhi"/>
    <s v="Delhi"/>
    <x v="292"/>
    <x v="0"/>
    <x v="0"/>
    <x v="1"/>
    <x v="4"/>
    <s v="Apex Straight Scissors"/>
    <x v="0"/>
    <x v="3"/>
    <s v="Regular Air"/>
    <d v="2020-10-17T00:00:00"/>
    <n v="519"/>
    <n v="1298"/>
    <n v="779"/>
    <n v="11"/>
    <n v="14278"/>
    <n v="0.08"/>
    <n v="1142.24"/>
    <n v="13135.76"/>
    <n v="314"/>
    <n v="13449.76"/>
    <x v="1"/>
  </r>
  <r>
    <s v="5655-2"/>
    <s v="Sam Craven"/>
    <s v="8 Rankins Lane ,Delhi"/>
    <s v="Delhi"/>
    <x v="292"/>
    <x v="0"/>
    <x v="0"/>
    <x v="1"/>
    <x v="4"/>
    <s v="EcoTones Memo Sheets"/>
    <x v="0"/>
    <x v="1"/>
    <s v="Regular Air"/>
    <d v="2020-10-19T00:00:00"/>
    <n v="252"/>
    <n v="400"/>
    <n v="148"/>
    <n v="19"/>
    <n v="7600"/>
    <n v="0.01"/>
    <n v="76"/>
    <n v="7524"/>
    <n v="130"/>
    <n v="7654"/>
    <x v="1"/>
  </r>
  <r>
    <s v="5658-1"/>
    <s v="Patrick Jones"/>
    <s v="221 Barkly St,St Kilda"/>
    <s v="Delhi"/>
    <x v="293"/>
    <x v="0"/>
    <x v="0"/>
    <x v="0"/>
    <x v="3"/>
    <s v="Artisan 48 Labels"/>
    <x v="0"/>
    <x v="0"/>
    <s v="Regular Air"/>
    <d v="2020-10-20T00:00:00"/>
    <n v="384"/>
    <n v="630"/>
    <n v="246"/>
    <n v="8"/>
    <n v="5040"/>
    <n v="0.01"/>
    <n v="50.4"/>
    <n v="4989.6000000000004"/>
    <n v="50"/>
    <n v="5039.6000000000004"/>
    <x v="1"/>
  </r>
  <r>
    <s v="5659-1"/>
    <s v="Barry Franz"/>
    <s v="65 Palmerston Street, Goa"/>
    <s v="Delhi"/>
    <x v="294"/>
    <x v="0"/>
    <x v="1"/>
    <x v="0"/>
    <x v="0"/>
    <s v="Beekin 6 Outlet Metallic Surge Strip"/>
    <x v="0"/>
    <x v="0"/>
    <s v="Express Air"/>
    <d v="2020-10-20T00:00:00"/>
    <n v="446"/>
    <n v="1089"/>
    <n v="643"/>
    <n v="4"/>
    <n v="4356"/>
    <n v="0.05"/>
    <n v="217.8"/>
    <n v="4138.2"/>
    <n v="450"/>
    <n v="4588.2"/>
    <x v="1"/>
  </r>
  <r>
    <s v="5661-1"/>
    <s v="George Ashbrook"/>
    <s v="506 SGoan Street,Richmond"/>
    <s v="Delhi"/>
    <x v="295"/>
    <x v="0"/>
    <x v="3"/>
    <x v="1"/>
    <x v="3"/>
    <s v="TechSavi Access Keyboard"/>
    <x v="1"/>
    <x v="0"/>
    <s v="Regular Air"/>
    <d v="2020-10-22T00:00:00"/>
    <n v="831"/>
    <n v="1598"/>
    <n v="767"/>
    <n v="38"/>
    <n v="60724"/>
    <n v="0.1"/>
    <n v="6072.4000000000005"/>
    <n v="54651.6"/>
    <n v="650"/>
    <n v="55301.599999999999"/>
    <x v="1"/>
  </r>
  <r>
    <s v="5663-1"/>
    <s v="Roger Demir"/>
    <s v="2/86 Enmore Rd,Enmore"/>
    <s v="Mumbai"/>
    <x v="296"/>
    <x v="1"/>
    <x v="2"/>
    <x v="6"/>
    <x v="3"/>
    <s v="Artisan Hi-Liter EverBold Pen Style Fluorescent Highlighters, 4/Pack"/>
    <x v="0"/>
    <x v="1"/>
    <s v="Regular Air"/>
    <d v="2020-10-22T00:00:00"/>
    <n v="448.00000000000006"/>
    <n v="814"/>
    <n v="365.99999999999994"/>
    <n v="46"/>
    <n v="37444"/>
    <n v="0"/>
    <n v="0"/>
    <n v="37444"/>
    <n v="312"/>
    <n v="37756"/>
    <x v="1"/>
  </r>
  <r>
    <s v="5665-1"/>
    <s v="Philip Brown"/>
    <s v="499-501 Lygon Street,Carlton North"/>
    <s v="Delhi"/>
    <x v="296"/>
    <x v="0"/>
    <x v="1"/>
    <x v="0"/>
    <x v="4"/>
    <s v="Smiths SlimLine Pencil Sharpener"/>
    <x v="0"/>
    <x v="3"/>
    <s v="Regular Air"/>
    <d v="2020-10-21T00:00:00"/>
    <n v="479"/>
    <n v="1197"/>
    <n v="718"/>
    <n v="8"/>
    <n v="9576"/>
    <n v="0.03"/>
    <n v="287.27999999999997"/>
    <n v="9288.7199999999993"/>
    <n v="581"/>
    <n v="9869.7199999999993"/>
    <x v="1"/>
  </r>
  <r>
    <s v="5667-1"/>
    <s v="Kelly Collister"/>
    <s v="499-501 Lygon Street,Carlton North"/>
    <s v="Delhi"/>
    <x v="297"/>
    <x v="0"/>
    <x v="2"/>
    <x v="0"/>
    <x v="0"/>
    <s v="3Max Organizer Strips"/>
    <x v="0"/>
    <x v="0"/>
    <s v="Regular Air"/>
    <d v="2020-10-23T00:00:00"/>
    <n v="340"/>
    <n v="540"/>
    <n v="200"/>
    <n v="22"/>
    <n v="11880"/>
    <n v="0.1"/>
    <n v="1188"/>
    <n v="10692"/>
    <n v="778"/>
    <n v="11470"/>
    <x v="1"/>
  </r>
  <r>
    <s v="5669-1"/>
    <s v="Caroline Jumper"/>
    <s v="145 Ramsay St,Haberfield"/>
    <s v="Mumbai"/>
    <x v="298"/>
    <x v="1"/>
    <x v="1"/>
    <x v="4"/>
    <x v="3"/>
    <s v="Alto Perma 2700 Stacking Storage Drawers"/>
    <x v="0"/>
    <x v="0"/>
    <s v="Regular Air"/>
    <d v="2020-10-25T00:00:00"/>
    <n v="892"/>
    <n v="2974"/>
    <n v="2082"/>
    <n v="19"/>
    <n v="56506"/>
    <n v="0.1"/>
    <n v="5650.6"/>
    <n v="50855.4"/>
    <n v="664"/>
    <n v="51519.4"/>
    <x v="1"/>
  </r>
  <r>
    <s v="5670-1"/>
    <s v="Catherine Glotzbach"/>
    <s v="188 Pitt Street,Mumbai"/>
    <s v="Mumbai"/>
    <x v="299"/>
    <x v="1"/>
    <x v="0"/>
    <x v="8"/>
    <x v="4"/>
    <s v="Artisan Hanging File Binders"/>
    <x v="0"/>
    <x v="0"/>
    <s v="Regular Air"/>
    <d v="2020-10-27T00:00:00"/>
    <n v="365"/>
    <n v="598"/>
    <n v="233"/>
    <n v="19"/>
    <n v="11362"/>
    <n v="0.01"/>
    <n v="113.62"/>
    <n v="11248.38"/>
    <n v="149"/>
    <n v="11397.38"/>
    <x v="1"/>
  </r>
  <r>
    <s v="5671-1"/>
    <s v="Mike Gockenbach"/>
    <s v="180 High Street,Windsor"/>
    <s v="Delhi"/>
    <x v="300"/>
    <x v="0"/>
    <x v="2"/>
    <x v="1"/>
    <x v="2"/>
    <s v="Artisan Hi-Liter Pen Style Six-Color Fluorescent Set"/>
    <x v="0"/>
    <x v="1"/>
    <s v="Regular Air"/>
    <d v="2020-10-31T00:00:00"/>
    <n v="216"/>
    <n v="385"/>
    <n v="169"/>
    <n v="10"/>
    <n v="3850"/>
    <n v="0.06"/>
    <n v="231"/>
    <n v="3619"/>
    <n v="70"/>
    <n v="3689"/>
    <x v="1"/>
  </r>
  <r>
    <s v="5672-1"/>
    <s v="Eugene Moren"/>
    <s v="14/76 Newcastle Street"/>
    <s v="Goa"/>
    <x v="301"/>
    <x v="2"/>
    <x v="0"/>
    <x v="11"/>
    <x v="4"/>
    <s v="TechSavi Cordless Keyboard"/>
    <x v="1"/>
    <x v="0"/>
    <s v="Regular Air"/>
    <d v="2020-10-29T00:00:00"/>
    <n v="1784"/>
    <n v="3499"/>
    <n v="1715"/>
    <n v="29"/>
    <n v="101471"/>
    <n v="0.09"/>
    <n v="9132.39"/>
    <n v="92338.61"/>
    <n v="550"/>
    <n v="92888.61"/>
    <x v="1"/>
  </r>
  <r>
    <s v="5674-1"/>
    <s v="Brendan Murry"/>
    <s v="2/797 Botany Rd,Rosebery"/>
    <s v="Mumbai"/>
    <x v="302"/>
    <x v="1"/>
    <x v="1"/>
    <x v="6"/>
    <x v="0"/>
    <s v="Smiths SlimLine Pencil Sharpener"/>
    <x v="0"/>
    <x v="3"/>
    <s v="Regular Air"/>
    <d v="2020-10-31T00:00:00"/>
    <n v="479"/>
    <n v="1197"/>
    <n v="718"/>
    <n v="23"/>
    <n v="27531"/>
    <n v="0.01"/>
    <n v="275.31"/>
    <n v="27255.69"/>
    <n v="581"/>
    <n v="27836.69"/>
    <x v="1"/>
  </r>
  <r>
    <s v="5676-1"/>
    <s v="John Murray"/>
    <s v="Mumbai Fish Market, Bank Street, Mumbai"/>
    <s v="Mumbai"/>
    <x v="303"/>
    <x v="1"/>
    <x v="3"/>
    <x v="4"/>
    <x v="3"/>
    <s v="Ames Color-File Green Diamond Border X-ray Mailers"/>
    <x v="0"/>
    <x v="0"/>
    <s v="Regular Air"/>
    <d v="2020-11-03T00:00:00"/>
    <n v="5207"/>
    <n v="8398"/>
    <n v="3191"/>
    <n v="24"/>
    <n v="201552"/>
    <n v="0.05"/>
    <n v="10077.6"/>
    <n v="191474.4"/>
    <n v="501"/>
    <n v="191975.4"/>
    <x v="1"/>
  </r>
  <r>
    <s v="5677-1"/>
    <s v="Lindsay Shagiari"/>
    <s v="5/250 Old Northern Road ,Castle Hill"/>
    <s v="Mumbai"/>
    <x v="304"/>
    <x v="1"/>
    <x v="0"/>
    <x v="3"/>
    <x v="0"/>
    <s v="Security-Tint Envelopes"/>
    <x v="0"/>
    <x v="0"/>
    <s v="Regular Air"/>
    <d v="2020-11-04T00:00:00"/>
    <n v="488.99999999999994"/>
    <n v="764"/>
    <n v="275.00000000000006"/>
    <n v="12"/>
    <n v="9168"/>
    <n v="0.02"/>
    <n v="183.36"/>
    <n v="8984.64"/>
    <n v="139"/>
    <n v="9123.64"/>
    <x v="1"/>
  </r>
  <r>
    <s v="5679-1"/>
    <s v="Pete Armstrong"/>
    <s v="506 SGoan Street,Richmond"/>
    <s v="Delhi"/>
    <x v="305"/>
    <x v="0"/>
    <x v="2"/>
    <x v="1"/>
    <x v="2"/>
    <s v="EcoTones Memo Sheets"/>
    <x v="0"/>
    <x v="1"/>
    <s v="Regular Air"/>
    <d v="2020-11-07T00:00:00"/>
    <n v="252"/>
    <n v="400"/>
    <n v="148"/>
    <n v="32"/>
    <n v="12800"/>
    <n v="0.09"/>
    <n v="1152"/>
    <n v="11648"/>
    <n v="130"/>
    <n v="11778"/>
    <x v="1"/>
  </r>
  <r>
    <s v="5680-1"/>
    <s v="Becky Castell"/>
    <s v="27/580 Hay Street, Goa"/>
    <s v="Mumbai"/>
    <x v="305"/>
    <x v="1"/>
    <x v="2"/>
    <x v="12"/>
    <x v="4"/>
    <s v="TechSavi Internet Navigator Keyboard"/>
    <x v="1"/>
    <x v="0"/>
    <s v="Regular Air"/>
    <d v="2020-11-04T00:00:00"/>
    <n v="651"/>
    <n v="3098"/>
    <n v="2447"/>
    <n v="12"/>
    <n v="37176"/>
    <n v="0"/>
    <n v="0"/>
    <n v="37176"/>
    <n v="650"/>
    <n v="37826"/>
    <x v="1"/>
  </r>
  <r>
    <s v="5681-1"/>
    <s v="Ritsa Hightower"/>
    <s v="22 St Georges Terrace"/>
    <s v="Goa"/>
    <x v="306"/>
    <x v="2"/>
    <x v="1"/>
    <x v="5"/>
    <x v="4"/>
    <s v="HFX LaserJet 3310 Copier"/>
    <x v="1"/>
    <x v="5"/>
    <s v="Express Air"/>
    <d v="2020-11-09T00:00:00"/>
    <n v="37799"/>
    <n v="59999"/>
    <n v="22200"/>
    <n v="41"/>
    <n v="2459959"/>
    <n v="7.0000000000000007E-2"/>
    <n v="172197.13"/>
    <n v="2287761.87"/>
    <n v="2449"/>
    <n v="2290210.87"/>
    <x v="1"/>
  </r>
  <r>
    <s v="5682-1"/>
    <s v="Toby Carlisle"/>
    <s v="6/15 Cross Street,Double Bay"/>
    <s v="Mumbai"/>
    <x v="307"/>
    <x v="1"/>
    <x v="0"/>
    <x v="2"/>
    <x v="0"/>
    <s v="HFX LaserJet 3310 Copier"/>
    <x v="1"/>
    <x v="5"/>
    <s v="Regular Air"/>
    <d v="2020-11-12T00:00:00"/>
    <n v="37799"/>
    <n v="59999"/>
    <n v="22200"/>
    <n v="20"/>
    <n v="1199980"/>
    <n v="7.0000000000000007E-2"/>
    <n v="83998.6"/>
    <n v="1115981.3999999999"/>
    <n v="2449"/>
    <n v="1118430.3999999999"/>
    <x v="1"/>
  </r>
  <r>
    <s v="5684-1"/>
    <s v="Greg Hansen"/>
    <s v="221 Barkly St,St Kilda"/>
    <s v="Delhi"/>
    <x v="308"/>
    <x v="0"/>
    <x v="0"/>
    <x v="0"/>
    <x v="1"/>
    <s v="Smiths Pushpins"/>
    <x v="0"/>
    <x v="1"/>
    <s v="Regular Air"/>
    <d v="2020-11-12T00:00:00"/>
    <n v="94"/>
    <n v="188"/>
    <n v="94"/>
    <n v="36"/>
    <n v="6768"/>
    <n v="0.1"/>
    <n v="676.80000000000007"/>
    <n v="6091.2"/>
    <n v="79"/>
    <n v="6170.2"/>
    <x v="1"/>
  </r>
  <r>
    <s v="5685-1"/>
    <s v="Julia Dunbar"/>
    <s v="3/265 Stirling Street"/>
    <s v="Goa"/>
    <x v="309"/>
    <x v="2"/>
    <x v="2"/>
    <x v="4"/>
    <x v="3"/>
    <s v="300 Series Non-Flip"/>
    <x v="1"/>
    <x v="0"/>
    <s v="Regular Air"/>
    <d v="2020-11-18T00:00:00"/>
    <n v="6240"/>
    <n v="15599"/>
    <n v="9359"/>
    <n v="6"/>
    <n v="93594"/>
    <n v="0.02"/>
    <n v="1871.88"/>
    <n v="91722.12"/>
    <n v="808"/>
    <n v="92530.12"/>
    <x v="1"/>
  </r>
  <r>
    <s v="5686-1"/>
    <s v="Jill Stevenson"/>
    <s v="181 Enmore Rd,Enmore"/>
    <s v="Mumbai"/>
    <x v="309"/>
    <x v="1"/>
    <x v="2"/>
    <x v="13"/>
    <x v="2"/>
    <s v="Beekin 6 Outlet Metallic Surge Strip"/>
    <x v="0"/>
    <x v="0"/>
    <s v="Regular Air"/>
    <d v="2020-11-21T00:00:00"/>
    <n v="446"/>
    <n v="1089"/>
    <n v="643"/>
    <n v="8"/>
    <n v="8712"/>
    <n v="0.09"/>
    <n v="784.07999999999993"/>
    <n v="7927.92"/>
    <n v="450"/>
    <n v="8377.92"/>
    <x v="1"/>
  </r>
  <r>
    <s v="5687-1"/>
    <s v="Giulietta Weimer"/>
    <s v="48 Albion St,Surry Hills"/>
    <s v="Mumbai"/>
    <x v="310"/>
    <x v="1"/>
    <x v="1"/>
    <x v="5"/>
    <x v="0"/>
    <s v="Binder Clips by OIC"/>
    <x v="0"/>
    <x v="1"/>
    <s v="Regular Air"/>
    <d v="2020-11-19T00:00:00"/>
    <n v="93"/>
    <n v="148"/>
    <n v="55"/>
    <n v="28"/>
    <n v="4144"/>
    <n v="0.04"/>
    <n v="165.76"/>
    <n v="3978.24"/>
    <n v="70"/>
    <n v="4048.24"/>
    <x v="1"/>
  </r>
  <r>
    <s v="5689-1"/>
    <s v="Jamie Kunitz"/>
    <s v="Mumbai Fish Market, Bank Street, Mumbai"/>
    <s v="Mumbai"/>
    <x v="311"/>
    <x v="1"/>
    <x v="1"/>
    <x v="4"/>
    <x v="1"/>
    <s v="Steady Liquid Accent Tank-Style Highlighters"/>
    <x v="0"/>
    <x v="1"/>
    <s v="Regular Air"/>
    <d v="2020-11-20T00:00:00"/>
    <n v="131"/>
    <n v="284"/>
    <n v="153"/>
    <n v="12"/>
    <n v="3408"/>
    <n v="0.1"/>
    <n v="340.8"/>
    <n v="3067.2"/>
    <n v="93"/>
    <n v="3160.2"/>
    <x v="1"/>
  </r>
  <r>
    <s v="5690-1"/>
    <s v="Brendan Murry"/>
    <s v="2/797 Botany Rd,Rosebery"/>
    <s v="Mumbai"/>
    <x v="312"/>
    <x v="1"/>
    <x v="1"/>
    <x v="6"/>
    <x v="4"/>
    <s v="Economy RollaGoay Files"/>
    <x v="0"/>
    <x v="0"/>
    <s v="Express Air"/>
    <d v="2020-11-21T00:00:00"/>
    <n v="6773"/>
    <n v="16520"/>
    <n v="9747"/>
    <n v="46"/>
    <n v="759920"/>
    <n v="0.02"/>
    <n v="15198.4"/>
    <n v="744721.6"/>
    <n v="1998.9999999999998"/>
    <n v="746720.6"/>
    <x v="1"/>
  </r>
  <r>
    <s v="5692-1"/>
    <s v="Harold Ryan"/>
    <s v="4A Lyons St,Strathfield"/>
    <s v="Mumbai"/>
    <x v="313"/>
    <x v="1"/>
    <x v="0"/>
    <x v="8"/>
    <x v="4"/>
    <s v="Adesso Programmable 142-Key Keyboard"/>
    <x v="1"/>
    <x v="0"/>
    <s v="Regular Air"/>
    <d v="2020-11-23T00:00:00"/>
    <n v="3202.0000000000005"/>
    <n v="15247.999999999998"/>
    <n v="12045.999999999998"/>
    <n v="29"/>
    <n v="442191.99999999994"/>
    <n v="0.09"/>
    <n v="39797.279999999992"/>
    <n v="402394.72"/>
    <n v="400"/>
    <n v="402794.72"/>
    <x v="1"/>
  </r>
  <r>
    <s v="5693-1"/>
    <s v="Julia Barnett"/>
    <s v="485 Crown St,Surry Hills"/>
    <s v="Mumbai"/>
    <x v="314"/>
    <x v="1"/>
    <x v="0"/>
    <x v="2"/>
    <x v="0"/>
    <s v="Artisan Flip-Chart Easel Binder, Black"/>
    <x v="0"/>
    <x v="0"/>
    <s v="Regular Air"/>
    <d v="2020-11-22T00:00:00"/>
    <n v="1388"/>
    <n v="2238"/>
    <n v="850"/>
    <n v="10"/>
    <n v="22380"/>
    <n v="0.01"/>
    <n v="223.8"/>
    <n v="22156.2"/>
    <n v="1510"/>
    <n v="23666.2"/>
    <x v="1"/>
  </r>
  <r>
    <s v="5695-1"/>
    <s v="Joseph Airdo"/>
    <s v="Westfield Mumbai,Mumbai"/>
    <s v="Mumbai"/>
    <x v="314"/>
    <x v="1"/>
    <x v="2"/>
    <x v="5"/>
    <x v="1"/>
    <s v="Steady Liquid Accent Tank-Style Highlighters"/>
    <x v="0"/>
    <x v="1"/>
    <s v="Regular Air"/>
    <d v="2020-11-24T00:00:00"/>
    <n v="131"/>
    <n v="284"/>
    <n v="153"/>
    <n v="39"/>
    <n v="11076"/>
    <n v="0.05"/>
    <n v="553.80000000000007"/>
    <n v="10522.2"/>
    <n v="93"/>
    <n v="10615.2"/>
    <x v="1"/>
  </r>
  <r>
    <s v="5696-1"/>
    <s v="Nicole Hansen"/>
    <s v="184 King Street,Newtown"/>
    <s v="Mumbai"/>
    <x v="315"/>
    <x v="1"/>
    <x v="3"/>
    <x v="10"/>
    <x v="1"/>
    <s v="Alto Perma 2700 Stacking Storage Drawers"/>
    <x v="0"/>
    <x v="0"/>
    <s v="Express Air"/>
    <d v="2020-11-26T00:00:00"/>
    <n v="892"/>
    <n v="2974"/>
    <n v="2082"/>
    <n v="34"/>
    <n v="101116"/>
    <n v="0.09"/>
    <n v="9100.44"/>
    <n v="92015.56"/>
    <n v="664"/>
    <n v="92679.56"/>
    <x v="1"/>
  </r>
  <r>
    <s v="5698-1"/>
    <s v="Giulietta Dortch"/>
    <s v="180 High Street,Windsor"/>
    <s v="Delhi"/>
    <x v="315"/>
    <x v="0"/>
    <x v="2"/>
    <x v="1"/>
    <x v="2"/>
    <s v="Cando PC940 Copier"/>
    <x v="1"/>
    <x v="2"/>
    <s v="Delivery Truck"/>
    <d v="2020-11-27T00:00:00"/>
    <n v="27899"/>
    <n v="44999"/>
    <n v="17100"/>
    <n v="34"/>
    <n v="1529966"/>
    <n v="0.02"/>
    <n v="30599.32"/>
    <n v="1499366.68"/>
    <n v="4900"/>
    <n v="1504266.68"/>
    <x v="1"/>
  </r>
  <r>
    <s v="5699-1"/>
    <s v="Maurice Satty"/>
    <s v="188 Pitt Street,Mumbai"/>
    <s v="Mumbai"/>
    <x v="316"/>
    <x v="1"/>
    <x v="1"/>
    <x v="8"/>
    <x v="0"/>
    <s v="TechSavi Access Keyboard"/>
    <x v="1"/>
    <x v="0"/>
    <s v="Regular Air"/>
    <d v="2020-11-28T00:00:00"/>
    <n v="831"/>
    <n v="1598"/>
    <n v="767"/>
    <n v="5"/>
    <n v="7990"/>
    <n v="0.08"/>
    <n v="639.20000000000005"/>
    <n v="7350.8"/>
    <n v="650"/>
    <n v="8000.8"/>
    <x v="1"/>
  </r>
  <r>
    <s v="5701-1"/>
    <s v="Lena Creighton"/>
    <s v="127 Liverpool St,Mumbai"/>
    <s v="Mumbai"/>
    <x v="317"/>
    <x v="1"/>
    <x v="0"/>
    <x v="6"/>
    <x v="0"/>
    <s v="Alto Memo Cubes"/>
    <x v="0"/>
    <x v="1"/>
    <s v="Express Air"/>
    <d v="2020-12-02T00:00:00"/>
    <n v="332"/>
    <n v="518"/>
    <n v="186"/>
    <n v="9"/>
    <n v="4662"/>
    <n v="0.09"/>
    <n v="419.58"/>
    <n v="4242.42"/>
    <n v="204"/>
    <n v="4446.42"/>
    <x v="1"/>
  </r>
  <r>
    <s v="5702-1"/>
    <s v="Ritsa Hightower"/>
    <s v="22 St Georges Terrace"/>
    <s v="Goa"/>
    <x v="318"/>
    <x v="2"/>
    <x v="1"/>
    <x v="5"/>
    <x v="2"/>
    <s v="Fluorescent Highlighters by DrawIt"/>
    <x v="0"/>
    <x v="1"/>
    <s v="Express Air"/>
    <d v="2020-12-05T00:00:00"/>
    <n v="195"/>
    <n v="398"/>
    <n v="203"/>
    <n v="4"/>
    <n v="1592"/>
    <n v="0.02"/>
    <n v="31.84"/>
    <n v="1560.16"/>
    <n v="83"/>
    <n v="1643.16"/>
    <x v="1"/>
  </r>
  <r>
    <s v="5703-1"/>
    <s v="Jesus Ocampo"/>
    <s v="60 Commercial Rd,Prahran"/>
    <s v="Delhi"/>
    <x v="318"/>
    <x v="0"/>
    <x v="3"/>
    <x v="0"/>
    <x v="2"/>
    <s v="Steady 52201 APSCO Electric Pencil Sharpener"/>
    <x v="0"/>
    <x v="3"/>
    <s v="Regular Air"/>
    <d v="2020-12-08T00:00:00"/>
    <n v="1680"/>
    <n v="4097"/>
    <n v="2417"/>
    <n v="47"/>
    <n v="192559"/>
    <n v="0.04"/>
    <n v="7702.3600000000006"/>
    <n v="184856.64"/>
    <n v="899"/>
    <n v="185755.64"/>
    <x v="1"/>
  </r>
  <r>
    <s v="5705-1"/>
    <s v="Ed Braxton"/>
    <s v="499-501 Lygon Street,Carlton North"/>
    <s v="Delhi"/>
    <x v="319"/>
    <x v="0"/>
    <x v="0"/>
    <x v="0"/>
    <x v="4"/>
    <s v="Multi-Use Personal File Cart and Caster Set, Three Stacking Bins"/>
    <x v="0"/>
    <x v="0"/>
    <s v="Regular Air"/>
    <d v="2020-12-05T00:00:00"/>
    <n v="1495"/>
    <n v="3476"/>
    <n v="1981"/>
    <n v="8"/>
    <n v="27808"/>
    <n v="7.0000000000000007E-2"/>
    <n v="1946.5600000000002"/>
    <n v="25861.439999999999"/>
    <n v="822.00000000000011"/>
    <n v="26683.439999999999"/>
    <x v="1"/>
  </r>
  <r>
    <s v="5706-1"/>
    <s v="Janet Martin"/>
    <s v="24 Addison Rd,Marrickville"/>
    <s v="Mumbai"/>
    <x v="320"/>
    <x v="1"/>
    <x v="1"/>
    <x v="13"/>
    <x v="4"/>
    <s v="Colored Envelopes"/>
    <x v="0"/>
    <x v="0"/>
    <s v="Express Air"/>
    <d v="2020-12-06T00:00:00"/>
    <n v="225"/>
    <n v="369"/>
    <n v="144"/>
    <n v="41"/>
    <n v="15129"/>
    <n v="0.08"/>
    <n v="1210.32"/>
    <n v="13918.68"/>
    <n v="250"/>
    <n v="14168.68"/>
    <x v="1"/>
  </r>
  <r>
    <s v="5708-1"/>
    <s v="Vivek Gonzalez"/>
    <s v="53 Riley Street,Woolloomooloo"/>
    <s v="Mumbai"/>
    <x v="321"/>
    <x v="1"/>
    <x v="2"/>
    <x v="8"/>
    <x v="3"/>
    <s v="Artisan Round Ring Poly Binders"/>
    <x v="0"/>
    <x v="0"/>
    <s v="Express Air"/>
    <d v="2020-12-08T00:00:00"/>
    <n v="182"/>
    <n v="284"/>
    <n v="102"/>
    <n v="21"/>
    <n v="5964"/>
    <n v="0.01"/>
    <n v="59.64"/>
    <n v="5904.36"/>
    <n v="544"/>
    <n v="6448.36"/>
    <x v="1"/>
  </r>
  <r>
    <s v="5710-1"/>
    <s v="Robert Barroso"/>
    <s v="163 Concord Road,North Strathfield"/>
    <s v="Mumbai"/>
    <x v="322"/>
    <x v="1"/>
    <x v="3"/>
    <x v="10"/>
    <x v="0"/>
    <s v="Deluxe RollaGoay Locking File with Drawer"/>
    <x v="0"/>
    <x v="0"/>
    <s v="Regular Air"/>
    <d v="2020-12-10T00:00:00"/>
    <n v="17883"/>
    <n v="41588"/>
    <n v="23705"/>
    <n v="4"/>
    <n v="166352"/>
    <n v="0.03"/>
    <n v="4990.5599999999995"/>
    <n v="161361.44"/>
    <n v="1137"/>
    <n v="162498.44"/>
    <x v="1"/>
  </r>
  <r>
    <s v="5711-1"/>
    <s v="Linda Southworth"/>
    <s v="359 Crown Street,Surry Hills"/>
    <s v="Mumbai"/>
    <x v="323"/>
    <x v="1"/>
    <x v="2"/>
    <x v="4"/>
    <x v="4"/>
    <s v="Xit Blank Computer Paper"/>
    <x v="0"/>
    <x v="0"/>
    <s v="Regular Air"/>
    <d v="2020-12-11T00:00:00"/>
    <n v="1239"/>
    <n v="1998"/>
    <n v="759"/>
    <n v="48"/>
    <n v="95904"/>
    <n v="0.01"/>
    <n v="959.04"/>
    <n v="94944.960000000006"/>
    <n v="577"/>
    <n v="95521.96"/>
    <x v="1"/>
  </r>
  <r>
    <s v="5712-1"/>
    <s v="Bart Goatters"/>
    <s v="27/580 Hay Street, Goa"/>
    <s v="Mumbai"/>
    <x v="324"/>
    <x v="1"/>
    <x v="1"/>
    <x v="3"/>
    <x v="3"/>
    <s v="Apex Box Cutter Scissors"/>
    <x v="0"/>
    <x v="3"/>
    <s v="Regular Air"/>
    <d v="2020-12-11T00:00:00"/>
    <n v="419.00000000000006"/>
    <n v="1023"/>
    <n v="604"/>
    <n v="46"/>
    <n v="47058"/>
    <n v="0.01"/>
    <n v="470.58"/>
    <n v="46587.42"/>
    <n v="468"/>
    <n v="47055.42"/>
    <x v="1"/>
  </r>
  <r>
    <s v="5713-1"/>
    <s v="Marc Crier"/>
    <s v="Westfield Mumbai,Mumbai"/>
    <s v="Mumbai"/>
    <x v="324"/>
    <x v="1"/>
    <x v="1"/>
    <x v="5"/>
    <x v="2"/>
    <s v="Laser Neon Mac Format Diskettes, 10/Pack"/>
    <x v="1"/>
    <x v="3"/>
    <s v="Regular Air"/>
    <d v="2020-12-12T00:00:00"/>
    <n v="187"/>
    <n v="811.99999999999989"/>
    <n v="624.99999999999989"/>
    <n v="11"/>
    <n v="8931.9999999999982"/>
    <n v="0.06"/>
    <n v="535.91999999999985"/>
    <n v="8396.0799999999981"/>
    <n v="283"/>
    <n v="8679.0799999999981"/>
    <x v="1"/>
  </r>
  <r>
    <s v="5715-1"/>
    <s v="Mike Kennedy"/>
    <s v="99 Lygon Street,East BruMaharashtraick"/>
    <s v="Delhi"/>
    <x v="325"/>
    <x v="0"/>
    <x v="1"/>
    <x v="1"/>
    <x v="0"/>
    <s v="Alto Parchment Paper, Assorted Colors"/>
    <x v="0"/>
    <x v="0"/>
    <s v="Regular Air"/>
    <d v="2020-12-15T00:00:00"/>
    <n v="459"/>
    <n v="728"/>
    <n v="269"/>
    <n v="36"/>
    <n v="26208"/>
    <n v="0.05"/>
    <n v="1310.4000000000001"/>
    <n v="24897.599999999999"/>
    <n v="1115"/>
    <n v="26012.6"/>
    <x v="1"/>
  </r>
  <r>
    <s v="5717-1"/>
    <s v="Harry Greene"/>
    <s v="470 Anzac Parade,Kingsford"/>
    <s v="Mumbai"/>
    <x v="326"/>
    <x v="1"/>
    <x v="1"/>
    <x v="8"/>
    <x v="4"/>
    <s v="Self-Adhesive Ring Binder Labels"/>
    <x v="0"/>
    <x v="0"/>
    <s v="Regular Air"/>
    <d v="2020-12-18T00:00:00"/>
    <n v="218.00000000000003"/>
    <n v="352"/>
    <n v="133.99999999999997"/>
    <n v="23"/>
    <n v="8096"/>
    <n v="7.0000000000000007E-2"/>
    <n v="566.72"/>
    <n v="7529.28"/>
    <n v="683"/>
    <n v="8212.2799999999988"/>
    <x v="1"/>
  </r>
  <r>
    <s v="5718-1"/>
    <s v="Theone Pippenger"/>
    <s v="188 Pitt Street,Mumbai"/>
    <s v="Mumbai"/>
    <x v="327"/>
    <x v="1"/>
    <x v="1"/>
    <x v="8"/>
    <x v="4"/>
    <s v="Colored Push Pins"/>
    <x v="0"/>
    <x v="1"/>
    <s v="Regular Air"/>
    <d v="2020-12-23T00:00:00"/>
    <n v="92"/>
    <n v="181"/>
    <n v="89"/>
    <n v="48"/>
    <n v="8688"/>
    <n v="0.1"/>
    <n v="868.80000000000007"/>
    <n v="7819.2"/>
    <n v="156"/>
    <n v="7975.2"/>
    <x v="1"/>
  </r>
  <r>
    <s v="5719-1"/>
    <s v="Brian Stugart"/>
    <s v="88 Oxford St,Woollahra"/>
    <s v="Mumbai"/>
    <x v="328"/>
    <x v="1"/>
    <x v="2"/>
    <x v="10"/>
    <x v="4"/>
    <s v="Cando PC940 Copier"/>
    <x v="1"/>
    <x v="5"/>
    <s v="Regular Air"/>
    <d v="2020-12-27T00:00:00"/>
    <n v="21600"/>
    <n v="44999"/>
    <n v="23399"/>
    <n v="10"/>
    <n v="449990"/>
    <n v="0.01"/>
    <n v="4499.9000000000005"/>
    <n v="445490.1"/>
    <n v="2449"/>
    <n v="447939.1"/>
    <x v="1"/>
  </r>
  <r>
    <s v="5720-1"/>
    <s v="Arthur Gainer"/>
    <s v="14/76 Newcastle Street, Goa"/>
    <s v="Delhi"/>
    <x v="329"/>
    <x v="0"/>
    <x v="2"/>
    <x v="1"/>
    <x v="0"/>
    <s v="Smiths Metal Binder Clips"/>
    <x v="0"/>
    <x v="1"/>
    <s v="Regular Air"/>
    <d v="2020-12-29T00:00:00"/>
    <n v="160"/>
    <n v="262"/>
    <n v="102"/>
    <n v="37"/>
    <n v="9694"/>
    <n v="0.01"/>
    <n v="96.94"/>
    <n v="9597.06"/>
    <n v="80"/>
    <n v="9677.06"/>
    <x v="1"/>
  </r>
  <r>
    <s v="5721-1"/>
    <s v="Greg Guthrie"/>
    <s v="523 King St,Newtown"/>
    <s v="Mumbai"/>
    <x v="329"/>
    <x v="1"/>
    <x v="3"/>
    <x v="9"/>
    <x v="0"/>
    <s v="Smiths Standard Envelopes"/>
    <x v="0"/>
    <x v="0"/>
    <s v="Regular Air"/>
    <d v="2020-12-29T00:00:00"/>
    <n v="352"/>
    <n v="568"/>
    <n v="216"/>
    <n v="42"/>
    <n v="23856"/>
    <n v="0.05"/>
    <n v="1192.8"/>
    <n v="22663.200000000001"/>
    <n v="139"/>
    <n v="22802.2"/>
    <x v="1"/>
  </r>
  <r>
    <s v="5722-1"/>
    <s v="Matthew Grinstein"/>
    <s v="105 Pitt St,Mumbai"/>
    <s v="Mumbai"/>
    <x v="330"/>
    <x v="1"/>
    <x v="3"/>
    <x v="10"/>
    <x v="1"/>
    <s v="Artisan 479 Labels"/>
    <x v="0"/>
    <x v="0"/>
    <s v="Express Air"/>
    <d v="2020-12-28T00:00:00"/>
    <n v="159"/>
    <n v="261"/>
    <n v="102"/>
    <n v="37"/>
    <n v="9657"/>
    <n v="0.09"/>
    <n v="869.13"/>
    <n v="8787.8700000000008"/>
    <n v="50"/>
    <n v="8837.8700000000008"/>
    <x v="1"/>
  </r>
  <r>
    <s v="5724-1"/>
    <s v="Todd Boyes"/>
    <s v="Westfield Miranda, 600 KingsGoay,Miranda"/>
    <s v="Mumbai"/>
    <x v="330"/>
    <x v="1"/>
    <x v="3"/>
    <x v="12"/>
    <x v="0"/>
    <s v="Multi-Use Personal File Cart and Caster Set, Three Stacking Bins"/>
    <x v="0"/>
    <x v="0"/>
    <s v="Regular Air"/>
    <d v="2020-12-27T00:00:00"/>
    <n v="1495"/>
    <n v="3476"/>
    <n v="1981"/>
    <n v="10"/>
    <n v="34760"/>
    <n v="0.03"/>
    <n v="1042.8"/>
    <n v="33717.199999999997"/>
    <n v="822.00000000000011"/>
    <n v="34539.199999999997"/>
    <x v="1"/>
  </r>
  <r>
    <s v="5724-2"/>
    <s v="Todd Boyes"/>
    <s v="Westfield Miranda, 600 KingsGoay,Miranda"/>
    <s v="Mumbai"/>
    <x v="330"/>
    <x v="1"/>
    <x v="3"/>
    <x v="12"/>
    <x v="0"/>
    <s v="Smiths Bulldog Clip"/>
    <x v="0"/>
    <x v="1"/>
    <s v="Regular Air"/>
    <d v="2020-12-29T00:00:00"/>
    <n v="231"/>
    <n v="378"/>
    <n v="147"/>
    <n v="41"/>
    <n v="15498"/>
    <n v="0.02"/>
    <n v="309.95999999999998"/>
    <n v="15188.04"/>
    <n v="71"/>
    <n v="15259.04"/>
    <x v="1"/>
  </r>
  <r>
    <s v="5728-1"/>
    <s v="Charles Crestani"/>
    <s v="Mumbai Fish Market, Bank Street, Mumbai"/>
    <s v="Mumbai"/>
    <x v="331"/>
    <x v="1"/>
    <x v="2"/>
    <x v="4"/>
    <x v="0"/>
    <s v="Alto Perma 3000 Stacking Storage Drawers"/>
    <x v="0"/>
    <x v="0"/>
    <s v="Regular Air"/>
    <d v="2020-12-30T00:00:00"/>
    <n v="713"/>
    <n v="2098"/>
    <n v="1385"/>
    <n v="47"/>
    <n v="98606"/>
    <n v="0.01"/>
    <n v="986.06000000000006"/>
    <n v="97619.94"/>
    <n v="542"/>
    <n v="98161.94"/>
    <x v="1"/>
  </r>
  <r>
    <s v="5730-1"/>
    <s v="Tim Taslimi"/>
    <s v="188 Pitt Street,Mumbai"/>
    <s v="Mumbai"/>
    <x v="331"/>
    <x v="1"/>
    <x v="1"/>
    <x v="8"/>
    <x v="3"/>
    <s v="Desktop 3-Pocket Hot File"/>
    <x v="0"/>
    <x v="0"/>
    <s v="Regular Air"/>
    <d v="2020-12-28T00:00:00"/>
    <n v="2218"/>
    <n v="5410"/>
    <n v="3192"/>
    <n v="5"/>
    <n v="27050"/>
    <n v="0.04"/>
    <n v="1082"/>
    <n v="25968"/>
    <n v="1998.9999999999998"/>
    <n v="27967"/>
    <x v="1"/>
  </r>
  <r>
    <s v="5731-1"/>
    <s v="Christine Sundaresam"/>
    <s v="7 Khartoum Rd,Macquarie Park"/>
    <s v="Mumbai"/>
    <x v="332"/>
    <x v="1"/>
    <x v="3"/>
    <x v="12"/>
    <x v="3"/>
    <s v="Artisan Round Ring Poly Binders"/>
    <x v="0"/>
    <x v="0"/>
    <s v="Regular Air"/>
    <d v="2020-12-31T00:00:00"/>
    <n v="182"/>
    <n v="284"/>
    <n v="102"/>
    <n v="27"/>
    <n v="7668"/>
    <n v="0.03"/>
    <n v="230.04"/>
    <n v="7437.96"/>
    <n v="544"/>
    <n v="7981.96"/>
    <x v="1"/>
  </r>
  <r>
    <s v="5732-1"/>
    <s v="Michael Oakman"/>
    <s v="8 Rankins Lane ,Delhi"/>
    <s v="Delhi"/>
    <x v="333"/>
    <x v="0"/>
    <x v="3"/>
    <x v="1"/>
    <x v="3"/>
    <s v="Apex Design Stainless Steel Bent Scissors"/>
    <x v="0"/>
    <x v="3"/>
    <s v="Regular Air"/>
    <d v="2021-01-03T00:00:00"/>
    <n v="287"/>
    <n v="684"/>
    <n v="397"/>
    <n v="35"/>
    <n v="23940"/>
    <n v="0.01"/>
    <n v="239.4"/>
    <n v="23700.6"/>
    <n v="442"/>
    <n v="24142.6"/>
    <x v="2"/>
  </r>
  <r>
    <s v="5734-1"/>
    <s v="Ellis Ballard"/>
    <s v="53-55 Liverpool St,Mumbai"/>
    <s v="Mumbai"/>
    <x v="334"/>
    <x v="1"/>
    <x v="1"/>
    <x v="8"/>
    <x v="2"/>
    <s v="600 Series Non-Flip"/>
    <x v="1"/>
    <x v="0"/>
    <s v="Regular Air"/>
    <d v="2021-01-04T00:00:00"/>
    <n v="1978"/>
    <n v="4599"/>
    <n v="2621"/>
    <n v="50"/>
    <n v="229950"/>
    <n v="0"/>
    <n v="0"/>
    <n v="229950"/>
    <n v="499"/>
    <n v="230449"/>
    <x v="2"/>
  </r>
  <r>
    <s v="5736-1"/>
    <s v="Dave Hallsten"/>
    <s v="1 John St,Goaterloo"/>
    <s v="Mumbai"/>
    <x v="334"/>
    <x v="1"/>
    <x v="0"/>
    <x v="10"/>
    <x v="4"/>
    <s v="Col-Erase Pencils with Erasers"/>
    <x v="0"/>
    <x v="1"/>
    <s v="Regular Air"/>
    <d v="2021-01-04T00:00:00"/>
    <n v="268"/>
    <n v="608"/>
    <n v="340"/>
    <n v="30"/>
    <n v="18240"/>
    <n v="0.04"/>
    <n v="729.6"/>
    <n v="17510.400000000001"/>
    <n v="117"/>
    <n v="17627.400000000001"/>
    <x v="2"/>
  </r>
  <r>
    <s v="5737-1"/>
    <s v="Barry Franz"/>
    <s v="65 Palmerston Street, Goa"/>
    <s v="Delhi"/>
    <x v="335"/>
    <x v="0"/>
    <x v="1"/>
    <x v="0"/>
    <x v="4"/>
    <s v="Artisan Printable Repositionable Plastic Tabs"/>
    <x v="0"/>
    <x v="0"/>
    <s v="Regular Air"/>
    <d v="2021-01-09T00:00:00"/>
    <n v="533"/>
    <n v="860"/>
    <n v="327"/>
    <n v="48"/>
    <n v="41280"/>
    <n v="0.02"/>
    <n v="825.6"/>
    <n v="40454.400000000001"/>
    <n v="619"/>
    <n v="41073.4"/>
    <x v="2"/>
  </r>
  <r>
    <s v="5738-1"/>
    <s v="Sarah Brown"/>
    <s v="10 O'Connell St,Mumbai"/>
    <s v="Mumbai"/>
    <x v="335"/>
    <x v="1"/>
    <x v="2"/>
    <x v="9"/>
    <x v="3"/>
    <s v="Beekin 6 Outlet Metallic Surge Strip"/>
    <x v="0"/>
    <x v="0"/>
    <s v="Express Air"/>
    <d v="2021-01-09T00:00:00"/>
    <n v="446"/>
    <n v="1089"/>
    <n v="643"/>
    <n v="37"/>
    <n v="40293"/>
    <n v="0"/>
    <n v="0"/>
    <n v="40293"/>
    <n v="450"/>
    <n v="40743"/>
    <x v="2"/>
  </r>
  <r>
    <s v="5740-1"/>
    <s v="Katrina Willman"/>
    <s v="120 HardGoare St,Delhi"/>
    <s v="Delhi"/>
    <x v="336"/>
    <x v="0"/>
    <x v="2"/>
    <x v="0"/>
    <x v="0"/>
    <s v="Assorted Color Push Pins"/>
    <x v="0"/>
    <x v="1"/>
    <s v="Regular Air"/>
    <d v="2021-01-11T00:00:00"/>
    <n v="87"/>
    <n v="181"/>
    <n v="94"/>
    <n v="9"/>
    <n v="1629"/>
    <n v="0.09"/>
    <n v="146.60999999999999"/>
    <n v="1482.39"/>
    <n v="75"/>
    <n v="1557.39"/>
    <x v="2"/>
  </r>
  <r>
    <s v="5741-1"/>
    <s v="Max Jones"/>
    <s v="240-242 Johnston Street,Fitzroy"/>
    <s v="Delhi"/>
    <x v="337"/>
    <x v="0"/>
    <x v="0"/>
    <x v="1"/>
    <x v="4"/>
    <s v="Artisan Flip-Chart Easel Binder, Black"/>
    <x v="0"/>
    <x v="0"/>
    <s v="Regular Air"/>
    <d v="2021-01-12T00:00:00"/>
    <n v="1388"/>
    <n v="2238"/>
    <n v="850"/>
    <n v="50"/>
    <n v="111900"/>
    <n v="7.0000000000000007E-2"/>
    <n v="7833.0000000000009"/>
    <n v="104067"/>
    <n v="1510"/>
    <n v="105577"/>
    <x v="2"/>
  </r>
  <r>
    <s v="5742-1"/>
    <s v="Joy Smith"/>
    <s v="221 Barkly St,St Kilda"/>
    <s v="Delhi"/>
    <x v="337"/>
    <x v="0"/>
    <x v="2"/>
    <x v="0"/>
    <x v="2"/>
    <s v="Steady Liquid Accent Tank-Style Highlighters"/>
    <x v="0"/>
    <x v="1"/>
    <s v="Regular Air"/>
    <d v="2021-01-10T00:00:00"/>
    <n v="131"/>
    <n v="284"/>
    <n v="153"/>
    <n v="21"/>
    <n v="5964"/>
    <n v="0"/>
    <n v="0"/>
    <n v="5964"/>
    <n v="93"/>
    <n v="6057"/>
    <x v="2"/>
  </r>
  <r>
    <s v="5743-1"/>
    <s v="Katherine Nockton"/>
    <s v="Crown Complex,Southbank"/>
    <s v="Delhi"/>
    <x v="338"/>
    <x v="0"/>
    <x v="1"/>
    <x v="0"/>
    <x v="3"/>
    <s v="Laser DVD-RAM discs"/>
    <x v="1"/>
    <x v="3"/>
    <s v="Regular Air"/>
    <d v="2021-01-12T00:00:00"/>
    <n v="2018"/>
    <n v="3540.9999999999995"/>
    <n v="1522.9999999999995"/>
    <n v="1"/>
    <n v="3540.9999999999995"/>
    <n v="0"/>
    <n v="0"/>
    <n v="3540.9999999999995"/>
    <n v="199"/>
    <n v="3739.9999999999995"/>
    <x v="2"/>
  </r>
  <r>
    <s v="5745-1"/>
    <s v="Troy Blackwell"/>
    <s v="3/219 Canley Vale Road,Canley Heights"/>
    <s v="Mumbai"/>
    <x v="338"/>
    <x v="1"/>
    <x v="0"/>
    <x v="11"/>
    <x v="3"/>
    <s v="Steady EarthWrite Recycled Pencils, Medium Soft, #2"/>
    <x v="0"/>
    <x v="1"/>
    <s v="Regular Air"/>
    <d v="2021-01-13T00:00:00"/>
    <n v="90"/>
    <n v="210"/>
    <n v="120"/>
    <n v="23"/>
    <n v="4830"/>
    <n v="0.06"/>
    <n v="289.8"/>
    <n v="4540.2"/>
    <n v="70"/>
    <n v="4610.2"/>
    <x v="2"/>
  </r>
  <r>
    <s v="5747-1"/>
    <s v="Jim Sink"/>
    <s v="Westfield Miranda, 600 KingsGoay,Miranda"/>
    <s v="Mumbai"/>
    <x v="339"/>
    <x v="1"/>
    <x v="1"/>
    <x v="12"/>
    <x v="3"/>
    <s v="Smiths Standard Envelopes"/>
    <x v="0"/>
    <x v="0"/>
    <s v="Regular Air"/>
    <d v="2021-01-14T00:00:00"/>
    <n v="352"/>
    <n v="568"/>
    <n v="216"/>
    <n v="18"/>
    <n v="10224"/>
    <n v="0.06"/>
    <n v="613.43999999999994"/>
    <n v="9610.56"/>
    <n v="139"/>
    <n v="9749.56"/>
    <x v="2"/>
  </r>
  <r>
    <s v="5749-1"/>
    <s v="Jenna Caffey"/>
    <s v="470 Anzac Parade,Kingsford"/>
    <s v="Mumbai"/>
    <x v="339"/>
    <x v="1"/>
    <x v="2"/>
    <x v="8"/>
    <x v="1"/>
    <s v="Wirebound Voice Message Log Book"/>
    <x v="0"/>
    <x v="1"/>
    <s v="Regular Air"/>
    <d v="2021-01-13T00:00:00"/>
    <n v="290"/>
    <n v="476"/>
    <n v="186"/>
    <n v="42"/>
    <n v="19992"/>
    <n v="7.0000000000000007E-2"/>
    <n v="1399.44"/>
    <n v="18592.560000000001"/>
    <n v="88"/>
    <n v="18680.560000000001"/>
    <x v="2"/>
  </r>
  <r>
    <s v="5750-1"/>
    <s v="Stephanie Ulpright"/>
    <s v="541 Church St ,Richmond"/>
    <s v="Delhi"/>
    <x v="340"/>
    <x v="0"/>
    <x v="2"/>
    <x v="0"/>
    <x v="0"/>
    <s v="Apex Design Stainless Steel Bent Scissors"/>
    <x v="0"/>
    <x v="3"/>
    <s v="Regular Air"/>
    <d v="2021-01-14T00:00:00"/>
    <n v="287"/>
    <n v="684"/>
    <n v="397"/>
    <n v="26"/>
    <n v="17784"/>
    <n v="0.08"/>
    <n v="1422.72"/>
    <n v="16361.28"/>
    <n v="442"/>
    <n v="16803.28"/>
    <x v="2"/>
  </r>
  <r>
    <s v="5752-1"/>
    <s v="Max Jones"/>
    <s v="240-242 Johnston Street,Fitzroy"/>
    <s v="Delhi"/>
    <x v="340"/>
    <x v="0"/>
    <x v="0"/>
    <x v="1"/>
    <x v="3"/>
    <s v="Steady EarthWrite Recycled Pencils, Medium Soft, #2"/>
    <x v="0"/>
    <x v="1"/>
    <s v="Regular Air"/>
    <d v="2021-01-15T00:00:00"/>
    <n v="90"/>
    <n v="210"/>
    <n v="120"/>
    <n v="34"/>
    <n v="7140"/>
    <n v="0.02"/>
    <n v="142.80000000000001"/>
    <n v="6997.2"/>
    <n v="70"/>
    <n v="7067.2"/>
    <x v="2"/>
  </r>
  <r>
    <s v="5754-1"/>
    <s v="Maya Herman"/>
    <s v="273 George Street,Mumbai"/>
    <s v="Mumbai"/>
    <x v="341"/>
    <x v="1"/>
    <x v="1"/>
    <x v="2"/>
    <x v="1"/>
    <s v="Artisan Flip-Chart Easel Binder, Black"/>
    <x v="0"/>
    <x v="0"/>
    <s v="Regular Air"/>
    <d v="2021-01-15T00:00:00"/>
    <n v="1388"/>
    <n v="2238"/>
    <n v="850"/>
    <n v="39"/>
    <n v="87282"/>
    <n v="7.0000000000000007E-2"/>
    <n v="6109.7400000000007"/>
    <n v="81172.259999999995"/>
    <n v="1510"/>
    <n v="82682.259999999995"/>
    <x v="2"/>
  </r>
  <r>
    <s v="5755-1"/>
    <s v="Clay Rozendal"/>
    <s v="8 Rankins Lane ,Delhi"/>
    <s v="Delhi"/>
    <x v="342"/>
    <x v="0"/>
    <x v="1"/>
    <x v="1"/>
    <x v="1"/>
    <s v="Artisan 474 Labels"/>
    <x v="0"/>
    <x v="0"/>
    <s v="Regular Air"/>
    <d v="2021-01-17T00:00:00"/>
    <n v="184"/>
    <n v="288"/>
    <n v="104"/>
    <n v="27"/>
    <n v="7776"/>
    <n v="0.06"/>
    <n v="466.56"/>
    <n v="7309.44"/>
    <n v="99"/>
    <n v="7408.44"/>
    <x v="2"/>
  </r>
  <r>
    <s v="5757-1"/>
    <s v="Philip Brown"/>
    <s v="499-501 Lygon Street,Carlton North"/>
    <s v="Delhi"/>
    <x v="343"/>
    <x v="0"/>
    <x v="1"/>
    <x v="0"/>
    <x v="0"/>
    <s v="Emerson Stylus 1520 Color Inkjet Printer"/>
    <x v="1"/>
    <x v="2"/>
    <s v="Delivery Truck"/>
    <d v="2021-01-17T00:00:00"/>
    <n v="31561"/>
    <n v="50097"/>
    <n v="18536"/>
    <n v="37"/>
    <n v="1853589"/>
    <n v="0"/>
    <n v="0"/>
    <n v="1853589"/>
    <n v="6930"/>
    <n v="1860519"/>
    <x v="2"/>
  </r>
  <r>
    <s v="5760-1"/>
    <s v="Doug Jacobs"/>
    <s v="1/160 Anzac Parade,Kensington"/>
    <s v="Mumbai"/>
    <x v="344"/>
    <x v="1"/>
    <x v="0"/>
    <x v="5"/>
    <x v="4"/>
    <s v="Multimedia Mailers"/>
    <x v="0"/>
    <x v="0"/>
    <s v="Express Air"/>
    <d v="2021-01-19T00:00:00"/>
    <n v="9939"/>
    <n v="16293"/>
    <n v="6354"/>
    <n v="48"/>
    <n v="782064"/>
    <n v="0.04"/>
    <n v="31282.560000000001"/>
    <n v="750781.43999999994"/>
    <n v="1998.9999999999998"/>
    <n v="752780.44"/>
    <x v="2"/>
  </r>
  <r>
    <s v="5762-1"/>
    <s v="Saphhira Shifley"/>
    <s v="Westfield Miranda, 600 KingsGoay,Miranda"/>
    <s v="Mumbai"/>
    <x v="345"/>
    <x v="1"/>
    <x v="2"/>
    <x v="12"/>
    <x v="3"/>
    <s v="Artisan Hi-Liter EverBold Pen Style Fluorescent Highlighters, 4/Pack"/>
    <x v="0"/>
    <x v="1"/>
    <s v="Regular Air"/>
    <d v="2021-01-21T00:00:00"/>
    <n v="448.00000000000006"/>
    <n v="814"/>
    <n v="365.99999999999994"/>
    <n v="23"/>
    <n v="18722"/>
    <n v="7.0000000000000007E-2"/>
    <n v="1310.5400000000002"/>
    <n v="17411.46"/>
    <n v="312"/>
    <n v="17723.46"/>
    <x v="2"/>
  </r>
  <r>
    <s v="5762-2"/>
    <s v="Saphhira Shifley"/>
    <s v="Westfield Miranda, 600 KingsGoay,Miranda"/>
    <s v="Mumbai"/>
    <x v="345"/>
    <x v="1"/>
    <x v="2"/>
    <x v="12"/>
    <x v="3"/>
    <s v="Smiths General Use 3-Ring Binders"/>
    <x v="0"/>
    <x v="0"/>
    <s v="Regular Air"/>
    <d v="2021-01-21T00:00:00"/>
    <n v="118"/>
    <n v="188"/>
    <n v="70"/>
    <n v="33"/>
    <n v="6204"/>
    <n v="0.05"/>
    <n v="310.20000000000005"/>
    <n v="5893.8"/>
    <n v="149"/>
    <n v="6042.8"/>
    <x v="2"/>
  </r>
  <r>
    <s v="5766-1"/>
    <s v="Jennifer Braxton"/>
    <s v="523 King St,Newtown"/>
    <s v="Mumbai"/>
    <x v="346"/>
    <x v="1"/>
    <x v="3"/>
    <x v="9"/>
    <x v="0"/>
    <s v="Colored Envelopes"/>
    <x v="0"/>
    <x v="0"/>
    <s v="Regular Air"/>
    <d v="2021-01-23T00:00:00"/>
    <n v="225"/>
    <n v="369"/>
    <n v="144"/>
    <n v="13"/>
    <n v="4797"/>
    <n v="0.05"/>
    <n v="239.85000000000002"/>
    <n v="4557.1499999999996"/>
    <n v="250"/>
    <n v="4807.1499999999996"/>
    <x v="2"/>
  </r>
  <r>
    <s v="5768-1"/>
    <s v="Bill Donatelli"/>
    <s v="8 Orange Street, Goa"/>
    <s v="Goa"/>
    <x v="347"/>
    <x v="2"/>
    <x v="1"/>
    <x v="4"/>
    <x v="1"/>
    <s v="1726 Digital AMaharashtraering Machine"/>
    <x v="1"/>
    <x v="4"/>
    <s v="Regular Air"/>
    <d v="2021-01-23T00:00:00"/>
    <n v="882"/>
    <n v="2099"/>
    <n v="1217"/>
    <n v="3"/>
    <n v="6297"/>
    <n v="0.01"/>
    <n v="62.97"/>
    <n v="6234.03"/>
    <n v="480.99999999999994"/>
    <n v="6715.03"/>
    <x v="2"/>
  </r>
  <r>
    <s v="5768-2"/>
    <s v="Bill Donatelli"/>
    <s v="8 Orange Street, Goa"/>
    <s v="Goa"/>
    <x v="347"/>
    <x v="2"/>
    <x v="1"/>
    <x v="4"/>
    <x v="1"/>
    <s v="Artisan Flip-Chart Easel Binder, Black"/>
    <x v="0"/>
    <x v="0"/>
    <s v="Express Air"/>
    <d v="2021-01-22T00:00:00"/>
    <n v="1388"/>
    <n v="2238"/>
    <n v="850"/>
    <n v="42"/>
    <n v="93996"/>
    <n v="7.0000000000000007E-2"/>
    <n v="6579.72"/>
    <n v="87416.28"/>
    <n v="1510"/>
    <n v="88926.28"/>
    <x v="2"/>
  </r>
  <r>
    <s v="5768-2"/>
    <s v="Bill Donatelli"/>
    <s v="8 Orange Street, Goa"/>
    <s v="Goa"/>
    <x v="347"/>
    <x v="2"/>
    <x v="1"/>
    <x v="4"/>
    <x v="1"/>
    <s v="Beekin 105-Key Black Keyboard"/>
    <x v="1"/>
    <x v="0"/>
    <s v="Regular Air"/>
    <d v="2021-01-24T00:00:00"/>
    <n v="639"/>
    <n v="1998"/>
    <n v="1359"/>
    <n v="45"/>
    <n v="89910"/>
    <n v="0.06"/>
    <n v="5394.5999999999995"/>
    <n v="84515.4"/>
    <n v="400"/>
    <n v="84915.4"/>
    <x v="2"/>
  </r>
  <r>
    <s v="5773-1"/>
    <s v="Christy Brittain"/>
    <s v="Shop 1, 186-190 Church Street,Parramatta;46a Macleay Street,Potts Point"/>
    <s v="Mumbai"/>
    <x v="348"/>
    <x v="1"/>
    <x v="2"/>
    <x v="11"/>
    <x v="3"/>
    <s v="Message Book, One Form per Page"/>
    <x v="0"/>
    <x v="1"/>
    <s v="Regular Air"/>
    <d v="2021-01-25T00:00:00"/>
    <n v="241"/>
    <n v="371"/>
    <n v="130"/>
    <n v="14"/>
    <n v="5194"/>
    <n v="0.09"/>
    <n v="467.46"/>
    <n v="4726.54"/>
    <n v="193"/>
    <n v="4919.54"/>
    <x v="2"/>
  </r>
  <r>
    <s v="5775-1"/>
    <s v="Darrin Sayre"/>
    <s v="Mumbai Fish Market, Bank Street, Mumbai"/>
    <s v="Mumbai"/>
    <x v="349"/>
    <x v="1"/>
    <x v="2"/>
    <x v="4"/>
    <x v="3"/>
    <s v="OIC Thumb-Tacks"/>
    <x v="0"/>
    <x v="1"/>
    <s v="Regular Air"/>
    <d v="2021-01-28T00:00:00"/>
    <n v="71"/>
    <n v="113.99999999999999"/>
    <n v="42.999999999999986"/>
    <n v="42"/>
    <n v="4787.9999999999991"/>
    <n v="0.06"/>
    <n v="287.27999999999992"/>
    <n v="4500.7199999999993"/>
    <n v="70"/>
    <n v="4570.7199999999993"/>
    <x v="2"/>
  </r>
  <r>
    <s v="5777-1"/>
    <s v="Phillip Flathmann"/>
    <s v="Macquarie Centre Cnr Herring Road &amp; Goaterloo Road,Macquarie Park"/>
    <s v="Mumbai"/>
    <x v="350"/>
    <x v="1"/>
    <x v="3"/>
    <x v="3"/>
    <x v="4"/>
    <s v="Artisan 487 Labels"/>
    <x v="0"/>
    <x v="0"/>
    <s v="Regular Air"/>
    <d v="2021-01-29T00:00:00"/>
    <n v="229"/>
    <n v="369"/>
    <n v="140"/>
    <n v="4"/>
    <n v="1476"/>
    <n v="0.01"/>
    <n v="14.76"/>
    <n v="1461.24"/>
    <n v="50"/>
    <n v="1511.24"/>
    <x v="2"/>
  </r>
  <r>
    <s v="5778-1"/>
    <s v="Corinna Mitchell"/>
    <s v="27 Greenfield Parade,Bankstown"/>
    <s v="Mumbai"/>
    <x v="351"/>
    <x v="1"/>
    <x v="1"/>
    <x v="3"/>
    <x v="3"/>
    <s v="Adesso Programmable 142-Key Keyboard"/>
    <x v="1"/>
    <x v="0"/>
    <s v="Regular Air"/>
    <d v="2021-01-31T00:00:00"/>
    <n v="3202.0000000000005"/>
    <n v="15247.999999999998"/>
    <n v="12045.999999999998"/>
    <n v="21"/>
    <n v="320207.99999999994"/>
    <n v="0.03"/>
    <n v="9606.239999999998"/>
    <n v="310601.75999999995"/>
    <n v="400"/>
    <n v="311001.75999999995"/>
    <x v="2"/>
  </r>
  <r>
    <s v="5779-1"/>
    <s v="Carl Ludwig"/>
    <s v="1/173-179 Bronte Rd,Goaverley"/>
    <s v="Mumbai"/>
    <x v="352"/>
    <x v="1"/>
    <x v="1"/>
    <x v="2"/>
    <x v="0"/>
    <s v="Cando PC940 Copier"/>
    <x v="1"/>
    <x v="2"/>
    <s v="Delivery Truck"/>
    <d v="2021-02-02T00:00:00"/>
    <n v="27899"/>
    <n v="44999"/>
    <n v="17100"/>
    <n v="25"/>
    <n v="1124975"/>
    <n v="0.01"/>
    <n v="11249.75"/>
    <n v="1113725.25"/>
    <n v="4900"/>
    <n v="1118625.25"/>
    <x v="2"/>
  </r>
  <r>
    <s v="5781-1"/>
    <s v="Cari Schnelling"/>
    <s v="273 George Street,Mumbai"/>
    <s v="Mumbai"/>
    <x v="353"/>
    <x v="1"/>
    <x v="0"/>
    <x v="2"/>
    <x v="0"/>
    <s v="3Max Polarizing Task Lamp with Clamp Arm, Light Gray"/>
    <x v="2"/>
    <x v="5"/>
    <s v="Regular Air"/>
    <d v="2021-02-03T00:00:00"/>
    <n v="5616"/>
    <n v="13697.999999999998"/>
    <n v="8081.9999999999982"/>
    <n v="2"/>
    <n v="27395.999999999996"/>
    <n v="0.08"/>
    <n v="2191.6799999999998"/>
    <n v="25204.319999999996"/>
    <n v="2449"/>
    <n v="27653.319999999996"/>
    <x v="2"/>
  </r>
  <r>
    <s v="5782-1"/>
    <s v="Julia Dunbar"/>
    <s v="3/265 Stirling Street"/>
    <s v="Goa"/>
    <x v="353"/>
    <x v="2"/>
    <x v="2"/>
    <x v="4"/>
    <x v="1"/>
    <s v="Binding Machine Supplies"/>
    <x v="0"/>
    <x v="0"/>
    <s v="Regular Air"/>
    <d v="2021-02-03T00:00:00"/>
    <n v="1838"/>
    <n v="2917"/>
    <n v="1079"/>
    <n v="43"/>
    <n v="125431"/>
    <n v="0.05"/>
    <n v="6271.55"/>
    <n v="119159.45"/>
    <n v="627"/>
    <n v="119786.45"/>
    <x v="2"/>
  </r>
  <r>
    <s v="5784-1"/>
    <s v="Ionia McGrath"/>
    <s v="Westfield Parramatta,Parramatta"/>
    <s v="Mumbai"/>
    <x v="354"/>
    <x v="1"/>
    <x v="3"/>
    <x v="7"/>
    <x v="0"/>
    <s v="1726 Digital AMaharashtraering Machine"/>
    <x v="1"/>
    <x v="4"/>
    <s v="Regular Air"/>
    <d v="2021-02-06T00:00:00"/>
    <n v="882"/>
    <n v="2099"/>
    <n v="1217"/>
    <n v="23"/>
    <n v="48277"/>
    <n v="0.1"/>
    <n v="4827.7"/>
    <n v="43449.3"/>
    <n v="480.99999999999994"/>
    <n v="43930.3"/>
    <x v="2"/>
  </r>
  <r>
    <s v="5786-1"/>
    <s v="Claire Good"/>
    <s v="7/370-374 Delhitoria Ave,Chatswood"/>
    <s v="Mumbai"/>
    <x v="354"/>
    <x v="1"/>
    <x v="0"/>
    <x v="7"/>
    <x v="4"/>
    <s v="Artisan Hi-Liter Fluorescent Desk Style Markers"/>
    <x v="0"/>
    <x v="1"/>
    <s v="Express Air"/>
    <d v="2021-02-03T00:00:00"/>
    <n v="176"/>
    <n v="338"/>
    <n v="162"/>
    <n v="5"/>
    <n v="1690"/>
    <n v="0.08"/>
    <n v="135.19999999999999"/>
    <n v="1554.8"/>
    <n v="85"/>
    <n v="1639.8"/>
    <x v="2"/>
  </r>
  <r>
    <s v="5787-1"/>
    <s v="Tom Stivers"/>
    <s v="21 Wentworth St,Parramatta"/>
    <s v="Mumbai"/>
    <x v="354"/>
    <x v="1"/>
    <x v="1"/>
    <x v="9"/>
    <x v="2"/>
    <s v="Smiths SlimLine Pencil Sharpener"/>
    <x v="0"/>
    <x v="3"/>
    <s v="Regular Air"/>
    <d v="2021-03-02T00:00:00"/>
    <n v="479"/>
    <n v="1197"/>
    <n v="718"/>
    <n v="17"/>
    <n v="20349"/>
    <n v="0.03"/>
    <n v="610.47"/>
    <n v="19738.53"/>
    <n v="581"/>
    <n v="20319.53"/>
    <x v="2"/>
  </r>
  <r>
    <s v="5788-1"/>
    <s v="Brad Thomas"/>
    <s v="152 Bunnerong Road,Eastgardens"/>
    <s v="Mumbai"/>
    <x v="355"/>
    <x v="1"/>
    <x v="0"/>
    <x v="8"/>
    <x v="4"/>
    <s v="DrawIt Colored Pencils, 48-Color Set"/>
    <x v="0"/>
    <x v="1"/>
    <s v="Regular Air"/>
    <d v="2021-02-06T00:00:00"/>
    <n v="2156"/>
    <n v="3654.9999999999995"/>
    <n v="1498.9999999999995"/>
    <n v="34"/>
    <n v="124269.99999999999"/>
    <n v="0.03"/>
    <n v="3728.0999999999995"/>
    <n v="120541.89999999998"/>
    <n v="1389"/>
    <n v="121930.89999999998"/>
    <x v="2"/>
  </r>
  <r>
    <s v="5790-1"/>
    <s v="David Smith"/>
    <s v="85-113 Dunning Ave,Roseberry"/>
    <s v="Mumbai"/>
    <x v="355"/>
    <x v="1"/>
    <x v="3"/>
    <x v="11"/>
    <x v="1"/>
    <s v="Smiths Bulldog Clip"/>
    <x v="0"/>
    <x v="1"/>
    <s v="Regular Air"/>
    <d v="2021-02-06T00:00:00"/>
    <n v="231"/>
    <n v="378"/>
    <n v="147"/>
    <n v="34"/>
    <n v="12852"/>
    <n v="0.03"/>
    <n v="385.56"/>
    <n v="12466.44"/>
    <n v="71"/>
    <n v="12537.44"/>
    <x v="2"/>
  </r>
  <r>
    <s v="5791-1"/>
    <s v="Carlos Soltero"/>
    <s v="1/41B Elizabeth Bay Rd,Elizabeth Bay"/>
    <s v="Mumbai"/>
    <x v="356"/>
    <x v="1"/>
    <x v="3"/>
    <x v="10"/>
    <x v="4"/>
    <s v="TechSavi Cordless Elite Duo"/>
    <x v="1"/>
    <x v="0"/>
    <s v="Regular Air"/>
    <d v="2021-02-18T00:00:00"/>
    <n v="6059"/>
    <n v="10098"/>
    <n v="4039"/>
    <n v="13"/>
    <n v="131274"/>
    <n v="0.04"/>
    <n v="5250.96"/>
    <n v="126023.03999999999"/>
    <n v="718"/>
    <n v="126741.04"/>
    <x v="2"/>
  </r>
  <r>
    <s v="5793-1"/>
    <s v="Doug Bickford"/>
    <s v="221 Barkly St,St Kilda"/>
    <s v="Delhi"/>
    <x v="357"/>
    <x v="0"/>
    <x v="3"/>
    <x v="0"/>
    <x v="4"/>
    <s v="Multimedia Mailers"/>
    <x v="0"/>
    <x v="0"/>
    <s v="Regular Air"/>
    <d v="2021-02-10T00:00:00"/>
    <n v="9939"/>
    <n v="16293"/>
    <n v="6354"/>
    <n v="39"/>
    <n v="635427"/>
    <n v="0.03"/>
    <n v="19062.809999999998"/>
    <n v="616364.18999999994"/>
    <n v="1998.9999999999998"/>
    <n v="618363.18999999994"/>
    <x v="2"/>
  </r>
  <r>
    <s v="5795-1"/>
    <s v="Linda Southworth"/>
    <s v="359 Crown Street,Surry Hills"/>
    <s v="Mumbai"/>
    <x v="358"/>
    <x v="1"/>
    <x v="2"/>
    <x v="4"/>
    <x v="2"/>
    <s v="Alto Memo Cubes"/>
    <x v="0"/>
    <x v="1"/>
    <s v="Express Air"/>
    <d v="2021-02-16T00:00:00"/>
    <n v="332"/>
    <n v="518"/>
    <n v="186"/>
    <n v="11"/>
    <n v="5698"/>
    <n v="0.06"/>
    <n v="341.88"/>
    <n v="5356.12"/>
    <n v="204"/>
    <n v="5560.12"/>
    <x v="2"/>
  </r>
  <r>
    <s v="5797-1"/>
    <s v="Michelle Moray"/>
    <s v="310 Goattle St,Ultimo"/>
    <s v="Mumbai"/>
    <x v="359"/>
    <x v="1"/>
    <x v="1"/>
    <x v="9"/>
    <x v="2"/>
    <s v="Apex Straight Scissors"/>
    <x v="0"/>
    <x v="3"/>
    <s v="Regular Air"/>
    <d v="2021-02-12T00:00:00"/>
    <n v="519"/>
    <n v="1298"/>
    <n v="779"/>
    <n v="50"/>
    <n v="64900"/>
    <n v="0.08"/>
    <n v="5192"/>
    <n v="59708"/>
    <n v="314"/>
    <n v="60022"/>
    <x v="2"/>
  </r>
  <r>
    <s v="5799-1"/>
    <s v="Dorris Love"/>
    <s v="359 Crown Street,Surry Hills"/>
    <s v="Mumbai"/>
    <x v="359"/>
    <x v="1"/>
    <x v="0"/>
    <x v="4"/>
    <x v="3"/>
    <s v="UGen Ultra Professional Cordless Optical Suite"/>
    <x v="1"/>
    <x v="0"/>
    <s v="Regular Air"/>
    <d v="2021-02-13T00:00:00"/>
    <n v="15650"/>
    <n v="30097.000000000004"/>
    <n v="14447.000000000004"/>
    <n v="41"/>
    <n v="1233977.0000000002"/>
    <n v="0.1"/>
    <n v="123397.70000000003"/>
    <n v="1110579.3000000003"/>
    <n v="718"/>
    <n v="1111297.3000000003"/>
    <x v="2"/>
  </r>
  <r>
    <s v="5800-1"/>
    <s v="Ralph Arnett"/>
    <s v="88 Oxford St,Woollahra"/>
    <s v="Mumbai"/>
    <x v="360"/>
    <x v="1"/>
    <x v="2"/>
    <x v="10"/>
    <x v="4"/>
    <s v="Alto Parchment Paper, Assorted Colors"/>
    <x v="0"/>
    <x v="0"/>
    <s v="Express Air"/>
    <d v="2021-02-15T00:00:00"/>
    <n v="459"/>
    <n v="728"/>
    <n v="269"/>
    <n v="5"/>
    <n v="3640"/>
    <n v="0.05"/>
    <n v="182"/>
    <n v="3458"/>
    <n v="1115"/>
    <n v="4573"/>
    <x v="2"/>
  </r>
  <r>
    <s v="5801-1"/>
    <s v="Jasper Cacioppo"/>
    <s v="14 Knebworth Avenue"/>
    <s v="Goa"/>
    <x v="361"/>
    <x v="2"/>
    <x v="0"/>
    <x v="13"/>
    <x v="4"/>
    <s v="Artisan Reinforcements for Hole-Punch Pages"/>
    <x v="0"/>
    <x v="0"/>
    <s v="Regular Air"/>
    <d v="2021-02-16T00:00:00"/>
    <n v="119"/>
    <n v="198"/>
    <n v="79"/>
    <n v="3"/>
    <n v="594"/>
    <n v="0.05"/>
    <n v="29.700000000000003"/>
    <n v="564.29999999999995"/>
    <n v="476.99999999999994"/>
    <n v="1041.3"/>
    <x v="2"/>
  </r>
  <r>
    <s v="5802-1"/>
    <s v="Shahid Shariari"/>
    <s v="3/219 Canley Vale Road,Canley Heights"/>
    <s v="Mumbai"/>
    <x v="362"/>
    <x v="1"/>
    <x v="1"/>
    <x v="11"/>
    <x v="4"/>
    <s v="Smiths SlimLine Pencil Sharpener"/>
    <x v="0"/>
    <x v="3"/>
    <s v="Regular Air"/>
    <d v="2021-02-19T00:00:00"/>
    <n v="479"/>
    <n v="1197"/>
    <n v="718"/>
    <n v="30"/>
    <n v="35910"/>
    <n v="0.08"/>
    <n v="2872.8"/>
    <n v="33037.199999999997"/>
    <n v="581"/>
    <n v="33618.199999999997"/>
    <x v="2"/>
  </r>
  <r>
    <s v="5803-1"/>
    <s v="Jeremy Pistek"/>
    <s v="85-113 Dunning Ave,Roseberry"/>
    <s v="Mumbai"/>
    <x v="363"/>
    <x v="1"/>
    <x v="1"/>
    <x v="11"/>
    <x v="0"/>
    <s v="Artisan Durable Binders"/>
    <x v="0"/>
    <x v="0"/>
    <s v="Regular Air"/>
    <d v="2021-02-20T00:00:00"/>
    <n v="184"/>
    <n v="288"/>
    <n v="104"/>
    <n v="22"/>
    <n v="6336"/>
    <n v="0.1"/>
    <n v="633.6"/>
    <n v="5702.4"/>
    <n v="149"/>
    <n v="5851.4"/>
    <x v="2"/>
  </r>
  <r>
    <s v="5804-1"/>
    <s v="Sandra Glassco"/>
    <s v="224A Gertrude St,Fitzroy"/>
    <s v="Delhi"/>
    <x v="363"/>
    <x v="0"/>
    <x v="0"/>
    <x v="1"/>
    <x v="0"/>
    <s v="Artisan Durable Poly Binders"/>
    <x v="0"/>
    <x v="0"/>
    <s v="Regular Air"/>
    <d v="2021-02-21T00:00:00"/>
    <n v="337"/>
    <n v="553"/>
    <n v="216"/>
    <n v="12"/>
    <n v="6636"/>
    <n v="0.06"/>
    <n v="398.15999999999997"/>
    <n v="6237.84"/>
    <n v="698"/>
    <n v="6935.84"/>
    <x v="2"/>
  </r>
  <r>
    <s v="5804-2"/>
    <s v="Sandra Glassco"/>
    <s v="224A Gertrude St,Fitzroy"/>
    <s v="Delhi"/>
    <x v="363"/>
    <x v="0"/>
    <x v="0"/>
    <x v="1"/>
    <x v="0"/>
    <s v="Artisan Hi-Liter Pen Style Six-Color Fluorescent Set"/>
    <x v="0"/>
    <x v="1"/>
    <s v="Regular Air"/>
    <d v="2021-02-19T00:00:00"/>
    <n v="216"/>
    <n v="385"/>
    <n v="169"/>
    <n v="12"/>
    <n v="4620"/>
    <n v="0.1"/>
    <n v="462"/>
    <n v="4158"/>
    <n v="70"/>
    <n v="4228"/>
    <x v="2"/>
  </r>
  <r>
    <s v="5805-1"/>
    <s v="Brian Thompson"/>
    <s v="154 Castlereagh St,Mumbai"/>
    <s v="Mumbai"/>
    <x v="364"/>
    <x v="1"/>
    <x v="0"/>
    <x v="6"/>
    <x v="1"/>
    <s v="Security-Tint Envelopes"/>
    <x v="0"/>
    <x v="0"/>
    <s v="Regular Air"/>
    <d v="2021-02-26T00:00:00"/>
    <n v="488.99999999999994"/>
    <n v="764"/>
    <n v="275.00000000000006"/>
    <n v="32"/>
    <n v="24448"/>
    <n v="0.06"/>
    <n v="1466.8799999999999"/>
    <n v="22981.119999999999"/>
    <n v="139"/>
    <n v="23120.12"/>
    <x v="2"/>
  </r>
  <r>
    <s v="5806-1"/>
    <s v="Sylvia Foulston"/>
    <s v="101 Murray Street"/>
    <s v="Goa"/>
    <x v="365"/>
    <x v="2"/>
    <x v="1"/>
    <x v="8"/>
    <x v="4"/>
    <s v="Assorted Color Push Pins"/>
    <x v="0"/>
    <x v="1"/>
    <s v="Regular Air"/>
    <d v="2021-02-25T00:00:00"/>
    <n v="87"/>
    <n v="181"/>
    <n v="94"/>
    <n v="41"/>
    <n v="7421"/>
    <n v="0.03"/>
    <n v="222.63"/>
    <n v="7198.37"/>
    <n v="75"/>
    <n v="7273.37"/>
    <x v="2"/>
  </r>
  <r>
    <s v="5807-1"/>
    <s v="Ann Blume"/>
    <s v="33 Wellington Street, Goa"/>
    <s v="Delhi"/>
    <x v="365"/>
    <x v="0"/>
    <x v="3"/>
    <x v="1"/>
    <x v="1"/>
    <s v="Artisan 487 Labels"/>
    <x v="0"/>
    <x v="0"/>
    <s v="Regular Air"/>
    <d v="2021-02-24T00:00:00"/>
    <n v="229"/>
    <n v="369"/>
    <n v="140"/>
    <n v="12"/>
    <n v="4428"/>
    <n v="0.02"/>
    <n v="88.56"/>
    <n v="4339.4399999999996"/>
    <n v="50"/>
    <n v="4389.4399999999996"/>
    <x v="2"/>
  </r>
  <r>
    <s v="5809-1"/>
    <s v="Roy French"/>
    <s v="78 Stanley St,Darlinghurst"/>
    <s v="Mumbai"/>
    <x v="366"/>
    <x v="1"/>
    <x v="2"/>
    <x v="4"/>
    <x v="0"/>
    <s v="Artisan 474 Labels"/>
    <x v="0"/>
    <x v="0"/>
    <s v="Express Air"/>
    <d v="2021-02-28T00:00:00"/>
    <n v="184"/>
    <n v="288"/>
    <n v="104"/>
    <n v="9"/>
    <n v="2592"/>
    <n v="0"/>
    <n v="0"/>
    <n v="2592"/>
    <n v="99"/>
    <n v="2691"/>
    <x v="2"/>
  </r>
  <r>
    <s v="5811-1"/>
    <s v="Anne McFarland"/>
    <s v="101 Murray Street, Goa"/>
    <s v="Mumbai"/>
    <x v="367"/>
    <x v="1"/>
    <x v="2"/>
    <x v="10"/>
    <x v="2"/>
    <s v="TechSavi Access Keyboard"/>
    <x v="1"/>
    <x v="0"/>
    <s v="Regular Air"/>
    <d v="2021-03-01T00:00:00"/>
    <n v="1007"/>
    <n v="1598"/>
    <n v="591"/>
    <n v="26"/>
    <n v="41548"/>
    <n v="0.01"/>
    <n v="415.48"/>
    <n v="41132.519999999997"/>
    <n v="400"/>
    <n v="41532.519999999997"/>
    <x v="2"/>
  </r>
  <r>
    <s v="5813-1"/>
    <s v="Sarah Bern"/>
    <s v="1-2/299 Sussex St,Mumbai"/>
    <s v="Mumbai"/>
    <x v="368"/>
    <x v="1"/>
    <x v="1"/>
    <x v="9"/>
    <x v="4"/>
    <s v="Artisan Hole Reinforcements"/>
    <x v="0"/>
    <x v="0"/>
    <s v="Express Air"/>
    <d v="2021-03-03T00:00:00"/>
    <n v="399"/>
    <n v="623"/>
    <n v="224"/>
    <n v="4"/>
    <n v="2492"/>
    <n v="0.1"/>
    <n v="249.20000000000002"/>
    <n v="2242.8000000000002"/>
    <n v="697"/>
    <n v="2939.8"/>
    <x v="2"/>
  </r>
  <r>
    <s v="5814-1"/>
    <s v="Thomas Thornton"/>
    <s v="222 Barkly St,St Kilda"/>
    <s v="Delhi"/>
    <x v="368"/>
    <x v="0"/>
    <x v="2"/>
    <x v="0"/>
    <x v="1"/>
    <s v="Steady Colorific Colored Pencils, 12/Box"/>
    <x v="0"/>
    <x v="1"/>
    <s v="Regular Air"/>
    <d v="2021-03-04T00:00:00"/>
    <n v="130"/>
    <n v="288"/>
    <n v="158"/>
    <n v="43"/>
    <n v="12384"/>
    <n v="0.1"/>
    <n v="1238.4000000000001"/>
    <n v="11145.6"/>
    <n v="101"/>
    <n v="11246.6"/>
    <x v="2"/>
  </r>
  <r>
    <s v="5815-1"/>
    <s v="Nicole Brennan"/>
    <s v="310 Goattle St,Ultimo"/>
    <s v="Mumbai"/>
    <x v="369"/>
    <x v="1"/>
    <x v="0"/>
    <x v="9"/>
    <x v="0"/>
    <s v="Lumi Crayons"/>
    <x v="0"/>
    <x v="1"/>
    <s v="Regular Air"/>
    <d v="2021-03-04T00:00:00"/>
    <n v="522"/>
    <n v="985"/>
    <n v="463"/>
    <n v="41"/>
    <n v="40385"/>
    <n v="0.05"/>
    <n v="2019.25"/>
    <n v="38365.75"/>
    <n v="482"/>
    <n v="38847.75"/>
    <x v="2"/>
  </r>
  <r>
    <s v="5816-1"/>
    <s v="Tracy Poddar"/>
    <s v="834 Bourke St,Goaterloo"/>
    <s v="Mumbai"/>
    <x v="370"/>
    <x v="1"/>
    <x v="1"/>
    <x v="10"/>
    <x v="0"/>
    <s v="Artisan Hi-Liter Pen Style Six-Color Fluorescent Set"/>
    <x v="0"/>
    <x v="1"/>
    <s v="Regular Air"/>
    <d v="2021-03-06T00:00:00"/>
    <n v="216"/>
    <n v="385"/>
    <n v="169"/>
    <n v="4"/>
    <n v="1540"/>
    <n v="0.09"/>
    <n v="138.6"/>
    <n v="1401.4"/>
    <n v="70"/>
    <n v="1471.4"/>
    <x v="2"/>
  </r>
  <r>
    <s v="5818-1"/>
    <s v="Trudy Brown"/>
    <s v="180 High Street,Windsor"/>
    <s v="Delhi"/>
    <x v="371"/>
    <x v="0"/>
    <x v="3"/>
    <x v="1"/>
    <x v="0"/>
    <s v="Artisan Printable Repositionable Plastic Tabs"/>
    <x v="0"/>
    <x v="0"/>
    <s v="Regular Air"/>
    <d v="2021-03-07T00:00:00"/>
    <n v="533"/>
    <n v="860"/>
    <n v="327"/>
    <n v="2"/>
    <n v="1720"/>
    <n v="0.05"/>
    <n v="86"/>
    <n v="1634"/>
    <n v="619"/>
    <n v="2253"/>
    <x v="2"/>
  </r>
  <r>
    <s v="5819-1"/>
    <s v="Anthony Garverick"/>
    <s v="10 Lake Street, Goa"/>
    <s v="Mumbai"/>
    <x v="372"/>
    <x v="1"/>
    <x v="3"/>
    <x v="8"/>
    <x v="0"/>
    <s v="Steady Major Accent Highlighters"/>
    <x v="0"/>
    <x v="1"/>
    <s v="Regular Air"/>
    <d v="2021-03-12T00:00:00"/>
    <n v="375"/>
    <n v="708"/>
    <n v="333"/>
    <n v="12"/>
    <n v="8496"/>
    <n v="0.1"/>
    <n v="849.6"/>
    <n v="7646.4"/>
    <n v="235"/>
    <n v="7881.4"/>
    <x v="2"/>
  </r>
  <r>
    <s v="5821-1"/>
    <s v="Susan Pistek"/>
    <s v="2a/285A Crown St,Surry Hills"/>
    <s v="Mumbai"/>
    <x v="373"/>
    <x v="1"/>
    <x v="0"/>
    <x v="4"/>
    <x v="1"/>
    <s v="Artisan 481 Labels"/>
    <x v="0"/>
    <x v="0"/>
    <s v="Regular Air"/>
    <d v="2021-03-13T00:00:00"/>
    <n v="194"/>
    <n v="308"/>
    <n v="114"/>
    <n v="4"/>
    <n v="1232"/>
    <n v="0.03"/>
    <n v="36.96"/>
    <n v="1195.04"/>
    <n v="99"/>
    <n v="1294.04"/>
    <x v="2"/>
  </r>
  <r>
    <s v="5822-1"/>
    <s v="Carlos Soltero"/>
    <s v="1/41B Elizabeth Bay Rd,Elizabeth Bay"/>
    <s v="Mumbai"/>
    <x v="374"/>
    <x v="1"/>
    <x v="2"/>
    <x v="10"/>
    <x v="0"/>
    <s v="Self-Adhesive Ring Binder Labels"/>
    <x v="0"/>
    <x v="0"/>
    <s v="Regular Air"/>
    <d v="2021-03-17T00:00:00"/>
    <n v="218.00000000000003"/>
    <n v="352"/>
    <n v="133.99999999999997"/>
    <n v="49"/>
    <n v="17248"/>
    <n v="0.08"/>
    <n v="1379.84"/>
    <n v="15868.16"/>
    <n v="683"/>
    <n v="16551.16"/>
    <x v="2"/>
  </r>
  <r>
    <s v="5824-1"/>
    <s v="Keith Dawkins"/>
    <s v="402 Argyle St,Moss Vale"/>
    <s v="Mumbai"/>
    <x v="375"/>
    <x v="1"/>
    <x v="0"/>
    <x v="5"/>
    <x v="3"/>
    <s v="Emerson Stylus 1520 Color Inkjet Printer"/>
    <x v="1"/>
    <x v="2"/>
    <s v="Delivery Truck"/>
    <d v="2021-03-17T00:00:00"/>
    <n v="31561"/>
    <n v="50097"/>
    <n v="18536"/>
    <n v="3"/>
    <n v="150291"/>
    <n v="0.06"/>
    <n v="9017.4599999999991"/>
    <n v="141273.54"/>
    <n v="6930"/>
    <n v="148203.54"/>
    <x v="2"/>
  </r>
  <r>
    <s v="5826-1"/>
    <s v="Harold Pawlan"/>
    <s v="180 High Street,Windsor"/>
    <s v="Delhi"/>
    <x v="375"/>
    <x v="0"/>
    <x v="3"/>
    <x v="1"/>
    <x v="0"/>
    <s v="Multi-Use Personal File Cart and Caster Set, Three Stacking Bins"/>
    <x v="0"/>
    <x v="0"/>
    <s v="Regular Air"/>
    <d v="2021-03-16T00:00:00"/>
    <n v="1495"/>
    <n v="3476"/>
    <n v="1981"/>
    <n v="43"/>
    <n v="149468"/>
    <n v="0"/>
    <n v="0"/>
    <n v="149468"/>
    <n v="822.00000000000011"/>
    <n v="150290"/>
    <x v="2"/>
  </r>
  <r>
    <s v="5829-1"/>
    <s v="Jonathan Howell"/>
    <s v="180 High Street,Windsor"/>
    <s v="Delhi"/>
    <x v="376"/>
    <x v="0"/>
    <x v="2"/>
    <x v="1"/>
    <x v="4"/>
    <s v="Xit Blank Computer Paper"/>
    <x v="0"/>
    <x v="0"/>
    <s v="Regular Air"/>
    <d v="2021-03-17T00:00:00"/>
    <n v="1239"/>
    <n v="1998"/>
    <n v="759"/>
    <n v="32"/>
    <n v="63936"/>
    <n v="0.05"/>
    <n v="3196.8"/>
    <n v="60739.199999999997"/>
    <n v="577"/>
    <n v="61316.2"/>
    <x v="2"/>
  </r>
  <r>
    <s v="5831-1"/>
    <s v="Erin Creighton"/>
    <s v="523 King St,Newtown"/>
    <s v="Mumbai"/>
    <x v="377"/>
    <x v="1"/>
    <x v="1"/>
    <x v="9"/>
    <x v="1"/>
    <s v="Apex Design Stainless Steel Bent Scissors"/>
    <x v="0"/>
    <x v="3"/>
    <s v="Regular Air"/>
    <d v="2021-03-21T00:00:00"/>
    <n v="287"/>
    <n v="684"/>
    <n v="397"/>
    <n v="35"/>
    <n v="23940"/>
    <n v="0.02"/>
    <n v="478.8"/>
    <n v="23461.200000000001"/>
    <n v="442"/>
    <n v="23903.200000000001"/>
    <x v="2"/>
  </r>
  <r>
    <s v="5832-1"/>
    <s v="Sibella Parks"/>
    <s v="180 High Street,Windsor"/>
    <s v="Delhi"/>
    <x v="378"/>
    <x v="0"/>
    <x v="3"/>
    <x v="1"/>
    <x v="1"/>
    <s v="Alto Keyboard-In-A-Box"/>
    <x v="1"/>
    <x v="0"/>
    <s v="Express Air"/>
    <d v="2021-03-21T00:00:00"/>
    <n v="640"/>
    <n v="2910"/>
    <n v="2270"/>
    <n v="50"/>
    <n v="145500"/>
    <n v="0.09"/>
    <n v="13095"/>
    <n v="132405"/>
    <n v="400"/>
    <n v="132805"/>
    <x v="2"/>
  </r>
  <r>
    <s v="5833-1"/>
    <s v="Thais Sissman"/>
    <s v="8 Orange Street"/>
    <s v="Goa"/>
    <x v="379"/>
    <x v="2"/>
    <x v="3"/>
    <x v="8"/>
    <x v="2"/>
    <s v="Aluminum Document Frame"/>
    <x v="2"/>
    <x v="3"/>
    <s v="Regular Air"/>
    <d v="2021-03-28T00:00:00"/>
    <n v="550"/>
    <n v="1222"/>
    <n v="672"/>
    <n v="5"/>
    <n v="6110"/>
    <n v="0.04"/>
    <n v="244.4"/>
    <n v="5865.6"/>
    <n v="285"/>
    <n v="6150.6"/>
    <x v="2"/>
  </r>
  <r>
    <s v="5834-1"/>
    <s v="Tony Sayre"/>
    <s v="499-501 Lygon Street,Carlton North"/>
    <s v="Delhi"/>
    <x v="379"/>
    <x v="0"/>
    <x v="3"/>
    <x v="0"/>
    <x v="1"/>
    <s v="Steady Major Accent Highlighters"/>
    <x v="0"/>
    <x v="1"/>
    <s v="Regular Air"/>
    <d v="2021-03-22T00:00:00"/>
    <n v="375"/>
    <n v="708"/>
    <n v="333"/>
    <n v="31"/>
    <n v="21948"/>
    <n v="0.01"/>
    <n v="219.48000000000002"/>
    <n v="21728.52"/>
    <n v="235"/>
    <n v="21963.52"/>
    <x v="2"/>
  </r>
  <r>
    <s v="5835-1"/>
    <s v="Tom Ashbrook"/>
    <s v="Westfield Mumbai,Mumbai"/>
    <s v="Mumbai"/>
    <x v="380"/>
    <x v="1"/>
    <x v="0"/>
    <x v="5"/>
    <x v="0"/>
    <s v="Alto Parchment Paper, Assorted Colors"/>
    <x v="0"/>
    <x v="0"/>
    <s v="Express Air"/>
    <d v="2021-03-23T00:00:00"/>
    <n v="459"/>
    <n v="728"/>
    <n v="269"/>
    <n v="40"/>
    <n v="29120"/>
    <n v="0.04"/>
    <n v="1164.8"/>
    <n v="27955.200000000001"/>
    <n v="1115"/>
    <n v="29070.2"/>
    <x v="2"/>
  </r>
  <r>
    <s v="5837-1"/>
    <s v="Astrea Jones"/>
    <s v="3/265 Stirling Street, Goa"/>
    <s v="Mumbai"/>
    <x v="381"/>
    <x v="1"/>
    <x v="1"/>
    <x v="2"/>
    <x v="4"/>
    <s v="Artisan Durable Poly Binders"/>
    <x v="0"/>
    <x v="0"/>
    <s v="Regular Air"/>
    <d v="2021-03-26T00:00:00"/>
    <n v="337"/>
    <n v="553"/>
    <n v="216"/>
    <n v="23"/>
    <n v="12719"/>
    <n v="0.1"/>
    <n v="1271.9000000000001"/>
    <n v="11447.1"/>
    <n v="698"/>
    <n v="12145.1"/>
    <x v="2"/>
  </r>
  <r>
    <s v="5838-1"/>
    <s v="Brad Norvell"/>
    <s v="120 HardGoare St,Delhi"/>
    <s v="Delhi"/>
    <x v="381"/>
    <x v="0"/>
    <x v="1"/>
    <x v="0"/>
    <x v="1"/>
    <s v="Smiths Standard Envelopes"/>
    <x v="0"/>
    <x v="0"/>
    <s v="Regular Air"/>
    <d v="2021-03-25T00:00:00"/>
    <n v="352"/>
    <n v="568"/>
    <n v="216"/>
    <n v="8"/>
    <n v="4544"/>
    <n v="0.02"/>
    <n v="90.88"/>
    <n v="4453.12"/>
    <n v="139"/>
    <n v="4592.12"/>
    <x v="2"/>
  </r>
  <r>
    <s v="5840-1"/>
    <s v="Ed Braxton"/>
    <s v="499-501 Lygon Street,Carlton North"/>
    <s v="Delhi"/>
    <x v="382"/>
    <x v="0"/>
    <x v="0"/>
    <x v="0"/>
    <x v="3"/>
    <s v="1726 Digital AMaharashtraering Machine"/>
    <x v="1"/>
    <x v="4"/>
    <s v="Regular Air"/>
    <d v="2021-03-27T00:00:00"/>
    <n v="882"/>
    <n v="2099"/>
    <n v="1217"/>
    <n v="45"/>
    <n v="94455"/>
    <n v="0.03"/>
    <n v="2833.65"/>
    <n v="91621.35"/>
    <n v="480.99999999999994"/>
    <n v="92102.35"/>
    <x v="2"/>
  </r>
  <r>
    <s v="5841-1"/>
    <s v="Erin Creighton"/>
    <s v="523 King St,Newtown"/>
    <s v="Mumbai"/>
    <x v="382"/>
    <x v="1"/>
    <x v="1"/>
    <x v="9"/>
    <x v="3"/>
    <s v="Pizazz Drawing Pencil Set"/>
    <x v="0"/>
    <x v="1"/>
    <s v="Express Air"/>
    <d v="2021-03-27T00:00:00"/>
    <n v="153"/>
    <n v="278"/>
    <n v="125"/>
    <n v="34"/>
    <n v="9452"/>
    <n v="0"/>
    <n v="0"/>
    <n v="9452"/>
    <n v="134"/>
    <n v="9586"/>
    <x v="2"/>
  </r>
  <r>
    <s v="5842-1"/>
    <s v="Mike Kennedy"/>
    <s v="99 Lygon Street,East BruMaharashtraick"/>
    <s v="Delhi"/>
    <x v="383"/>
    <x v="0"/>
    <x v="3"/>
    <x v="1"/>
    <x v="4"/>
    <s v="UGen Ultra Cordless Optical Suite"/>
    <x v="1"/>
    <x v="0"/>
    <s v="Regular Air"/>
    <d v="2021-04-01T00:00:00"/>
    <n v="5452"/>
    <n v="10097"/>
    <n v="4645"/>
    <n v="13"/>
    <n v="131261"/>
    <n v="0.06"/>
    <n v="7875.66"/>
    <n v="123385.34"/>
    <n v="718"/>
    <n v="124103.34"/>
    <x v="2"/>
  </r>
  <r>
    <s v="5843-1"/>
    <s v="Valerie Mitchum"/>
    <s v="8/2 EdGoard Street"/>
    <s v="Goa"/>
    <x v="384"/>
    <x v="2"/>
    <x v="0"/>
    <x v="5"/>
    <x v="4"/>
    <s v="Cando S750 Color Inkjet Printer"/>
    <x v="1"/>
    <x v="2"/>
    <s v="Delivery Truck"/>
    <d v="2021-04-05T00:00:00"/>
    <n v="7500"/>
    <n v="12097"/>
    <n v="4597"/>
    <n v="38"/>
    <n v="459686"/>
    <n v="0.09"/>
    <n v="41371.74"/>
    <n v="418314.26"/>
    <n v="2630"/>
    <n v="420944.26"/>
    <x v="2"/>
  </r>
  <r>
    <s v="5845-1"/>
    <s v="Michael Paige"/>
    <s v="506 SGoan Street,Richmond"/>
    <s v="Delhi"/>
    <x v="384"/>
    <x v="0"/>
    <x v="3"/>
    <x v="1"/>
    <x v="0"/>
    <s v="Unpadded Memo Slips"/>
    <x v="0"/>
    <x v="1"/>
    <s v="Regular Air"/>
    <d v="2021-04-05T00:00:00"/>
    <n v="259"/>
    <n v="398"/>
    <n v="139"/>
    <n v="2"/>
    <n v="796"/>
    <n v="0.04"/>
    <n v="31.84"/>
    <n v="764.16"/>
    <n v="297"/>
    <n v="1061.1599999999999"/>
    <x v="2"/>
  </r>
  <r>
    <s v="5847-1"/>
    <s v="Carol Triggs"/>
    <s v="15 Aberdeen Street"/>
    <s v="Goa"/>
    <x v="385"/>
    <x v="2"/>
    <x v="0"/>
    <x v="13"/>
    <x v="1"/>
    <s v="Artisan Durable Poly Binders"/>
    <x v="0"/>
    <x v="0"/>
    <s v="Regular Air"/>
    <d v="2021-04-09T00:00:00"/>
    <n v="337"/>
    <n v="553"/>
    <n v="216"/>
    <n v="9"/>
    <n v="4977"/>
    <n v="0.09"/>
    <n v="447.93"/>
    <n v="4529.07"/>
    <n v="698"/>
    <n v="5227.07"/>
    <x v="2"/>
  </r>
  <r>
    <s v="5848-1"/>
    <s v="Craig Molinari"/>
    <s v="Shop 1 797 Botany Rd,Rosebery"/>
    <s v="Mumbai"/>
    <x v="385"/>
    <x v="1"/>
    <x v="3"/>
    <x v="4"/>
    <x v="3"/>
    <s v="Wirebound Message Book, 4 per Page"/>
    <x v="0"/>
    <x v="1"/>
    <s v="Regular Air"/>
    <d v="2021-04-09T00:00:00"/>
    <n v="348"/>
    <n v="543"/>
    <n v="195"/>
    <n v="13"/>
    <n v="7059"/>
    <n v="0.02"/>
    <n v="141.18"/>
    <n v="6917.82"/>
    <n v="95"/>
    <n v="7012.82"/>
    <x v="2"/>
  </r>
  <r>
    <s v="5850-1"/>
    <s v="Bradley Nguyen"/>
    <s v="Shop 1, 186-190 Church Street,Parramatta;46a Macleay Street,Potts Point"/>
    <s v="Mumbai"/>
    <x v="386"/>
    <x v="1"/>
    <x v="2"/>
    <x v="11"/>
    <x v="0"/>
    <s v="Alto Six-Outlet Power Strip, 4 Cord Length"/>
    <x v="0"/>
    <x v="0"/>
    <s v="Regular Air"/>
    <d v="2021-04-13T00:00:00"/>
    <n v="353"/>
    <n v="861.99999999999989"/>
    <n v="508.99999999999989"/>
    <n v="50"/>
    <n v="43099.999999999993"/>
    <n v="7.0000000000000007E-2"/>
    <n v="3017"/>
    <n v="40082.999999999993"/>
    <n v="450"/>
    <n v="40532.999999999993"/>
    <x v="2"/>
  </r>
  <r>
    <s v="5852-1"/>
    <s v="Katrina Edelman"/>
    <s v="Westfield Miranda, 600 KingsGoay,Miranda"/>
    <s v="Mumbai"/>
    <x v="386"/>
    <x v="1"/>
    <x v="1"/>
    <x v="12"/>
    <x v="1"/>
    <s v="Pizazz Drawing Pencil Set"/>
    <x v="0"/>
    <x v="1"/>
    <s v="Regular Air"/>
    <d v="2021-04-11T00:00:00"/>
    <n v="153"/>
    <n v="278"/>
    <n v="125"/>
    <n v="19"/>
    <n v="5282"/>
    <n v="0.06"/>
    <n v="316.92"/>
    <n v="4965.08"/>
    <n v="134"/>
    <n v="5099.08"/>
    <x v="2"/>
  </r>
  <r>
    <s v="5854-1"/>
    <s v="Anthony Rawles"/>
    <s v="10 Lake Street, Goa"/>
    <s v="Goa"/>
    <x v="387"/>
    <x v="2"/>
    <x v="3"/>
    <x v="11"/>
    <x v="4"/>
    <s v="TechSavi Access Keyboard"/>
    <x v="1"/>
    <x v="0"/>
    <s v="Regular Air"/>
    <d v="2021-04-12T00:00:00"/>
    <n v="1007"/>
    <n v="1598"/>
    <n v="591"/>
    <n v="40"/>
    <n v="63920"/>
    <n v="0.01"/>
    <n v="639.20000000000005"/>
    <n v="63280.800000000003"/>
    <n v="400"/>
    <n v="63680.800000000003"/>
    <x v="2"/>
  </r>
  <r>
    <s v="5856-1"/>
    <s v="Alejandro Grove"/>
    <s v="155 Oxford Street,Darlinghurst"/>
    <s v="Mumbai"/>
    <x v="388"/>
    <x v="1"/>
    <x v="1"/>
    <x v="6"/>
    <x v="0"/>
    <s v="Artisan Hi-Liter Pen Style Six-Color Fluorescent Set"/>
    <x v="0"/>
    <x v="1"/>
    <s v="Regular Air"/>
    <d v="2021-04-14T00:00:00"/>
    <n v="216"/>
    <n v="385"/>
    <n v="169"/>
    <n v="42"/>
    <n v="16170"/>
    <n v="0.01"/>
    <n v="161.70000000000002"/>
    <n v="16008.3"/>
    <n v="70"/>
    <n v="16078.3"/>
    <x v="2"/>
  </r>
  <r>
    <s v="5857-1"/>
    <s v="Philip Brown"/>
    <s v="499-501 Lygon Street,Carlton North"/>
    <s v="Delhi"/>
    <x v="389"/>
    <x v="0"/>
    <x v="1"/>
    <x v="0"/>
    <x v="4"/>
    <s v="Artisan Durable Poly Binders"/>
    <x v="0"/>
    <x v="0"/>
    <s v="Regular Air"/>
    <d v="2021-04-19T00:00:00"/>
    <n v="337"/>
    <n v="553"/>
    <n v="216"/>
    <n v="30"/>
    <n v="16590"/>
    <n v="0.01"/>
    <n v="165.9"/>
    <n v="16424.099999999999"/>
    <n v="698"/>
    <n v="17122.099999999999"/>
    <x v="2"/>
  </r>
  <r>
    <s v="5859-1"/>
    <s v="Arthur Gainer"/>
    <s v="14/76 Newcastle Street, Goa"/>
    <s v="Delhi"/>
    <x v="389"/>
    <x v="0"/>
    <x v="1"/>
    <x v="1"/>
    <x v="4"/>
    <s v="Artisan Durable Poly Binders"/>
    <x v="0"/>
    <x v="0"/>
    <s v="Regular Air"/>
    <d v="2021-04-19T00:00:00"/>
    <n v="337"/>
    <n v="553"/>
    <n v="216"/>
    <n v="27"/>
    <n v="14931"/>
    <n v="0.04"/>
    <n v="597.24"/>
    <n v="14333.76"/>
    <n v="698"/>
    <n v="15031.76"/>
    <x v="2"/>
  </r>
  <r>
    <s v="5861-1"/>
    <s v="Trudy Schmidt"/>
    <s v="333-339 Enmore Rd,Marrickville"/>
    <s v="Mumbai"/>
    <x v="389"/>
    <x v="1"/>
    <x v="3"/>
    <x v="12"/>
    <x v="4"/>
    <s v="Binder Posts"/>
    <x v="0"/>
    <x v="0"/>
    <s v="Regular Air"/>
    <d v="2021-04-18T00:00:00"/>
    <n v="350"/>
    <n v="574"/>
    <n v="224"/>
    <n v="23"/>
    <n v="13202"/>
    <n v="0.06"/>
    <n v="792.12"/>
    <n v="12409.88"/>
    <n v="501"/>
    <n v="12910.88"/>
    <x v="2"/>
  </r>
  <r>
    <s v="5863-1"/>
    <s v="Thais Sissman"/>
    <s v="8 Orange Street"/>
    <s v="Goa"/>
    <x v="390"/>
    <x v="2"/>
    <x v="1"/>
    <x v="8"/>
    <x v="3"/>
    <s v="Beekin 105-Key Black Keyboard"/>
    <x v="1"/>
    <x v="0"/>
    <s v="Express Air"/>
    <d v="2021-04-19T00:00:00"/>
    <n v="639"/>
    <n v="1998"/>
    <n v="1359"/>
    <n v="6"/>
    <n v="11988"/>
    <n v="0.08"/>
    <n v="959.04"/>
    <n v="11028.96"/>
    <n v="400"/>
    <n v="11428.96"/>
    <x v="2"/>
  </r>
  <r>
    <s v="5865-1"/>
    <s v="Art Ferguson"/>
    <s v="14 Money Street, Goa"/>
    <s v="Mumbai"/>
    <x v="391"/>
    <x v="1"/>
    <x v="1"/>
    <x v="11"/>
    <x v="0"/>
    <s v="Artisan Hi-Liter Smear-Safe Highlighters"/>
    <x v="0"/>
    <x v="1"/>
    <s v="Express Air"/>
    <d v="2021-04-22T00:00:00"/>
    <n v="298"/>
    <n v="584"/>
    <n v="286"/>
    <n v="12"/>
    <n v="7008"/>
    <n v="0.02"/>
    <n v="140.16"/>
    <n v="6867.84"/>
    <n v="83"/>
    <n v="6950.84"/>
    <x v="2"/>
  </r>
  <r>
    <s v="5867-1"/>
    <s v="Deborah Brumfield"/>
    <s v="501 George St,Mumbai"/>
    <s v="Mumbai"/>
    <x v="392"/>
    <x v="1"/>
    <x v="3"/>
    <x v="6"/>
    <x v="0"/>
    <s v="HFX LaserJet 3310 Copier"/>
    <x v="1"/>
    <x v="5"/>
    <s v="Regular Air"/>
    <d v="2021-04-23T00:00:00"/>
    <n v="37799"/>
    <n v="59999"/>
    <n v="22200"/>
    <n v="50"/>
    <n v="2999950"/>
    <n v="0.09"/>
    <n v="269995.5"/>
    <n v="2729954.5"/>
    <n v="2449"/>
    <n v="2732403.5"/>
    <x v="2"/>
  </r>
  <r>
    <s v="5868-1"/>
    <s v="Christopher Schild"/>
    <s v="4A Lyons St,Strathfield"/>
    <s v="Mumbai"/>
    <x v="393"/>
    <x v="1"/>
    <x v="1"/>
    <x v="8"/>
    <x v="2"/>
    <s v="Artisan Hi-Liter Fluorescent Desk Style Markers"/>
    <x v="0"/>
    <x v="1"/>
    <s v="Regular Air"/>
    <d v="2021-04-24T00:00:00"/>
    <n v="176"/>
    <n v="338"/>
    <n v="162"/>
    <n v="31"/>
    <n v="10478"/>
    <n v="0.04"/>
    <n v="419.12"/>
    <n v="10058.879999999999"/>
    <n v="85"/>
    <n v="10143.879999999999"/>
    <x v="2"/>
  </r>
  <r>
    <s v="5869-1"/>
    <s v="Peter McVee"/>
    <s v="8 Rankins Lane ,Delhi"/>
    <s v="Delhi"/>
    <x v="394"/>
    <x v="0"/>
    <x v="3"/>
    <x v="1"/>
    <x v="1"/>
    <s v="Bagged Rubber Bands"/>
    <x v="0"/>
    <x v="1"/>
    <s v="Regular Air"/>
    <d v="2021-04-26T00:00:00"/>
    <n v="24"/>
    <n v="126"/>
    <n v="102"/>
    <n v="35"/>
    <n v="4410"/>
    <n v="0.1"/>
    <n v="441"/>
    <n v="3969"/>
    <n v="70"/>
    <n v="4039"/>
    <x v="2"/>
  </r>
  <r>
    <s v="5869-2"/>
    <s v="Peter McVee"/>
    <s v="8 Rankins Lane ,Delhi"/>
    <s v="Delhi"/>
    <x v="394"/>
    <x v="0"/>
    <x v="3"/>
    <x v="1"/>
    <x v="1"/>
    <s v="DrawIt Pizazz Goatercolor Pencils, 10-Color Set with Brush"/>
    <x v="0"/>
    <x v="1"/>
    <s v="Regular Air"/>
    <d v="2021-04-27T00:00:00"/>
    <n v="239"/>
    <n v="426"/>
    <n v="187"/>
    <n v="8"/>
    <n v="3408"/>
    <n v="0.1"/>
    <n v="340.8"/>
    <n v="3067.2"/>
    <n v="120"/>
    <n v="3187.2"/>
    <x v="2"/>
  </r>
  <r>
    <s v="5870-1"/>
    <s v="Frank Carlisle"/>
    <s v="8 Rankins Lane ,Delhi"/>
    <s v="Delhi"/>
    <x v="394"/>
    <x v="0"/>
    <x v="3"/>
    <x v="1"/>
    <x v="1"/>
    <s v="Cando PC940 Copier"/>
    <x v="1"/>
    <x v="5"/>
    <s v="Regular Air"/>
    <d v="2021-04-27T00:00:00"/>
    <n v="21600"/>
    <n v="44999"/>
    <n v="23399"/>
    <n v="2"/>
    <n v="89998"/>
    <n v="0.08"/>
    <n v="7199.84"/>
    <n v="82798.16"/>
    <n v="2449"/>
    <n v="85247.16"/>
    <x v="2"/>
  </r>
  <r>
    <s v="5871-1"/>
    <s v="Thomas Boland"/>
    <s v="18 Robinson Avenue"/>
    <s v="Goa"/>
    <x v="395"/>
    <x v="2"/>
    <x v="1"/>
    <x v="11"/>
    <x v="1"/>
    <s v="1726 Digital AMaharashtraering Machine"/>
    <x v="1"/>
    <x v="4"/>
    <s v="Regular Air"/>
    <d v="2021-04-26T00:00:00"/>
    <n v="882"/>
    <n v="2099"/>
    <n v="1217"/>
    <n v="19"/>
    <n v="39881"/>
    <n v="0.01"/>
    <n v="398.81"/>
    <n v="39482.19"/>
    <n v="480.99999999999994"/>
    <n v="39963.19"/>
    <x v="2"/>
  </r>
  <r>
    <s v="5872-1"/>
    <s v="Greg Tran"/>
    <s v="Crown Complex,Southbank"/>
    <s v="Delhi"/>
    <x v="395"/>
    <x v="0"/>
    <x v="0"/>
    <x v="0"/>
    <x v="1"/>
    <s v="Artisan Flip-Chart Easel Binder, Black"/>
    <x v="0"/>
    <x v="0"/>
    <s v="Regular Air"/>
    <d v="2021-04-28T00:00:00"/>
    <n v="1388"/>
    <n v="2238"/>
    <n v="850"/>
    <n v="6"/>
    <n v="13428"/>
    <n v="0"/>
    <n v="0"/>
    <n v="13428"/>
    <n v="1510"/>
    <n v="14938"/>
    <x v="2"/>
  </r>
  <r>
    <s v="5873-1"/>
    <s v="Dianna Arnett"/>
    <s v="99 Lygon Street,East BruMaharashtraick"/>
    <s v="Delhi"/>
    <x v="396"/>
    <x v="0"/>
    <x v="0"/>
    <x v="1"/>
    <x v="2"/>
    <s v="Artisan Hanging File Binders"/>
    <x v="0"/>
    <x v="0"/>
    <s v="Express Air"/>
    <d v="2021-04-30T00:00:00"/>
    <n v="365"/>
    <n v="598"/>
    <n v="233"/>
    <n v="50"/>
    <n v="29900"/>
    <n v="0.09"/>
    <n v="2691"/>
    <n v="27209"/>
    <n v="149"/>
    <n v="27358"/>
    <x v="2"/>
  </r>
  <r>
    <s v="5875-1"/>
    <s v="Cindy Schnelling"/>
    <s v="240-242 Johnston Street,Fitzroy"/>
    <s v="Delhi"/>
    <x v="396"/>
    <x v="0"/>
    <x v="1"/>
    <x v="1"/>
    <x v="3"/>
    <s v="Emerson Stylus 1520 Color Inkjet Printer"/>
    <x v="1"/>
    <x v="2"/>
    <s v="Delivery Truck"/>
    <d v="2021-05-01T00:00:00"/>
    <n v="31561"/>
    <n v="50097"/>
    <n v="18536"/>
    <n v="44"/>
    <n v="2204268"/>
    <n v="0.09"/>
    <n v="198384.12"/>
    <n v="2005883.88"/>
    <n v="6930"/>
    <n v="2012813.88"/>
    <x v="2"/>
  </r>
  <r>
    <s v="5877-1"/>
    <s v="Chuck Clark"/>
    <s v="101 Murray Street"/>
    <s v="Goa"/>
    <x v="397"/>
    <x v="2"/>
    <x v="1"/>
    <x v="8"/>
    <x v="2"/>
    <s v="Artisan 474 Labels"/>
    <x v="0"/>
    <x v="0"/>
    <s v="Regular Air"/>
    <d v="2021-05-04T00:00:00"/>
    <n v="184"/>
    <n v="288"/>
    <n v="104"/>
    <n v="29"/>
    <n v="8352"/>
    <n v="0.03"/>
    <n v="250.56"/>
    <n v="8101.44"/>
    <n v="99"/>
    <n v="8200.4399999999987"/>
    <x v="2"/>
  </r>
  <r>
    <s v="5879-1"/>
    <s v="Pauline Webber"/>
    <s v="499-501 Lygon Street,Carlton North"/>
    <s v="Delhi"/>
    <x v="398"/>
    <x v="0"/>
    <x v="2"/>
    <x v="0"/>
    <x v="0"/>
    <s v="Artisan Poly Binder Pockets"/>
    <x v="0"/>
    <x v="0"/>
    <s v="Regular Air"/>
    <d v="2021-05-02T00:00:00"/>
    <n v="225.99999999999997"/>
    <n v="358"/>
    <n v="132.00000000000003"/>
    <n v="7"/>
    <n v="2506"/>
    <n v="0.09"/>
    <n v="225.54"/>
    <n v="2280.46"/>
    <n v="547"/>
    <n v="2827.46"/>
    <x v="2"/>
  </r>
  <r>
    <s v="5881-1"/>
    <s v="Chad McGuire"/>
    <s v="73 MacLeay St,Potts Point"/>
    <s v="Mumbai"/>
    <x v="399"/>
    <x v="1"/>
    <x v="3"/>
    <x v="5"/>
    <x v="3"/>
    <s v="Smiths File Caddy"/>
    <x v="0"/>
    <x v="0"/>
    <s v="Regular Air"/>
    <d v="2021-05-02T00:00:00"/>
    <n v="403"/>
    <n v="938.00000000000011"/>
    <n v="535.00000000000011"/>
    <n v="31"/>
    <n v="29078.000000000004"/>
    <n v="0.08"/>
    <n v="2326.2400000000002"/>
    <n v="26751.760000000002"/>
    <n v="728"/>
    <n v="27479.760000000002"/>
    <x v="2"/>
  </r>
  <r>
    <s v="5882-1"/>
    <s v="Denny Blanton"/>
    <s v="105 Pitt St,Mumbai"/>
    <s v="Mumbai"/>
    <x v="400"/>
    <x v="1"/>
    <x v="0"/>
    <x v="10"/>
    <x v="1"/>
    <s v="Apex Elite Stainless Steel Scissors"/>
    <x v="0"/>
    <x v="3"/>
    <s v="Regular Air"/>
    <d v="2021-05-03T00:00:00"/>
    <n v="342"/>
    <n v="834"/>
    <n v="492"/>
    <n v="21"/>
    <n v="17514"/>
    <n v="0.03"/>
    <n v="525.41999999999996"/>
    <n v="16988.580000000002"/>
    <n v="264"/>
    <n v="17252.580000000002"/>
    <x v="2"/>
  </r>
  <r>
    <s v="5884-1"/>
    <s v="Suzanne McNair"/>
    <s v="Crown Complex,Southbank"/>
    <s v="Delhi"/>
    <x v="401"/>
    <x v="0"/>
    <x v="1"/>
    <x v="1"/>
    <x v="1"/>
    <s v="TechSavi Access Keyboard"/>
    <x v="1"/>
    <x v="0"/>
    <s v="Regular Air"/>
    <d v="2021-05-05T00:00:00"/>
    <n v="1007"/>
    <n v="1598"/>
    <n v="591"/>
    <n v="26"/>
    <n v="41548"/>
    <n v="0.03"/>
    <n v="1246.44"/>
    <n v="40301.56"/>
    <n v="400"/>
    <n v="40701.56"/>
    <x v="2"/>
  </r>
  <r>
    <s v="5885-1"/>
    <s v="Guy Armstrong"/>
    <s v="6 Mary St,Newtown"/>
    <s v="Mumbai"/>
    <x v="402"/>
    <x v="1"/>
    <x v="1"/>
    <x v="6"/>
    <x v="0"/>
    <s v="24 Capacity Maxi Data Binder Racks, Pearl"/>
    <x v="0"/>
    <x v="0"/>
    <s v="Regular Air"/>
    <d v="2021-05-05T00:00:00"/>
    <n v="8422"/>
    <n v="21055"/>
    <n v="12633"/>
    <n v="18"/>
    <n v="378990"/>
    <n v="0.05"/>
    <n v="18949.5"/>
    <n v="360040.5"/>
    <n v="999"/>
    <n v="361039.5"/>
    <x v="2"/>
  </r>
  <r>
    <s v="5886-1"/>
    <s v="Michelle Lonsdale"/>
    <s v="180 High Street,Windsor"/>
    <s v="Delhi"/>
    <x v="403"/>
    <x v="0"/>
    <x v="0"/>
    <x v="1"/>
    <x v="2"/>
    <s v="Artisan Flip-Chart Easel Binder, Black"/>
    <x v="0"/>
    <x v="0"/>
    <s v="Regular Air"/>
    <d v="2021-05-08T00:00:00"/>
    <n v="1388"/>
    <n v="2238"/>
    <n v="850"/>
    <n v="45"/>
    <n v="100710"/>
    <n v="0.05"/>
    <n v="5035.5"/>
    <n v="95674.5"/>
    <n v="1510"/>
    <n v="97184.5"/>
    <x v="2"/>
  </r>
  <r>
    <s v="5887-1"/>
    <s v="Thomas Boland"/>
    <s v="18 Robinson Avenue"/>
    <s v="Goa"/>
    <x v="404"/>
    <x v="2"/>
    <x v="1"/>
    <x v="11"/>
    <x v="3"/>
    <s v="UGen Ultra Cordless Optical Suite"/>
    <x v="1"/>
    <x v="0"/>
    <s v="Regular Air"/>
    <d v="2021-05-11T00:00:00"/>
    <n v="5452"/>
    <n v="10097"/>
    <n v="4645"/>
    <n v="15"/>
    <n v="151455"/>
    <n v="0.1"/>
    <n v="15145.5"/>
    <n v="136309.5"/>
    <n v="718"/>
    <n v="137027.5"/>
    <x v="2"/>
  </r>
  <r>
    <s v="5888-1"/>
    <s v="Bill SteGoart"/>
    <s v="18 Robinson Avenue, Goa"/>
    <s v="Mumbai"/>
    <x v="405"/>
    <x v="1"/>
    <x v="1"/>
    <x v="8"/>
    <x v="4"/>
    <s v="Apex Box Cutter Scissors"/>
    <x v="0"/>
    <x v="3"/>
    <s v="Regular Air"/>
    <d v="2021-05-13T00:00:00"/>
    <n v="419.00000000000006"/>
    <n v="1023"/>
    <n v="604"/>
    <n v="46"/>
    <n v="47058"/>
    <n v="0.05"/>
    <n v="2352.9"/>
    <n v="44705.1"/>
    <n v="468"/>
    <n v="45173.1"/>
    <x v="2"/>
  </r>
  <r>
    <s v="5888-2"/>
    <s v="Bill SteGoart"/>
    <s v="18 Robinson Avenue, Goa"/>
    <s v="Mumbai"/>
    <x v="405"/>
    <x v="1"/>
    <x v="1"/>
    <x v="8"/>
    <x v="4"/>
    <s v="Artisan Hanging File Binders"/>
    <x v="0"/>
    <x v="0"/>
    <s v="Regular Air"/>
    <d v="2021-05-13T00:00:00"/>
    <n v="365"/>
    <n v="598"/>
    <n v="233"/>
    <n v="4"/>
    <n v="2392"/>
    <n v="7.0000000000000007E-2"/>
    <n v="167.44000000000003"/>
    <n v="2224.56"/>
    <n v="149"/>
    <n v="2373.56"/>
    <x v="2"/>
  </r>
  <r>
    <s v="5891-1"/>
    <s v="Sean ODonnell"/>
    <s v="541 Church St ,Richmond"/>
    <s v="Delhi"/>
    <x v="406"/>
    <x v="0"/>
    <x v="1"/>
    <x v="0"/>
    <x v="0"/>
    <s v="Adams &quot;While You Were Out&quot; Message Pads"/>
    <x v="0"/>
    <x v="1"/>
    <s v="Regular Air"/>
    <d v="2021-05-14T00:00:00"/>
    <n v="188"/>
    <n v="314"/>
    <n v="126"/>
    <n v="50"/>
    <n v="15700"/>
    <n v="0"/>
    <n v="0"/>
    <n v="15700"/>
    <n v="113.99999999999999"/>
    <n v="15814"/>
    <x v="2"/>
  </r>
  <r>
    <s v="5893-1"/>
    <s v="Ricardo Block"/>
    <s v="106 Ebley Street,Bondi Junction"/>
    <s v="Mumbai"/>
    <x v="407"/>
    <x v="1"/>
    <x v="1"/>
    <x v="2"/>
    <x v="4"/>
    <s v="Bagged Rubber Bands"/>
    <x v="0"/>
    <x v="1"/>
    <s v="Express Air"/>
    <d v="2021-05-14T00:00:00"/>
    <n v="24"/>
    <n v="126"/>
    <n v="102"/>
    <n v="35"/>
    <n v="4410"/>
    <n v="0.06"/>
    <n v="264.59999999999997"/>
    <n v="4145.3999999999996"/>
    <n v="70"/>
    <n v="4215.3999999999996"/>
    <x v="2"/>
  </r>
  <r>
    <s v="5894-1"/>
    <s v="Shui Tom"/>
    <s v="1 John Street,Goaterloo"/>
    <s v="Mumbai"/>
    <x v="407"/>
    <x v="1"/>
    <x v="0"/>
    <x v="10"/>
    <x v="0"/>
    <s v="Deluxe RollaGoay Locking File with Drawer"/>
    <x v="0"/>
    <x v="0"/>
    <s v="Regular Air"/>
    <d v="2021-05-16T00:00:00"/>
    <n v="17883"/>
    <n v="41588"/>
    <n v="23705"/>
    <n v="11"/>
    <n v="457468"/>
    <n v="0.06"/>
    <n v="27448.079999999998"/>
    <n v="430019.92"/>
    <n v="1137"/>
    <n v="431156.92"/>
    <x v="2"/>
  </r>
  <r>
    <s v="5896-1"/>
    <s v="Penelope SeGoall"/>
    <s v="96 Liverpool St,Mumbai"/>
    <s v="Mumbai"/>
    <x v="408"/>
    <x v="1"/>
    <x v="0"/>
    <x v="6"/>
    <x v="0"/>
    <s v="Apex Straight Scissors"/>
    <x v="0"/>
    <x v="3"/>
    <s v="Regular Air"/>
    <d v="2021-05-17T00:00:00"/>
    <n v="519"/>
    <n v="1298"/>
    <n v="779"/>
    <n v="23"/>
    <n v="29854"/>
    <n v="0.01"/>
    <n v="298.54000000000002"/>
    <n v="29555.46"/>
    <n v="314"/>
    <n v="29869.46"/>
    <x v="2"/>
  </r>
  <r>
    <s v="5898-1"/>
    <s v="Frank Hawley"/>
    <s v="Shop 1 797 Botany Rd,Rosebery"/>
    <s v="Mumbai"/>
    <x v="409"/>
    <x v="1"/>
    <x v="0"/>
    <x v="4"/>
    <x v="3"/>
    <s v="Xit Blank Computer Paper"/>
    <x v="0"/>
    <x v="0"/>
    <s v="Regular Air"/>
    <d v="2021-05-20T00:00:00"/>
    <n v="1239"/>
    <n v="1998"/>
    <n v="759"/>
    <n v="33"/>
    <n v="65934"/>
    <n v="0.09"/>
    <n v="5934.0599999999995"/>
    <n v="59999.94"/>
    <n v="577"/>
    <n v="60576.94"/>
    <x v="2"/>
  </r>
  <r>
    <s v="5899-1"/>
    <s v="Roy Collins"/>
    <s v="6 Brookman Street"/>
    <s v="Goa"/>
    <x v="410"/>
    <x v="2"/>
    <x v="1"/>
    <x v="5"/>
    <x v="3"/>
    <s v="TypeRight Side-Opening Peel &amp; Seel Expanding Envelopes"/>
    <x v="0"/>
    <x v="0"/>
    <s v="Regular Air"/>
    <d v="2021-05-20T00:00:00"/>
    <n v="5429"/>
    <n v="9048"/>
    <n v="3619"/>
    <n v="11"/>
    <n v="99528"/>
    <n v="0.04"/>
    <n v="3981.12"/>
    <n v="95546.880000000005"/>
    <n v="1998.9999999999998"/>
    <n v="97545.88"/>
    <x v="2"/>
  </r>
  <r>
    <s v="5900-1"/>
    <s v="Sibella Parks"/>
    <s v="180 High Street,Windsor"/>
    <s v="Delhi"/>
    <x v="410"/>
    <x v="0"/>
    <x v="3"/>
    <x v="1"/>
    <x v="3"/>
    <s v="Artisan Reinforcements for Hole-Punch Pages"/>
    <x v="0"/>
    <x v="0"/>
    <s v="Regular Air"/>
    <d v="2021-05-18T00:00:00"/>
    <n v="119"/>
    <n v="198"/>
    <n v="79"/>
    <n v="29"/>
    <n v="5742"/>
    <n v="0.09"/>
    <n v="516.78"/>
    <n v="5225.22"/>
    <n v="476.99999999999994"/>
    <n v="5702.22"/>
    <x v="2"/>
  </r>
  <r>
    <s v="5902-1"/>
    <s v="Brian DeCherney"/>
    <s v="523 King St,Newtown"/>
    <s v="Mumbai"/>
    <x v="410"/>
    <x v="1"/>
    <x v="1"/>
    <x v="9"/>
    <x v="2"/>
    <s v="Laser DVD-RAM discs"/>
    <x v="1"/>
    <x v="3"/>
    <s v="Regular Air"/>
    <d v="2021-05-25T00:00:00"/>
    <n v="2018"/>
    <n v="3540.9999999999995"/>
    <n v="1522.9999999999995"/>
    <n v="1"/>
    <n v="3540.9999999999995"/>
    <n v="0.1"/>
    <n v="354.09999999999997"/>
    <n v="3186.8999999999996"/>
    <n v="199"/>
    <n v="3385.8999999999996"/>
    <x v="2"/>
  </r>
  <r>
    <s v="5904-1"/>
    <s v="Carlos Meador"/>
    <s v="152 Bunnerong Road,Eastgardens"/>
    <s v="Mumbai"/>
    <x v="411"/>
    <x v="1"/>
    <x v="1"/>
    <x v="8"/>
    <x v="1"/>
    <s v="Artisan Durable Binders"/>
    <x v="0"/>
    <x v="0"/>
    <s v="Regular Air"/>
    <d v="2021-05-20T00:00:00"/>
    <n v="184"/>
    <n v="288"/>
    <n v="104"/>
    <n v="16"/>
    <n v="4608"/>
    <n v="0.05"/>
    <n v="230.4"/>
    <n v="4377.6000000000004"/>
    <n v="149"/>
    <n v="4526.6000000000004"/>
    <x v="2"/>
  </r>
  <r>
    <s v="5906-1"/>
    <s v="Mike Kennedy"/>
    <s v="99 Lygon Street,East BruMaharashtraick"/>
    <s v="Delhi"/>
    <x v="412"/>
    <x v="0"/>
    <x v="1"/>
    <x v="1"/>
    <x v="0"/>
    <s v="Artisan Durable Binders"/>
    <x v="0"/>
    <x v="0"/>
    <s v="Regular Air"/>
    <d v="2021-05-23T00:00:00"/>
    <n v="184"/>
    <n v="288"/>
    <n v="104"/>
    <n v="26"/>
    <n v="7488"/>
    <n v="0.08"/>
    <n v="599.04"/>
    <n v="6888.96"/>
    <n v="149"/>
    <n v="7037.96"/>
    <x v="2"/>
  </r>
  <r>
    <s v="5907-1"/>
    <s v="Allen Armold"/>
    <s v="101/12 Delhitoria Ave, Goa"/>
    <s v="Delhi"/>
    <x v="412"/>
    <x v="0"/>
    <x v="0"/>
    <x v="1"/>
    <x v="1"/>
    <s v="Laser DVD-RAM discs"/>
    <x v="1"/>
    <x v="3"/>
    <s v="Regular Air"/>
    <d v="2021-05-22T00:00:00"/>
    <n v="2018"/>
    <n v="3540.9999999999995"/>
    <n v="1522.9999999999995"/>
    <n v="49"/>
    <n v="173508.99999999997"/>
    <n v="0.02"/>
    <n v="3470.1799999999994"/>
    <n v="170038.81999999998"/>
    <n v="199"/>
    <n v="170237.81999999998"/>
    <x v="2"/>
  </r>
  <r>
    <s v="5908-1"/>
    <s v="Alan Shonely"/>
    <s v="Macquarie Centre Cnr Herring Road &amp; Goaterloo Road,Macquarie Park"/>
    <s v="Mumbai"/>
    <x v="412"/>
    <x v="1"/>
    <x v="3"/>
    <x v="3"/>
    <x v="1"/>
    <s v="UGen RF Keyboard"/>
    <x v="1"/>
    <x v="0"/>
    <s v="Regular Air"/>
    <d v="2021-05-21T00:00:00"/>
    <n v="8159"/>
    <n v="15999"/>
    <n v="7840"/>
    <n v="19"/>
    <n v="303981"/>
    <n v="0.1"/>
    <n v="30398.100000000002"/>
    <n v="273582.90000000002"/>
    <n v="550"/>
    <n v="274132.90000000002"/>
    <x v="2"/>
  </r>
  <r>
    <s v="5909-1"/>
    <s v="Thomas Boland"/>
    <s v="18 Robinson Avenue"/>
    <s v="Goa"/>
    <x v="413"/>
    <x v="2"/>
    <x v="1"/>
    <x v="11"/>
    <x v="1"/>
    <s v="Smiths Bulldog Clip"/>
    <x v="0"/>
    <x v="1"/>
    <s v="Regular Air"/>
    <d v="2021-05-24T00:00:00"/>
    <n v="231"/>
    <n v="378"/>
    <n v="147"/>
    <n v="19"/>
    <n v="7182"/>
    <n v="0.03"/>
    <n v="215.45999999999998"/>
    <n v="6966.54"/>
    <n v="71"/>
    <n v="7037.54"/>
    <x v="2"/>
  </r>
  <r>
    <s v="5911-1"/>
    <s v="Maurice Satty"/>
    <s v="188 Pitt Street,Mumbai"/>
    <s v="Mumbai"/>
    <x v="414"/>
    <x v="1"/>
    <x v="1"/>
    <x v="8"/>
    <x v="4"/>
    <s v="Steady EarthWrite Recycled Pencils, Medium Soft, #2"/>
    <x v="0"/>
    <x v="1"/>
    <s v="Regular Air"/>
    <d v="2021-05-25T00:00:00"/>
    <n v="90"/>
    <n v="210"/>
    <n v="120"/>
    <n v="17"/>
    <n v="3570"/>
    <n v="0.09"/>
    <n v="321.3"/>
    <n v="3248.7"/>
    <n v="70"/>
    <n v="3318.7"/>
    <x v="2"/>
  </r>
  <r>
    <s v="5913-1"/>
    <s v="Mike Gockenbach"/>
    <s v="180 High Street,Windsor"/>
    <s v="Delhi"/>
    <x v="414"/>
    <x v="0"/>
    <x v="2"/>
    <x v="1"/>
    <x v="2"/>
    <s v="Steady Major Accent Highlighters"/>
    <x v="0"/>
    <x v="1"/>
    <s v="Regular Air"/>
    <d v="2021-05-28T00:00:00"/>
    <n v="375"/>
    <n v="708"/>
    <n v="333"/>
    <n v="49"/>
    <n v="34692"/>
    <n v="0"/>
    <n v="0"/>
    <n v="34692"/>
    <n v="235"/>
    <n v="34927"/>
    <x v="2"/>
  </r>
  <r>
    <s v="5914-1"/>
    <s v="Patrick Ryan"/>
    <s v="Cnr Williams Road &amp; Lechlade Ave,South Yarra"/>
    <s v="Delhi"/>
    <x v="415"/>
    <x v="0"/>
    <x v="1"/>
    <x v="0"/>
    <x v="1"/>
    <s v="12 Colored Short Pencils"/>
    <x v="0"/>
    <x v="1"/>
    <s v="Regular Air"/>
    <d v="2021-05-28T00:00:00"/>
    <n v="109.00000000000001"/>
    <n v="260"/>
    <n v="151"/>
    <n v="8"/>
    <n v="2080"/>
    <n v="0.04"/>
    <n v="83.2"/>
    <n v="1996.8"/>
    <n v="240"/>
    <n v="2236.8000000000002"/>
    <x v="2"/>
  </r>
  <r>
    <s v="5916-1"/>
    <s v="Jack OBriant"/>
    <s v="85-113 Dunning Ave,Rosebery"/>
    <s v="Mumbai"/>
    <x v="416"/>
    <x v="1"/>
    <x v="3"/>
    <x v="11"/>
    <x v="3"/>
    <s v="Beekin 105-Key Black Keyboard"/>
    <x v="1"/>
    <x v="0"/>
    <s v="Regular Air"/>
    <d v="2021-05-29T00:00:00"/>
    <n v="639"/>
    <n v="1998"/>
    <n v="1359"/>
    <n v="7"/>
    <n v="13986"/>
    <n v="0.09"/>
    <n v="1258.74"/>
    <n v="12727.26"/>
    <n v="400"/>
    <n v="13127.26"/>
    <x v="2"/>
  </r>
  <r>
    <s v="5917-1"/>
    <s v="Lynn Smith"/>
    <s v="61A Bay Road,Wollstonecraft"/>
    <s v="Mumbai"/>
    <x v="417"/>
    <x v="1"/>
    <x v="1"/>
    <x v="6"/>
    <x v="3"/>
    <s v="12 Colored Short Pencils"/>
    <x v="0"/>
    <x v="1"/>
    <s v="Express Air"/>
    <d v="2021-05-29T00:00:00"/>
    <n v="109.00000000000001"/>
    <n v="260"/>
    <n v="151"/>
    <n v="42"/>
    <n v="10920"/>
    <n v="0.05"/>
    <n v="546"/>
    <n v="10374"/>
    <n v="240"/>
    <n v="10614"/>
    <x v="2"/>
  </r>
  <r>
    <s v="5919-1"/>
    <s v="Cindy Schnelling"/>
    <s v="240-242 Johnston Street,Fitzroy"/>
    <s v="Delhi"/>
    <x v="418"/>
    <x v="0"/>
    <x v="1"/>
    <x v="1"/>
    <x v="0"/>
    <s v="Artisan 474 Labels"/>
    <x v="0"/>
    <x v="0"/>
    <s v="Regular Air"/>
    <d v="2021-05-31T00:00:00"/>
    <n v="184"/>
    <n v="288"/>
    <n v="104"/>
    <n v="24"/>
    <n v="6912"/>
    <n v="7.0000000000000007E-2"/>
    <n v="483.84000000000003"/>
    <n v="6428.16"/>
    <n v="99"/>
    <n v="6527.16"/>
    <x v="2"/>
  </r>
  <r>
    <s v="5921-1"/>
    <s v="George Bell"/>
    <s v="499-501 Lygon Street,Carlton North"/>
    <s v="Delhi"/>
    <x v="419"/>
    <x v="0"/>
    <x v="1"/>
    <x v="0"/>
    <x v="3"/>
    <s v="1726 Digital AMaharashtraering Machine"/>
    <x v="1"/>
    <x v="4"/>
    <s v="Express Air"/>
    <d v="2021-06-02T00:00:00"/>
    <n v="882"/>
    <n v="2099"/>
    <n v="1217"/>
    <n v="18"/>
    <n v="37782"/>
    <n v="0"/>
    <n v="0"/>
    <n v="37782"/>
    <n v="480.99999999999994"/>
    <n v="38263"/>
    <x v="2"/>
  </r>
  <r>
    <s v="5923-1"/>
    <s v="Pete Armstrong"/>
    <s v="506 SGoan Street,Richmond"/>
    <s v="Delhi"/>
    <x v="419"/>
    <x v="0"/>
    <x v="2"/>
    <x v="1"/>
    <x v="4"/>
    <s v="Laser Neon Mac Format Diskettes, 10/Pack"/>
    <x v="1"/>
    <x v="3"/>
    <s v="Regular Air"/>
    <d v="2021-06-01T00:00:00"/>
    <n v="187"/>
    <n v="811.99999999999989"/>
    <n v="624.99999999999989"/>
    <n v="3"/>
    <n v="2435.9999999999995"/>
    <n v="0.03"/>
    <n v="73.079999999999984"/>
    <n v="2362.9199999999996"/>
    <n v="283"/>
    <n v="2645.9199999999996"/>
    <x v="2"/>
  </r>
  <r>
    <s v="5925-1"/>
    <s v="Lauren Leatherbury"/>
    <s v="Westfield 1 Anderson St,Chatswood"/>
    <s v="Mumbai"/>
    <x v="419"/>
    <x v="1"/>
    <x v="0"/>
    <x v="3"/>
    <x v="2"/>
    <s v="Multi-Use Personal File Cart and Caster Set, Three Stacking Bins"/>
    <x v="0"/>
    <x v="0"/>
    <s v="Regular Air"/>
    <d v="2021-06-05T00:00:00"/>
    <n v="1495"/>
    <n v="3476"/>
    <n v="1981"/>
    <n v="43"/>
    <n v="149468"/>
    <n v="0.08"/>
    <n v="11957.44"/>
    <n v="137510.56"/>
    <n v="822.00000000000011"/>
    <n v="138332.56"/>
    <x v="2"/>
  </r>
  <r>
    <s v="5927-1"/>
    <s v="Nathan Mautz"/>
    <s v="412 BruMaharashtraick St,Fitzroy"/>
    <s v="Delhi"/>
    <x v="420"/>
    <x v="0"/>
    <x v="1"/>
    <x v="1"/>
    <x v="2"/>
    <s v="Apex Box Cutter Scissors"/>
    <x v="0"/>
    <x v="3"/>
    <s v="Regular Air"/>
    <d v="2021-06-06T00:00:00"/>
    <n v="419.00000000000006"/>
    <n v="1023"/>
    <n v="604"/>
    <n v="35"/>
    <n v="35805"/>
    <n v="0.01"/>
    <n v="358.05"/>
    <n v="35446.949999999997"/>
    <n v="468"/>
    <n v="35914.949999999997"/>
    <x v="2"/>
  </r>
  <r>
    <s v="5928-1"/>
    <s v="Michael Chen"/>
    <s v="Shop 3/144 Goaterloo Road,Greenacre"/>
    <s v="Mumbai"/>
    <x v="421"/>
    <x v="1"/>
    <x v="2"/>
    <x v="6"/>
    <x v="1"/>
    <s v="300 Series Non-Flip"/>
    <x v="1"/>
    <x v="0"/>
    <s v="Regular Air"/>
    <d v="2021-06-10T00:00:00"/>
    <n v="6240"/>
    <n v="15599"/>
    <n v="9359"/>
    <n v="21"/>
    <n v="327579"/>
    <n v="0.08"/>
    <n v="26206.32"/>
    <n v="301372.68"/>
    <n v="808"/>
    <n v="302180.68"/>
    <x v="2"/>
  </r>
  <r>
    <s v="5930-1"/>
    <s v="Jack OBriant"/>
    <s v="85-113 Dunning Ave,Rosebery"/>
    <s v="Mumbai"/>
    <x v="421"/>
    <x v="1"/>
    <x v="0"/>
    <x v="11"/>
    <x v="3"/>
    <s v="HFX LaserJet 3310 Copier"/>
    <x v="1"/>
    <x v="5"/>
    <s v="Regular Air"/>
    <d v="2021-06-09T00:00:00"/>
    <n v="37799"/>
    <n v="59999"/>
    <n v="22200"/>
    <n v="41"/>
    <n v="2459959"/>
    <n v="0.09"/>
    <n v="221396.31"/>
    <n v="2238562.69"/>
    <n v="2449"/>
    <n v="2241011.69"/>
    <x v="2"/>
  </r>
  <r>
    <s v="5931-1"/>
    <s v="Alan Schoenberger"/>
    <s v="333-339 Enmore Rd,Marrickville"/>
    <s v="Mumbai"/>
    <x v="422"/>
    <x v="1"/>
    <x v="1"/>
    <x v="12"/>
    <x v="1"/>
    <s v="Multimedia Mailers"/>
    <x v="0"/>
    <x v="0"/>
    <s v="Regular Air"/>
    <d v="2021-06-12T00:00:00"/>
    <n v="9939"/>
    <n v="16293"/>
    <n v="6354"/>
    <n v="36"/>
    <n v="586548"/>
    <n v="0.09"/>
    <n v="52789.32"/>
    <n v="533758.68000000005"/>
    <n v="1998.9999999999998"/>
    <n v="535757.68000000005"/>
    <x v="2"/>
  </r>
  <r>
    <s v="5932-1"/>
    <s v="Liz MacKendrick"/>
    <s v="224A Gertrude St,Fitzroy"/>
    <s v="Delhi"/>
    <x v="422"/>
    <x v="0"/>
    <x v="1"/>
    <x v="1"/>
    <x v="2"/>
    <s v="Smiths Standard Envelopes"/>
    <x v="0"/>
    <x v="0"/>
    <s v="Regular Air"/>
    <d v="2021-06-14T00:00:00"/>
    <n v="352"/>
    <n v="568"/>
    <n v="216"/>
    <n v="8"/>
    <n v="4544"/>
    <n v="0.05"/>
    <n v="227.20000000000002"/>
    <n v="4316.8"/>
    <n v="139"/>
    <n v="4455.8"/>
    <x v="2"/>
  </r>
  <r>
    <s v="5933-1"/>
    <s v="Tamara Chand"/>
    <s v="96 Liverpool St,Mumbai"/>
    <s v="Mumbai"/>
    <x v="423"/>
    <x v="1"/>
    <x v="2"/>
    <x v="6"/>
    <x v="2"/>
    <s v="Apex Office Executive Series Stainless Steel Trimmers"/>
    <x v="0"/>
    <x v="3"/>
    <s v="Regular Air"/>
    <d v="2021-06-11T00:00:00"/>
    <n v="351"/>
    <n v="857"/>
    <n v="506"/>
    <n v="22"/>
    <n v="18854"/>
    <n v="0.1"/>
    <n v="1885.4"/>
    <n v="16968.599999999999"/>
    <n v="614"/>
    <n v="17582.599999999999"/>
    <x v="2"/>
  </r>
  <r>
    <s v="5935-1"/>
    <s v="Charles Crestani"/>
    <s v="Mumbai Fish Market, Bank Street, Mumbai"/>
    <s v="Mumbai"/>
    <x v="423"/>
    <x v="1"/>
    <x v="2"/>
    <x v="4"/>
    <x v="0"/>
    <s v="Steady Pocket Accent Highlighters"/>
    <x v="0"/>
    <x v="1"/>
    <s v="Express Air"/>
    <d v="2021-06-13T00:00:00"/>
    <n v="93"/>
    <n v="160"/>
    <n v="67"/>
    <n v="24"/>
    <n v="3840"/>
    <n v="0.04"/>
    <n v="153.6"/>
    <n v="3686.4"/>
    <n v="129"/>
    <n v="3815.4"/>
    <x v="2"/>
  </r>
  <r>
    <s v="5937-1"/>
    <s v="Rick Hansen"/>
    <s v="Macquarie Centre Cnr Herring Road &amp; Goaterloo Road,Macquarie Park"/>
    <s v="Mumbai"/>
    <x v="424"/>
    <x v="1"/>
    <x v="1"/>
    <x v="3"/>
    <x v="3"/>
    <s v="Aluminum Document Frame"/>
    <x v="2"/>
    <x v="3"/>
    <s v="Regular Air"/>
    <d v="2021-06-16T00:00:00"/>
    <n v="550"/>
    <n v="1222"/>
    <n v="672"/>
    <n v="8"/>
    <n v="9776"/>
    <n v="0.1"/>
    <n v="977.6"/>
    <n v="8798.4"/>
    <n v="285"/>
    <n v="9083.4"/>
    <x v="2"/>
  </r>
  <r>
    <s v="5938-1"/>
    <s v="Annie Cyprus"/>
    <s v="101 Murray Street, Goa"/>
    <s v="Delhi"/>
    <x v="425"/>
    <x v="0"/>
    <x v="0"/>
    <x v="1"/>
    <x v="0"/>
    <s v="Steady Liquid Accent Tank-Style Highlighters"/>
    <x v="0"/>
    <x v="1"/>
    <s v="Regular Air"/>
    <d v="2021-06-15T00:00:00"/>
    <n v="131"/>
    <n v="284"/>
    <n v="153"/>
    <n v="23"/>
    <n v="6532"/>
    <n v="0.06"/>
    <n v="391.91999999999996"/>
    <n v="6140.08"/>
    <n v="93"/>
    <n v="6233.08"/>
    <x v="2"/>
  </r>
  <r>
    <s v="5939-1"/>
    <s v="Richard Bierner"/>
    <s v="180 High Street,Windsor"/>
    <s v="Delhi"/>
    <x v="426"/>
    <x v="0"/>
    <x v="3"/>
    <x v="1"/>
    <x v="3"/>
    <s v="Alto Parchment Paper, Assorted Colors"/>
    <x v="0"/>
    <x v="0"/>
    <s v="Regular Air"/>
    <d v="2021-06-22T00:00:00"/>
    <n v="459"/>
    <n v="728"/>
    <n v="269"/>
    <n v="16"/>
    <n v="11648"/>
    <n v="7.0000000000000007E-2"/>
    <n v="815.36000000000013"/>
    <n v="10832.64"/>
    <n v="1115"/>
    <n v="11947.64"/>
    <x v="2"/>
  </r>
  <r>
    <s v="5941-1"/>
    <s v="Erica Bern"/>
    <s v="10 O'Connell St,Mumbai"/>
    <s v="Mumbai"/>
    <x v="427"/>
    <x v="1"/>
    <x v="1"/>
    <x v="9"/>
    <x v="4"/>
    <s v="Colored Envelopes"/>
    <x v="0"/>
    <x v="0"/>
    <s v="Regular Air"/>
    <d v="2021-06-23T00:00:00"/>
    <n v="225"/>
    <n v="369"/>
    <n v="144"/>
    <n v="42"/>
    <n v="15498"/>
    <n v="0.06"/>
    <n v="929.88"/>
    <n v="14568.12"/>
    <n v="250"/>
    <n v="14818.12"/>
    <x v="2"/>
  </r>
  <r>
    <s v="5943-1"/>
    <s v="Denise Monton"/>
    <s v="2/797 Botany Rd,Rosebery"/>
    <s v="Mumbai"/>
    <x v="428"/>
    <x v="1"/>
    <x v="0"/>
    <x v="6"/>
    <x v="4"/>
    <s v="12 Colored Short Pencils"/>
    <x v="0"/>
    <x v="1"/>
    <s v="Regular Air"/>
    <d v="2021-06-25T00:00:00"/>
    <n v="109.00000000000001"/>
    <n v="260"/>
    <n v="151"/>
    <n v="26"/>
    <n v="6760"/>
    <n v="0.08"/>
    <n v="540.79999999999995"/>
    <n v="6219.2"/>
    <n v="240"/>
    <n v="6459.2"/>
    <x v="2"/>
  </r>
  <r>
    <s v="5943-2"/>
    <s v="Denise Monton"/>
    <s v="2/797 Botany Rd,Rosebery"/>
    <s v="Mumbai"/>
    <x v="428"/>
    <x v="1"/>
    <x v="0"/>
    <x v="6"/>
    <x v="4"/>
    <s v="TechSavi Cordless Navigator Duo"/>
    <x v="1"/>
    <x v="0"/>
    <s v="Regular Air"/>
    <d v="2021-06-27T00:00:00"/>
    <n v="4211"/>
    <n v="8098"/>
    <n v="3887"/>
    <n v="34"/>
    <n v="275332"/>
    <n v="0.02"/>
    <n v="5506.64"/>
    <n v="269825.36"/>
    <n v="718"/>
    <n v="270543.35999999999"/>
    <x v="2"/>
  </r>
  <r>
    <s v="5944-1"/>
    <s v="Beth Paige"/>
    <s v="32/82 King Street, Goa"/>
    <s v="Mumbai"/>
    <x v="428"/>
    <x v="1"/>
    <x v="2"/>
    <x v="8"/>
    <x v="0"/>
    <s v="Smiths General Use 3-Ring Binders"/>
    <x v="0"/>
    <x v="0"/>
    <s v="Express Air"/>
    <d v="2021-06-26T00:00:00"/>
    <n v="118"/>
    <n v="188"/>
    <n v="70"/>
    <n v="5"/>
    <n v="940"/>
    <n v="0.08"/>
    <n v="75.2"/>
    <n v="864.8"/>
    <n v="149"/>
    <n v="1013.8"/>
    <x v="2"/>
  </r>
  <r>
    <s v="5947-1"/>
    <s v="Stefania Perrino"/>
    <s v="180 High Street,Windsor"/>
    <s v="Delhi"/>
    <x v="429"/>
    <x v="0"/>
    <x v="1"/>
    <x v="1"/>
    <x v="4"/>
    <s v="Artisan Hanging File Binders"/>
    <x v="0"/>
    <x v="0"/>
    <s v="Regular Air"/>
    <d v="2021-06-29T00:00:00"/>
    <n v="365"/>
    <n v="598"/>
    <n v="233"/>
    <n v="50"/>
    <n v="29900"/>
    <n v="0.02"/>
    <n v="598"/>
    <n v="29302"/>
    <n v="149"/>
    <n v="29451"/>
    <x v="2"/>
  </r>
  <r>
    <s v="5949-1"/>
    <s v="Arianne Irving"/>
    <s v="14 Money Street, Goa"/>
    <s v="Delhi"/>
    <x v="429"/>
    <x v="0"/>
    <x v="1"/>
    <x v="1"/>
    <x v="0"/>
    <s v="Pizazz Drawing Pencil Set"/>
    <x v="0"/>
    <x v="1"/>
    <s v="Regular Air"/>
    <d v="2021-06-27T00:00:00"/>
    <n v="153"/>
    <n v="278"/>
    <n v="125"/>
    <n v="44"/>
    <n v="12232"/>
    <n v="7.0000000000000007E-2"/>
    <n v="856.24000000000012"/>
    <n v="11375.76"/>
    <n v="134"/>
    <n v="11509.76"/>
    <x v="2"/>
  </r>
  <r>
    <s v="5951-1"/>
    <s v="Lauren Leatherbury"/>
    <s v="Westfield 1 Anderson St,Chatswood"/>
    <s v="Mumbai"/>
    <x v="429"/>
    <x v="1"/>
    <x v="1"/>
    <x v="3"/>
    <x v="3"/>
    <s v="Self-Adhesive Ring Binder Labels"/>
    <x v="0"/>
    <x v="0"/>
    <s v="Regular Air"/>
    <d v="2021-06-29T00:00:00"/>
    <n v="218.00000000000003"/>
    <n v="352"/>
    <n v="133.99999999999997"/>
    <n v="1"/>
    <n v="352"/>
    <n v="0.04"/>
    <n v="14.08"/>
    <n v="337.92"/>
    <n v="683"/>
    <n v="1020.9200000000001"/>
    <x v="2"/>
  </r>
  <r>
    <s v="5952-1"/>
    <s v="Brian Dahlen"/>
    <s v="1-2/299 Sussex St,Mumbai"/>
    <s v="Mumbai"/>
    <x v="430"/>
    <x v="1"/>
    <x v="3"/>
    <x v="9"/>
    <x v="4"/>
    <s v="Artisan Binder Labels"/>
    <x v="0"/>
    <x v="0"/>
    <s v="Express Air"/>
    <d v="2021-06-30T00:00:00"/>
    <n v="245.00000000000003"/>
    <n v="389"/>
    <n v="143.99999999999997"/>
    <n v="32"/>
    <n v="12448"/>
    <n v="0.1"/>
    <n v="1244.8000000000002"/>
    <n v="11203.2"/>
    <n v="701"/>
    <n v="11904.2"/>
    <x v="2"/>
  </r>
  <r>
    <s v="5955-1"/>
    <s v="Max Engle"/>
    <s v="501 George St,Mumbai"/>
    <s v="Mumbai"/>
    <x v="430"/>
    <x v="1"/>
    <x v="1"/>
    <x v="6"/>
    <x v="3"/>
    <s v="TechSavi Internet Navigator Keyboard"/>
    <x v="1"/>
    <x v="0"/>
    <s v="Regular Air"/>
    <d v="2021-06-29T00:00:00"/>
    <n v="651"/>
    <n v="3098"/>
    <n v="2447"/>
    <n v="6"/>
    <n v="18588"/>
    <n v="0.01"/>
    <n v="185.88"/>
    <n v="18402.12"/>
    <n v="650"/>
    <n v="19052.12"/>
    <x v="2"/>
  </r>
  <r>
    <s v="5956-1"/>
    <s v="Michelle HuthGoaite"/>
    <s v="155 Oxford Street,Darlinghurst"/>
    <s v="Mumbai"/>
    <x v="431"/>
    <x v="1"/>
    <x v="0"/>
    <x v="6"/>
    <x v="2"/>
    <s v="Artisan 474 Labels"/>
    <x v="0"/>
    <x v="0"/>
    <s v="Regular Air"/>
    <d v="2021-07-03T00:00:00"/>
    <n v="184"/>
    <n v="288"/>
    <n v="104"/>
    <n v="49"/>
    <n v="14112"/>
    <n v="0.01"/>
    <n v="141.12"/>
    <n v="13970.88"/>
    <n v="99"/>
    <n v="14069.88"/>
    <x v="2"/>
  </r>
  <r>
    <s v="5960-1"/>
    <s v="Karen Ferguson"/>
    <s v="1-2/299 Sussex St,Mumbai"/>
    <s v="Mumbai"/>
    <x v="432"/>
    <x v="1"/>
    <x v="0"/>
    <x v="9"/>
    <x v="1"/>
    <s v="PastelOcean Color Pencil Set"/>
    <x v="0"/>
    <x v="1"/>
    <s v="Regular Air"/>
    <d v="2021-07-04T00:00:00"/>
    <n v="1111"/>
    <n v="1984"/>
    <n v="873"/>
    <n v="1"/>
    <n v="1984"/>
    <n v="0.05"/>
    <n v="99.2"/>
    <n v="1884.8"/>
    <n v="409.99999999999994"/>
    <n v="2294.7999999999997"/>
    <x v="2"/>
  </r>
  <r>
    <s v="5962-1"/>
    <s v="Ralph Kennedy"/>
    <s v="53-55 Liverpool Street,Mumbai"/>
    <s v="Mumbai"/>
    <x v="433"/>
    <x v="1"/>
    <x v="1"/>
    <x v="8"/>
    <x v="3"/>
    <s v="3Max Polarizing Light Filter Sleeves"/>
    <x v="2"/>
    <x v="3"/>
    <s v="Regular Air"/>
    <d v="2021-07-04T00:00:00"/>
    <n v="1138"/>
    <n v="1864.9999999999998"/>
    <n v="726.99999999999977"/>
    <n v="44"/>
    <n v="82059.999999999985"/>
    <n v="0.03"/>
    <n v="2461.7999999999993"/>
    <n v="79598.199999999983"/>
    <n v="377"/>
    <n v="79975.199999999983"/>
    <x v="2"/>
  </r>
  <r>
    <s v="5964-1"/>
    <s v="Patrick Ryan"/>
    <s v="Cnr Williams Road &amp; Lechlade Ave,South Yarra"/>
    <s v="Delhi"/>
    <x v="433"/>
    <x v="0"/>
    <x v="1"/>
    <x v="0"/>
    <x v="0"/>
    <s v="Artisan Non-Stick Binders"/>
    <x v="0"/>
    <x v="0"/>
    <s v="Regular Air"/>
    <d v="2021-07-05T00:00:00"/>
    <n v="274"/>
    <n v="449"/>
    <n v="175"/>
    <n v="15"/>
    <n v="6735"/>
    <n v="0.05"/>
    <n v="336.75"/>
    <n v="6398.25"/>
    <n v="149"/>
    <n v="6547.25"/>
    <x v="2"/>
  </r>
  <r>
    <s v="5965-1"/>
    <s v="Larry Tron"/>
    <s v="4A Lyons St,Strathfield"/>
    <s v="Mumbai"/>
    <x v="434"/>
    <x v="1"/>
    <x v="0"/>
    <x v="8"/>
    <x v="1"/>
    <s v="1726 Digital AMaharashtraering Machine"/>
    <x v="1"/>
    <x v="4"/>
    <s v="Regular Air"/>
    <d v="2021-07-07T00:00:00"/>
    <n v="882"/>
    <n v="2099"/>
    <n v="1217"/>
    <n v="49"/>
    <n v="102851"/>
    <n v="0.06"/>
    <n v="6171.0599999999995"/>
    <n v="96679.94"/>
    <n v="480.99999999999994"/>
    <n v="97160.94"/>
    <x v="2"/>
  </r>
  <r>
    <s v="5967-1"/>
    <s v="Keith Dawkins"/>
    <s v="402 Argyle St,Moss Vale"/>
    <s v="Mumbai"/>
    <x v="435"/>
    <x v="1"/>
    <x v="0"/>
    <x v="5"/>
    <x v="3"/>
    <s v="3Max Polarizing Task Lamp with Clamp Arm, Light Gray"/>
    <x v="2"/>
    <x v="5"/>
    <s v="Regular Air"/>
    <d v="2021-07-10T00:00:00"/>
    <n v="5616"/>
    <n v="13697.999999999998"/>
    <n v="8081.9999999999982"/>
    <n v="7"/>
    <n v="95885.999999999985"/>
    <n v="0.02"/>
    <n v="1917.7199999999998"/>
    <n v="93968.279999999984"/>
    <n v="2449"/>
    <n v="96417.279999999984"/>
    <x v="2"/>
  </r>
  <r>
    <s v="5968-1"/>
    <s v="Matthew Grinstein"/>
    <s v="105 Pitt St,Mumbai"/>
    <s v="Mumbai"/>
    <x v="436"/>
    <x v="1"/>
    <x v="3"/>
    <x v="10"/>
    <x v="4"/>
    <s v="Smiths Pushpins"/>
    <x v="0"/>
    <x v="1"/>
    <s v="Regular Air"/>
    <d v="2021-07-13T00:00:00"/>
    <n v="94"/>
    <n v="188"/>
    <n v="94"/>
    <n v="22"/>
    <n v="4136"/>
    <n v="7.0000000000000007E-2"/>
    <n v="289.52000000000004"/>
    <n v="3846.48"/>
    <n v="79"/>
    <n v="3925.48"/>
    <x v="2"/>
  </r>
  <r>
    <s v="5969-1"/>
    <s v="Bryan Spruell"/>
    <s v="1 John Street,Goaterloo"/>
    <s v="Mumbai"/>
    <x v="437"/>
    <x v="1"/>
    <x v="0"/>
    <x v="10"/>
    <x v="2"/>
    <s v="Brown Kraft Recycled Envelopes"/>
    <x v="0"/>
    <x v="0"/>
    <s v="Regular Air"/>
    <d v="2021-07-14T00:00:00"/>
    <n v="1104"/>
    <n v="1698"/>
    <n v="594"/>
    <n v="1"/>
    <n v="1698"/>
    <n v="0.03"/>
    <n v="50.94"/>
    <n v="1647.06"/>
    <n v="1239"/>
    <n v="2886.06"/>
    <x v="2"/>
  </r>
  <r>
    <s v="5971-1"/>
    <s v="Raymond Fair"/>
    <s v="188 Pitt Street,Mumbai"/>
    <s v="Mumbai"/>
    <x v="438"/>
    <x v="1"/>
    <x v="3"/>
    <x v="8"/>
    <x v="2"/>
    <s v="Wirebound Message Book, 4 per Page"/>
    <x v="0"/>
    <x v="1"/>
    <s v="Express Air"/>
    <d v="2021-07-19T00:00:00"/>
    <n v="348"/>
    <n v="543"/>
    <n v="195"/>
    <n v="48"/>
    <n v="26064"/>
    <n v="0.05"/>
    <n v="1303.2"/>
    <n v="24760.799999999999"/>
    <n v="95"/>
    <n v="24855.8"/>
    <x v="2"/>
  </r>
  <r>
    <s v="5973-1"/>
    <s v="Barry Gonzalez"/>
    <s v="1/20 Pendal Lane, Goa"/>
    <s v="Mumbai"/>
    <x v="439"/>
    <x v="1"/>
    <x v="2"/>
    <x v="4"/>
    <x v="2"/>
    <s v="Lumi Crayons"/>
    <x v="0"/>
    <x v="1"/>
    <s v="Regular Air"/>
    <d v="2021-07-19T00:00:00"/>
    <n v="522"/>
    <n v="985"/>
    <n v="463"/>
    <n v="21"/>
    <n v="20685"/>
    <n v="0.1"/>
    <n v="2068.5"/>
    <n v="18616.5"/>
    <n v="482"/>
    <n v="19098.5"/>
    <x v="2"/>
  </r>
  <r>
    <s v="5974-1"/>
    <s v="Mike Kennedy"/>
    <s v="99 Lygon Street,East BruMaharashtraick"/>
    <s v="Delhi"/>
    <x v="440"/>
    <x v="0"/>
    <x v="1"/>
    <x v="1"/>
    <x v="2"/>
    <s v="Colored Push Pins"/>
    <x v="0"/>
    <x v="1"/>
    <s v="Regular Air"/>
    <d v="2021-07-20T00:00:00"/>
    <n v="92"/>
    <n v="181"/>
    <n v="89"/>
    <n v="48"/>
    <n v="8688"/>
    <n v="0.02"/>
    <n v="173.76"/>
    <n v="8514.24"/>
    <n v="156"/>
    <n v="8670.24"/>
    <x v="2"/>
  </r>
  <r>
    <s v="5976-1"/>
    <s v="Barry Blumstein"/>
    <s v="3/265 Stirling Street, Goa"/>
    <s v="Mumbai"/>
    <x v="441"/>
    <x v="1"/>
    <x v="3"/>
    <x v="6"/>
    <x v="0"/>
    <s v="Message Book, One Form per Page"/>
    <x v="0"/>
    <x v="1"/>
    <s v="Regular Air"/>
    <d v="2021-07-17T00:00:00"/>
    <n v="241"/>
    <n v="371"/>
    <n v="130"/>
    <n v="13"/>
    <n v="4823"/>
    <n v="0.06"/>
    <n v="289.38"/>
    <n v="4533.62"/>
    <n v="193"/>
    <n v="4726.62"/>
    <x v="2"/>
  </r>
  <r>
    <s v="5977-1"/>
    <s v="Cynthia Delaney"/>
    <s v="1/160 Anzac Parade,Kensington"/>
    <s v="Mumbai"/>
    <x v="442"/>
    <x v="1"/>
    <x v="1"/>
    <x v="5"/>
    <x v="0"/>
    <s v="Apex Preferred Stainless Steel Scissors"/>
    <x v="0"/>
    <x v="3"/>
    <s v="Regular Air"/>
    <d v="2021-07-20T00:00:00"/>
    <n v="250"/>
    <n v="568"/>
    <n v="318"/>
    <n v="21"/>
    <n v="11928"/>
    <n v="7.0000000000000007E-2"/>
    <n v="834.96"/>
    <n v="11093.04"/>
    <n v="360"/>
    <n v="11453.04"/>
    <x v="2"/>
  </r>
  <r>
    <s v="5978-1"/>
    <s v="Susan Vittorini"/>
    <s v="3 Carrington Road ,Box Hill"/>
    <s v="Delhi"/>
    <x v="442"/>
    <x v="0"/>
    <x v="1"/>
    <x v="0"/>
    <x v="0"/>
    <s v="Artisan Poly Binder Pockets"/>
    <x v="0"/>
    <x v="0"/>
    <s v="Regular Air"/>
    <d v="2021-07-20T00:00:00"/>
    <n v="225.99999999999997"/>
    <n v="358"/>
    <n v="132.00000000000003"/>
    <n v="43"/>
    <n v="15394"/>
    <n v="0.08"/>
    <n v="1231.52"/>
    <n v="14162.48"/>
    <n v="547"/>
    <n v="14709.48"/>
    <x v="2"/>
  </r>
  <r>
    <s v="5980-1"/>
    <s v="Laura Armstrong"/>
    <s v="240-242 Johnston Street,Fitzroy"/>
    <s v="Delhi"/>
    <x v="443"/>
    <x v="0"/>
    <x v="3"/>
    <x v="1"/>
    <x v="4"/>
    <s v="Binder Posts"/>
    <x v="0"/>
    <x v="0"/>
    <s v="Regular Air"/>
    <d v="2021-07-20T00:00:00"/>
    <n v="350"/>
    <n v="574"/>
    <n v="224"/>
    <n v="41"/>
    <n v="23534"/>
    <n v="0.08"/>
    <n v="1882.72"/>
    <n v="21651.279999999999"/>
    <n v="501"/>
    <n v="22152.28"/>
    <x v="2"/>
  </r>
  <r>
    <s v="5982-1"/>
    <s v="Neil French"/>
    <s v="523 King St,Newtown"/>
    <s v="Mumbai"/>
    <x v="444"/>
    <x v="1"/>
    <x v="2"/>
    <x v="9"/>
    <x v="1"/>
    <s v="Apex Forged Steel Scissors with Black Enamel Handles"/>
    <x v="0"/>
    <x v="3"/>
    <s v="Regular Air"/>
    <d v="2021-07-23T00:00:00"/>
    <n v="409.99999999999994"/>
    <n v="931"/>
    <n v="521"/>
    <n v="26"/>
    <n v="24206"/>
    <n v="0.06"/>
    <n v="1452.36"/>
    <n v="22753.64"/>
    <n v="398"/>
    <n v="23151.64"/>
    <x v="2"/>
  </r>
  <r>
    <s v="5983-1"/>
    <s v="Magdelene Morse"/>
    <s v="53 Riley Street,Woolloomooloo"/>
    <s v="Mumbai"/>
    <x v="445"/>
    <x v="1"/>
    <x v="0"/>
    <x v="8"/>
    <x v="2"/>
    <s v="Adesso Programmable 142-Key Keyboard"/>
    <x v="1"/>
    <x v="0"/>
    <s v="Regular Air"/>
    <d v="2021-07-30T00:00:00"/>
    <n v="3202.0000000000005"/>
    <n v="15247.999999999998"/>
    <n v="12045.999999999998"/>
    <n v="14"/>
    <n v="213471.99999999997"/>
    <n v="0.03"/>
    <n v="6404.1599999999989"/>
    <n v="207067.83999999997"/>
    <n v="400"/>
    <n v="207467.83999999997"/>
    <x v="2"/>
  </r>
  <r>
    <s v="5984-1"/>
    <s v="Frank Atkinson"/>
    <s v="188 Pitt Street,Mumbai"/>
    <s v="Mumbai"/>
    <x v="445"/>
    <x v="1"/>
    <x v="1"/>
    <x v="8"/>
    <x v="3"/>
    <s v="Alto Memo Cubes"/>
    <x v="0"/>
    <x v="1"/>
    <s v="Express Air"/>
    <d v="2021-07-24T00:00:00"/>
    <n v="332"/>
    <n v="518"/>
    <n v="186"/>
    <n v="1"/>
    <n v="518"/>
    <n v="0"/>
    <n v="0"/>
    <n v="518"/>
    <n v="204"/>
    <n v="722"/>
    <x v="2"/>
  </r>
  <r>
    <s v="5985-1"/>
    <s v="Scott Cohen"/>
    <s v="240-242 Johnston Street,Fitzroy"/>
    <s v="Delhi"/>
    <x v="445"/>
    <x v="0"/>
    <x v="2"/>
    <x v="1"/>
    <x v="1"/>
    <s v="Smiths General Use 3-Ring Binders"/>
    <x v="0"/>
    <x v="0"/>
    <s v="Regular Air"/>
    <d v="2021-07-24T00:00:00"/>
    <n v="118"/>
    <n v="188"/>
    <n v="70"/>
    <n v="8"/>
    <n v="1504"/>
    <n v="0.05"/>
    <n v="75.2"/>
    <n v="1428.8"/>
    <n v="149"/>
    <n v="1577.8"/>
    <x v="2"/>
  </r>
  <r>
    <s v="5987-1"/>
    <s v="Christopher Conant"/>
    <s v="120 HardGoare St,Delhi"/>
    <s v="Delhi"/>
    <x v="446"/>
    <x v="0"/>
    <x v="0"/>
    <x v="1"/>
    <x v="0"/>
    <s v="Artisan Reinforcements for Hole-Punch Pages"/>
    <x v="0"/>
    <x v="0"/>
    <s v="Regular Air"/>
    <d v="2021-07-26T00:00:00"/>
    <n v="119"/>
    <n v="198"/>
    <n v="79"/>
    <n v="21"/>
    <n v="4158"/>
    <n v="0.01"/>
    <n v="41.58"/>
    <n v="4116.42"/>
    <n v="476.99999999999994"/>
    <n v="4593.42"/>
    <x v="2"/>
  </r>
  <r>
    <s v="5988-1"/>
    <s v="Fred Chung"/>
    <s v="81 MacLeay St,Potts Point"/>
    <s v="Mumbai"/>
    <x v="446"/>
    <x v="1"/>
    <x v="1"/>
    <x v="6"/>
    <x v="0"/>
    <s v="Pizazz Colored Pencils"/>
    <x v="0"/>
    <x v="1"/>
    <s v="Regular Air"/>
    <d v="2021-07-26T00:00:00"/>
    <n v="176"/>
    <n v="294"/>
    <n v="118"/>
    <n v="35"/>
    <n v="10290"/>
    <n v="0.09"/>
    <n v="926.09999999999991"/>
    <n v="9363.9"/>
    <n v="81"/>
    <n v="9444.9"/>
    <x v="2"/>
  </r>
  <r>
    <s v="5990-1"/>
    <s v="Annie Thurman"/>
    <s v="101 Murray Street, Goa"/>
    <s v="Delhi"/>
    <x v="447"/>
    <x v="0"/>
    <x v="0"/>
    <x v="0"/>
    <x v="0"/>
    <s v="Adams &quot;While You Were Out&quot; Message Pads"/>
    <x v="0"/>
    <x v="1"/>
    <s v="Express Air"/>
    <d v="2021-07-26T00:00:00"/>
    <n v="188"/>
    <n v="314"/>
    <n v="126"/>
    <n v="43"/>
    <n v="13502"/>
    <n v="7.0000000000000007E-2"/>
    <n v="945.1400000000001"/>
    <n v="12556.86"/>
    <n v="113.99999999999999"/>
    <n v="12670.86"/>
    <x v="2"/>
  </r>
  <r>
    <s v="5990-2"/>
    <s v="Annie Thurman"/>
    <s v="101 Murray Street, Goa"/>
    <s v="Delhi"/>
    <x v="447"/>
    <x v="0"/>
    <x v="0"/>
    <x v="0"/>
    <x v="0"/>
    <s v="Barrel Sharpener"/>
    <x v="0"/>
    <x v="3"/>
    <s v="Regular Air"/>
    <d v="2021-07-27T00:00:00"/>
    <n v="146"/>
    <n v="357"/>
    <n v="211"/>
    <n v="19"/>
    <n v="6783"/>
    <n v="0.08"/>
    <n v="542.64"/>
    <n v="6240.36"/>
    <n v="417"/>
    <n v="6657.36"/>
    <x v="2"/>
  </r>
  <r>
    <s v="5993-1"/>
    <s v="Greg Tran"/>
    <s v="Crown Complex,Southbank"/>
    <s v="Delhi"/>
    <x v="447"/>
    <x v="0"/>
    <x v="0"/>
    <x v="0"/>
    <x v="1"/>
    <s v="Self-Adhesive Removable Labels"/>
    <x v="0"/>
    <x v="0"/>
    <s v="Regular Air"/>
    <d v="2021-07-28T00:00:00"/>
    <n v="198"/>
    <n v="315"/>
    <n v="117"/>
    <n v="17"/>
    <n v="5355"/>
    <n v="0.05"/>
    <n v="267.75"/>
    <n v="5087.25"/>
    <n v="49"/>
    <n v="5136.25"/>
    <x v="2"/>
  </r>
  <r>
    <s v="5994-1"/>
    <s v="Jack OBriant"/>
    <s v="85-113 Dunning Ave,Rosebery"/>
    <s v="Mumbai"/>
    <x v="448"/>
    <x v="1"/>
    <x v="2"/>
    <x v="11"/>
    <x v="4"/>
    <s v="Alto Parchment Paper, Assorted Colors"/>
    <x v="0"/>
    <x v="0"/>
    <s v="Express Air"/>
    <d v="2021-07-27T00:00:00"/>
    <n v="459"/>
    <n v="728"/>
    <n v="269"/>
    <n v="20"/>
    <n v="14560"/>
    <n v="0.1"/>
    <n v="1456"/>
    <n v="13104"/>
    <n v="1115"/>
    <n v="14219"/>
    <x v="2"/>
  </r>
  <r>
    <s v="5996-1"/>
    <s v="Carl Jackson"/>
    <s v="6 Mary St,Newtown"/>
    <s v="Mumbai"/>
    <x v="448"/>
    <x v="1"/>
    <x v="1"/>
    <x v="6"/>
    <x v="0"/>
    <s v="Angle-D Binders with Locking Rings, Label Holders"/>
    <x v="0"/>
    <x v="0"/>
    <s v="Regular Air"/>
    <d v="2021-07-26T00:00:00"/>
    <n v="453"/>
    <n v="730"/>
    <n v="277"/>
    <n v="12"/>
    <n v="8760"/>
    <n v="0.03"/>
    <n v="262.8"/>
    <n v="8497.2000000000007"/>
    <n v="772"/>
    <n v="9269.2000000000007"/>
    <x v="2"/>
  </r>
  <r>
    <s v="5997-1"/>
    <s v="Michael Oakman"/>
    <s v="8 Rankins Lane ,Delhi"/>
    <s v="Delhi"/>
    <x v="449"/>
    <x v="0"/>
    <x v="3"/>
    <x v="1"/>
    <x v="2"/>
    <s v="Binder Clips by OIC"/>
    <x v="0"/>
    <x v="1"/>
    <s v="Express Air"/>
    <d v="2021-07-31T00:00:00"/>
    <n v="93"/>
    <n v="148"/>
    <n v="55"/>
    <n v="37"/>
    <n v="5476"/>
    <n v="0.04"/>
    <n v="219.04"/>
    <n v="5256.96"/>
    <n v="70"/>
    <n v="5326.96"/>
    <x v="2"/>
  </r>
  <r>
    <s v="5997-2"/>
    <s v="Michael Oakman"/>
    <s v="8 Rankins Lane ,Delhi"/>
    <s v="Delhi"/>
    <x v="449"/>
    <x v="0"/>
    <x v="3"/>
    <x v="1"/>
    <x v="2"/>
    <s v="PastelOcean Color Pencil Set"/>
    <x v="0"/>
    <x v="1"/>
    <s v="Regular Air"/>
    <d v="2021-08-01T00:00:00"/>
    <n v="1111"/>
    <n v="1984"/>
    <n v="873"/>
    <n v="28"/>
    <n v="55552"/>
    <n v="0.08"/>
    <n v="4444.16"/>
    <n v="51107.839999999997"/>
    <n v="409.99999999999994"/>
    <n v="51517.84"/>
    <x v="2"/>
  </r>
  <r>
    <s v="6000-1"/>
    <s v="Jack Lebron"/>
    <s v="180 High Street,Windsor"/>
    <s v="Delhi"/>
    <x v="450"/>
    <x v="0"/>
    <x v="1"/>
    <x v="1"/>
    <x v="0"/>
    <s v="Pizazz Drawing Pencil Set"/>
    <x v="0"/>
    <x v="1"/>
    <s v="Regular Air"/>
    <d v="2021-07-31T00:00:00"/>
    <n v="153"/>
    <n v="278"/>
    <n v="125"/>
    <n v="38"/>
    <n v="10564"/>
    <n v="0.1"/>
    <n v="1056.4000000000001"/>
    <n v="9507.6"/>
    <n v="134"/>
    <n v="9641.6"/>
    <x v="2"/>
  </r>
  <r>
    <s v="6001-1"/>
    <s v="Toby Grace"/>
    <s v="324A King St,Newtown"/>
    <s v="Mumbai"/>
    <x v="450"/>
    <x v="1"/>
    <x v="0"/>
    <x v="11"/>
    <x v="3"/>
    <s v="TypeRight Side-Opening Peel &amp; Seel Expanding Envelopes"/>
    <x v="0"/>
    <x v="0"/>
    <s v="Regular Air"/>
    <d v="2021-07-30T00:00:00"/>
    <n v="5429"/>
    <n v="9048"/>
    <n v="3619"/>
    <n v="15"/>
    <n v="135720"/>
    <n v="0.01"/>
    <n v="1357.2"/>
    <n v="134362.79999999999"/>
    <n v="1998.9999999999998"/>
    <n v="136361.79999999999"/>
    <x v="2"/>
  </r>
  <r>
    <s v="6002-1"/>
    <s v="Lycoris Saunders"/>
    <s v="501 George St,Mumbai"/>
    <s v="Mumbai"/>
    <x v="451"/>
    <x v="1"/>
    <x v="0"/>
    <x v="6"/>
    <x v="0"/>
    <s v="Artisan 487 Labels"/>
    <x v="0"/>
    <x v="0"/>
    <s v="Express Air"/>
    <d v="2021-07-31T00:00:00"/>
    <n v="229"/>
    <n v="369"/>
    <n v="140"/>
    <n v="48"/>
    <n v="17712"/>
    <n v="0.1"/>
    <n v="1771.2"/>
    <n v="15940.8"/>
    <n v="50"/>
    <n v="15990.8"/>
    <x v="2"/>
  </r>
  <r>
    <s v="6003-1"/>
    <s v="Julie Prescott"/>
    <s v="438 Delhitoria Avenue,Chatswood"/>
    <s v="Mumbai"/>
    <x v="451"/>
    <x v="1"/>
    <x v="0"/>
    <x v="5"/>
    <x v="4"/>
    <s v="TechSavi Cordless Access Keyboard"/>
    <x v="1"/>
    <x v="0"/>
    <s v="Express Air"/>
    <d v="2021-07-31T00:00:00"/>
    <n v="1470"/>
    <n v="2999"/>
    <n v="1529"/>
    <n v="27"/>
    <n v="80973"/>
    <n v="0.05"/>
    <n v="4048.65"/>
    <n v="76924.350000000006"/>
    <n v="550"/>
    <n v="77474.350000000006"/>
    <x v="2"/>
  </r>
  <r>
    <s v="6005-1"/>
    <s v="Karl Brown"/>
    <s v="470 Anzac Parade,Kingsford"/>
    <s v="Mumbai"/>
    <x v="452"/>
    <x v="1"/>
    <x v="0"/>
    <x v="8"/>
    <x v="1"/>
    <s v="TechSavi Cordless Navigator Duo"/>
    <x v="1"/>
    <x v="0"/>
    <s v="Regular Air"/>
    <d v="2021-08-03T00:00:00"/>
    <n v="4211"/>
    <n v="8098"/>
    <n v="3887"/>
    <n v="22"/>
    <n v="178156"/>
    <n v="0.1"/>
    <n v="17815.600000000002"/>
    <n v="160340.4"/>
    <n v="718"/>
    <n v="161058.4"/>
    <x v="2"/>
  </r>
  <r>
    <s v="6006-1"/>
    <s v="Nora Pelletier"/>
    <s v="5/250 Old Northern Road,Castle Hill"/>
    <s v="Mumbai"/>
    <x v="453"/>
    <x v="1"/>
    <x v="0"/>
    <x v="3"/>
    <x v="3"/>
    <s v="Cando PC940 Copier"/>
    <x v="1"/>
    <x v="5"/>
    <s v="Regular Air"/>
    <d v="2021-08-04T00:00:00"/>
    <n v="21600"/>
    <n v="44999"/>
    <n v="23399"/>
    <n v="29"/>
    <n v="1304971"/>
    <n v="0"/>
    <n v="0"/>
    <n v="1304971"/>
    <n v="2449"/>
    <n v="1307420"/>
    <x v="2"/>
  </r>
  <r>
    <s v="6007-1"/>
    <s v="Tracy Collins"/>
    <s v="Crown Complex,Southbank"/>
    <s v="Delhi"/>
    <x v="453"/>
    <x v="0"/>
    <x v="2"/>
    <x v="1"/>
    <x v="3"/>
    <s v="Xit Blank Computer Paper"/>
    <x v="0"/>
    <x v="0"/>
    <s v="Regular Air"/>
    <d v="2021-08-04T00:00:00"/>
    <n v="1239"/>
    <n v="1998"/>
    <n v="759"/>
    <n v="44"/>
    <n v="87912"/>
    <n v="7.0000000000000007E-2"/>
    <n v="6153.84"/>
    <n v="81758.16"/>
    <n v="577"/>
    <n v="82335.16"/>
    <x v="2"/>
  </r>
  <r>
    <s v="6009-1"/>
    <s v="Dave Hallsten"/>
    <s v="1 John St,Goaterloo"/>
    <s v="Mumbai"/>
    <x v="454"/>
    <x v="1"/>
    <x v="1"/>
    <x v="10"/>
    <x v="2"/>
    <s v="Economy Binders"/>
    <x v="0"/>
    <x v="0"/>
    <s v="Regular Air"/>
    <d v="2021-08-08T00:00:00"/>
    <n v="133"/>
    <n v="208"/>
    <n v="75"/>
    <n v="20"/>
    <n v="4160"/>
    <n v="0.1"/>
    <n v="416"/>
    <n v="3744"/>
    <n v="149"/>
    <n v="3893"/>
    <x v="2"/>
  </r>
  <r>
    <s v="6011-1"/>
    <s v="Astrea Jones"/>
    <s v="3/265 Stirling Street, Goa"/>
    <s v="Mumbai"/>
    <x v="455"/>
    <x v="1"/>
    <x v="1"/>
    <x v="2"/>
    <x v="1"/>
    <s v="Unpadded Memo Slips"/>
    <x v="0"/>
    <x v="1"/>
    <s v="Regular Air"/>
    <d v="2021-08-08T00:00:00"/>
    <n v="259"/>
    <n v="398"/>
    <n v="139"/>
    <n v="16"/>
    <n v="6368"/>
    <n v="0.09"/>
    <n v="573.12"/>
    <n v="5794.88"/>
    <n v="297"/>
    <n v="6091.88"/>
    <x v="2"/>
  </r>
  <r>
    <s v="6012-1"/>
    <s v="Tanja Norvell"/>
    <s v="541 Church St,Richmond"/>
    <s v="Delhi"/>
    <x v="456"/>
    <x v="0"/>
    <x v="1"/>
    <x v="0"/>
    <x v="0"/>
    <s v="Artisan Printable Repositionable Plastic Tabs"/>
    <x v="0"/>
    <x v="0"/>
    <s v="Express Air"/>
    <d v="2021-08-09T00:00:00"/>
    <n v="533"/>
    <n v="860"/>
    <n v="327"/>
    <n v="15"/>
    <n v="12900"/>
    <n v="0.04"/>
    <n v="516"/>
    <n v="12384"/>
    <n v="619"/>
    <n v="13003"/>
    <x v="2"/>
  </r>
  <r>
    <s v="6014-1"/>
    <s v="Nora Price"/>
    <s v="7 Khartoum Rd,Macquarie Park"/>
    <s v="Mumbai"/>
    <x v="457"/>
    <x v="1"/>
    <x v="3"/>
    <x v="12"/>
    <x v="3"/>
    <s v="Alto 3-Hole Punch"/>
    <x v="0"/>
    <x v="0"/>
    <s v="Regular Air"/>
    <d v="2021-08-11T00:00:00"/>
    <n v="276"/>
    <n v="438"/>
    <n v="162"/>
    <n v="24"/>
    <n v="10512"/>
    <n v="0.02"/>
    <n v="210.24"/>
    <n v="10301.76"/>
    <n v="621"/>
    <n v="10922.76"/>
    <x v="2"/>
  </r>
  <r>
    <s v="6014-2"/>
    <s v="Nora Price"/>
    <s v="7 Khartoum Rd,Macquarie Park"/>
    <s v="Mumbai"/>
    <x v="457"/>
    <x v="1"/>
    <x v="3"/>
    <x v="12"/>
    <x v="3"/>
    <s v="Apex Forged Steel Scissors with Black Enamel Handles"/>
    <x v="0"/>
    <x v="3"/>
    <s v="Regular Air"/>
    <d v="2021-08-13T00:00:00"/>
    <n v="409.99999999999994"/>
    <n v="931"/>
    <n v="521"/>
    <n v="30"/>
    <n v="27930"/>
    <n v="0.03"/>
    <n v="837.9"/>
    <n v="27092.1"/>
    <n v="398"/>
    <n v="27490.1"/>
    <x v="2"/>
  </r>
  <r>
    <s v="6017-1"/>
    <s v="Raymond Book"/>
    <s v="Shop 1, 186-190 Church Street,Parramatta;46a Macleay Street,Potts Point"/>
    <s v="Mumbai"/>
    <x v="458"/>
    <x v="1"/>
    <x v="2"/>
    <x v="11"/>
    <x v="0"/>
    <s v="HFX LaserJet 3310 Copier"/>
    <x v="1"/>
    <x v="5"/>
    <s v="Regular Air"/>
    <d v="2021-08-12T00:00:00"/>
    <n v="37799"/>
    <n v="59999"/>
    <n v="22200"/>
    <n v="46"/>
    <n v="2759954"/>
    <n v="7.0000000000000007E-2"/>
    <n v="193196.78000000003"/>
    <n v="2566757.2199999997"/>
    <n v="2449"/>
    <n v="2569206.2199999997"/>
    <x v="2"/>
  </r>
  <r>
    <s v="6019-1"/>
    <s v="Christine Sundaresam"/>
    <s v="7 Khartoum Rd,Macquarie Park"/>
    <s v="Mumbai"/>
    <x v="458"/>
    <x v="1"/>
    <x v="3"/>
    <x v="12"/>
    <x v="0"/>
    <s v="Pizazz Colored Pencils"/>
    <x v="0"/>
    <x v="1"/>
    <s v="Regular Air"/>
    <d v="2021-08-14T00:00:00"/>
    <n v="176"/>
    <n v="294"/>
    <n v="118"/>
    <n v="39"/>
    <n v="11466"/>
    <n v="0.04"/>
    <n v="458.64"/>
    <n v="11007.36"/>
    <n v="81"/>
    <n v="11088.36"/>
    <x v="2"/>
  </r>
  <r>
    <s v="6021-1"/>
    <s v="Steve Carroll"/>
    <s v="Macquarie Centre Cnr Herring Road &amp; Goaterloo Road,Macquarie Park"/>
    <s v="Mumbai"/>
    <x v="458"/>
    <x v="1"/>
    <x v="2"/>
    <x v="3"/>
    <x v="0"/>
    <s v="TechSavi Access Keyboard"/>
    <x v="1"/>
    <x v="0"/>
    <s v="Express Air"/>
    <d v="2021-08-12T00:00:00"/>
    <n v="1007"/>
    <n v="1598"/>
    <n v="591"/>
    <n v="7"/>
    <n v="11186"/>
    <n v="0.04"/>
    <n v="447.44"/>
    <n v="10738.56"/>
    <n v="400"/>
    <n v="11138.56"/>
    <x v="2"/>
  </r>
  <r>
    <s v="6023-1"/>
    <s v="Grant Carroll"/>
    <s v="10 O'Connell St,Mumbai"/>
    <s v="Mumbai"/>
    <x v="459"/>
    <x v="1"/>
    <x v="1"/>
    <x v="9"/>
    <x v="3"/>
    <s v="TechSavi Internet Navigator Keyboard"/>
    <x v="1"/>
    <x v="0"/>
    <s v="Regular Air"/>
    <d v="2021-08-15T00:00:00"/>
    <n v="651"/>
    <n v="3098"/>
    <n v="2447"/>
    <n v="8"/>
    <n v="24784"/>
    <n v="0.06"/>
    <n v="1487.04"/>
    <n v="23296.959999999999"/>
    <n v="650"/>
    <n v="23946.959999999999"/>
    <x v="2"/>
  </r>
  <r>
    <s v="6025-1"/>
    <s v="Nona Balk"/>
    <s v="120 HardGoare St,Delhi"/>
    <s v="Delhi"/>
    <x v="460"/>
    <x v="0"/>
    <x v="1"/>
    <x v="1"/>
    <x v="4"/>
    <s v="Steady Major Accent Highlighters"/>
    <x v="0"/>
    <x v="1"/>
    <s v="Regular Air"/>
    <d v="2021-08-16T00:00:00"/>
    <n v="375"/>
    <n v="708"/>
    <n v="333"/>
    <n v="48"/>
    <n v="33984"/>
    <n v="0.03"/>
    <n v="1019.52"/>
    <n v="32964.480000000003"/>
    <n v="235"/>
    <n v="33199.480000000003"/>
    <x v="2"/>
  </r>
  <r>
    <s v="6027-1"/>
    <s v="Jim Kriz"/>
    <s v="85-113 Dunning Ave,Roseberry"/>
    <s v="Mumbai"/>
    <x v="461"/>
    <x v="1"/>
    <x v="2"/>
    <x v="11"/>
    <x v="0"/>
    <s v="Binder Posts"/>
    <x v="0"/>
    <x v="0"/>
    <s v="Express Air"/>
    <d v="2021-08-17T00:00:00"/>
    <n v="350"/>
    <n v="574"/>
    <n v="224"/>
    <n v="32"/>
    <n v="18368"/>
    <n v="0.08"/>
    <n v="1469.44"/>
    <n v="16898.560000000001"/>
    <n v="501"/>
    <n v="17399.560000000001"/>
    <x v="2"/>
  </r>
  <r>
    <s v="6029-1"/>
    <s v="Nora Pelletier"/>
    <s v="5/250 Old Northern Road,Castle Hill"/>
    <s v="Mumbai"/>
    <x v="462"/>
    <x v="1"/>
    <x v="0"/>
    <x v="3"/>
    <x v="3"/>
    <s v="Self-Adhesive Ring Binder Labels"/>
    <x v="0"/>
    <x v="0"/>
    <s v="Regular Air"/>
    <d v="2021-08-23T00:00:00"/>
    <n v="218.00000000000003"/>
    <n v="352"/>
    <n v="133.99999999999997"/>
    <n v="38"/>
    <n v="13376"/>
    <n v="0.09"/>
    <n v="1203.8399999999999"/>
    <n v="12172.16"/>
    <n v="683"/>
    <n v="12855.16"/>
    <x v="2"/>
  </r>
  <r>
    <s v="6030-1"/>
    <s v="Bryan Spruell"/>
    <s v="1 John Street,Goaterloo"/>
    <s v="Mumbai"/>
    <x v="463"/>
    <x v="1"/>
    <x v="0"/>
    <x v="10"/>
    <x v="2"/>
    <s v="TechSavi Access Keyboard"/>
    <x v="1"/>
    <x v="0"/>
    <s v="Regular Air"/>
    <d v="2021-08-27T00:00:00"/>
    <n v="1007"/>
    <n v="1598"/>
    <n v="591"/>
    <n v="6"/>
    <n v="9588"/>
    <n v="0.1"/>
    <n v="958.80000000000007"/>
    <n v="8629.2000000000007"/>
    <n v="400"/>
    <n v="9029.2000000000007"/>
    <x v="2"/>
  </r>
  <r>
    <s v="6032-1"/>
    <s v="Fred McMath"/>
    <s v="10 Bligh St,Delhi"/>
    <s v="Delhi"/>
    <x v="464"/>
    <x v="0"/>
    <x v="3"/>
    <x v="0"/>
    <x v="2"/>
    <s v="Alto Six-Outlet Power Strip, 4 Cord Length"/>
    <x v="0"/>
    <x v="0"/>
    <s v="Express Air"/>
    <d v="2021-08-30T00:00:00"/>
    <n v="353"/>
    <n v="861.99999999999989"/>
    <n v="508.99999999999989"/>
    <n v="8"/>
    <n v="6895.9999999999991"/>
    <n v="0"/>
    <n v="0"/>
    <n v="6895.9999999999991"/>
    <n v="450"/>
    <n v="7345.9999999999991"/>
    <x v="2"/>
  </r>
  <r>
    <s v="6034-1"/>
    <s v="Alejandro Ballentine"/>
    <s v="412 BruMaharashtraick St,Fitzroy"/>
    <s v="Delhi"/>
    <x v="465"/>
    <x v="0"/>
    <x v="3"/>
    <x v="1"/>
    <x v="0"/>
    <s v="24 Capacity Maxi Data Binder Racks, Pearl"/>
    <x v="0"/>
    <x v="0"/>
    <s v="Express Air"/>
    <d v="2021-08-25T00:00:00"/>
    <n v="8422"/>
    <n v="21055"/>
    <n v="12633"/>
    <n v="2"/>
    <n v="42110"/>
    <n v="0.05"/>
    <n v="2105.5"/>
    <n v="40004.5"/>
    <n v="999"/>
    <n v="41003.5"/>
    <x v="2"/>
  </r>
  <r>
    <s v="6036-1"/>
    <s v="Eleni McCrary"/>
    <s v="79 Elliott St,Balmain"/>
    <s v="Mumbai"/>
    <x v="465"/>
    <x v="1"/>
    <x v="1"/>
    <x v="9"/>
    <x v="2"/>
    <s v="Creator Anti Dust Chalk, 12/Pack"/>
    <x v="0"/>
    <x v="1"/>
    <s v="Regular Air"/>
    <d v="2021-08-28T00:00:00"/>
    <n v="109.00000000000001"/>
    <n v="182"/>
    <n v="72.999999999999986"/>
    <n v="42"/>
    <n v="7644"/>
    <n v="0.08"/>
    <n v="611.52"/>
    <n v="7032.48"/>
    <n v="100"/>
    <n v="7132.48"/>
    <x v="2"/>
  </r>
  <r>
    <s v="6037-1"/>
    <s v="Dan Campbell"/>
    <s v="1/173-179 Bronte Rd,Goaverley"/>
    <s v="Mumbai"/>
    <x v="465"/>
    <x v="1"/>
    <x v="3"/>
    <x v="2"/>
    <x v="1"/>
    <s v="Steady 52201 APSCO Electric Pencil Sharpener"/>
    <x v="0"/>
    <x v="3"/>
    <s v="Regular Air"/>
    <d v="2021-08-26T00:00:00"/>
    <n v="1680"/>
    <n v="4097"/>
    <n v="2417"/>
    <n v="28"/>
    <n v="114716"/>
    <n v="0.04"/>
    <n v="4588.6400000000003"/>
    <n v="110127.36"/>
    <n v="899"/>
    <n v="111026.36"/>
    <x v="2"/>
  </r>
  <r>
    <s v="6038-1"/>
    <s v="Kelly Williams"/>
    <s v="499-501 Lygon Street,Carlton North"/>
    <s v="Delhi"/>
    <x v="466"/>
    <x v="0"/>
    <x v="1"/>
    <x v="0"/>
    <x v="4"/>
    <s v="Airmail Envelopes"/>
    <x v="0"/>
    <x v="0"/>
    <s v="Regular Air"/>
    <d v="2021-08-28T00:00:00"/>
    <n v="5204"/>
    <n v="8393"/>
    <n v="3189"/>
    <n v="3"/>
    <n v="25179"/>
    <n v="0"/>
    <n v="0"/>
    <n v="25179"/>
    <n v="1998.9999999999998"/>
    <n v="27178"/>
    <x v="2"/>
  </r>
  <r>
    <s v="6039-1"/>
    <s v="EdGoard Becker"/>
    <s v="501 George St,Mumbai"/>
    <s v="Mumbai"/>
    <x v="466"/>
    <x v="1"/>
    <x v="1"/>
    <x v="6"/>
    <x v="3"/>
    <s v="Artisan 487 Labels"/>
    <x v="0"/>
    <x v="0"/>
    <s v="Regular Air"/>
    <d v="2021-08-27T00:00:00"/>
    <n v="229"/>
    <n v="369"/>
    <n v="140"/>
    <n v="39"/>
    <n v="14391"/>
    <n v="0.03"/>
    <n v="431.72999999999996"/>
    <n v="13959.27"/>
    <n v="50"/>
    <n v="14009.27"/>
    <x v="2"/>
  </r>
  <r>
    <s v="6042-1"/>
    <s v="Phillip Flathmann"/>
    <s v="Macquarie Centre Cnr Herring Road &amp; Goaterloo Road,Macquarie Park"/>
    <s v="Mumbai"/>
    <x v="467"/>
    <x v="1"/>
    <x v="3"/>
    <x v="3"/>
    <x v="1"/>
    <s v="Artisan 481 Labels"/>
    <x v="0"/>
    <x v="0"/>
    <s v="Regular Air"/>
    <d v="2021-08-30T00:00:00"/>
    <n v="194"/>
    <n v="308"/>
    <n v="114"/>
    <n v="6"/>
    <n v="1848"/>
    <n v="0.02"/>
    <n v="36.96"/>
    <n v="1811.04"/>
    <n v="99"/>
    <n v="1910.04"/>
    <x v="2"/>
  </r>
  <r>
    <s v="6044-1"/>
    <s v="Maxwell SchGoartz"/>
    <s v="3 Orwell St,Potts Point"/>
    <s v="Mumbai"/>
    <x v="468"/>
    <x v="1"/>
    <x v="1"/>
    <x v="2"/>
    <x v="4"/>
    <s v="600 Series Flip"/>
    <x v="1"/>
    <x v="0"/>
    <s v="Regular Air"/>
    <d v="2021-09-01T00:00:00"/>
    <n v="4128"/>
    <n v="9599"/>
    <n v="5471"/>
    <n v="26"/>
    <n v="249574"/>
    <n v="0.02"/>
    <n v="4991.4800000000005"/>
    <n v="244582.52"/>
    <n v="899"/>
    <n v="245481.52"/>
    <x v="2"/>
  </r>
  <r>
    <s v="6046-1"/>
    <s v="Sally Knutson"/>
    <s v="32/82 King Street"/>
    <s v="Goa"/>
    <x v="469"/>
    <x v="2"/>
    <x v="2"/>
    <x v="11"/>
    <x v="2"/>
    <s v="3Max Organizer Strips"/>
    <x v="0"/>
    <x v="0"/>
    <s v="Regular Air"/>
    <d v="2021-08-31T00:00:00"/>
    <n v="340"/>
    <n v="540"/>
    <n v="200"/>
    <n v="14"/>
    <n v="7560"/>
    <n v="0.02"/>
    <n v="151.20000000000002"/>
    <n v="7408.8"/>
    <n v="778"/>
    <n v="8186.8"/>
    <x v="2"/>
  </r>
  <r>
    <s v="6048-1"/>
    <s v="Larry Hughes"/>
    <s v="541 Church St,Richmond"/>
    <s v="Delhi"/>
    <x v="469"/>
    <x v="0"/>
    <x v="0"/>
    <x v="0"/>
    <x v="1"/>
    <s v="Beekin 6 Outlet Metallic Surge Strip"/>
    <x v="0"/>
    <x v="0"/>
    <s v="Regular Air"/>
    <d v="2021-09-01T00:00:00"/>
    <n v="446"/>
    <n v="1089"/>
    <n v="643"/>
    <n v="50"/>
    <n v="54450"/>
    <n v="0.09"/>
    <n v="4900.5"/>
    <n v="49549.5"/>
    <n v="450"/>
    <n v="49999.5"/>
    <x v="2"/>
  </r>
  <r>
    <s v="6050-1"/>
    <s v="Giulietta Baptist"/>
    <s v="Hoyts Entertainment Quarter 122 Lang Road,Moore Park"/>
    <s v="Mumbai"/>
    <x v="470"/>
    <x v="1"/>
    <x v="0"/>
    <x v="8"/>
    <x v="4"/>
    <s v="TechSavi Cordless Elite Duo"/>
    <x v="1"/>
    <x v="0"/>
    <s v="Regular Air"/>
    <d v="2021-09-05T00:00:00"/>
    <n v="6059"/>
    <n v="10098"/>
    <n v="4039"/>
    <n v="9"/>
    <n v="90882"/>
    <n v="0.1"/>
    <n v="9088.2000000000007"/>
    <n v="81793.8"/>
    <n v="718"/>
    <n v="82511.8"/>
    <x v="2"/>
  </r>
  <r>
    <s v="6052-1"/>
    <s v="Cindy SteGoart"/>
    <s v="1/173-179 Bronte Rd,Goaverley"/>
    <s v="Mumbai"/>
    <x v="470"/>
    <x v="1"/>
    <x v="1"/>
    <x v="2"/>
    <x v="4"/>
    <s v="UGen Ultra Professional Cordless Optical Suite"/>
    <x v="1"/>
    <x v="0"/>
    <s v="Regular Air"/>
    <d v="2021-09-04T00:00:00"/>
    <n v="15650"/>
    <n v="30097.000000000004"/>
    <n v="14447.000000000004"/>
    <n v="20"/>
    <n v="601940.00000000012"/>
    <n v="0.05"/>
    <n v="30097.000000000007"/>
    <n v="571843.00000000012"/>
    <n v="718"/>
    <n v="572561.00000000012"/>
    <x v="2"/>
  </r>
  <r>
    <s v="6054-1"/>
    <s v="Grant Thornton"/>
    <s v="98 Holdsworth Street,Woollahra"/>
    <s v="Mumbai"/>
    <x v="471"/>
    <x v="1"/>
    <x v="1"/>
    <x v="5"/>
    <x v="2"/>
    <s v="Beekin 6 Outlet Metallic Surge Strip"/>
    <x v="0"/>
    <x v="0"/>
    <s v="Regular Air"/>
    <d v="2021-09-07T00:00:00"/>
    <n v="446"/>
    <n v="1089"/>
    <n v="643"/>
    <n v="3"/>
    <n v="3267"/>
    <n v="0.08"/>
    <n v="261.36"/>
    <n v="3005.64"/>
    <n v="450"/>
    <n v="3455.64"/>
    <x v="2"/>
  </r>
  <r>
    <s v="6056-1"/>
    <s v="Delhitor Price"/>
    <s v="180 High Street,Windsor"/>
    <s v="Delhi"/>
    <x v="472"/>
    <x v="0"/>
    <x v="2"/>
    <x v="1"/>
    <x v="4"/>
    <s v="Cando S750 Color Inkjet Printer"/>
    <x v="1"/>
    <x v="2"/>
    <s v="Delivery Truck"/>
    <d v="2021-09-06T00:00:00"/>
    <n v="7500"/>
    <n v="12097"/>
    <n v="4597"/>
    <n v="46"/>
    <n v="556462"/>
    <n v="7.0000000000000007E-2"/>
    <n v="38952.340000000004"/>
    <n v="517509.66"/>
    <n v="2630"/>
    <n v="520139.66"/>
    <x v="2"/>
  </r>
  <r>
    <s v="6057-1"/>
    <s v="Roy Collins"/>
    <s v="6 Brookman Street"/>
    <s v="Goa"/>
    <x v="473"/>
    <x v="2"/>
    <x v="1"/>
    <x v="5"/>
    <x v="1"/>
    <s v="TechSavi Cordless Elite Duo"/>
    <x v="1"/>
    <x v="0"/>
    <s v="Regular Air"/>
    <d v="2021-09-07T00:00:00"/>
    <n v="6059"/>
    <n v="10098"/>
    <n v="4039"/>
    <n v="44"/>
    <n v="444312"/>
    <n v="0.09"/>
    <n v="39988.080000000002"/>
    <n v="404323.92"/>
    <n v="718"/>
    <n v="405041.91999999998"/>
    <x v="2"/>
  </r>
  <r>
    <s v="6058-1"/>
    <s v="Naresj Patel"/>
    <s v="106 Ebley Street,Bondi Junction"/>
    <s v="Mumbai"/>
    <x v="474"/>
    <x v="1"/>
    <x v="3"/>
    <x v="2"/>
    <x v="0"/>
    <s v="Smiths SlimLine Pencil Sharpener"/>
    <x v="0"/>
    <x v="3"/>
    <s v="Regular Air"/>
    <d v="2021-09-09T00:00:00"/>
    <n v="479"/>
    <n v="1197"/>
    <n v="718"/>
    <n v="48"/>
    <n v="57456"/>
    <n v="0.02"/>
    <n v="1149.1200000000001"/>
    <n v="56306.879999999997"/>
    <n v="581"/>
    <n v="56887.88"/>
    <x v="2"/>
  </r>
  <r>
    <s v="6059-1"/>
    <s v="Beth Thompson"/>
    <s v="101 Murray Street, Goa"/>
    <s v="Mumbai"/>
    <x v="475"/>
    <x v="1"/>
    <x v="1"/>
    <x v="11"/>
    <x v="0"/>
    <s v="Alto Memo Cubes"/>
    <x v="0"/>
    <x v="1"/>
    <s v="Regular Air"/>
    <d v="2021-09-10T00:00:00"/>
    <n v="332"/>
    <n v="518"/>
    <n v="186"/>
    <n v="20"/>
    <n v="10360"/>
    <n v="0.06"/>
    <n v="621.6"/>
    <n v="9738.4"/>
    <n v="204"/>
    <n v="9942.4"/>
    <x v="2"/>
  </r>
  <r>
    <s v="6061-1"/>
    <s v="Laura Armstrong"/>
    <s v="240-242 Johnston Street,Fitzroy"/>
    <s v="Delhi"/>
    <x v="475"/>
    <x v="0"/>
    <x v="3"/>
    <x v="1"/>
    <x v="0"/>
    <s v="Bagged Rubber Bands"/>
    <x v="0"/>
    <x v="1"/>
    <s v="Regular Air"/>
    <d v="2021-09-10T00:00:00"/>
    <n v="24"/>
    <n v="126"/>
    <n v="102"/>
    <n v="31"/>
    <n v="3906"/>
    <n v="0.06"/>
    <n v="234.35999999999999"/>
    <n v="3671.64"/>
    <n v="70"/>
    <n v="3741.64"/>
    <x v="2"/>
  </r>
  <r>
    <s v="6063-1"/>
    <s v="Luke Weiss"/>
    <s v="88 Oxford St,Woollahra"/>
    <s v="Mumbai"/>
    <x v="476"/>
    <x v="1"/>
    <x v="1"/>
    <x v="10"/>
    <x v="1"/>
    <s v="Colored Envelopes"/>
    <x v="0"/>
    <x v="0"/>
    <s v="Express Air"/>
    <d v="2021-09-11T00:00:00"/>
    <n v="225"/>
    <n v="369"/>
    <n v="144"/>
    <n v="23"/>
    <n v="8487"/>
    <n v="0.02"/>
    <n v="169.74"/>
    <n v="8317.26"/>
    <n v="250"/>
    <n v="8567.26"/>
    <x v="2"/>
  </r>
  <r>
    <s v="6065-1"/>
    <s v="Cyra Reiten"/>
    <s v="Westfield 1 Anderson St,Chatswood"/>
    <s v="Mumbai"/>
    <x v="477"/>
    <x v="1"/>
    <x v="2"/>
    <x v="3"/>
    <x v="3"/>
    <s v="Pizazz Colored Pencils"/>
    <x v="0"/>
    <x v="1"/>
    <s v="Express Air"/>
    <d v="2021-09-11T00:00:00"/>
    <n v="176"/>
    <n v="294"/>
    <n v="118"/>
    <n v="47"/>
    <n v="13818"/>
    <n v="0.04"/>
    <n v="552.72"/>
    <n v="13265.28"/>
    <n v="81"/>
    <n v="13346.28"/>
    <x v="2"/>
  </r>
  <r>
    <s v="6066-1"/>
    <s v="Bobby Elias"/>
    <s v="37/59 Brewer Street, Goa"/>
    <s v="Delhi"/>
    <x v="478"/>
    <x v="0"/>
    <x v="3"/>
    <x v="1"/>
    <x v="3"/>
    <s v="Assorted Color Push Pins"/>
    <x v="0"/>
    <x v="1"/>
    <s v="Regular Air"/>
    <d v="2021-09-13T00:00:00"/>
    <n v="87"/>
    <n v="181"/>
    <n v="94"/>
    <n v="6"/>
    <n v="1086"/>
    <n v="7.0000000000000007E-2"/>
    <n v="76.02000000000001"/>
    <n v="1009.98"/>
    <n v="75"/>
    <n v="1084.98"/>
    <x v="2"/>
  </r>
  <r>
    <s v="6067-1"/>
    <s v="Ricardo Emerson"/>
    <s v="Westfield Mumbai,Mumbai"/>
    <s v="Mumbai"/>
    <x v="479"/>
    <x v="1"/>
    <x v="1"/>
    <x v="5"/>
    <x v="1"/>
    <s v="Binder Clips by OIC"/>
    <x v="0"/>
    <x v="1"/>
    <s v="Regular Air"/>
    <d v="2021-09-17T00:00:00"/>
    <n v="93"/>
    <n v="148"/>
    <n v="55"/>
    <n v="1"/>
    <n v="148"/>
    <n v="0.01"/>
    <n v="1.48"/>
    <n v="146.52000000000001"/>
    <n v="70"/>
    <n v="216.52"/>
    <x v="2"/>
  </r>
  <r>
    <s v="6068-1"/>
    <s v="Mitch Webber"/>
    <s v="Hoyts Entertainment Quarter 122 Lang Road,Moore Park"/>
    <s v="Mumbai"/>
    <x v="480"/>
    <x v="1"/>
    <x v="1"/>
    <x v="8"/>
    <x v="2"/>
    <s v="Apex Office Executive Series Stainless Steel Trimmers"/>
    <x v="0"/>
    <x v="3"/>
    <s v="Express Air"/>
    <d v="2021-09-21T00:00:00"/>
    <n v="351"/>
    <n v="857"/>
    <n v="506"/>
    <n v="49"/>
    <n v="41993"/>
    <n v="0.01"/>
    <n v="419.93"/>
    <n v="41573.07"/>
    <n v="614"/>
    <n v="42187.07"/>
    <x v="2"/>
  </r>
  <r>
    <s v="6070-1"/>
    <s v="Naresj Patel"/>
    <s v="106 Ebley Street,Bondi Junction"/>
    <s v="Mumbai"/>
    <x v="481"/>
    <x v="1"/>
    <x v="3"/>
    <x v="2"/>
    <x v="3"/>
    <s v="Smiths Gold Paper Clips"/>
    <x v="0"/>
    <x v="1"/>
    <s v="Regular Air"/>
    <d v="2021-09-17T00:00:00"/>
    <n v="182"/>
    <n v="298"/>
    <n v="116"/>
    <n v="3"/>
    <n v="894"/>
    <n v="0.04"/>
    <n v="35.76"/>
    <n v="858.24"/>
    <n v="158"/>
    <n v="1016.24"/>
    <x v="2"/>
  </r>
  <r>
    <s v="6071-1"/>
    <s v="Denise Leinenbach"/>
    <s v="8 Rankins Lane ,Delhi"/>
    <s v="Delhi"/>
    <x v="482"/>
    <x v="0"/>
    <x v="0"/>
    <x v="1"/>
    <x v="3"/>
    <s v="Artisan Legal 4-Ring Binder"/>
    <x v="0"/>
    <x v="0"/>
    <s v="Regular Air"/>
    <d v="2021-09-26T00:00:00"/>
    <n v="1364"/>
    <n v="2098"/>
    <n v="734"/>
    <n v="10"/>
    <n v="20980"/>
    <n v="0.06"/>
    <n v="1258.8"/>
    <n v="19721.2"/>
    <n v="149"/>
    <n v="19870.2"/>
    <x v="2"/>
  </r>
  <r>
    <s v="6072-1"/>
    <s v="Roy Phan"/>
    <s v="506 SGoan Street,Richmond"/>
    <s v="Delhi"/>
    <x v="482"/>
    <x v="0"/>
    <x v="1"/>
    <x v="1"/>
    <x v="1"/>
    <s v="Self-Adhesive Ring Binder Labels"/>
    <x v="0"/>
    <x v="0"/>
    <s v="Regular Air"/>
    <d v="2021-09-27T00:00:00"/>
    <n v="218.00000000000003"/>
    <n v="352"/>
    <n v="133.99999999999997"/>
    <n v="13"/>
    <n v="4576"/>
    <n v="0.08"/>
    <n v="366.08"/>
    <n v="4209.92"/>
    <n v="683"/>
    <n v="4892.92"/>
    <x v="2"/>
  </r>
  <r>
    <s v="6074-1"/>
    <s v="Yana Sorensen"/>
    <s v="53-55 Liverpool St,Mumbai"/>
    <s v="Mumbai"/>
    <x v="483"/>
    <x v="1"/>
    <x v="1"/>
    <x v="8"/>
    <x v="0"/>
    <s v="3Max Organizer Strips"/>
    <x v="0"/>
    <x v="0"/>
    <s v="Regular Air"/>
    <d v="2021-09-28T00:00:00"/>
    <n v="340"/>
    <n v="540"/>
    <n v="200"/>
    <n v="10"/>
    <n v="5400"/>
    <n v="0.04"/>
    <n v="216"/>
    <n v="5184"/>
    <n v="778"/>
    <n v="5962"/>
    <x v="2"/>
  </r>
  <r>
    <s v="6076-1"/>
    <s v="Anthony Johnson"/>
    <s v="10 Lake Street, Goa"/>
    <s v="Mumbai"/>
    <x v="484"/>
    <x v="1"/>
    <x v="3"/>
    <x v="8"/>
    <x v="3"/>
    <s v="Xit Blank Computer Paper"/>
    <x v="0"/>
    <x v="0"/>
    <s v="Regular Air"/>
    <d v="2021-09-29T00:00:00"/>
    <n v="1239"/>
    <n v="1998"/>
    <n v="759"/>
    <n v="20"/>
    <n v="39960"/>
    <n v="0.05"/>
    <n v="1998"/>
    <n v="37962"/>
    <n v="577"/>
    <n v="38539"/>
    <x v="2"/>
  </r>
  <r>
    <s v="6077-1"/>
    <s v="Brad Norvell"/>
    <s v="120 HardGoare St,Delhi"/>
    <s v="Delhi"/>
    <x v="484"/>
    <x v="0"/>
    <x v="1"/>
    <x v="0"/>
    <x v="2"/>
    <s v="Xit Blank Computer Paper"/>
    <x v="0"/>
    <x v="0"/>
    <s v="Regular Air"/>
    <d v="2021-09-27T00:00:00"/>
    <n v="1239"/>
    <n v="1998"/>
    <n v="759"/>
    <n v="34"/>
    <n v="67932"/>
    <n v="0.06"/>
    <n v="4075.92"/>
    <n v="63856.08"/>
    <n v="577"/>
    <n v="64433.08"/>
    <x v="2"/>
  </r>
  <r>
    <s v="6079-1"/>
    <s v="Maria Bertelson"/>
    <s v="188 Pitt Street,Mumbai"/>
    <s v="Mumbai"/>
    <x v="485"/>
    <x v="1"/>
    <x v="0"/>
    <x v="8"/>
    <x v="3"/>
    <s v="Steady Major Accent Highlighters"/>
    <x v="0"/>
    <x v="1"/>
    <s v="Regular Air"/>
    <d v="2021-09-30T00:00:00"/>
    <n v="375"/>
    <n v="708"/>
    <n v="333"/>
    <n v="37"/>
    <n v="26196"/>
    <n v="0.08"/>
    <n v="2095.6799999999998"/>
    <n v="24100.32"/>
    <n v="235"/>
    <n v="24335.32"/>
    <x v="2"/>
  </r>
  <r>
    <s v="6081-1"/>
    <s v="Michael Oakman"/>
    <s v="8 Rankins Lane ,Delhi"/>
    <s v="Delhi"/>
    <x v="486"/>
    <x v="0"/>
    <x v="3"/>
    <x v="1"/>
    <x v="4"/>
    <s v="Binder Posts"/>
    <x v="0"/>
    <x v="0"/>
    <s v="Express Air"/>
    <d v="2021-09-30T00:00:00"/>
    <n v="350"/>
    <n v="574"/>
    <n v="224"/>
    <n v="26"/>
    <n v="14924"/>
    <n v="0.03"/>
    <n v="447.71999999999997"/>
    <n v="14476.28"/>
    <n v="501"/>
    <n v="14977.28"/>
    <x v="2"/>
  </r>
  <r>
    <s v="6083-1"/>
    <s v="Damala Kotsonis"/>
    <s v="Macquarie Centre Cnr Herring Road &amp; Goaterloo Road,Macquarie Park"/>
    <s v="Mumbai"/>
    <x v="487"/>
    <x v="1"/>
    <x v="1"/>
    <x v="3"/>
    <x v="2"/>
    <s v="Artisan Hi-Liter Comfort Grip Fluorescent Highlighter, Yellow Ink"/>
    <x v="0"/>
    <x v="1"/>
    <s v="Regular Air"/>
    <d v="2021-10-10T00:00:00"/>
    <n v="105"/>
    <n v="195"/>
    <n v="90"/>
    <n v="4"/>
    <n v="780"/>
    <n v="0.09"/>
    <n v="70.2"/>
    <n v="709.8"/>
    <n v="163"/>
    <n v="872.8"/>
    <x v="2"/>
  </r>
  <r>
    <s v="6085-1"/>
    <s v="Janet Lee"/>
    <s v="Hoyts Entertainment Quarter 122 Lang Road,Moore Park"/>
    <s v="Mumbai"/>
    <x v="488"/>
    <x v="1"/>
    <x v="2"/>
    <x v="8"/>
    <x v="0"/>
    <s v="Emerson Stylus 1520 Color Inkjet Printer"/>
    <x v="1"/>
    <x v="2"/>
    <s v="Delivery Truck"/>
    <d v="2021-10-11T00:00:00"/>
    <n v="31561"/>
    <n v="50097"/>
    <n v="18536"/>
    <n v="25"/>
    <n v="1252425"/>
    <n v="0.02"/>
    <n v="25048.5"/>
    <n v="1227376.5"/>
    <n v="6930"/>
    <n v="1234306.5"/>
    <x v="2"/>
  </r>
  <r>
    <s v="6086-1"/>
    <s v="Bobby Trafton"/>
    <s v="8/2 EdGoard Street, Goa"/>
    <s v="Mumbai"/>
    <x v="489"/>
    <x v="1"/>
    <x v="1"/>
    <x v="11"/>
    <x v="0"/>
    <s v="Smiths General Use 3-Ring Binders"/>
    <x v="0"/>
    <x v="0"/>
    <s v="Regular Air"/>
    <d v="2021-10-14T00:00:00"/>
    <n v="118"/>
    <n v="188"/>
    <n v="70"/>
    <n v="29"/>
    <n v="5452"/>
    <n v="0.1"/>
    <n v="545.20000000000005"/>
    <n v="4906.8"/>
    <n v="149"/>
    <n v="5055.8"/>
    <x v="2"/>
  </r>
  <r>
    <s v="6088-1"/>
    <s v="Clytie Kelty"/>
    <s v="8 Khartoum Rd,Macquarie Park"/>
    <s v="Mumbai"/>
    <x v="490"/>
    <x v="1"/>
    <x v="3"/>
    <x v="13"/>
    <x v="2"/>
    <s v="Cando PC940 Copier"/>
    <x v="1"/>
    <x v="2"/>
    <s v="Delivery Truck"/>
    <d v="2021-10-15T00:00:00"/>
    <n v="27899"/>
    <n v="44999"/>
    <n v="17100"/>
    <n v="47"/>
    <n v="2114953"/>
    <n v="0.02"/>
    <n v="42299.06"/>
    <n v="2072653.94"/>
    <n v="4900"/>
    <n v="2077553.94"/>
    <x v="2"/>
  </r>
  <r>
    <s v="6090-1"/>
    <s v="Barbara Fisher"/>
    <s v="3/265 Stirling Street, Goa"/>
    <s v="Delhi"/>
    <x v="491"/>
    <x v="0"/>
    <x v="3"/>
    <x v="1"/>
    <x v="1"/>
    <s v="3Max Organizer Strips"/>
    <x v="0"/>
    <x v="0"/>
    <s v="Regular Air"/>
    <d v="2021-10-16T00:00:00"/>
    <n v="340"/>
    <n v="540"/>
    <n v="200"/>
    <n v="8"/>
    <n v="4320"/>
    <n v="0"/>
    <n v="0"/>
    <n v="4320"/>
    <n v="778"/>
    <n v="5098"/>
    <x v="2"/>
  </r>
  <r>
    <s v="6094-1"/>
    <s v="Eva Jacobs"/>
    <s v="Westfield 1 Anderson St,Chatswood"/>
    <s v="Mumbai"/>
    <x v="492"/>
    <x v="1"/>
    <x v="0"/>
    <x v="3"/>
    <x v="2"/>
    <s v="Artisan Reinforcements for Hole-Punch Pages"/>
    <x v="0"/>
    <x v="0"/>
    <s v="Regular Air"/>
    <d v="2021-10-24T00:00:00"/>
    <n v="119"/>
    <n v="198"/>
    <n v="79"/>
    <n v="4"/>
    <n v="792"/>
    <n v="0.08"/>
    <n v="63.36"/>
    <n v="728.64"/>
    <n v="476.99999999999994"/>
    <n v="1205.6399999999999"/>
    <x v="2"/>
  </r>
  <r>
    <s v="6095-1"/>
    <s v="Kelly Lampkin"/>
    <s v="310 Goattle St,Ultimo"/>
    <s v="Mumbai"/>
    <x v="493"/>
    <x v="1"/>
    <x v="0"/>
    <x v="9"/>
    <x v="4"/>
    <s v="OIC Bulk Pack Metal Binder Clips"/>
    <x v="0"/>
    <x v="1"/>
    <s v="Express Air"/>
    <d v="2021-10-23T00:00:00"/>
    <n v="213"/>
    <n v="349"/>
    <n v="136"/>
    <n v="3"/>
    <n v="1047"/>
    <n v="0.01"/>
    <n v="10.47"/>
    <n v="1036.53"/>
    <n v="76"/>
    <n v="1112.53"/>
    <x v="2"/>
  </r>
  <r>
    <s v="6096-1"/>
    <s v="Sung Shariari"/>
    <s v="6/15 Cross Street,Double Bay"/>
    <s v="Mumbai"/>
    <x v="493"/>
    <x v="1"/>
    <x v="1"/>
    <x v="2"/>
    <x v="0"/>
    <s v="Smiths General Use 3-Ring Binders"/>
    <x v="0"/>
    <x v="0"/>
    <s v="Regular Air"/>
    <d v="2021-10-23T00:00:00"/>
    <n v="118"/>
    <n v="188"/>
    <n v="70"/>
    <n v="6"/>
    <n v="1128"/>
    <n v="7.0000000000000007E-2"/>
    <n v="78.960000000000008"/>
    <n v="1049.04"/>
    <n v="149"/>
    <n v="1198.04"/>
    <x v="2"/>
  </r>
  <r>
    <s v="6098-1"/>
    <s v="Annie Thurman"/>
    <s v="101 Murray Street, Goa"/>
    <s v="Delhi"/>
    <x v="494"/>
    <x v="0"/>
    <x v="2"/>
    <x v="0"/>
    <x v="1"/>
    <s v="Angle-D Binders with Locking Rings, Label Holders"/>
    <x v="0"/>
    <x v="0"/>
    <s v="Regular Air"/>
    <d v="2021-10-26T00:00:00"/>
    <n v="453"/>
    <n v="730"/>
    <n v="277"/>
    <n v="34"/>
    <n v="24820"/>
    <n v="0.03"/>
    <n v="744.6"/>
    <n v="24075.4"/>
    <n v="772"/>
    <n v="24847.4"/>
    <x v="2"/>
  </r>
  <r>
    <s v="6099-1"/>
    <s v="Shahid Hopkins"/>
    <s v="438 Delhitoria Avenue,Chatswood"/>
    <s v="Mumbai"/>
    <x v="494"/>
    <x v="1"/>
    <x v="3"/>
    <x v="5"/>
    <x v="0"/>
    <s v="Colored Envelopes"/>
    <x v="0"/>
    <x v="0"/>
    <s v="Regular Air"/>
    <d v="2021-10-26T00:00:00"/>
    <n v="225"/>
    <n v="369"/>
    <n v="144"/>
    <n v="47"/>
    <n v="17343"/>
    <n v="0"/>
    <n v="0"/>
    <n v="17343"/>
    <n v="250"/>
    <n v="17593"/>
    <x v="2"/>
  </r>
  <r>
    <s v="6100-1"/>
    <s v="William Brown"/>
    <s v="3 Carrington Road ,Box Hill"/>
    <s v="Delhi"/>
    <x v="495"/>
    <x v="0"/>
    <x v="1"/>
    <x v="0"/>
    <x v="3"/>
    <s v="HFX 6S Scientific Calculator"/>
    <x v="1"/>
    <x v="4"/>
    <s v="Regular Air"/>
    <d v="2021-10-30T00:00:00"/>
    <n v="792"/>
    <n v="1299"/>
    <n v="507"/>
    <n v="46"/>
    <n v="59754"/>
    <n v="0.01"/>
    <n v="597.54"/>
    <n v="59156.46"/>
    <n v="944"/>
    <n v="60100.46"/>
    <x v="2"/>
  </r>
  <r>
    <s v="6102-1"/>
    <s v="Gary Zandusky"/>
    <s v="Shop 1, 186-190 Church Street,Parramatta;46a Macleay Street,Potts Point"/>
    <s v="Mumbai"/>
    <x v="496"/>
    <x v="1"/>
    <x v="0"/>
    <x v="11"/>
    <x v="0"/>
    <s v="Deluxe RollaGoay Locking File with Drawer"/>
    <x v="0"/>
    <x v="0"/>
    <s v="Regular Air"/>
    <d v="2021-10-31T00:00:00"/>
    <n v="17883"/>
    <n v="41588"/>
    <n v="23705"/>
    <n v="21"/>
    <n v="873348"/>
    <n v="0.09"/>
    <n v="78601.319999999992"/>
    <n v="794746.68"/>
    <n v="1137"/>
    <n v="795883.68"/>
    <x v="2"/>
  </r>
  <r>
    <s v="6103-1"/>
    <s v="Tamara Manning"/>
    <s v="184 King Street,Newtown"/>
    <s v="Mumbai"/>
    <x v="496"/>
    <x v="1"/>
    <x v="1"/>
    <x v="10"/>
    <x v="0"/>
    <s v="UGen Ultra Professional Cordless Optical Suite"/>
    <x v="1"/>
    <x v="0"/>
    <s v="Regular Air"/>
    <d v="2021-11-01T00:00:00"/>
    <n v="15650"/>
    <n v="30097.000000000004"/>
    <n v="14447.000000000004"/>
    <n v="23"/>
    <n v="692231.00000000012"/>
    <n v="0.06"/>
    <n v="41533.860000000008"/>
    <n v="650697.14000000013"/>
    <n v="718"/>
    <n v="651415.14000000013"/>
    <x v="2"/>
  </r>
  <r>
    <s v="6104-1"/>
    <s v="Bobby Trafton"/>
    <s v="8/2 EdGoard Street, Goa"/>
    <s v="Mumbai"/>
    <x v="497"/>
    <x v="1"/>
    <x v="3"/>
    <x v="11"/>
    <x v="2"/>
    <s v="DrawIt Pizazz Goatercolor Pencils, 10-Color Set with Brush"/>
    <x v="0"/>
    <x v="1"/>
    <s v="Regular Air"/>
    <d v="2021-11-03T00:00:00"/>
    <n v="239"/>
    <n v="426"/>
    <n v="187"/>
    <n v="47"/>
    <n v="20022"/>
    <n v="7.0000000000000007E-2"/>
    <n v="1401.5400000000002"/>
    <n v="18620.46"/>
    <n v="120"/>
    <n v="18740.46"/>
    <x v="2"/>
  </r>
  <r>
    <s v="6104-2"/>
    <s v="Bobby Trafton"/>
    <s v="8/2 EdGoard Street, Goa"/>
    <s v="Mumbai"/>
    <x v="497"/>
    <x v="1"/>
    <x v="3"/>
    <x v="11"/>
    <x v="2"/>
    <s v="Steady Colorific Colored Pencils, 12/Box"/>
    <x v="0"/>
    <x v="1"/>
    <s v="Regular Air"/>
    <d v="2021-11-06T00:00:00"/>
    <n v="130"/>
    <n v="288"/>
    <n v="158"/>
    <n v="17"/>
    <n v="4896"/>
    <n v="0.09"/>
    <n v="440.64"/>
    <n v="4455.3599999999997"/>
    <n v="101"/>
    <n v="4556.3599999999997"/>
    <x v="2"/>
  </r>
  <r>
    <s v="6108-1"/>
    <s v="Vivek Grady"/>
    <s v="99 Lygon Street,East BruMaharashtraick"/>
    <s v="Delhi"/>
    <x v="498"/>
    <x v="0"/>
    <x v="1"/>
    <x v="1"/>
    <x v="0"/>
    <s v="TechSavi Cordless Access Keyboard"/>
    <x v="1"/>
    <x v="0"/>
    <s v="Express Air"/>
    <d v="2021-11-06T00:00:00"/>
    <n v="1470"/>
    <n v="2999"/>
    <n v="1529"/>
    <n v="20"/>
    <n v="59980"/>
    <n v="0.04"/>
    <n v="2399.2000000000003"/>
    <n v="57580.800000000003"/>
    <n v="550"/>
    <n v="58130.8"/>
    <x v="2"/>
  </r>
  <r>
    <s v="6109-1"/>
    <s v="Mitch Gastineau"/>
    <s v="85-113 Dunning Ave,Rosebery"/>
    <s v="Mumbai"/>
    <x v="498"/>
    <x v="1"/>
    <x v="3"/>
    <x v="11"/>
    <x v="2"/>
    <s v="TypeRight Side-Opening Peel &amp; Seel Expanding Envelopes"/>
    <x v="0"/>
    <x v="0"/>
    <s v="Regular Air"/>
    <d v="2021-11-13T00:00:00"/>
    <n v="5429"/>
    <n v="9048"/>
    <n v="3619"/>
    <n v="49"/>
    <n v="443352"/>
    <n v="0.05"/>
    <n v="22167.600000000002"/>
    <n v="421184.4"/>
    <n v="1998.9999999999998"/>
    <n v="423183.4"/>
    <x v="2"/>
  </r>
  <r>
    <s v="6110-1"/>
    <s v="Cindy Schnelling"/>
    <s v="240-242 Johnston Street,Fitzroy"/>
    <s v="Delhi"/>
    <x v="499"/>
    <x v="0"/>
    <x v="1"/>
    <x v="1"/>
    <x v="1"/>
    <s v="Steady Liquid Accent Highlighters"/>
    <x v="0"/>
    <x v="1"/>
    <s v="Regular Air"/>
    <d v="2021-11-08T00:00:00"/>
    <n v="347"/>
    <n v="668"/>
    <n v="321"/>
    <n v="12"/>
    <n v="8016"/>
    <n v="0.06"/>
    <n v="480.96"/>
    <n v="7535.04"/>
    <n v="150"/>
    <n v="7685.04"/>
    <x v="2"/>
  </r>
  <r>
    <s v="6112-1"/>
    <s v="Peter Fuller"/>
    <s v="Westfield Miranda, 600 KingsGoay,Miranda"/>
    <s v="Mumbai"/>
    <x v="500"/>
    <x v="1"/>
    <x v="1"/>
    <x v="12"/>
    <x v="2"/>
    <s v="Binder Clips by OIC"/>
    <x v="0"/>
    <x v="1"/>
    <s v="Regular Air"/>
    <d v="2021-11-14T00:00:00"/>
    <n v="93"/>
    <n v="148"/>
    <n v="55"/>
    <n v="19"/>
    <n v="2812"/>
    <n v="0"/>
    <n v="0"/>
    <n v="2812"/>
    <n v="70"/>
    <n v="2882"/>
    <x v="2"/>
  </r>
  <r>
    <s v="6113-1"/>
    <s v="Chuck Clark"/>
    <s v="101 Murray Street"/>
    <s v="Goa"/>
    <x v="500"/>
    <x v="2"/>
    <x v="1"/>
    <x v="8"/>
    <x v="4"/>
    <s v="Smiths File Caddy"/>
    <x v="0"/>
    <x v="0"/>
    <s v="Regular Air"/>
    <d v="2021-11-10T00:00:00"/>
    <n v="403"/>
    <n v="938.00000000000011"/>
    <n v="535.00000000000011"/>
    <n v="24"/>
    <n v="22512.000000000004"/>
    <n v="0.05"/>
    <n v="1125.6000000000001"/>
    <n v="21386.400000000005"/>
    <n v="728"/>
    <n v="22114.400000000005"/>
    <x v="2"/>
  </r>
  <r>
    <s v="6114-1"/>
    <s v="Nora Price"/>
    <s v="7 Khartoum Rd,Macquarie Park"/>
    <s v="Mumbai"/>
    <x v="501"/>
    <x v="1"/>
    <x v="0"/>
    <x v="12"/>
    <x v="0"/>
    <s v="Artisan 479 Labels"/>
    <x v="0"/>
    <x v="0"/>
    <s v="Regular Air"/>
    <d v="2021-11-13T00:00:00"/>
    <n v="159"/>
    <n v="261"/>
    <n v="102"/>
    <n v="40"/>
    <n v="10440"/>
    <n v="0.03"/>
    <n v="313.2"/>
    <n v="10126.799999999999"/>
    <n v="50"/>
    <n v="10176.799999999999"/>
    <x v="2"/>
  </r>
  <r>
    <s v="6116-1"/>
    <s v="Michael Oakman"/>
    <s v="8 Rankins Lane ,Delhi"/>
    <s v="Delhi"/>
    <x v="502"/>
    <x v="0"/>
    <x v="3"/>
    <x v="1"/>
    <x v="3"/>
    <s v="Apex Box Cutter Scissors"/>
    <x v="0"/>
    <x v="3"/>
    <s v="Regular Air"/>
    <d v="2021-11-14T00:00:00"/>
    <n v="419.00000000000006"/>
    <n v="1023"/>
    <n v="604"/>
    <n v="46"/>
    <n v="47058"/>
    <n v="0.08"/>
    <n v="3764.64"/>
    <n v="43293.36"/>
    <n v="468"/>
    <n v="43761.36"/>
    <x v="2"/>
  </r>
  <r>
    <s v="6118-1"/>
    <s v="Alan HGoang"/>
    <s v="223 Barkly St,St Kilda"/>
    <s v="Delhi"/>
    <x v="503"/>
    <x v="0"/>
    <x v="1"/>
    <x v="0"/>
    <x v="2"/>
    <s v="Smiths Bulk Pack Metal Binder Clips"/>
    <x v="0"/>
    <x v="1"/>
    <s v="Regular Air"/>
    <d v="2021-11-24T00:00:00"/>
    <n v="395"/>
    <n v="608"/>
    <n v="213"/>
    <n v="41"/>
    <n v="24928"/>
    <n v="0.03"/>
    <n v="747.83999999999992"/>
    <n v="24180.16"/>
    <n v="182"/>
    <n v="24362.16"/>
    <x v="2"/>
  </r>
  <r>
    <s v="6119-1"/>
    <s v="Jenna Caffey"/>
    <s v="470 Anzac Parade,Kingsford"/>
    <s v="Mumbai"/>
    <x v="504"/>
    <x v="1"/>
    <x v="2"/>
    <x v="8"/>
    <x v="1"/>
    <s v="Smiths Pen Style Liquid Stix; Assorted (yellow, pink, green, blue, orange), 5/Pack"/>
    <x v="0"/>
    <x v="1"/>
    <s v="Regular Air"/>
    <d v="2021-11-17T00:00:00"/>
    <n v="388"/>
    <n v="647"/>
    <n v="259"/>
    <n v="22"/>
    <n v="14234"/>
    <n v="0.04"/>
    <n v="569.36"/>
    <n v="13664.64"/>
    <n v="122"/>
    <n v="13786.64"/>
    <x v="2"/>
  </r>
  <r>
    <s v="6121-1"/>
    <s v="Beth Fritzler"/>
    <s v="32/82 King Street, Goa"/>
    <s v="Mumbai"/>
    <x v="505"/>
    <x v="1"/>
    <x v="3"/>
    <x v="4"/>
    <x v="1"/>
    <s v="Apex Box Cutter Scissors"/>
    <x v="0"/>
    <x v="3"/>
    <s v="Regular Air"/>
    <d v="2021-11-19T00:00:00"/>
    <n v="419.00000000000006"/>
    <n v="1023"/>
    <n v="604"/>
    <n v="16"/>
    <n v="16368"/>
    <n v="0.02"/>
    <n v="327.36"/>
    <n v="16040.64"/>
    <n v="468"/>
    <n v="16508.64"/>
    <x v="2"/>
  </r>
  <r>
    <s v="6123-1"/>
    <s v="Shahid Hopkins"/>
    <s v="438 Delhitoria Avenue,Chatswood"/>
    <s v="Mumbai"/>
    <x v="505"/>
    <x v="1"/>
    <x v="3"/>
    <x v="5"/>
    <x v="2"/>
    <s v="Beekin 6 Outlet Metallic Surge Strip"/>
    <x v="0"/>
    <x v="0"/>
    <s v="Regular Air"/>
    <d v="2021-11-24T00:00:00"/>
    <n v="446"/>
    <n v="1089"/>
    <n v="643"/>
    <n v="10"/>
    <n v="10890"/>
    <n v="0.1"/>
    <n v="1089"/>
    <n v="9801"/>
    <n v="450"/>
    <n v="10251"/>
    <x v="2"/>
  </r>
  <r>
    <s v="6124-1"/>
    <s v="Lycoris Saunders"/>
    <s v="501 George St,Mumbai"/>
    <s v="Mumbai"/>
    <x v="506"/>
    <x v="1"/>
    <x v="0"/>
    <x v="6"/>
    <x v="0"/>
    <s v="Artisan 481 Labels"/>
    <x v="0"/>
    <x v="0"/>
    <s v="Regular Air"/>
    <d v="2021-11-22T00:00:00"/>
    <n v="194"/>
    <n v="308"/>
    <n v="114"/>
    <n v="11"/>
    <n v="3388"/>
    <n v="0.09"/>
    <n v="304.92"/>
    <n v="3083.08"/>
    <n v="99"/>
    <n v="3182.08"/>
    <x v="2"/>
  </r>
  <r>
    <s v="6125-1"/>
    <s v="Ellis Ballard"/>
    <s v="53-55 Liverpool St,Mumbai"/>
    <s v="Mumbai"/>
    <x v="507"/>
    <x v="1"/>
    <x v="1"/>
    <x v="8"/>
    <x v="4"/>
    <s v="Pizazz Drawing Pencil Set"/>
    <x v="0"/>
    <x v="1"/>
    <s v="Regular Air"/>
    <d v="2021-11-23T00:00:00"/>
    <n v="153"/>
    <n v="278"/>
    <n v="125"/>
    <n v="21"/>
    <n v="5838"/>
    <n v="0.06"/>
    <n v="350.28"/>
    <n v="5487.72"/>
    <n v="134"/>
    <n v="5621.72"/>
    <x v="2"/>
  </r>
  <r>
    <s v="6127-1"/>
    <s v="Henry Goldwyn"/>
    <s v="541 Church St,Richmond"/>
    <s v="Delhi"/>
    <x v="508"/>
    <x v="0"/>
    <x v="3"/>
    <x v="0"/>
    <x v="2"/>
    <s v="Adesso Programmable 142-Key Keyboard"/>
    <x v="1"/>
    <x v="0"/>
    <s v="Regular Air"/>
    <d v="2021-11-24T00:00:00"/>
    <n v="3964"/>
    <n v="15247.999999999998"/>
    <n v="11283.999999999998"/>
    <n v="17"/>
    <n v="259215.99999999997"/>
    <n v="0.04"/>
    <n v="10368.64"/>
    <n v="248847.35999999999"/>
    <n v="650"/>
    <n v="249497.36"/>
    <x v="2"/>
  </r>
  <r>
    <s v="6128-1"/>
    <s v="Dennis Bolton"/>
    <s v="8 Quay Street,Haymarket"/>
    <s v="Mumbai"/>
    <x v="509"/>
    <x v="1"/>
    <x v="3"/>
    <x v="2"/>
    <x v="1"/>
    <s v="Smiths Pen Style Liquid Stix; Assorted (yellow, pink, green, blue, orange), 5/Pack"/>
    <x v="0"/>
    <x v="1"/>
    <s v="Regular Air"/>
    <d v="2021-11-30T00:00:00"/>
    <n v="388"/>
    <n v="647"/>
    <n v="259"/>
    <n v="16"/>
    <n v="10352"/>
    <n v="0.01"/>
    <n v="103.52"/>
    <n v="10248.48"/>
    <n v="122"/>
    <n v="10370.48"/>
    <x v="2"/>
  </r>
  <r>
    <s v="6130-1"/>
    <s v="Paul MacIntyre"/>
    <s v="60 Commercial Rd,Prahran"/>
    <s v="Delhi"/>
    <x v="510"/>
    <x v="0"/>
    <x v="1"/>
    <x v="0"/>
    <x v="0"/>
    <s v="Artisan Arch Ring Binders"/>
    <x v="0"/>
    <x v="0"/>
    <s v="Regular Air"/>
    <d v="2021-12-01T00:00:00"/>
    <n v="3602.0000000000005"/>
    <n v="5810"/>
    <n v="2207.9999999999995"/>
    <n v="27"/>
    <n v="156870"/>
    <n v="7.0000000000000007E-2"/>
    <n v="10980.900000000001"/>
    <n v="145889.1"/>
    <n v="149"/>
    <n v="146038.1"/>
    <x v="2"/>
  </r>
  <r>
    <s v="6132-1"/>
    <s v="Julie Creighton"/>
    <s v="22 CiDelhi Rd,Auburn"/>
    <s v="Mumbai"/>
    <x v="510"/>
    <x v="1"/>
    <x v="1"/>
    <x v="11"/>
    <x v="3"/>
    <s v="DrawIt Colored Pencils"/>
    <x v="0"/>
    <x v="1"/>
    <s v="Regular Air"/>
    <d v="2021-12-01T00:00:00"/>
    <n v="437"/>
    <n v="911"/>
    <n v="474"/>
    <n v="30"/>
    <n v="27330"/>
    <n v="0.03"/>
    <n v="819.9"/>
    <n v="26510.1"/>
    <n v="225"/>
    <n v="26735.1"/>
    <x v="2"/>
  </r>
  <r>
    <s v="6134-1"/>
    <s v="Lindsay Castell"/>
    <s v="Qantas Domestic Terminal,Mascot"/>
    <s v="Mumbai"/>
    <x v="511"/>
    <x v="1"/>
    <x v="3"/>
    <x v="4"/>
    <x v="0"/>
    <s v="Artisan 474 Labels"/>
    <x v="0"/>
    <x v="0"/>
    <s v="Regular Air"/>
    <d v="2021-12-05T00:00:00"/>
    <n v="184"/>
    <n v="288"/>
    <n v="104"/>
    <n v="28"/>
    <n v="8064"/>
    <n v="0.1"/>
    <n v="806.40000000000009"/>
    <n v="7257.6"/>
    <n v="99"/>
    <n v="7356.6"/>
    <x v="2"/>
  </r>
  <r>
    <s v="6135-1"/>
    <s v="Erin Creighton"/>
    <s v="523 King St,Newtown"/>
    <s v="Mumbai"/>
    <x v="512"/>
    <x v="1"/>
    <x v="1"/>
    <x v="9"/>
    <x v="2"/>
    <s v="Pizazz Drawing Pencil Set"/>
    <x v="0"/>
    <x v="1"/>
    <s v="Regular Air"/>
    <d v="2021-12-08T00:00:00"/>
    <n v="117"/>
    <n v="278"/>
    <n v="161"/>
    <n v="39"/>
    <n v="10842"/>
    <n v="0.05"/>
    <n v="542.1"/>
    <n v="10299.9"/>
    <n v="120"/>
    <n v="10419.9"/>
    <x v="2"/>
  </r>
  <r>
    <s v="6136-1"/>
    <s v="Dan Lawera"/>
    <s v="Macquarie Centre Cnr Herring Road &amp; Goaterloo Road,Macquarie Park"/>
    <s v="Mumbai"/>
    <x v="512"/>
    <x v="1"/>
    <x v="1"/>
    <x v="3"/>
    <x v="3"/>
    <s v="Smiths General Use 3-Ring Binders"/>
    <x v="0"/>
    <x v="0"/>
    <s v="Regular Air"/>
    <d v="2021-12-07T00:00:00"/>
    <n v="118"/>
    <n v="188"/>
    <n v="70"/>
    <n v="20"/>
    <n v="3760"/>
    <n v="7.0000000000000007E-2"/>
    <n v="263.20000000000005"/>
    <n v="3496.8"/>
    <n v="149"/>
    <n v="3645.8"/>
    <x v="2"/>
  </r>
  <r>
    <s v="6138-1"/>
    <s v="Valerie Dominguez"/>
    <s v="37/59 Brewer Street"/>
    <s v="Goa"/>
    <x v="513"/>
    <x v="2"/>
    <x v="1"/>
    <x v="8"/>
    <x v="2"/>
    <s v="Smiths Metal Binder Clips"/>
    <x v="0"/>
    <x v="1"/>
    <s v="Regular Air"/>
    <d v="2021-12-12T00:00:00"/>
    <n v="160"/>
    <n v="262"/>
    <n v="102"/>
    <n v="26"/>
    <n v="6812"/>
    <n v="0.08"/>
    <n v="544.96"/>
    <n v="6267.04"/>
    <n v="80"/>
    <n v="6347.04"/>
    <x v="2"/>
  </r>
  <r>
    <s v="6140-1"/>
    <s v="Craig Carroll"/>
    <s v="99 Lygon Street,East BruMaharashtraick"/>
    <s v="Delhi"/>
    <x v="514"/>
    <x v="0"/>
    <x v="1"/>
    <x v="1"/>
    <x v="0"/>
    <s v="12 Colored Short Pencils"/>
    <x v="0"/>
    <x v="1"/>
    <s v="Regular Air"/>
    <d v="2021-12-09T00:00:00"/>
    <n v="109.00000000000001"/>
    <n v="260"/>
    <n v="151"/>
    <n v="14"/>
    <n v="3640"/>
    <n v="0.08"/>
    <n v="291.2"/>
    <n v="3348.8"/>
    <n v="240"/>
    <n v="3588.8"/>
    <x v="2"/>
  </r>
  <r>
    <s v="6141-1"/>
    <s v="Vivek Grady"/>
    <s v="99 Lygon Street,East BruMaharashtraick"/>
    <s v="Delhi"/>
    <x v="514"/>
    <x v="0"/>
    <x v="0"/>
    <x v="1"/>
    <x v="4"/>
    <s v="Alliance Rubber Bands"/>
    <x v="0"/>
    <x v="1"/>
    <s v="Express Air"/>
    <d v="2021-12-10T00:00:00"/>
    <n v="32"/>
    <n v="168"/>
    <n v="136"/>
    <n v="6"/>
    <n v="1008"/>
    <n v="0.05"/>
    <n v="50.400000000000006"/>
    <n v="957.6"/>
    <n v="102"/>
    <n v="1059.5999999999999"/>
    <x v="2"/>
  </r>
  <r>
    <s v="6143-1"/>
    <s v="Patrick OBrill"/>
    <s v="27/580 Hay Street"/>
    <s v="Goa"/>
    <x v="515"/>
    <x v="2"/>
    <x v="0"/>
    <x v="8"/>
    <x v="1"/>
    <s v="Beekin 105-Key Black Keyboard"/>
    <x v="1"/>
    <x v="0"/>
    <s v="Express Air"/>
    <d v="2021-12-18T00:00:00"/>
    <n v="639"/>
    <n v="1998"/>
    <n v="1359"/>
    <n v="18"/>
    <n v="35964"/>
    <n v="0.04"/>
    <n v="1438.56"/>
    <n v="34525.440000000002"/>
    <n v="400"/>
    <n v="34925.440000000002"/>
    <x v="2"/>
  </r>
  <r>
    <s v="6143-2"/>
    <s v="Patrick OBrill"/>
    <s v="27/580 Hay Street"/>
    <s v="Goa"/>
    <x v="515"/>
    <x v="2"/>
    <x v="0"/>
    <x v="8"/>
    <x v="1"/>
    <s v="Multi-Use Personal File Cart and Caster Set, Three Stacking Bins"/>
    <x v="0"/>
    <x v="0"/>
    <s v="Regular Air"/>
    <d v="2021-12-18T00:00:00"/>
    <n v="1495"/>
    <n v="3476"/>
    <n v="1981"/>
    <n v="46"/>
    <n v="159896"/>
    <n v="0.09"/>
    <n v="14390.64"/>
    <n v="145505.35999999999"/>
    <n v="822.00000000000011"/>
    <n v="146327.35999999999"/>
    <x v="2"/>
  </r>
  <r>
    <s v="6144-1"/>
    <s v="Charles Crestani"/>
    <s v="Mumbai Fish Market, Bank Street, Mumbai"/>
    <s v="Mumbai"/>
    <x v="515"/>
    <x v="1"/>
    <x v="2"/>
    <x v="4"/>
    <x v="4"/>
    <s v="Multimedia Mailers"/>
    <x v="0"/>
    <x v="0"/>
    <s v="Regular Air"/>
    <d v="2021-12-17T00:00:00"/>
    <n v="9939"/>
    <n v="16293"/>
    <n v="6354"/>
    <n v="41"/>
    <n v="668013"/>
    <n v="0.01"/>
    <n v="6680.13"/>
    <n v="661332.87"/>
    <n v="1998.9999999999998"/>
    <n v="663331.87"/>
    <x v="2"/>
  </r>
  <r>
    <s v="6146-1"/>
    <s v="Olvera Toch"/>
    <s v="3 Carrington Road ,Box Hill"/>
    <s v="Delhi"/>
    <x v="516"/>
    <x v="0"/>
    <x v="0"/>
    <x v="0"/>
    <x v="3"/>
    <s v="Alto Memo Cubes"/>
    <x v="0"/>
    <x v="1"/>
    <s v="Regular Air"/>
    <d v="2021-12-21T00:00:00"/>
    <n v="332"/>
    <n v="518"/>
    <n v="186"/>
    <n v="25"/>
    <n v="12950"/>
    <n v="0.1"/>
    <n v="1295"/>
    <n v="11655"/>
    <n v="204"/>
    <n v="11859"/>
    <x v="2"/>
  </r>
  <r>
    <s v="6148-1"/>
    <s v="Lena Creighton"/>
    <s v="127 Liverpool St,Mumbai"/>
    <s v="Mumbai"/>
    <x v="516"/>
    <x v="1"/>
    <x v="1"/>
    <x v="6"/>
    <x v="1"/>
    <s v="Beekin 6 Outlet Metallic Surge Strip"/>
    <x v="0"/>
    <x v="0"/>
    <s v="Regular Air"/>
    <d v="2021-12-21T00:00:00"/>
    <n v="446"/>
    <n v="1089"/>
    <n v="643"/>
    <n v="30"/>
    <n v="32670"/>
    <n v="0.08"/>
    <n v="2613.6"/>
    <n v="30056.400000000001"/>
    <n v="450"/>
    <n v="30506.400000000001"/>
    <x v="2"/>
  </r>
  <r>
    <s v="6150-1"/>
    <s v="Carol Triggs"/>
    <s v="15 Aberdeen Street"/>
    <s v="Goa"/>
    <x v="517"/>
    <x v="2"/>
    <x v="0"/>
    <x v="13"/>
    <x v="3"/>
    <s v="600 Series Non-Flip"/>
    <x v="1"/>
    <x v="0"/>
    <s v="Regular Air"/>
    <d v="2021-12-24T00:00:00"/>
    <n v="1978"/>
    <n v="4599"/>
    <n v="2621"/>
    <n v="11"/>
    <n v="50589"/>
    <n v="7.0000000000000007E-2"/>
    <n v="3541.2300000000005"/>
    <n v="47047.77"/>
    <n v="499"/>
    <n v="47546.77"/>
    <x v="2"/>
  </r>
  <r>
    <s v="6151-1"/>
    <s v="Sarah Foster"/>
    <s v="Mumbai Fish Market, Bank Street, Mumbai"/>
    <s v="Mumbai"/>
    <x v="518"/>
    <x v="1"/>
    <x v="1"/>
    <x v="4"/>
    <x v="1"/>
    <s v="Smiths General Use 3-Ring Binders"/>
    <x v="0"/>
    <x v="0"/>
    <s v="Regular Air"/>
    <d v="2021-12-26T00:00:00"/>
    <n v="118"/>
    <n v="188"/>
    <n v="70"/>
    <n v="39"/>
    <n v="7332"/>
    <n v="7.0000000000000007E-2"/>
    <n v="513.24"/>
    <n v="6818.76"/>
    <n v="149"/>
    <n v="6967.76"/>
    <x v="2"/>
  </r>
  <r>
    <s v="6152-1"/>
    <s v="Art Miller"/>
    <s v="14 Money Street, Goa"/>
    <s v="Mumbai"/>
    <x v="519"/>
    <x v="1"/>
    <x v="1"/>
    <x v="2"/>
    <x v="2"/>
    <s v="HFX LaserJet 3310 Copier"/>
    <x v="1"/>
    <x v="5"/>
    <s v="Regular Air"/>
    <d v="2022-01-01T00:00:00"/>
    <n v="37799"/>
    <n v="59999"/>
    <n v="22200"/>
    <n v="17"/>
    <n v="1019983"/>
    <n v="0.08"/>
    <n v="81598.64"/>
    <n v="938384.36"/>
    <n v="2449"/>
    <n v="940833.36"/>
    <x v="3"/>
  </r>
  <r>
    <s v="6154-1"/>
    <s v="Karl Brown"/>
    <s v="470 Anzac Parade,Kingsford"/>
    <s v="Mumbai"/>
    <x v="519"/>
    <x v="1"/>
    <x v="1"/>
    <x v="8"/>
    <x v="0"/>
    <s v="Pizazz Dustless Chalk Sticks"/>
    <x v="0"/>
    <x v="1"/>
    <s v="Regular Air"/>
    <d v="2021-12-26T00:00:00"/>
    <n v="109.00000000000001"/>
    <n v="168"/>
    <n v="58.999999999999986"/>
    <n v="24"/>
    <n v="4032"/>
    <n v="0.05"/>
    <n v="201.60000000000002"/>
    <n v="3830.4"/>
    <n v="100"/>
    <n v="3930.4"/>
    <x v="2"/>
  </r>
  <r>
    <s v="6155-1"/>
    <s v="Gary McGarr"/>
    <s v="10 Bligh St,Delhi"/>
    <s v="Delhi"/>
    <x v="520"/>
    <x v="0"/>
    <x v="0"/>
    <x v="0"/>
    <x v="0"/>
    <s v="1726 Digital AMaharashtraering Machine"/>
    <x v="1"/>
    <x v="4"/>
    <s v="Regular Air"/>
    <d v="2021-12-29T00:00:00"/>
    <n v="882"/>
    <n v="2099"/>
    <n v="1217"/>
    <n v="30"/>
    <n v="62970"/>
    <n v="0.03"/>
    <n v="1889.1"/>
    <n v="61080.9"/>
    <n v="480.99999999999994"/>
    <n v="61561.9"/>
    <x v="2"/>
  </r>
  <r>
    <s v="6157-1"/>
    <s v="Ken Dana"/>
    <s v="73 York St,Mumbai"/>
    <s v="Mumbai"/>
    <x v="520"/>
    <x v="1"/>
    <x v="3"/>
    <x v="8"/>
    <x v="1"/>
    <s v="Smiths General Use 3-Ring Binders"/>
    <x v="0"/>
    <x v="0"/>
    <s v="Regular Air"/>
    <d v="2021-12-30T00:00:00"/>
    <n v="118"/>
    <n v="188"/>
    <n v="70"/>
    <n v="1"/>
    <n v="188"/>
    <n v="0.09"/>
    <n v="16.919999999999998"/>
    <n v="171.08"/>
    <n v="149"/>
    <n v="320.08000000000004"/>
    <x v="2"/>
  </r>
  <r>
    <s v="6158-1"/>
    <s v="Sally Knutson"/>
    <s v="32/82 King Street"/>
    <s v="Goa"/>
    <x v="520"/>
    <x v="2"/>
    <x v="1"/>
    <x v="11"/>
    <x v="2"/>
    <s v="Steady 52201 APSCO Electric Pencil Sharpener"/>
    <x v="0"/>
    <x v="3"/>
    <s v="Express Air"/>
    <d v="2022-01-04T00:00:00"/>
    <n v="1680"/>
    <n v="4097"/>
    <n v="2417"/>
    <n v="49"/>
    <n v="200753"/>
    <n v="0.1"/>
    <n v="20075.300000000003"/>
    <n v="180677.7"/>
    <n v="899"/>
    <n v="181576.7"/>
    <x v="3"/>
  </r>
  <r>
    <s v="6159-1"/>
    <s v="Matt Collister"/>
    <s v="1/20 Pendal Lane"/>
    <s v="Goa"/>
    <x v="521"/>
    <x v="2"/>
    <x v="0"/>
    <x v="5"/>
    <x v="0"/>
    <s v="Angle-D Binders with Locking Rings, Label Holders"/>
    <x v="0"/>
    <x v="0"/>
    <s v="Regular Air"/>
    <d v="2022-01-01T00:00:00"/>
    <n v="453"/>
    <n v="730"/>
    <n v="277"/>
    <n v="38"/>
    <n v="27740"/>
    <n v="0.05"/>
    <n v="1387"/>
    <n v="26353"/>
    <n v="772"/>
    <n v="27125"/>
    <x v="3"/>
  </r>
  <r>
    <s v="6159-2"/>
    <s v="Matt Collister"/>
    <s v="1/20 Pendal Lane"/>
    <s v="Goa"/>
    <x v="521"/>
    <x v="2"/>
    <x v="0"/>
    <x v="5"/>
    <x v="4"/>
    <s v="Artisan 487 Labels"/>
    <x v="0"/>
    <x v="0"/>
    <s v="Regular Air"/>
    <d v="2022-01-01T00:00:00"/>
    <n v="229"/>
    <n v="369"/>
    <n v="140"/>
    <n v="41"/>
    <n v="15129"/>
    <n v="0.01"/>
    <n v="151.29"/>
    <n v="14977.71"/>
    <n v="50"/>
    <n v="15027.71"/>
    <x v="3"/>
  </r>
  <r>
    <s v="6159-2"/>
    <s v="Matt Collister"/>
    <s v="1/20 Pendal Lane"/>
    <s v="Goa"/>
    <x v="521"/>
    <x v="2"/>
    <x v="0"/>
    <x v="5"/>
    <x v="0"/>
    <s v="DrawIt Colored Pencils"/>
    <x v="0"/>
    <x v="1"/>
    <s v="Express Air"/>
    <d v="2022-01-01T00:00:00"/>
    <n v="437"/>
    <n v="911"/>
    <n v="474"/>
    <n v="21"/>
    <n v="19131"/>
    <n v="0.03"/>
    <n v="573.92999999999995"/>
    <n v="18557.07"/>
    <n v="225"/>
    <n v="18782.07"/>
    <x v="3"/>
  </r>
  <r>
    <s v="6165-1"/>
    <s v="Bart Folk"/>
    <s v="10/145 Newcastle Street, Goa"/>
    <s v="Mumbai"/>
    <x v="522"/>
    <x v="1"/>
    <x v="1"/>
    <x v="12"/>
    <x v="3"/>
    <s v="TechSavi Cordless Access Keyboard"/>
    <x v="1"/>
    <x v="0"/>
    <s v="Regular Air"/>
    <d v="2022-01-03T00:00:00"/>
    <n v="1470"/>
    <n v="2999"/>
    <n v="1529"/>
    <n v="14"/>
    <n v="41986"/>
    <n v="0.04"/>
    <n v="1679.44"/>
    <n v="40306.559999999998"/>
    <n v="550"/>
    <n v="40856.559999999998"/>
    <x v="3"/>
  </r>
  <r>
    <s v="6166-1"/>
    <s v="Lena Creighton"/>
    <s v="127 Liverpool St,Mumbai"/>
    <s v="Mumbai"/>
    <x v="523"/>
    <x v="1"/>
    <x v="0"/>
    <x v="6"/>
    <x v="0"/>
    <s v="Steady Liquid Accent Highlighters"/>
    <x v="0"/>
    <x v="1"/>
    <s v="Regular Air"/>
    <d v="2022-01-11T00:00:00"/>
    <n v="347"/>
    <n v="668"/>
    <n v="321"/>
    <n v="10"/>
    <n v="6680"/>
    <n v="0.08"/>
    <n v="534.4"/>
    <n v="6145.6"/>
    <n v="150"/>
    <n v="6295.6"/>
    <x v="3"/>
  </r>
  <r>
    <s v="6167-1"/>
    <s v="Dave Hallsten"/>
    <s v="1 John St,Goaterloo"/>
    <s v="Mumbai"/>
    <x v="524"/>
    <x v="1"/>
    <x v="0"/>
    <x v="10"/>
    <x v="0"/>
    <s v="Artisan Legal 4-Ring Binder"/>
    <x v="0"/>
    <x v="0"/>
    <s v="Regular Air"/>
    <d v="2022-01-14T00:00:00"/>
    <n v="1364"/>
    <n v="2098"/>
    <n v="734"/>
    <n v="34"/>
    <n v="71332"/>
    <n v="7.0000000000000007E-2"/>
    <n v="4993.2400000000007"/>
    <n v="66338.759999999995"/>
    <n v="149"/>
    <n v="66487.759999999995"/>
    <x v="3"/>
  </r>
  <r>
    <s v="6168-1"/>
    <s v="Art Foster"/>
    <s v="14 Money Street, Goa"/>
    <s v="Mumbai"/>
    <x v="525"/>
    <x v="1"/>
    <x v="0"/>
    <x v="7"/>
    <x v="0"/>
    <s v="Laser Neon Mac Format Diskettes, 10/Pack"/>
    <x v="1"/>
    <x v="3"/>
    <s v="Regular Air"/>
    <d v="2022-01-18T00:00:00"/>
    <n v="187"/>
    <n v="811.99999999999989"/>
    <n v="624.99999999999989"/>
    <n v="47"/>
    <n v="38163.999999999993"/>
    <n v="7.0000000000000007E-2"/>
    <n v="2671.4799999999996"/>
    <n v="35492.51999999999"/>
    <n v="283"/>
    <n v="35775.51999999999"/>
    <x v="3"/>
  </r>
  <r>
    <s v="6169-1"/>
    <s v="Cyra Reiten"/>
    <s v="Westfield 1 Anderson St,Chatswood"/>
    <s v="Mumbai"/>
    <x v="525"/>
    <x v="1"/>
    <x v="2"/>
    <x v="3"/>
    <x v="4"/>
    <s v="Laser Neon Mac Format Diskettes, 10/Pack"/>
    <x v="1"/>
    <x v="3"/>
    <s v="Regular Air"/>
    <d v="2022-01-17T00:00:00"/>
    <n v="187"/>
    <n v="811.99999999999989"/>
    <n v="624.99999999999989"/>
    <n v="36"/>
    <n v="29231.999999999996"/>
    <n v="0.1"/>
    <n v="2923.2"/>
    <n v="26308.799999999996"/>
    <n v="283"/>
    <n v="26591.799999999996"/>
    <x v="3"/>
  </r>
  <r>
    <s v="6170-1"/>
    <s v="Maria Bertelson"/>
    <s v="188 Pitt Street,Mumbai"/>
    <s v="Mumbai"/>
    <x v="525"/>
    <x v="1"/>
    <x v="0"/>
    <x v="8"/>
    <x v="4"/>
    <s v="Smiths SlimLine Pencil Sharpener"/>
    <x v="0"/>
    <x v="3"/>
    <s v="Regular Air"/>
    <d v="2022-01-19T00:00:00"/>
    <n v="479"/>
    <n v="1197"/>
    <n v="718"/>
    <n v="28"/>
    <n v="33516"/>
    <n v="0.03"/>
    <n v="1005.48"/>
    <n v="32510.52"/>
    <n v="581"/>
    <n v="33091.520000000004"/>
    <x v="3"/>
  </r>
  <r>
    <s v="6172-1"/>
    <s v="Nicole Brennan"/>
    <s v="310 Goattle St,Ultimo"/>
    <s v="Mumbai"/>
    <x v="526"/>
    <x v="1"/>
    <x v="0"/>
    <x v="9"/>
    <x v="3"/>
    <s v="TechSavi Access Keyboard"/>
    <x v="1"/>
    <x v="0"/>
    <s v="Regular Air"/>
    <d v="2022-01-20T00:00:00"/>
    <n v="831"/>
    <n v="1598"/>
    <n v="767"/>
    <n v="4"/>
    <n v="6392"/>
    <n v="0.09"/>
    <n v="575.28"/>
    <n v="5816.72"/>
    <n v="650"/>
    <n v="6466.72"/>
    <x v="3"/>
  </r>
  <r>
    <s v="6174-1"/>
    <s v="Tamara Willingham"/>
    <s v="Mumbai Fish Market, Bank Street, Mumbai"/>
    <s v="Mumbai"/>
    <x v="527"/>
    <x v="1"/>
    <x v="1"/>
    <x v="4"/>
    <x v="0"/>
    <s v="Beekin 6 Outlet Metallic Surge Strip"/>
    <x v="0"/>
    <x v="0"/>
    <s v="Regular Air"/>
    <d v="2022-01-19T00:00:00"/>
    <n v="446"/>
    <n v="1089"/>
    <n v="643"/>
    <n v="25"/>
    <n v="27225"/>
    <n v="0.03"/>
    <n v="816.75"/>
    <n v="26408.25"/>
    <n v="450"/>
    <n v="26858.25"/>
    <x v="3"/>
  </r>
  <r>
    <s v="6175-1"/>
    <s v="Sue Ann Reed"/>
    <s v="501 George St,Mumbai"/>
    <s v="Mumbai"/>
    <x v="527"/>
    <x v="1"/>
    <x v="2"/>
    <x v="6"/>
    <x v="1"/>
    <s v="Office Shears by Apex"/>
    <x v="0"/>
    <x v="3"/>
    <s v="Regular Air"/>
    <d v="2022-01-19T00:00:00"/>
    <n v="94"/>
    <n v="208"/>
    <n v="114"/>
    <n v="33"/>
    <n v="6864"/>
    <n v="0.05"/>
    <n v="343.20000000000005"/>
    <n v="6520.8"/>
    <n v="256"/>
    <n v="6776.8"/>
    <x v="3"/>
  </r>
  <r>
    <s v="6176-1"/>
    <s v="Justin MacKendrick"/>
    <s v="53-55 Liverpool Street,Mumbai"/>
    <s v="Mumbai"/>
    <x v="527"/>
    <x v="1"/>
    <x v="1"/>
    <x v="8"/>
    <x v="1"/>
    <s v="UGen Ultra Professional Cordless Optical Suite"/>
    <x v="1"/>
    <x v="0"/>
    <s v="Regular Air"/>
    <d v="2022-01-19T00:00:00"/>
    <n v="15650"/>
    <n v="30097.000000000004"/>
    <n v="14447.000000000004"/>
    <n v="43"/>
    <n v="1294171.0000000002"/>
    <n v="0.08"/>
    <n v="103533.68000000002"/>
    <n v="1190637.3200000003"/>
    <n v="718"/>
    <n v="1191355.3200000003"/>
    <x v="3"/>
  </r>
  <r>
    <s v="6177-1"/>
    <s v="Joy Bell"/>
    <s v="Westfield Miranda, 600 KingsGoay,Miranda"/>
    <s v="Mumbai"/>
    <x v="528"/>
    <x v="1"/>
    <x v="0"/>
    <x v="12"/>
    <x v="1"/>
    <s v="Apex Straight Scissors"/>
    <x v="0"/>
    <x v="3"/>
    <s v="Regular Air"/>
    <d v="2022-01-25T00:00:00"/>
    <n v="519"/>
    <n v="1298"/>
    <n v="779"/>
    <n v="50"/>
    <n v="64900"/>
    <n v="0.08"/>
    <n v="5192"/>
    <n v="59708"/>
    <n v="314"/>
    <n v="60022"/>
    <x v="3"/>
  </r>
  <r>
    <s v="6179-1"/>
    <s v="Aleksandra GannaGoay"/>
    <s v="508/130 Mounts Bay Road, Goa"/>
    <s v="Goa"/>
    <x v="529"/>
    <x v="2"/>
    <x v="1"/>
    <x v="8"/>
    <x v="0"/>
    <s v="Message Book, One Form per Page"/>
    <x v="0"/>
    <x v="1"/>
    <s v="Express Air"/>
    <d v="2022-01-28T00:00:00"/>
    <n v="241"/>
    <n v="371"/>
    <n v="130"/>
    <n v="16"/>
    <n v="5936"/>
    <n v="0.1"/>
    <n v="593.6"/>
    <n v="5342.4"/>
    <n v="193"/>
    <n v="5535.4"/>
    <x v="3"/>
  </r>
  <r>
    <s v="6181-1"/>
    <s v="Patrick ODonnell"/>
    <s v="21 Wentworth St,Parramatta"/>
    <s v="Mumbai"/>
    <x v="530"/>
    <x v="1"/>
    <x v="0"/>
    <x v="9"/>
    <x v="4"/>
    <s v="Adesso Programmable 142-Key Keyboard"/>
    <x v="1"/>
    <x v="0"/>
    <s v="Regular Air"/>
    <d v="2022-01-29T00:00:00"/>
    <n v="3964"/>
    <n v="15247.999999999998"/>
    <n v="11283.999999999998"/>
    <n v="27"/>
    <n v="411695.99999999994"/>
    <n v="0.1"/>
    <n v="41169.599999999999"/>
    <n v="370526.39999999997"/>
    <n v="650"/>
    <n v="371176.39999999997"/>
    <x v="3"/>
  </r>
  <r>
    <s v="6183-1"/>
    <s v="Noel Staavos"/>
    <s v="10/145 Newcastle Street"/>
    <s v="Goa"/>
    <x v="530"/>
    <x v="2"/>
    <x v="0"/>
    <x v="11"/>
    <x v="1"/>
    <s v="Unpadded Memo Slips"/>
    <x v="0"/>
    <x v="1"/>
    <s v="Regular Air"/>
    <d v="2022-01-30T00:00:00"/>
    <n v="259"/>
    <n v="398"/>
    <n v="139"/>
    <n v="41"/>
    <n v="16318"/>
    <n v="0.1"/>
    <n v="1631.8000000000002"/>
    <n v="14686.2"/>
    <n v="297"/>
    <n v="14983.2"/>
    <x v="3"/>
  </r>
  <r>
    <s v="6184-1"/>
    <s v="Bryan Spruell"/>
    <s v="1 John Street,Goaterloo"/>
    <s v="Mumbai"/>
    <x v="531"/>
    <x v="1"/>
    <x v="0"/>
    <x v="10"/>
    <x v="3"/>
    <s v="Pizazz Drawing Pencil Set"/>
    <x v="0"/>
    <x v="1"/>
    <s v="Regular Air"/>
    <d v="2022-01-31T00:00:00"/>
    <n v="153"/>
    <n v="278"/>
    <n v="125"/>
    <n v="38"/>
    <n v="10564"/>
    <n v="0"/>
    <n v="0"/>
    <n v="10564"/>
    <n v="134"/>
    <n v="10698"/>
    <x v="3"/>
  </r>
  <r>
    <s v="6185-1"/>
    <s v="Patrick Gardner"/>
    <s v="224A Gertrude St,Fitzroy"/>
    <s v="Delhi"/>
    <x v="532"/>
    <x v="0"/>
    <x v="2"/>
    <x v="1"/>
    <x v="0"/>
    <s v="Artisan Reinforcements for Hole-Punch Pages"/>
    <x v="0"/>
    <x v="0"/>
    <s v="Regular Air"/>
    <d v="2022-02-02T00:00:00"/>
    <n v="119"/>
    <n v="198"/>
    <n v="79"/>
    <n v="12"/>
    <n v="2376"/>
    <n v="7.0000000000000007E-2"/>
    <n v="166.32000000000002"/>
    <n v="2209.6799999999998"/>
    <n v="476.99999999999994"/>
    <n v="2686.68"/>
    <x v="3"/>
  </r>
  <r>
    <s v="6186-1"/>
    <s v="Paul Knutson"/>
    <s v="1/173-179 Bronte Rd,Goaverley"/>
    <s v="Mumbai"/>
    <x v="533"/>
    <x v="1"/>
    <x v="1"/>
    <x v="2"/>
    <x v="1"/>
    <s v="Cando PC940 Copier"/>
    <x v="1"/>
    <x v="2"/>
    <s v="Delivery Truck"/>
    <d v="2022-02-03T00:00:00"/>
    <n v="27899"/>
    <n v="44999"/>
    <n v="17100"/>
    <n v="16"/>
    <n v="719984"/>
    <n v="0.09"/>
    <n v="64798.559999999998"/>
    <n v="655185.43999999994"/>
    <n v="4900"/>
    <n v="660085.43999999994"/>
    <x v="3"/>
  </r>
  <r>
    <s v="6187-1"/>
    <s v="Darrin Martin"/>
    <s v="221 Barkly St,St Kilda"/>
    <s v="Delhi"/>
    <x v="534"/>
    <x v="0"/>
    <x v="3"/>
    <x v="0"/>
    <x v="2"/>
    <s v="Smiths Bulk Pack Metal Binder Clips"/>
    <x v="0"/>
    <x v="1"/>
    <s v="Regular Air"/>
    <d v="2022-02-05T00:00:00"/>
    <n v="395"/>
    <n v="608"/>
    <n v="213"/>
    <n v="42"/>
    <n v="25536"/>
    <n v="0.09"/>
    <n v="2298.2399999999998"/>
    <n v="23237.760000000002"/>
    <n v="182"/>
    <n v="23419.760000000002"/>
    <x v="3"/>
  </r>
  <r>
    <s v="6189-1"/>
    <s v="Cyma Kinney"/>
    <s v="10 Lake Street"/>
    <s v="Goa"/>
    <x v="535"/>
    <x v="2"/>
    <x v="3"/>
    <x v="4"/>
    <x v="3"/>
    <s v="Steady 52201 APSCO Electric Pencil Sharpener"/>
    <x v="0"/>
    <x v="3"/>
    <s v="Express Air"/>
    <d v="2022-02-05T00:00:00"/>
    <n v="1680"/>
    <n v="4097"/>
    <n v="2417"/>
    <n v="49"/>
    <n v="200753"/>
    <n v="0.04"/>
    <n v="8030.12"/>
    <n v="192722.88"/>
    <n v="899"/>
    <n v="193621.88"/>
    <x v="3"/>
  </r>
  <r>
    <s v="6190-1"/>
    <s v="Ed Braxton"/>
    <s v="499-501 Lygon Street,Carlton North"/>
    <s v="Delhi"/>
    <x v="536"/>
    <x v="0"/>
    <x v="0"/>
    <x v="0"/>
    <x v="4"/>
    <s v="DrawIt Colored Pencils, 48-Color Set"/>
    <x v="0"/>
    <x v="1"/>
    <s v="Regular Air"/>
    <d v="2022-02-09T00:00:00"/>
    <n v="2156"/>
    <n v="3654.9999999999995"/>
    <n v="1498.9999999999995"/>
    <n v="6"/>
    <n v="21929.999999999996"/>
    <n v="0.01"/>
    <n v="219.29999999999995"/>
    <n v="21710.699999999997"/>
    <n v="1389"/>
    <n v="23099.699999999997"/>
    <x v="3"/>
  </r>
  <r>
    <s v="6191-1"/>
    <s v="Roy Skaria"/>
    <s v="2/797 Botany Rd,Rosebery"/>
    <s v="Mumbai"/>
    <x v="537"/>
    <x v="1"/>
    <x v="1"/>
    <x v="6"/>
    <x v="2"/>
    <s v="Unpadded Memo Slips"/>
    <x v="0"/>
    <x v="1"/>
    <s v="Regular Air"/>
    <d v="2022-02-14T00:00:00"/>
    <n v="259"/>
    <n v="398"/>
    <n v="139"/>
    <n v="50"/>
    <n v="19900"/>
    <n v="0.08"/>
    <n v="1592"/>
    <n v="18308"/>
    <n v="297"/>
    <n v="18605"/>
    <x v="3"/>
  </r>
  <r>
    <s v="6193-1"/>
    <s v="Roy Skaria"/>
    <s v="2/797 Botany Rd,Rosebery"/>
    <s v="Mumbai"/>
    <x v="538"/>
    <x v="1"/>
    <x v="1"/>
    <x v="6"/>
    <x v="4"/>
    <s v="PastelOcean Color Pencil Set"/>
    <x v="0"/>
    <x v="1"/>
    <s v="Regular Air"/>
    <d v="2022-02-11T00:00:00"/>
    <n v="1111"/>
    <n v="1984"/>
    <n v="873"/>
    <n v="10"/>
    <n v="19840"/>
    <n v="0.05"/>
    <n v="992"/>
    <n v="18848"/>
    <n v="409.99999999999994"/>
    <n v="19258"/>
    <x v="3"/>
  </r>
  <r>
    <s v="6194-1"/>
    <s v="Ralph Knight"/>
    <s v="5/63-71 Enmore Rd,Newtown"/>
    <s v="Mumbai"/>
    <x v="539"/>
    <x v="1"/>
    <x v="2"/>
    <x v="10"/>
    <x v="4"/>
    <s v="600 Series Flip"/>
    <x v="1"/>
    <x v="0"/>
    <s v="Regular Air"/>
    <d v="2022-02-13T00:00:00"/>
    <n v="4128"/>
    <n v="9599"/>
    <n v="5471"/>
    <n v="14"/>
    <n v="134386"/>
    <n v="0.04"/>
    <n v="5375.4400000000005"/>
    <n v="129010.56"/>
    <n v="899"/>
    <n v="129909.56"/>
    <x v="3"/>
  </r>
  <r>
    <s v="6196-1"/>
    <s v="Eva Jacobs"/>
    <s v="Westfield 1 Anderson St,Chatswood"/>
    <s v="Mumbai"/>
    <x v="539"/>
    <x v="1"/>
    <x v="0"/>
    <x v="3"/>
    <x v="2"/>
    <s v="Multimedia Mailers"/>
    <x v="0"/>
    <x v="0"/>
    <s v="Regular Air"/>
    <d v="2022-02-20T00:00:00"/>
    <n v="9939"/>
    <n v="16293"/>
    <n v="6354"/>
    <n v="22"/>
    <n v="358446"/>
    <n v="7.0000000000000007E-2"/>
    <n v="25091.22"/>
    <n v="333354.78000000003"/>
    <n v="1998.9999999999998"/>
    <n v="335353.78000000003"/>
    <x v="3"/>
  </r>
  <r>
    <s v="6197-1"/>
    <s v="Alejandro Ballentine"/>
    <s v="412 BruMaharashtraick St,Fitzroy"/>
    <s v="Delhi"/>
    <x v="540"/>
    <x v="0"/>
    <x v="3"/>
    <x v="1"/>
    <x v="1"/>
    <s v="Lumi Crayons"/>
    <x v="0"/>
    <x v="1"/>
    <s v="Regular Air"/>
    <d v="2022-02-13T00:00:00"/>
    <n v="522"/>
    <n v="985"/>
    <n v="463"/>
    <n v="48"/>
    <n v="47280"/>
    <n v="0.09"/>
    <n v="4255.2"/>
    <n v="43024.800000000003"/>
    <n v="482"/>
    <n v="43506.8"/>
    <x v="3"/>
  </r>
  <r>
    <s v="6197-2"/>
    <s v="Alejandro Ballentine"/>
    <s v="412 BruMaharashtraick St,Fitzroy"/>
    <s v="Delhi"/>
    <x v="540"/>
    <x v="0"/>
    <x v="3"/>
    <x v="1"/>
    <x v="1"/>
    <s v="Pizazz Colored Pencils"/>
    <x v="0"/>
    <x v="1"/>
    <s v="Regular Air"/>
    <d v="2022-02-13T00:00:00"/>
    <n v="176"/>
    <n v="294"/>
    <n v="118"/>
    <n v="18"/>
    <n v="5292"/>
    <n v="0.01"/>
    <n v="52.92"/>
    <n v="5239.08"/>
    <n v="81"/>
    <n v="5320.08"/>
    <x v="3"/>
  </r>
  <r>
    <s v="6201-1"/>
    <s v="Gary Hansen"/>
    <s v="273 George Street,Mumbai"/>
    <s v="Mumbai"/>
    <x v="541"/>
    <x v="1"/>
    <x v="2"/>
    <x v="2"/>
    <x v="0"/>
    <s v="Aluminum Document Frame"/>
    <x v="2"/>
    <x v="3"/>
    <s v="Regular Air"/>
    <d v="2022-02-14T00:00:00"/>
    <n v="550"/>
    <n v="1222"/>
    <n v="672"/>
    <n v="10"/>
    <n v="12220"/>
    <n v="0.1"/>
    <n v="1222"/>
    <n v="10998"/>
    <n v="285"/>
    <n v="11283"/>
    <x v="3"/>
  </r>
  <r>
    <s v="6203-1"/>
    <s v="Scot Coram"/>
    <s v="2-4 College Street, Darlinghurst"/>
    <s v="Mumbai"/>
    <x v="541"/>
    <x v="1"/>
    <x v="1"/>
    <x v="3"/>
    <x v="0"/>
    <s v="Apex Box Cutter Scissors"/>
    <x v="0"/>
    <x v="3"/>
    <s v="Express Air"/>
    <d v="2022-02-16T00:00:00"/>
    <n v="419.00000000000006"/>
    <n v="1023"/>
    <n v="604"/>
    <n v="19"/>
    <n v="19437"/>
    <n v="0.08"/>
    <n v="1554.96"/>
    <n v="17882.04"/>
    <n v="468"/>
    <n v="18350.04"/>
    <x v="3"/>
  </r>
  <r>
    <s v="6204-1"/>
    <s v="Pete Armstrong"/>
    <s v="506 SGoan Street,Richmond"/>
    <s v="Delhi"/>
    <x v="541"/>
    <x v="0"/>
    <x v="2"/>
    <x v="1"/>
    <x v="0"/>
    <s v="Wirebound Voice Message Log Book"/>
    <x v="0"/>
    <x v="1"/>
    <s v="Regular Air"/>
    <d v="2022-02-16T00:00:00"/>
    <n v="290"/>
    <n v="476"/>
    <n v="186"/>
    <n v="33"/>
    <n v="15708"/>
    <n v="0.06"/>
    <n v="942.48"/>
    <n v="14765.52"/>
    <n v="88"/>
    <n v="14853.52"/>
    <x v="3"/>
  </r>
  <r>
    <s v="6206-1"/>
    <s v="Dionis Lloyd"/>
    <s v="85-113 Dunning Ave,Rosebery"/>
    <s v="Mumbai"/>
    <x v="542"/>
    <x v="1"/>
    <x v="3"/>
    <x v="11"/>
    <x v="3"/>
    <s v="Angle-D Binders with Locking Rings, Label Holders"/>
    <x v="0"/>
    <x v="0"/>
    <s v="Regular Air"/>
    <d v="2022-02-17T00:00:00"/>
    <n v="453"/>
    <n v="730"/>
    <n v="277"/>
    <n v="36"/>
    <n v="26280"/>
    <n v="0.1"/>
    <n v="2628"/>
    <n v="23652"/>
    <n v="772"/>
    <n v="24424"/>
    <x v="3"/>
  </r>
  <r>
    <s v="6208-1"/>
    <s v="Don Jones"/>
    <s v="6-8 O'Connell Street,Newtown"/>
    <s v="Mumbai"/>
    <x v="542"/>
    <x v="1"/>
    <x v="1"/>
    <x v="3"/>
    <x v="2"/>
    <s v="Unpadded Memo Slips"/>
    <x v="0"/>
    <x v="1"/>
    <s v="Regular Air"/>
    <d v="2022-02-21T00:00:00"/>
    <n v="259"/>
    <n v="398"/>
    <n v="139"/>
    <n v="11"/>
    <n v="4378"/>
    <n v="0.01"/>
    <n v="43.78"/>
    <n v="4334.22"/>
    <n v="297"/>
    <n v="4631.22"/>
    <x v="3"/>
  </r>
  <r>
    <s v="6209-1"/>
    <s v="Tony Sayre"/>
    <s v="499-501 Lygon Street,Carlton North"/>
    <s v="Delhi"/>
    <x v="543"/>
    <x v="0"/>
    <x v="0"/>
    <x v="0"/>
    <x v="3"/>
    <s v="Smiths Metal Binder Clips"/>
    <x v="0"/>
    <x v="1"/>
    <s v="Regular Air"/>
    <d v="2022-02-18T00:00:00"/>
    <n v="160"/>
    <n v="262"/>
    <n v="102"/>
    <n v="48"/>
    <n v="12576"/>
    <n v="0.1"/>
    <n v="1257.6000000000001"/>
    <n v="11318.4"/>
    <n v="80"/>
    <n v="11398.4"/>
    <x v="3"/>
  </r>
  <r>
    <s v="6211-1"/>
    <s v="Andy Reiter"/>
    <s v="29 Wellington Street, Goa"/>
    <s v="Delhi"/>
    <x v="544"/>
    <x v="0"/>
    <x v="1"/>
    <x v="0"/>
    <x v="1"/>
    <s v="TechSavi Cordless Access Keyboard"/>
    <x v="1"/>
    <x v="0"/>
    <s v="Regular Air"/>
    <d v="2022-02-22T00:00:00"/>
    <n v="1470"/>
    <n v="2999"/>
    <n v="1529"/>
    <n v="11"/>
    <n v="32989"/>
    <n v="0.08"/>
    <n v="2639.12"/>
    <n v="30349.88"/>
    <n v="550"/>
    <n v="30899.88"/>
    <x v="3"/>
  </r>
  <r>
    <s v="6213-1"/>
    <s v="Clay Cheatham"/>
    <s v="Macquarie Centre Cnr Herring Road &amp; Goaterloo Road,Macquarie Park"/>
    <s v="Mumbai"/>
    <x v="545"/>
    <x v="1"/>
    <x v="3"/>
    <x v="3"/>
    <x v="3"/>
    <s v="Cando PC940 Copier"/>
    <x v="1"/>
    <x v="2"/>
    <s v="Delivery Truck"/>
    <d v="2022-02-23T00:00:00"/>
    <n v="27899"/>
    <n v="44999"/>
    <n v="17100"/>
    <n v="38"/>
    <n v="1709962"/>
    <n v="0.01"/>
    <n v="17099.62"/>
    <n v="1692862.38"/>
    <n v="4900"/>
    <n v="1697762.38"/>
    <x v="3"/>
  </r>
  <r>
    <s v="6214-1"/>
    <s v="Quincy Jones"/>
    <s v="Shop 3/144 Goaterloo Road,Greenacre"/>
    <s v="Mumbai"/>
    <x v="546"/>
    <x v="1"/>
    <x v="3"/>
    <x v="6"/>
    <x v="4"/>
    <s v="Smiths Colored Bar Computer Paper"/>
    <x v="0"/>
    <x v="0"/>
    <s v="Regular Air"/>
    <d v="2022-02-24T00:00:00"/>
    <n v="2197"/>
    <n v="3544"/>
    <n v="1347"/>
    <n v="48"/>
    <n v="170112"/>
    <n v="0.08"/>
    <n v="13608.960000000001"/>
    <n v="156503.04000000001"/>
    <n v="492"/>
    <n v="156995.04"/>
    <x v="3"/>
  </r>
  <r>
    <s v="6215-1"/>
    <s v="Linda Southworth"/>
    <s v="359 Crown Street,Surry Hills"/>
    <s v="Mumbai"/>
    <x v="547"/>
    <x v="1"/>
    <x v="2"/>
    <x v="4"/>
    <x v="2"/>
    <s v="Artisan Hi-Liter Smear-Safe Highlighters"/>
    <x v="0"/>
    <x v="1"/>
    <s v="Regular Air"/>
    <d v="2022-03-04T00:00:00"/>
    <n v="298"/>
    <n v="584"/>
    <n v="286"/>
    <n v="19"/>
    <n v="11096"/>
    <n v="0.01"/>
    <n v="110.96000000000001"/>
    <n v="10985.04"/>
    <n v="83"/>
    <n v="11068.04"/>
    <x v="3"/>
  </r>
  <r>
    <s v="6217-1"/>
    <s v="Bill Donatelli"/>
    <s v="8 Orange Street, Goa"/>
    <s v="Goa"/>
    <x v="548"/>
    <x v="2"/>
    <x v="3"/>
    <x v="4"/>
    <x v="4"/>
    <s v="TypeRight Side-Opening Peel &amp; Seel Expanding Envelopes"/>
    <x v="0"/>
    <x v="0"/>
    <s v="Regular Air"/>
    <d v="2022-02-27T00:00:00"/>
    <n v="5429"/>
    <n v="9048"/>
    <n v="3619"/>
    <n v="16"/>
    <n v="144768"/>
    <n v="0"/>
    <n v="0"/>
    <n v="144768"/>
    <n v="1998.9999999999998"/>
    <n v="146767"/>
    <x v="3"/>
  </r>
  <r>
    <s v="6219-1"/>
    <s v="Steven Cartwright"/>
    <s v="523 King St,Newtown"/>
    <s v="Mumbai"/>
    <x v="549"/>
    <x v="1"/>
    <x v="0"/>
    <x v="9"/>
    <x v="2"/>
    <s v="Steady Pocket Accent Highlighters"/>
    <x v="0"/>
    <x v="1"/>
    <s v="Regular Air"/>
    <d v="2022-03-09T00:00:00"/>
    <n v="93"/>
    <n v="160"/>
    <n v="67"/>
    <n v="43"/>
    <n v="6880"/>
    <n v="0.01"/>
    <n v="68.8"/>
    <n v="6811.2"/>
    <n v="129"/>
    <n v="6940.2"/>
    <x v="3"/>
  </r>
  <r>
    <s v="6220-1"/>
    <s v="Erica Smith"/>
    <s v="188 Pitt Street,Mumbai"/>
    <s v="Mumbai"/>
    <x v="550"/>
    <x v="1"/>
    <x v="3"/>
    <x v="8"/>
    <x v="2"/>
    <s v="600 Series Flip"/>
    <x v="1"/>
    <x v="0"/>
    <s v="Regular Air"/>
    <d v="2022-03-11T00:00:00"/>
    <n v="4128"/>
    <n v="9599"/>
    <n v="5471"/>
    <n v="40"/>
    <n v="383960"/>
    <n v="0.05"/>
    <n v="19198"/>
    <n v="364762"/>
    <n v="899"/>
    <n v="365661"/>
    <x v="3"/>
  </r>
  <r>
    <s v="6221-1"/>
    <s v="Robert Marley"/>
    <s v="211/25-29 Dixon St,Haymarket"/>
    <s v="Mumbai"/>
    <x v="550"/>
    <x v="1"/>
    <x v="1"/>
    <x v="12"/>
    <x v="3"/>
    <s v="Artisan Hole Reinforcements"/>
    <x v="0"/>
    <x v="0"/>
    <s v="Express Air"/>
    <d v="2022-03-07T00:00:00"/>
    <n v="399"/>
    <n v="623"/>
    <n v="224"/>
    <n v="33"/>
    <n v="20559"/>
    <n v="0.08"/>
    <n v="1644.72"/>
    <n v="18914.28"/>
    <n v="697"/>
    <n v="19611.28"/>
    <x v="3"/>
  </r>
  <r>
    <s v="6222-1"/>
    <s v="Rick Hansen"/>
    <s v="Macquarie Centre Cnr Herring Road &amp; Goaterloo Road,Macquarie Park"/>
    <s v="Mumbai"/>
    <x v="551"/>
    <x v="1"/>
    <x v="0"/>
    <x v="3"/>
    <x v="4"/>
    <s v="Steady 52201 APSCO Electric Pencil Sharpener"/>
    <x v="0"/>
    <x v="3"/>
    <s v="Regular Air"/>
    <d v="2022-03-08T00:00:00"/>
    <n v="1680"/>
    <n v="4097"/>
    <n v="2417"/>
    <n v="14"/>
    <n v="57358"/>
    <n v="0"/>
    <n v="0"/>
    <n v="57358"/>
    <n v="899"/>
    <n v="58257"/>
    <x v="3"/>
  </r>
  <r>
    <s v="6223-1"/>
    <s v="Shirley Schmidt"/>
    <s v="60 Commercial Rd,Prahran"/>
    <s v="Delhi"/>
    <x v="552"/>
    <x v="0"/>
    <x v="1"/>
    <x v="0"/>
    <x v="4"/>
    <s v="Beekin 105-Key Black Keyboard"/>
    <x v="1"/>
    <x v="0"/>
    <s v="Regular Air"/>
    <d v="2022-03-10T00:00:00"/>
    <n v="639"/>
    <n v="1998"/>
    <n v="1359"/>
    <n v="39"/>
    <n v="77922"/>
    <n v="0.05"/>
    <n v="3896.1000000000004"/>
    <n v="74025.899999999994"/>
    <n v="400"/>
    <n v="74425.899999999994"/>
    <x v="3"/>
  </r>
  <r>
    <s v="6224-1"/>
    <s v="Brooke Gillingham"/>
    <s v="21 Wentworth St,Parramatta"/>
    <s v="Mumbai"/>
    <x v="553"/>
    <x v="1"/>
    <x v="3"/>
    <x v="9"/>
    <x v="4"/>
    <s v="Multi-Use Personal File Cart and Caster Set, Three Stacking Bins"/>
    <x v="0"/>
    <x v="0"/>
    <s v="Regular Air"/>
    <d v="2022-03-13T00:00:00"/>
    <n v="1495"/>
    <n v="3476"/>
    <n v="1981"/>
    <n v="27"/>
    <n v="93852"/>
    <n v="0.1"/>
    <n v="9385.2000000000007"/>
    <n v="84466.8"/>
    <n v="822.00000000000011"/>
    <n v="85288.8"/>
    <x v="3"/>
  </r>
  <r>
    <s v="6225-1"/>
    <s v="Magdelene Morse"/>
    <s v="53 Riley Street,Woolloomooloo"/>
    <s v="Mumbai"/>
    <x v="554"/>
    <x v="1"/>
    <x v="0"/>
    <x v="8"/>
    <x v="4"/>
    <s v="Smiths Pushpins"/>
    <x v="0"/>
    <x v="1"/>
    <s v="Regular Air"/>
    <d v="2022-03-12T00:00:00"/>
    <n v="94"/>
    <n v="188"/>
    <n v="94"/>
    <n v="36"/>
    <n v="6768"/>
    <n v="0.04"/>
    <n v="270.72000000000003"/>
    <n v="6497.28"/>
    <n v="79"/>
    <n v="6576.28"/>
    <x v="3"/>
  </r>
  <r>
    <s v="6226-1"/>
    <s v="Andrew Allen"/>
    <s v="15 Aberdeen Street, Goa"/>
    <s v="Mumbai"/>
    <x v="554"/>
    <x v="1"/>
    <x v="1"/>
    <x v="4"/>
    <x v="2"/>
    <s v="Steady Pocket Accent Highlighters"/>
    <x v="0"/>
    <x v="1"/>
    <s v="Regular Air"/>
    <d v="2022-03-17T00:00:00"/>
    <n v="93"/>
    <n v="160"/>
    <n v="67"/>
    <n v="40"/>
    <n v="6400"/>
    <n v="0.01"/>
    <n v="64"/>
    <n v="6336"/>
    <n v="129"/>
    <n v="6465"/>
    <x v="3"/>
  </r>
  <r>
    <s v="6227-1"/>
    <s v="Sandra Flanagan"/>
    <s v="359 Crown Street,Surry Hills"/>
    <s v="Mumbai"/>
    <x v="555"/>
    <x v="1"/>
    <x v="0"/>
    <x v="4"/>
    <x v="2"/>
    <s v="Xit Blank Computer Paper"/>
    <x v="0"/>
    <x v="0"/>
    <s v="Regular Air"/>
    <d v="2022-03-18T00:00:00"/>
    <n v="1239"/>
    <n v="1998"/>
    <n v="759"/>
    <n v="47"/>
    <n v="93906"/>
    <n v="0"/>
    <n v="0"/>
    <n v="93906"/>
    <n v="577"/>
    <n v="94483"/>
    <x v="3"/>
  </r>
  <r>
    <s v="6228-1"/>
    <s v="Natalie Webber"/>
    <s v="98-104 Parramatta Rd,Camperdown"/>
    <s v="Mumbai"/>
    <x v="556"/>
    <x v="1"/>
    <x v="2"/>
    <x v="4"/>
    <x v="1"/>
    <s v="DrawIt Colored Pencils, 48-Color Set"/>
    <x v="0"/>
    <x v="1"/>
    <s v="Regular Air"/>
    <d v="2022-03-19T00:00:00"/>
    <n v="2156"/>
    <n v="3654.9999999999995"/>
    <n v="1498.9999999999995"/>
    <n v="2"/>
    <n v="7309.9999999999991"/>
    <n v="0.03"/>
    <n v="219.29999999999995"/>
    <n v="7090.6999999999989"/>
    <n v="1389"/>
    <n v="8479.6999999999989"/>
    <x v="3"/>
  </r>
  <r>
    <s v="6228-1"/>
    <s v="Monica Federle"/>
    <s v="834 Bourke St,Goaterloo"/>
    <s v="Mumbai"/>
    <x v="556"/>
    <x v="1"/>
    <x v="1"/>
    <x v="10"/>
    <x v="1"/>
    <s v="Bagged Rubber Bands"/>
    <x v="0"/>
    <x v="1"/>
    <s v="Regular Air"/>
    <d v="2022-03-20T00:00:00"/>
    <n v="24"/>
    <n v="126"/>
    <n v="102"/>
    <n v="47"/>
    <n v="5922"/>
    <n v="7.0000000000000007E-2"/>
    <n v="414.54"/>
    <n v="5507.46"/>
    <n v="70"/>
    <n v="5577.46"/>
    <x v="3"/>
  </r>
  <r>
    <s v="6230-1"/>
    <s v="Carol Darley"/>
    <s v="Crown Complex,Southbank"/>
    <s v="Delhi"/>
    <x v="556"/>
    <x v="0"/>
    <x v="3"/>
    <x v="0"/>
    <x v="4"/>
    <s v="Laser Neon Mac Format Diskettes, 10/Pack"/>
    <x v="1"/>
    <x v="3"/>
    <s v="Express Air"/>
    <d v="2022-03-18T00:00:00"/>
    <n v="187"/>
    <n v="811.99999999999989"/>
    <n v="624.99999999999989"/>
    <n v="37"/>
    <n v="30043.999999999996"/>
    <n v="0.01"/>
    <n v="300.44"/>
    <n v="29743.559999999998"/>
    <n v="283"/>
    <n v="30026.559999999998"/>
    <x v="3"/>
  </r>
  <r>
    <s v="6231-1"/>
    <s v="Robert Marley"/>
    <s v="211/25-29 Dixon St,Haymarket"/>
    <s v="Mumbai"/>
    <x v="557"/>
    <x v="1"/>
    <x v="1"/>
    <x v="12"/>
    <x v="2"/>
    <s v="Artisan File Folder Labels"/>
    <x v="0"/>
    <x v="0"/>
    <s v="Regular Air"/>
    <d v="2022-03-23T00:00:00"/>
    <n v="184"/>
    <n v="288"/>
    <n v="104"/>
    <n v="18"/>
    <n v="5184"/>
    <n v="0.02"/>
    <n v="103.68"/>
    <n v="5080.32"/>
    <n v="533"/>
    <n v="5613.32"/>
    <x v="3"/>
  </r>
  <r>
    <s v="6232-1"/>
    <s v="MaryBeth Skach"/>
    <s v="499-501 Lygon Street,Carlton North"/>
    <s v="Delhi"/>
    <x v="557"/>
    <x v="0"/>
    <x v="0"/>
    <x v="0"/>
    <x v="0"/>
    <s v="Steady Major Accent Highlighters"/>
    <x v="0"/>
    <x v="1"/>
    <s v="Regular Air"/>
    <d v="2022-03-18T00:00:00"/>
    <n v="375"/>
    <n v="708"/>
    <n v="333"/>
    <n v="16"/>
    <n v="11328"/>
    <n v="0.02"/>
    <n v="226.56"/>
    <n v="11101.44"/>
    <n v="235"/>
    <n v="11336.44"/>
    <x v="3"/>
  </r>
  <r>
    <s v="6234-1"/>
    <s v="Michael Kennedy"/>
    <s v="3 Orwell St,Potts Point"/>
    <s v="Mumbai"/>
    <x v="558"/>
    <x v="1"/>
    <x v="1"/>
    <x v="2"/>
    <x v="3"/>
    <s v="Wirebound Voice Message Log Book"/>
    <x v="0"/>
    <x v="1"/>
    <s v="Regular Air"/>
    <d v="2022-03-22T00:00:00"/>
    <n v="290"/>
    <n v="476"/>
    <n v="186"/>
    <n v="23"/>
    <n v="10948"/>
    <n v="0.05"/>
    <n v="547.4"/>
    <n v="10400.6"/>
    <n v="88"/>
    <n v="10488.6"/>
    <x v="3"/>
  </r>
  <r>
    <s v="6235-1"/>
    <s v="Deanra Eno"/>
    <s v="412 BruMaharashtraick St,Fitzroy"/>
    <s v="Delhi"/>
    <x v="559"/>
    <x v="0"/>
    <x v="1"/>
    <x v="1"/>
    <x v="4"/>
    <s v="1726 Digital AMaharashtraering Machine"/>
    <x v="1"/>
    <x v="4"/>
    <s v="Regular Air"/>
    <d v="2022-03-22T00:00:00"/>
    <n v="882"/>
    <n v="2099"/>
    <n v="1217"/>
    <n v="2"/>
    <n v="4198"/>
    <n v="7.0000000000000007E-2"/>
    <n v="293.86"/>
    <n v="3904.14"/>
    <n v="480.99999999999994"/>
    <n v="4385.1399999999994"/>
    <x v="3"/>
  </r>
  <r>
    <s v="6237-1"/>
    <s v="Toby Knight"/>
    <s v="Crown Complex,Southbank"/>
    <s v="Delhi"/>
    <x v="560"/>
    <x v="0"/>
    <x v="1"/>
    <x v="1"/>
    <x v="3"/>
    <s v="Smiths Bulldog Clip"/>
    <x v="0"/>
    <x v="1"/>
    <s v="Regular Air"/>
    <d v="2022-03-25T00:00:00"/>
    <n v="231"/>
    <n v="378"/>
    <n v="147"/>
    <n v="28"/>
    <n v="10584"/>
    <n v="0"/>
    <n v="0"/>
    <n v="10584"/>
    <n v="71"/>
    <n v="10655"/>
    <x v="3"/>
  </r>
  <r>
    <s v="6238-1"/>
    <s v="Nick Crebassa"/>
    <s v="2a/285A Crown St,Surry Hills"/>
    <s v="Mumbai"/>
    <x v="561"/>
    <x v="1"/>
    <x v="1"/>
    <x v="4"/>
    <x v="2"/>
    <s v="Apex Preferred Stainless Steel Scissors"/>
    <x v="0"/>
    <x v="3"/>
    <s v="Regular Air"/>
    <d v="2022-03-28T00:00:00"/>
    <n v="250"/>
    <n v="568"/>
    <n v="318"/>
    <n v="45"/>
    <n v="25560"/>
    <n v="0.01"/>
    <n v="255.6"/>
    <n v="25304.400000000001"/>
    <n v="360"/>
    <n v="25664.400000000001"/>
    <x v="3"/>
  </r>
  <r>
    <s v="6240-1"/>
    <s v="Cyma Kinney"/>
    <s v="10 Lake Street"/>
    <s v="Goa"/>
    <x v="561"/>
    <x v="2"/>
    <x v="3"/>
    <x v="4"/>
    <x v="1"/>
    <s v="Artisan 479 Labels"/>
    <x v="0"/>
    <x v="0"/>
    <s v="Regular Air"/>
    <d v="2022-03-28T00:00:00"/>
    <n v="159"/>
    <n v="261"/>
    <n v="102"/>
    <n v="8"/>
    <n v="2088"/>
    <n v="0.02"/>
    <n v="41.76"/>
    <n v="2046.24"/>
    <n v="50"/>
    <n v="2096.2399999999998"/>
    <x v="3"/>
  </r>
  <r>
    <s v="6242-1"/>
    <s v="Craig Leslie"/>
    <s v="10 Bligh St,Delhi"/>
    <s v="Delhi"/>
    <x v="562"/>
    <x v="0"/>
    <x v="2"/>
    <x v="1"/>
    <x v="0"/>
    <s v="Cando PC940 Copier"/>
    <x v="1"/>
    <x v="5"/>
    <s v="Regular Air"/>
    <d v="2022-03-28T00:00:00"/>
    <n v="21600"/>
    <n v="44999"/>
    <n v="23399"/>
    <n v="49"/>
    <n v="2204951"/>
    <n v="0.06"/>
    <n v="132297.06"/>
    <n v="2072653.94"/>
    <n v="2449"/>
    <n v="2075102.94"/>
    <x v="3"/>
  </r>
  <r>
    <s v="6243-1"/>
    <s v="Deirdre Greer"/>
    <s v="33/4 Barangaroo Avenue,Mumbai"/>
    <s v="Mumbai"/>
    <x v="562"/>
    <x v="1"/>
    <x v="0"/>
    <x v="5"/>
    <x v="2"/>
    <s v="Cando S750 Color Inkjet Printer"/>
    <x v="1"/>
    <x v="2"/>
    <s v="Delivery Truck"/>
    <d v="2022-04-03T00:00:00"/>
    <n v="7500"/>
    <n v="12097"/>
    <n v="4597"/>
    <n v="42"/>
    <n v="508074"/>
    <n v="0"/>
    <n v="0"/>
    <n v="508074"/>
    <n v="2630"/>
    <n v="510704"/>
    <x v="3"/>
  </r>
  <r>
    <s v="6244-1"/>
    <s v="Sung Shariari"/>
    <s v="6/15 Cross Street,Double Bay"/>
    <s v="Mumbai"/>
    <x v="563"/>
    <x v="1"/>
    <x v="1"/>
    <x v="2"/>
    <x v="1"/>
    <s v="Apex Straight Scissors"/>
    <x v="0"/>
    <x v="3"/>
    <s v="Regular Air"/>
    <d v="2022-03-30T00:00:00"/>
    <n v="519"/>
    <n v="1298"/>
    <n v="779"/>
    <n v="45"/>
    <n v="58410"/>
    <n v="0.05"/>
    <n v="2920.5"/>
    <n v="55489.5"/>
    <n v="314"/>
    <n v="55803.5"/>
    <x v="3"/>
  </r>
  <r>
    <s v="6246-1"/>
    <s v="Alan Dominguez"/>
    <s v="60 Commercial Rd,Prahran"/>
    <s v="Delhi"/>
    <x v="563"/>
    <x v="0"/>
    <x v="1"/>
    <x v="0"/>
    <x v="2"/>
    <s v="Artisan 481 Labels"/>
    <x v="0"/>
    <x v="0"/>
    <s v="Regular Air"/>
    <d v="2022-03-31T00:00:00"/>
    <n v="194"/>
    <n v="308"/>
    <n v="114"/>
    <n v="42"/>
    <n v="12936"/>
    <n v="0.09"/>
    <n v="1164.24"/>
    <n v="11771.76"/>
    <n v="99"/>
    <n v="11870.76"/>
    <x v="3"/>
  </r>
  <r>
    <s v="6248-1"/>
    <s v="Ruben Dartt"/>
    <s v="188 Pitt Street,Mumbai"/>
    <s v="Mumbai"/>
    <x v="564"/>
    <x v="1"/>
    <x v="1"/>
    <x v="8"/>
    <x v="3"/>
    <s v="Office Shears by Apex"/>
    <x v="0"/>
    <x v="3"/>
    <s v="Regular Air"/>
    <d v="2022-03-31T00:00:00"/>
    <n v="94"/>
    <n v="208"/>
    <n v="114"/>
    <n v="2"/>
    <n v="416"/>
    <n v="0.01"/>
    <n v="4.16"/>
    <n v="411.84"/>
    <n v="256"/>
    <n v="667.83999999999992"/>
    <x v="3"/>
  </r>
  <r>
    <s v="6250-1"/>
    <s v="Hunter Glantz"/>
    <s v="152 Bunnerong Road,Eastgardens"/>
    <s v="Mumbai"/>
    <x v="565"/>
    <x v="1"/>
    <x v="1"/>
    <x v="8"/>
    <x v="2"/>
    <s v="Artisan Flip-Chart Easel Binder, Black"/>
    <x v="0"/>
    <x v="0"/>
    <s v="Regular Air"/>
    <d v="2022-04-10T00:00:00"/>
    <n v="1388"/>
    <n v="2238"/>
    <n v="850"/>
    <n v="16"/>
    <n v="35808"/>
    <n v="0.09"/>
    <n v="3222.72"/>
    <n v="32585.279999999999"/>
    <n v="1510"/>
    <n v="34095.279999999999"/>
    <x v="3"/>
  </r>
  <r>
    <s v="6252-1"/>
    <s v="Christina Vanderzanden"/>
    <s v="188 Pitt Street,Mumbai"/>
    <s v="Mumbai"/>
    <x v="566"/>
    <x v="1"/>
    <x v="3"/>
    <x v="8"/>
    <x v="2"/>
    <s v="Bagged Rubber Bands"/>
    <x v="0"/>
    <x v="1"/>
    <s v="Express Air"/>
    <d v="2022-04-03T00:00:00"/>
    <n v="24"/>
    <n v="126"/>
    <n v="102"/>
    <n v="40"/>
    <n v="5040"/>
    <n v="0.04"/>
    <n v="201.6"/>
    <n v="4838.3999999999996"/>
    <n v="70"/>
    <n v="4908.3999999999996"/>
    <x v="3"/>
  </r>
  <r>
    <s v="6254-1"/>
    <s v="Adrian Shami"/>
    <s v="Mumbai Fish Market, Bank Street, Mumbai"/>
    <s v="Mumbai"/>
    <x v="567"/>
    <x v="1"/>
    <x v="2"/>
    <x v="4"/>
    <x v="2"/>
    <s v="Apex Forged Steel Scissors with Black Enamel Handles"/>
    <x v="0"/>
    <x v="3"/>
    <s v="Regular Air"/>
    <d v="2022-04-11T00:00:00"/>
    <n v="409.99999999999994"/>
    <n v="931"/>
    <n v="521"/>
    <n v="35"/>
    <n v="32585"/>
    <n v="0.05"/>
    <n v="1629.25"/>
    <n v="30955.75"/>
    <n v="398"/>
    <n v="31353.75"/>
    <x v="3"/>
  </r>
  <r>
    <s v="6256-1"/>
    <s v="Emily Grady"/>
    <s v="14 Money Street"/>
    <s v="Goa"/>
    <x v="568"/>
    <x v="2"/>
    <x v="0"/>
    <x v="4"/>
    <x v="3"/>
    <s v="Pizazz Drawing Pencil Set"/>
    <x v="0"/>
    <x v="1"/>
    <s v="Regular Air"/>
    <d v="2022-04-08T00:00:00"/>
    <n v="153"/>
    <n v="278"/>
    <n v="125"/>
    <n v="10"/>
    <n v="2780"/>
    <n v="0.01"/>
    <n v="27.8"/>
    <n v="2752.2"/>
    <n v="134"/>
    <n v="2886.2"/>
    <x v="3"/>
  </r>
  <r>
    <s v="6257-1"/>
    <s v="Tom Stivers"/>
    <s v="21 Wentworth St,Parramatta"/>
    <s v="Mumbai"/>
    <x v="569"/>
    <x v="1"/>
    <x v="3"/>
    <x v="9"/>
    <x v="1"/>
    <s v="Beekin 105-Key Black Keyboard"/>
    <x v="1"/>
    <x v="0"/>
    <s v="Regular Air"/>
    <d v="2022-04-12T00:00:00"/>
    <n v="639"/>
    <n v="1998"/>
    <n v="1359"/>
    <n v="35"/>
    <n v="69930"/>
    <n v="0.1"/>
    <n v="6993"/>
    <n v="62937"/>
    <n v="400"/>
    <n v="63337"/>
    <x v="3"/>
  </r>
  <r>
    <s v="6258-1"/>
    <s v="Barry Weirich"/>
    <s v="1/20 Pendal Lane, Goa"/>
    <s v="Mumbai"/>
    <x v="570"/>
    <x v="1"/>
    <x v="1"/>
    <x v="10"/>
    <x v="3"/>
    <s v="Artisan Hole Reinforcements"/>
    <x v="0"/>
    <x v="0"/>
    <s v="Regular Air"/>
    <d v="2022-04-13T00:00:00"/>
    <n v="399"/>
    <n v="623"/>
    <n v="224"/>
    <n v="21"/>
    <n v="13083"/>
    <n v="0.05"/>
    <n v="654.15000000000009"/>
    <n v="12428.85"/>
    <n v="697"/>
    <n v="13125.85"/>
    <x v="3"/>
  </r>
  <r>
    <s v="6260-1"/>
    <s v="Berenike Kampe"/>
    <s v="6 Brookman Street, Goa"/>
    <s v="Delhi"/>
    <x v="570"/>
    <x v="0"/>
    <x v="1"/>
    <x v="1"/>
    <x v="1"/>
    <s v="Colored Push Pins"/>
    <x v="0"/>
    <x v="1"/>
    <s v="Regular Air"/>
    <d v="2022-04-11T00:00:00"/>
    <n v="92"/>
    <n v="181"/>
    <n v="89"/>
    <n v="22"/>
    <n v="3982"/>
    <n v="0.09"/>
    <n v="358.38"/>
    <n v="3623.62"/>
    <n v="156"/>
    <n v="3779.62"/>
    <x v="3"/>
  </r>
  <r>
    <s v="6261-1"/>
    <s v="Corey Lock"/>
    <s v="Westfield 1 Anderson St,Chatswood"/>
    <s v="Mumbai"/>
    <x v="570"/>
    <x v="1"/>
    <x v="0"/>
    <x v="3"/>
    <x v="0"/>
    <s v="DrawIt Pizazz Goatercolor Pencils, 10-Color Set with Brush"/>
    <x v="0"/>
    <x v="1"/>
    <s v="Express Air"/>
    <d v="2022-04-12T00:00:00"/>
    <n v="239"/>
    <n v="426"/>
    <n v="187"/>
    <n v="34"/>
    <n v="14484"/>
    <n v="0.03"/>
    <n v="434.52"/>
    <n v="14049.48"/>
    <n v="120"/>
    <n v="14169.48"/>
    <x v="3"/>
  </r>
  <r>
    <s v="6263-1"/>
    <s v="Denny Joy"/>
    <s v="99 Lygon Street,East BruMaharashtraick"/>
    <s v="Delhi"/>
    <x v="571"/>
    <x v="0"/>
    <x v="1"/>
    <x v="1"/>
    <x v="1"/>
    <s v="Cando PC940 Copier"/>
    <x v="1"/>
    <x v="2"/>
    <s v="Delivery Truck"/>
    <d v="2022-04-15T00:00:00"/>
    <n v="27899"/>
    <n v="44999"/>
    <n v="17100"/>
    <n v="43"/>
    <n v="1934957"/>
    <n v="0.06"/>
    <n v="116097.42"/>
    <n v="1818859.58"/>
    <n v="4900"/>
    <n v="1823759.58"/>
    <x v="3"/>
  </r>
  <r>
    <s v="6264-1"/>
    <s v="Darrin Sayre"/>
    <s v="Mumbai Fish Market, Bank Street, Mumbai"/>
    <s v="Mumbai"/>
    <x v="572"/>
    <x v="1"/>
    <x v="2"/>
    <x v="4"/>
    <x v="2"/>
    <s v="Artisan Hi-Liter Comfort Grip Fluorescent Highlighter, Yellow Ink"/>
    <x v="0"/>
    <x v="1"/>
    <s v="Regular Air"/>
    <d v="2022-04-19T00:00:00"/>
    <n v="105"/>
    <n v="195"/>
    <n v="90"/>
    <n v="23"/>
    <n v="4485"/>
    <n v="0.09"/>
    <n v="403.65"/>
    <n v="4081.35"/>
    <n v="163"/>
    <n v="4244.3500000000004"/>
    <x v="3"/>
  </r>
  <r>
    <s v="6266-1"/>
    <s v="Don Weiss"/>
    <s v="79 Elliott St,Balmain"/>
    <s v="Mumbai"/>
    <x v="573"/>
    <x v="1"/>
    <x v="1"/>
    <x v="9"/>
    <x v="4"/>
    <s v="3Max Polarizing Task Lamp with Clamp Arm, Light Gray"/>
    <x v="2"/>
    <x v="5"/>
    <s v="Regular Air"/>
    <d v="2022-04-19T00:00:00"/>
    <n v="5616"/>
    <n v="13697.999999999998"/>
    <n v="8081.9999999999982"/>
    <n v="14"/>
    <n v="191771.99999999997"/>
    <n v="0"/>
    <n v="0"/>
    <n v="191771.99999999997"/>
    <n v="2449"/>
    <n v="194220.99999999997"/>
    <x v="3"/>
  </r>
  <r>
    <s v="6266-2"/>
    <s v="Don Weiss"/>
    <s v="79 Elliott St,Balmain"/>
    <s v="Mumbai"/>
    <x v="573"/>
    <x v="1"/>
    <x v="1"/>
    <x v="9"/>
    <x v="4"/>
    <s v="Binder Clips by OIC"/>
    <x v="0"/>
    <x v="1"/>
    <s v="Regular Air"/>
    <d v="2022-04-20T00:00:00"/>
    <n v="93"/>
    <n v="148"/>
    <n v="55"/>
    <n v="3"/>
    <n v="444"/>
    <n v="0.1"/>
    <n v="44.400000000000006"/>
    <n v="399.6"/>
    <n v="70"/>
    <n v="469.6"/>
    <x v="3"/>
  </r>
  <r>
    <s v="6269-1"/>
    <s v="Cindy Chapman"/>
    <s v="101 Murray Street"/>
    <s v="Goa"/>
    <x v="574"/>
    <x v="2"/>
    <x v="1"/>
    <x v="8"/>
    <x v="3"/>
    <s v="Bagged Rubber Bands"/>
    <x v="0"/>
    <x v="1"/>
    <s v="Regular Air"/>
    <d v="2022-04-24T00:00:00"/>
    <n v="24"/>
    <n v="126"/>
    <n v="102"/>
    <n v="11"/>
    <n v="1386"/>
    <n v="0"/>
    <n v="0"/>
    <n v="1386"/>
    <n v="70"/>
    <n v="1456"/>
    <x v="3"/>
  </r>
  <r>
    <s v="6270-1"/>
    <s v="Heather Kirkland"/>
    <s v="541 Church St,Richmond"/>
    <s v="Delhi"/>
    <x v="574"/>
    <x v="0"/>
    <x v="0"/>
    <x v="0"/>
    <x v="3"/>
    <s v="DrawIt Colored Pencils, 48-Color Set"/>
    <x v="0"/>
    <x v="1"/>
    <s v="Regular Air"/>
    <d v="2022-04-25T00:00:00"/>
    <n v="2156"/>
    <n v="3654.9999999999995"/>
    <n v="1498.9999999999995"/>
    <n v="17"/>
    <n v="62134.999999999993"/>
    <n v="0.09"/>
    <n v="5592.1499999999987"/>
    <n v="56542.849999999991"/>
    <n v="1389"/>
    <n v="57931.849999999991"/>
    <x v="3"/>
  </r>
  <r>
    <s v="6272-1"/>
    <s v="Thomas Thornton"/>
    <s v="222 Barkly St,St Kilda"/>
    <s v="Delhi"/>
    <x v="574"/>
    <x v="0"/>
    <x v="2"/>
    <x v="0"/>
    <x v="3"/>
    <s v="Smiths Gold Paper Clips"/>
    <x v="0"/>
    <x v="1"/>
    <s v="Regular Air"/>
    <d v="2022-04-24T00:00:00"/>
    <n v="182"/>
    <n v="298"/>
    <n v="116"/>
    <n v="32"/>
    <n v="9536"/>
    <n v="0.01"/>
    <n v="95.36"/>
    <n v="9440.64"/>
    <n v="158"/>
    <n v="9598.64"/>
    <x v="3"/>
  </r>
  <r>
    <s v="6273-1"/>
    <s v="Shahid Collister"/>
    <s v="Mumbai Fish Market, Bank Street, Mumbai"/>
    <s v="Mumbai"/>
    <x v="575"/>
    <x v="1"/>
    <x v="0"/>
    <x v="4"/>
    <x v="0"/>
    <s v="Self-Adhesive Ring Binder Labels"/>
    <x v="0"/>
    <x v="0"/>
    <s v="Regular Air"/>
    <d v="2022-04-26T00:00:00"/>
    <n v="218.00000000000003"/>
    <n v="352"/>
    <n v="133.99999999999997"/>
    <n v="32"/>
    <n v="11264"/>
    <n v="7.0000000000000007E-2"/>
    <n v="788.48"/>
    <n v="10475.52"/>
    <n v="683"/>
    <n v="11158.52"/>
    <x v="3"/>
  </r>
  <r>
    <s v="6274-1"/>
    <s v="Toby Carlisle"/>
    <s v="6/15 Cross Street,Double Bay"/>
    <s v="Mumbai"/>
    <x v="576"/>
    <x v="1"/>
    <x v="0"/>
    <x v="2"/>
    <x v="3"/>
    <s v="TechSavi Access Keyboard"/>
    <x v="1"/>
    <x v="0"/>
    <s v="Regular Air"/>
    <d v="2022-04-26T00:00:00"/>
    <n v="831"/>
    <n v="1598"/>
    <n v="767"/>
    <n v="18"/>
    <n v="28764"/>
    <n v="0.1"/>
    <n v="2876.4"/>
    <n v="25887.599999999999"/>
    <n v="650"/>
    <n v="26537.599999999999"/>
    <x v="3"/>
  </r>
  <r>
    <s v="6275-1"/>
    <s v="Stuart Van"/>
    <s v="Westfield Mumbai,Mumbai"/>
    <s v="Mumbai"/>
    <x v="576"/>
    <x v="1"/>
    <x v="2"/>
    <x v="5"/>
    <x v="4"/>
    <s v="Wirebound Message Book, 4 per Page"/>
    <x v="0"/>
    <x v="1"/>
    <s v="Regular Air"/>
    <d v="2022-04-27T00:00:00"/>
    <n v="348"/>
    <n v="543"/>
    <n v="195"/>
    <n v="37"/>
    <n v="20091"/>
    <n v="0.09"/>
    <n v="1808.1899999999998"/>
    <n v="18282.810000000001"/>
    <n v="95"/>
    <n v="18377.810000000001"/>
    <x v="3"/>
  </r>
  <r>
    <s v="6276-1"/>
    <s v="Valerie Takahito"/>
    <s v="Crown Complex,Southbank"/>
    <s v="Delhi"/>
    <x v="577"/>
    <x v="0"/>
    <x v="2"/>
    <x v="0"/>
    <x v="0"/>
    <s v="Colored Envelopes"/>
    <x v="0"/>
    <x v="0"/>
    <s v="Regular Air"/>
    <d v="2022-04-28T00:00:00"/>
    <n v="225"/>
    <n v="369"/>
    <n v="144"/>
    <n v="46"/>
    <n v="16974"/>
    <n v="0.04"/>
    <n v="678.96"/>
    <n v="16295.04"/>
    <n v="250"/>
    <n v="16545.04"/>
    <x v="3"/>
  </r>
  <r>
    <s v="6278-1"/>
    <s v="Sally Knutson"/>
    <s v="32/82 King Street"/>
    <s v="Goa"/>
    <x v="578"/>
    <x v="2"/>
    <x v="2"/>
    <x v="11"/>
    <x v="3"/>
    <s v="Artisan Durable Binders"/>
    <x v="0"/>
    <x v="0"/>
    <s v="Regular Air"/>
    <d v="2022-05-03T00:00:00"/>
    <n v="184"/>
    <n v="288"/>
    <n v="104"/>
    <n v="45"/>
    <n v="12960"/>
    <n v="0.02"/>
    <n v="259.2"/>
    <n v="12700.8"/>
    <n v="149"/>
    <n v="12849.8"/>
    <x v="3"/>
  </r>
  <r>
    <s v="6278-2"/>
    <s v="Sally Knutson"/>
    <s v="32/82 King Street"/>
    <s v="Goa"/>
    <x v="578"/>
    <x v="2"/>
    <x v="2"/>
    <x v="11"/>
    <x v="3"/>
    <s v="Beekin 6 Outlet Metallic Surge Strip"/>
    <x v="0"/>
    <x v="0"/>
    <s v="Regular Air"/>
    <d v="2022-05-02T00:00:00"/>
    <n v="446"/>
    <n v="1089"/>
    <n v="643"/>
    <n v="39"/>
    <n v="42471"/>
    <n v="0.06"/>
    <n v="2548.2599999999998"/>
    <n v="39922.74"/>
    <n v="450"/>
    <n v="40372.74"/>
    <x v="3"/>
  </r>
  <r>
    <s v="6280-1"/>
    <s v="Greg Hansen"/>
    <s v="221 Barkly St,St Kilda"/>
    <s v="Delhi"/>
    <x v="579"/>
    <x v="0"/>
    <x v="0"/>
    <x v="0"/>
    <x v="0"/>
    <s v="Aluminum Document Frame"/>
    <x v="2"/>
    <x v="3"/>
    <s v="Regular Air"/>
    <d v="2022-05-04T00:00:00"/>
    <n v="550"/>
    <n v="1222"/>
    <n v="672"/>
    <n v="46"/>
    <n v="56212"/>
    <n v="0.06"/>
    <n v="3372.72"/>
    <n v="52839.28"/>
    <n v="285"/>
    <n v="53124.28"/>
    <x v="3"/>
  </r>
  <r>
    <s v="6280-2"/>
    <s v="Greg Hansen"/>
    <s v="221 Barkly St,St Kilda"/>
    <s v="Delhi"/>
    <x v="579"/>
    <x v="0"/>
    <x v="0"/>
    <x v="0"/>
    <x v="0"/>
    <s v="Artisan Poly Binder Pockets"/>
    <x v="0"/>
    <x v="0"/>
    <s v="Regular Air"/>
    <d v="2022-05-03T00:00:00"/>
    <n v="225.99999999999997"/>
    <n v="358"/>
    <n v="132.00000000000003"/>
    <n v="8"/>
    <n v="2864"/>
    <n v="0.09"/>
    <n v="257.76"/>
    <n v="2606.2399999999998"/>
    <n v="547"/>
    <n v="3153.24"/>
    <x v="3"/>
  </r>
  <r>
    <s v="6281-1"/>
    <s v="Scott Cohen"/>
    <s v="240-242 Johnston Street,Fitzroy"/>
    <s v="Delhi"/>
    <x v="579"/>
    <x v="0"/>
    <x v="2"/>
    <x v="1"/>
    <x v="3"/>
    <s v="Apex Preferred Stainless Steel Scissors"/>
    <x v="0"/>
    <x v="3"/>
    <s v="Regular Air"/>
    <d v="2022-05-03T00:00:00"/>
    <n v="250"/>
    <n v="568"/>
    <n v="318"/>
    <n v="25"/>
    <n v="14200"/>
    <n v="0.1"/>
    <n v="1420"/>
    <n v="12780"/>
    <n v="360"/>
    <n v="13140"/>
    <x v="3"/>
  </r>
  <r>
    <s v="6285-1"/>
    <s v="Shaun Weien"/>
    <s v="310 Goattle St,Ultimo"/>
    <s v="Mumbai"/>
    <x v="580"/>
    <x v="1"/>
    <x v="0"/>
    <x v="9"/>
    <x v="4"/>
    <s v="Artisan Heavy-Duty EZD  Binder With Locking Rings"/>
    <x v="0"/>
    <x v="0"/>
    <s v="Regular Air"/>
    <d v="2022-05-07T00:00:00"/>
    <n v="352"/>
    <n v="558"/>
    <n v="206"/>
    <n v="13"/>
    <n v="7254"/>
    <n v="0.06"/>
    <n v="435.24"/>
    <n v="6818.76"/>
    <n v="299"/>
    <n v="7117.76"/>
    <x v="3"/>
  </r>
  <r>
    <s v="6287-1"/>
    <s v="Michelle Moray"/>
    <s v="310 Goattle St,Ultimo"/>
    <s v="Mumbai"/>
    <x v="581"/>
    <x v="1"/>
    <x v="1"/>
    <x v="9"/>
    <x v="2"/>
    <s v="Fluorescent Highlighters by DrawIt"/>
    <x v="0"/>
    <x v="1"/>
    <s v="Regular Air"/>
    <d v="2022-05-12T00:00:00"/>
    <n v="195"/>
    <n v="398"/>
    <n v="203"/>
    <n v="27"/>
    <n v="10746"/>
    <n v="0.06"/>
    <n v="644.76"/>
    <n v="10101.24"/>
    <n v="83"/>
    <n v="10184.24"/>
    <x v="3"/>
  </r>
  <r>
    <s v="6288-1"/>
    <s v="Quincy Jones"/>
    <s v="Shop 3/144 Goaterloo Road,Greenacre"/>
    <s v="Mumbai"/>
    <x v="581"/>
    <x v="1"/>
    <x v="1"/>
    <x v="6"/>
    <x v="2"/>
    <s v="OIC Thumb-Tacks"/>
    <x v="0"/>
    <x v="1"/>
    <s v="Regular Air"/>
    <d v="2022-05-08T00:00:00"/>
    <n v="71"/>
    <n v="113.99999999999999"/>
    <n v="42.999999999999986"/>
    <n v="20"/>
    <n v="2279.9999999999995"/>
    <n v="0.09"/>
    <n v="205.19999999999996"/>
    <n v="2074.7999999999997"/>
    <n v="70"/>
    <n v="2144.7999999999997"/>
    <x v="3"/>
  </r>
  <r>
    <s v="6290-1"/>
    <s v="Cindy SteGoart"/>
    <s v="1/173-179 Bronte Rd,Goaverley"/>
    <s v="Mumbai"/>
    <x v="582"/>
    <x v="1"/>
    <x v="1"/>
    <x v="2"/>
    <x v="0"/>
    <s v="24 Capacity Maxi Data Binder Racks, Pearl"/>
    <x v="0"/>
    <x v="0"/>
    <s v="Regular Air"/>
    <d v="2022-05-11T00:00:00"/>
    <n v="8422"/>
    <n v="21055"/>
    <n v="12633"/>
    <n v="4"/>
    <n v="84220"/>
    <n v="0.05"/>
    <n v="4211"/>
    <n v="80009"/>
    <n v="999"/>
    <n v="81008"/>
    <x v="3"/>
  </r>
  <r>
    <s v="6291-1"/>
    <s v="Roy Collins"/>
    <s v="6 Brookman Street"/>
    <s v="Goa"/>
    <x v="583"/>
    <x v="2"/>
    <x v="1"/>
    <x v="5"/>
    <x v="3"/>
    <s v="Smiths Standard Envelopes"/>
    <x v="0"/>
    <x v="0"/>
    <s v="Regular Air"/>
    <d v="2022-05-12T00:00:00"/>
    <n v="352"/>
    <n v="568"/>
    <n v="216"/>
    <n v="34"/>
    <n v="19312"/>
    <n v="0.06"/>
    <n v="1158.72"/>
    <n v="18153.28"/>
    <n v="139"/>
    <n v="18292.28"/>
    <x v="3"/>
  </r>
  <r>
    <s v="6293-1"/>
    <s v="John Lee"/>
    <s v="180 High Street,Windsor"/>
    <s v="Delhi"/>
    <x v="584"/>
    <x v="0"/>
    <x v="1"/>
    <x v="1"/>
    <x v="1"/>
    <s v="Self-Adhesive Ring Binder Labels"/>
    <x v="0"/>
    <x v="0"/>
    <s v="Regular Air"/>
    <d v="2022-05-14T00:00:00"/>
    <n v="218.00000000000003"/>
    <n v="352"/>
    <n v="133.99999999999997"/>
    <n v="42"/>
    <n v="14784"/>
    <n v="0.04"/>
    <n v="591.36"/>
    <n v="14192.64"/>
    <n v="683"/>
    <n v="14875.64"/>
    <x v="3"/>
  </r>
  <r>
    <s v="6294-1"/>
    <s v="Sonia Sunley"/>
    <s v="1/50-58 Hunter St,Mumbai"/>
    <s v="Mumbai"/>
    <x v="585"/>
    <x v="1"/>
    <x v="1"/>
    <x v="12"/>
    <x v="3"/>
    <s v="Artisan 487 Labels"/>
    <x v="0"/>
    <x v="0"/>
    <s v="Regular Air"/>
    <d v="2022-05-16T00:00:00"/>
    <n v="229"/>
    <n v="369"/>
    <n v="140"/>
    <n v="47"/>
    <n v="17343"/>
    <n v="0.05"/>
    <n v="867.15000000000009"/>
    <n v="16475.849999999999"/>
    <n v="50"/>
    <n v="16525.849999999999"/>
    <x v="3"/>
  </r>
  <r>
    <s v="6295-1"/>
    <s v="George Ashbrook"/>
    <s v="506 SGoan Street,Richmond"/>
    <s v="Delhi"/>
    <x v="585"/>
    <x v="0"/>
    <x v="3"/>
    <x v="1"/>
    <x v="3"/>
    <s v="Economy Binders"/>
    <x v="0"/>
    <x v="0"/>
    <s v="Regular Air"/>
    <d v="2022-05-16T00:00:00"/>
    <n v="133"/>
    <n v="208"/>
    <n v="75"/>
    <n v="43"/>
    <n v="8944"/>
    <n v="0.05"/>
    <n v="447.20000000000005"/>
    <n v="8496.7999999999993"/>
    <n v="149"/>
    <n v="8645.7999999999993"/>
    <x v="3"/>
  </r>
  <r>
    <s v="6295-1"/>
    <s v="Muhammed MacIntyre"/>
    <s v="106 Ebley Street,Bondi Junction"/>
    <s v="Mumbai"/>
    <x v="586"/>
    <x v="1"/>
    <x v="3"/>
    <x v="2"/>
    <x v="0"/>
    <s v="Smiths Pen Style Liquid Stix; Assorted (yellow, pink, green, blue, orange), 5/Pack"/>
    <x v="0"/>
    <x v="1"/>
    <s v="Regular Air"/>
    <d v="2022-05-18T00:00:00"/>
    <n v="388"/>
    <n v="647"/>
    <n v="259"/>
    <n v="7"/>
    <n v="4529"/>
    <n v="0.02"/>
    <n v="90.58"/>
    <n v="4438.42"/>
    <n v="122"/>
    <n v="4560.42"/>
    <x v="3"/>
  </r>
  <r>
    <s v="6296-1"/>
    <s v="Frank Price"/>
    <s v="224A Gertrude St,Fitzroy"/>
    <s v="Delhi"/>
    <x v="587"/>
    <x v="0"/>
    <x v="1"/>
    <x v="1"/>
    <x v="3"/>
    <s v="Multi-Use Personal File Cart and Caster Set, Three Stacking Bins"/>
    <x v="0"/>
    <x v="0"/>
    <s v="Regular Air"/>
    <d v="2022-05-20T00:00:00"/>
    <n v="1495"/>
    <n v="3476"/>
    <n v="1981"/>
    <n v="8"/>
    <n v="27808"/>
    <n v="0"/>
    <n v="0"/>
    <n v="27808"/>
    <n v="822.00000000000011"/>
    <n v="28630"/>
    <x v="3"/>
  </r>
  <r>
    <s v="6298-1"/>
    <s v="Rose OBrian"/>
    <s v="157 Norton St,Leichhardt"/>
    <s v="Mumbai"/>
    <x v="588"/>
    <x v="1"/>
    <x v="0"/>
    <x v="7"/>
    <x v="4"/>
    <s v="Pizazz Colored Pencils"/>
    <x v="0"/>
    <x v="1"/>
    <s v="Regular Air"/>
    <d v="2022-05-20T00:00:00"/>
    <n v="176"/>
    <n v="294"/>
    <n v="118"/>
    <n v="31"/>
    <n v="9114"/>
    <n v="0.04"/>
    <n v="364.56"/>
    <n v="8749.44"/>
    <n v="81"/>
    <n v="8830.44"/>
    <x v="3"/>
  </r>
  <r>
    <s v="6300-1"/>
    <s v="Dana Kaydos"/>
    <s v="152 Bunnerong Road,Eastgardens"/>
    <s v="Mumbai"/>
    <x v="589"/>
    <x v="1"/>
    <x v="1"/>
    <x v="8"/>
    <x v="1"/>
    <s v="Aluminum Document Frame"/>
    <x v="2"/>
    <x v="3"/>
    <s v="Regular Air"/>
    <d v="2022-05-22T00:00:00"/>
    <n v="550"/>
    <n v="1222"/>
    <n v="672"/>
    <n v="10"/>
    <n v="12220"/>
    <n v="0.01"/>
    <n v="122.2"/>
    <n v="12097.8"/>
    <n v="285"/>
    <n v="12382.8"/>
    <x v="3"/>
  </r>
  <r>
    <s v="6301-1"/>
    <s v="Eric Barreto"/>
    <s v="14 Money Street"/>
    <s v="Goa"/>
    <x v="589"/>
    <x v="2"/>
    <x v="3"/>
    <x v="4"/>
    <x v="1"/>
    <s v="Ames Color-File Green Diamond Border X-ray Mailers"/>
    <x v="0"/>
    <x v="0"/>
    <s v="Regular Air"/>
    <d v="2022-05-21T00:00:00"/>
    <n v="5207"/>
    <n v="8398"/>
    <n v="3191"/>
    <n v="46"/>
    <n v="386308"/>
    <n v="0.06"/>
    <n v="23178.48"/>
    <n v="363129.52"/>
    <n v="501"/>
    <n v="363630.52"/>
    <x v="3"/>
  </r>
  <r>
    <s v="6302-1"/>
    <s v="John Lucas"/>
    <s v="188 Pitt Street,Mumbai"/>
    <s v="Mumbai"/>
    <x v="589"/>
    <x v="1"/>
    <x v="1"/>
    <x v="8"/>
    <x v="1"/>
    <s v="Multi-Use Personal File Cart and Caster Set, Three Stacking Bins"/>
    <x v="0"/>
    <x v="0"/>
    <s v="Regular Air"/>
    <d v="2022-05-22T00:00:00"/>
    <n v="1495"/>
    <n v="3476"/>
    <n v="1981"/>
    <n v="47"/>
    <n v="163372"/>
    <n v="0.09"/>
    <n v="14703.48"/>
    <n v="148668.51999999999"/>
    <n v="822.00000000000011"/>
    <n v="149490.51999999999"/>
    <x v="3"/>
  </r>
  <r>
    <s v="6303-1"/>
    <s v="Thais Sissman"/>
    <s v="8 Orange Street"/>
    <s v="Goa"/>
    <x v="590"/>
    <x v="2"/>
    <x v="1"/>
    <x v="8"/>
    <x v="4"/>
    <s v="Beekin 6 Outlet Metallic Surge Strip"/>
    <x v="0"/>
    <x v="0"/>
    <s v="Regular Air"/>
    <d v="2022-05-24T00:00:00"/>
    <n v="446"/>
    <n v="1089"/>
    <n v="643"/>
    <n v="1"/>
    <n v="1089"/>
    <n v="0"/>
    <n v="0"/>
    <n v="1089"/>
    <n v="450"/>
    <n v="1539"/>
    <x v="3"/>
  </r>
  <r>
    <s v="6304-1"/>
    <s v="Eva Jacobs"/>
    <s v="Westfield 1 Anderson St,Chatswood"/>
    <s v="Mumbai"/>
    <x v="590"/>
    <x v="1"/>
    <x v="0"/>
    <x v="3"/>
    <x v="3"/>
    <s v="Smiths General Use 3-Ring Binders"/>
    <x v="0"/>
    <x v="0"/>
    <s v="Regular Air"/>
    <d v="2022-05-23T00:00:00"/>
    <n v="118"/>
    <n v="188"/>
    <n v="70"/>
    <n v="22"/>
    <n v="4136"/>
    <n v="0.09"/>
    <n v="372.24"/>
    <n v="3763.76"/>
    <n v="149"/>
    <n v="3912.76"/>
    <x v="3"/>
  </r>
  <r>
    <s v="6306-1"/>
    <s v="Daniel Lacy"/>
    <s v="85-113 Dunning Ave,Roseberry"/>
    <s v="Mumbai"/>
    <x v="591"/>
    <x v="1"/>
    <x v="3"/>
    <x v="11"/>
    <x v="0"/>
    <s v="DrawIt Pizazz Goatercolor Pencils, 10-Color Set with Brush"/>
    <x v="0"/>
    <x v="1"/>
    <s v="Express Air"/>
    <d v="2022-05-24T00:00:00"/>
    <n v="239"/>
    <n v="426"/>
    <n v="187"/>
    <n v="5"/>
    <n v="2130"/>
    <n v="0.01"/>
    <n v="21.3"/>
    <n v="2108.6999999999998"/>
    <n v="120"/>
    <n v="2228.6999999999998"/>
    <x v="3"/>
  </r>
  <r>
    <s v="6307-1"/>
    <s v="Jim Karlsson"/>
    <s v="1-2/299 Sussex St,Mumbai"/>
    <s v="Mumbai"/>
    <x v="592"/>
    <x v="1"/>
    <x v="3"/>
    <x v="9"/>
    <x v="4"/>
    <s v="Airmail Envelopes"/>
    <x v="0"/>
    <x v="0"/>
    <s v="Regular Air"/>
    <d v="2022-05-27T00:00:00"/>
    <n v="5204"/>
    <n v="8393"/>
    <n v="3189"/>
    <n v="5"/>
    <n v="41965"/>
    <n v="0.04"/>
    <n v="1678.6000000000001"/>
    <n v="40286.400000000001"/>
    <n v="1998.9999999999998"/>
    <n v="42285.4"/>
    <x v="3"/>
  </r>
  <r>
    <s v="6309-1"/>
    <s v="Lela Donovan"/>
    <s v="255 Devonshire St,Surry Hills"/>
    <s v="Mumbai"/>
    <x v="593"/>
    <x v="1"/>
    <x v="1"/>
    <x v="9"/>
    <x v="3"/>
    <s v="Artisan Printable Repositionable Plastic Tabs"/>
    <x v="0"/>
    <x v="0"/>
    <s v="Regular Air"/>
    <d v="2022-05-27T00:00:00"/>
    <n v="533"/>
    <n v="860"/>
    <n v="327"/>
    <n v="1"/>
    <n v="860"/>
    <n v="0.06"/>
    <n v="51.6"/>
    <n v="808.4"/>
    <n v="619"/>
    <n v="1427.4"/>
    <x v="3"/>
  </r>
  <r>
    <s v="6311-1"/>
    <s v="Peter Buhler"/>
    <s v="2-4 College Street, Darlinghurst"/>
    <s v="Mumbai"/>
    <x v="594"/>
    <x v="1"/>
    <x v="2"/>
    <x v="3"/>
    <x v="4"/>
    <s v="Multi-Use Personal File Cart and Caster Set, Three Stacking Bins"/>
    <x v="0"/>
    <x v="0"/>
    <s v="Regular Air"/>
    <d v="2022-05-30T00:00:00"/>
    <n v="1495"/>
    <n v="3476"/>
    <n v="1981"/>
    <n v="32"/>
    <n v="111232"/>
    <n v="0.02"/>
    <n v="2224.64"/>
    <n v="109007.36"/>
    <n v="822.00000000000011"/>
    <n v="109829.36"/>
    <x v="3"/>
  </r>
  <r>
    <s v="6313-1"/>
    <s v="Emily Grady"/>
    <s v="14 Money Street"/>
    <s v="Goa"/>
    <x v="595"/>
    <x v="2"/>
    <x v="0"/>
    <x v="4"/>
    <x v="4"/>
    <s v="TechSavi Internet Navigator Keyboard"/>
    <x v="1"/>
    <x v="0"/>
    <s v="Regular Air"/>
    <d v="2022-05-30T00:00:00"/>
    <n v="620"/>
    <n v="3098"/>
    <n v="2478"/>
    <n v="24"/>
    <n v="74352"/>
    <n v="0.08"/>
    <n v="5948.16"/>
    <n v="68403.839999999997"/>
    <n v="400"/>
    <n v="68803.839999999997"/>
    <x v="3"/>
  </r>
  <r>
    <s v="6315-1"/>
    <s v="Christy Brittain"/>
    <s v="Shop 1, 186-190 Church Street,Parramatta;46a Macleay Street,Potts Point"/>
    <s v="Mumbai"/>
    <x v="596"/>
    <x v="1"/>
    <x v="2"/>
    <x v="11"/>
    <x v="2"/>
    <s v="Office Shears by Apex"/>
    <x v="0"/>
    <x v="3"/>
    <s v="Regular Air"/>
    <d v="2022-06-02T00:00:00"/>
    <n v="94"/>
    <n v="208"/>
    <n v="114"/>
    <n v="49"/>
    <n v="10192"/>
    <n v="0.08"/>
    <n v="815.36"/>
    <n v="9376.64"/>
    <n v="256"/>
    <n v="9632.64"/>
    <x v="3"/>
  </r>
  <r>
    <s v="6316-1"/>
    <s v="Bill Donatelli"/>
    <s v="101 Murray Street, Goa"/>
    <s v="Goa"/>
    <x v="596"/>
    <x v="2"/>
    <x v="3"/>
    <x v="4"/>
    <x v="0"/>
    <s v="TechSavi Cordless Access Keyboard"/>
    <x v="1"/>
    <x v="0"/>
    <s v="Regular Air"/>
    <d v="2022-06-03T00:00:00"/>
    <n v="1470"/>
    <n v="2999"/>
    <n v="1529"/>
    <n v="1"/>
    <n v="2999"/>
    <n v="0.04"/>
    <n v="119.96000000000001"/>
    <n v="2879.04"/>
    <n v="550"/>
    <n v="3429.04"/>
    <x v="3"/>
  </r>
  <r>
    <s v="6317-1"/>
    <s v="Jim Kriz"/>
    <s v="85-113 Dunning Ave,Roseberry"/>
    <s v="Mumbai"/>
    <x v="597"/>
    <x v="1"/>
    <x v="2"/>
    <x v="11"/>
    <x v="1"/>
    <s v="Smiths Bulk Pack Metal Binder Clips"/>
    <x v="0"/>
    <x v="1"/>
    <s v="Regular Air"/>
    <d v="2022-06-04T00:00:00"/>
    <n v="395"/>
    <n v="608"/>
    <n v="213"/>
    <n v="50"/>
    <n v="30400"/>
    <n v="0.09"/>
    <n v="2736"/>
    <n v="27664"/>
    <n v="182"/>
    <n v="27846"/>
    <x v="3"/>
  </r>
  <r>
    <s v="6319-1"/>
    <s v="Brad Eason"/>
    <s v="8/2 EdGoard Street, Goa"/>
    <s v="Mumbai"/>
    <x v="598"/>
    <x v="1"/>
    <x v="3"/>
    <x v="3"/>
    <x v="1"/>
    <s v="Artisan 481 Labels"/>
    <x v="0"/>
    <x v="0"/>
    <s v="Regular Air"/>
    <d v="2022-06-04T00:00:00"/>
    <n v="194"/>
    <n v="308"/>
    <n v="114"/>
    <n v="11"/>
    <n v="3388"/>
    <n v="0.03"/>
    <n v="101.64"/>
    <n v="3286.36"/>
    <n v="99"/>
    <n v="3385.36"/>
    <x v="3"/>
  </r>
  <r>
    <s v="6320-1"/>
    <s v="Jeremy Farry"/>
    <s v="181 Enmore Rd,Enmore"/>
    <s v="Mumbai"/>
    <x v="598"/>
    <x v="1"/>
    <x v="3"/>
    <x v="13"/>
    <x v="3"/>
    <s v="OIC Thumb-Tacks"/>
    <x v="0"/>
    <x v="1"/>
    <s v="Regular Air"/>
    <d v="2022-06-05T00:00:00"/>
    <n v="71"/>
    <n v="113.99999999999999"/>
    <n v="42.999999999999986"/>
    <n v="3"/>
    <n v="341.99999999999994"/>
    <n v="0.1"/>
    <n v="34.199999999999996"/>
    <n v="307.79999999999995"/>
    <n v="70"/>
    <n v="377.79999999999995"/>
    <x v="3"/>
  </r>
  <r>
    <s v="6321-1"/>
    <s v="Chuck Clark"/>
    <s v="101 Murray Street"/>
    <s v="Goa"/>
    <x v="599"/>
    <x v="2"/>
    <x v="1"/>
    <x v="8"/>
    <x v="1"/>
    <s v="Steady Liquid Accent Tank-Style Highlighters"/>
    <x v="0"/>
    <x v="1"/>
    <s v="Regular Air"/>
    <d v="2022-06-12T00:00:00"/>
    <n v="131"/>
    <n v="284"/>
    <n v="153"/>
    <n v="9"/>
    <n v="2556"/>
    <n v="0.08"/>
    <n v="204.48000000000002"/>
    <n v="2351.52"/>
    <n v="93"/>
    <n v="2444.52"/>
    <x v="3"/>
  </r>
  <r>
    <s v="6322-1"/>
    <s v="Delhiky Freymann"/>
    <s v="501 George St,Mumbai"/>
    <s v="Mumbai"/>
    <x v="600"/>
    <x v="1"/>
    <x v="0"/>
    <x v="6"/>
    <x v="1"/>
    <s v="Adesso Programmable 142-Key Keyboard"/>
    <x v="1"/>
    <x v="0"/>
    <s v="Regular Air"/>
    <d v="2022-06-15T00:00:00"/>
    <n v="3202.0000000000005"/>
    <n v="15247.999999999998"/>
    <n v="12045.999999999998"/>
    <n v="12"/>
    <n v="182975.99999999997"/>
    <n v="0.1"/>
    <n v="18297.599999999999"/>
    <n v="164678.39999999997"/>
    <n v="400"/>
    <n v="165078.39999999997"/>
    <x v="3"/>
  </r>
  <r>
    <s v="6324-1"/>
    <s v="Vivek Grady"/>
    <s v="99 Lygon Street,East BruMaharashtraick"/>
    <s v="Delhi"/>
    <x v="601"/>
    <x v="0"/>
    <x v="0"/>
    <x v="1"/>
    <x v="2"/>
    <s v="1726 Digital AMaharashtraering Machine"/>
    <x v="1"/>
    <x v="4"/>
    <s v="Regular Air"/>
    <d v="2022-06-14T00:00:00"/>
    <n v="882"/>
    <n v="2099"/>
    <n v="1217"/>
    <n v="2"/>
    <n v="4198"/>
    <n v="0.01"/>
    <n v="41.980000000000004"/>
    <n v="4156.0200000000004"/>
    <n v="480.99999999999994"/>
    <n v="4637.0200000000004"/>
    <x v="3"/>
  </r>
  <r>
    <s v="6325-1"/>
    <s v="EdGoard Nazzal"/>
    <s v="2a/285A Crown St,Surry Hills"/>
    <s v="Mumbai"/>
    <x v="601"/>
    <x v="1"/>
    <x v="0"/>
    <x v="4"/>
    <x v="0"/>
    <s v="Adesso Programmable 142-Key Keyboard"/>
    <x v="1"/>
    <x v="0"/>
    <s v="Regular Air"/>
    <d v="2022-06-16T00:00:00"/>
    <n v="3202.0000000000005"/>
    <n v="15247.999999999998"/>
    <n v="12045.999999999998"/>
    <n v="37"/>
    <n v="564175.99999999988"/>
    <n v="0.1"/>
    <n v="56417.599999999991"/>
    <n v="507758.39999999991"/>
    <n v="400"/>
    <n v="508158.39999999991"/>
    <x v="3"/>
  </r>
  <r>
    <s v="6325-2"/>
    <s v="EdGoard Nazzal"/>
    <s v="2a/285A Crown St,Surry Hills"/>
    <s v="Mumbai"/>
    <x v="601"/>
    <x v="1"/>
    <x v="0"/>
    <x v="4"/>
    <x v="0"/>
    <s v="Laser DVD-RAM discs"/>
    <x v="1"/>
    <x v="3"/>
    <s v="Regular Air"/>
    <d v="2022-06-16T00:00:00"/>
    <n v="2018"/>
    <n v="3540.9999999999995"/>
    <n v="1522.9999999999995"/>
    <n v="30"/>
    <n v="106229.99999999999"/>
    <n v="0.08"/>
    <n v="8498.4"/>
    <n v="97731.599999999991"/>
    <n v="199"/>
    <n v="97930.599999999991"/>
    <x v="3"/>
  </r>
  <r>
    <s v="6327-1"/>
    <s v="Christina Anderson"/>
    <s v="438 Delhitoria Avenue,Chatswood"/>
    <s v="Mumbai"/>
    <x v="601"/>
    <x v="1"/>
    <x v="1"/>
    <x v="5"/>
    <x v="1"/>
    <s v="Multimedia Mailers"/>
    <x v="0"/>
    <x v="0"/>
    <s v="Express Air"/>
    <d v="2022-06-15T00:00:00"/>
    <n v="9939"/>
    <n v="16293"/>
    <n v="6354"/>
    <n v="36"/>
    <n v="586548"/>
    <n v="0.05"/>
    <n v="29327.4"/>
    <n v="557220.6"/>
    <n v="1998.9999999999998"/>
    <n v="559219.6"/>
    <x v="3"/>
  </r>
  <r>
    <s v="6328-1"/>
    <s v="Vivek Grady"/>
    <s v="99 Lygon Street,East BruMaharashtraick"/>
    <s v="Delhi"/>
    <x v="601"/>
    <x v="0"/>
    <x v="0"/>
    <x v="1"/>
    <x v="2"/>
    <s v="OIC Thumb-Tacks"/>
    <x v="0"/>
    <x v="1"/>
    <s v="Regular Air"/>
    <d v="2022-06-19T00:00:00"/>
    <n v="71"/>
    <n v="113.99999999999999"/>
    <n v="42.999999999999986"/>
    <n v="31"/>
    <n v="3533.9999999999995"/>
    <n v="7.0000000000000007E-2"/>
    <n v="247.38"/>
    <n v="3286.6199999999994"/>
    <n v="70"/>
    <n v="3356.6199999999994"/>
    <x v="3"/>
  </r>
  <r>
    <s v="6329-1"/>
    <s v="Arthur Prichep"/>
    <s v="14/76 Newcastle Street, Goa"/>
    <s v="Mumbai"/>
    <x v="602"/>
    <x v="1"/>
    <x v="0"/>
    <x v="4"/>
    <x v="2"/>
    <s v="Artisan Flip-Chart Easel Binder, Black"/>
    <x v="0"/>
    <x v="0"/>
    <s v="Regular Air"/>
    <d v="2022-06-17T00:00:00"/>
    <n v="1388"/>
    <n v="2238"/>
    <n v="850"/>
    <n v="11"/>
    <n v="24618"/>
    <n v="0.01"/>
    <n v="246.18"/>
    <n v="24371.82"/>
    <n v="1510"/>
    <n v="25881.82"/>
    <x v="3"/>
  </r>
  <r>
    <s v="6330-1"/>
    <s v="Neil Knudson"/>
    <s v="4A Lyons St,Strathfield"/>
    <s v="Mumbai"/>
    <x v="602"/>
    <x v="1"/>
    <x v="1"/>
    <x v="8"/>
    <x v="3"/>
    <s v="Steady EarthWrite Recycled Pencils, Medium Soft, #2"/>
    <x v="0"/>
    <x v="1"/>
    <s v="Express Air"/>
    <d v="2022-06-17T00:00:00"/>
    <n v="90"/>
    <n v="210"/>
    <n v="120"/>
    <n v="31"/>
    <n v="6510"/>
    <n v="0.08"/>
    <n v="520.79999999999995"/>
    <n v="5989.2"/>
    <n v="70"/>
    <n v="6059.2"/>
    <x v="3"/>
  </r>
  <r>
    <s v="6332-1"/>
    <s v="Shaun Weien"/>
    <s v="310 Goattle St,Ultimo"/>
    <s v="Mumbai"/>
    <x v="603"/>
    <x v="1"/>
    <x v="0"/>
    <x v="9"/>
    <x v="2"/>
    <s v="UGen RF Keyboard"/>
    <x v="1"/>
    <x v="0"/>
    <s v="Regular Air"/>
    <d v="2022-06-20T00:00:00"/>
    <n v="8159"/>
    <n v="15999"/>
    <n v="7840"/>
    <n v="31"/>
    <n v="495969"/>
    <n v="0.01"/>
    <n v="4959.6900000000005"/>
    <n v="491009.31"/>
    <n v="550"/>
    <n v="491559.31"/>
    <x v="3"/>
  </r>
  <r>
    <s v="6333-1"/>
    <s v="John Huston"/>
    <s v="154 Castlereagh St,Mumbai"/>
    <s v="Mumbai"/>
    <x v="604"/>
    <x v="1"/>
    <x v="2"/>
    <x v="6"/>
    <x v="4"/>
    <s v="Apex Preferred Stainless Steel Scissors"/>
    <x v="0"/>
    <x v="3"/>
    <s v="Regular Air"/>
    <d v="2022-06-20T00:00:00"/>
    <n v="250"/>
    <n v="568"/>
    <n v="318"/>
    <n v="27"/>
    <n v="15336"/>
    <n v="0.03"/>
    <n v="460.08"/>
    <n v="14875.92"/>
    <n v="360"/>
    <n v="15235.92"/>
    <x v="3"/>
  </r>
  <r>
    <s v="6335-1"/>
    <s v="Clay Ludtke"/>
    <s v="7 Khartoum Rd,Macquarie Park"/>
    <s v="Mumbai"/>
    <x v="605"/>
    <x v="1"/>
    <x v="2"/>
    <x v="12"/>
    <x v="0"/>
    <s v="DrawIt Colored Pencils, 48-Color Set"/>
    <x v="0"/>
    <x v="1"/>
    <s v="Regular Air"/>
    <d v="2022-06-21T00:00:00"/>
    <n v="2156"/>
    <n v="3654.9999999999995"/>
    <n v="1498.9999999999995"/>
    <n v="34"/>
    <n v="124269.99999999999"/>
    <n v="0.1"/>
    <n v="12427"/>
    <n v="111842.99999999999"/>
    <n v="1389"/>
    <n v="113231.99999999999"/>
    <x v="3"/>
  </r>
  <r>
    <s v="6336-1"/>
    <s v="Harold Dahlen"/>
    <s v="53-55 Liverpool St,Mumbai"/>
    <s v="Mumbai"/>
    <x v="605"/>
    <x v="1"/>
    <x v="2"/>
    <x v="8"/>
    <x v="4"/>
    <s v="Pizazz Drawing Pencil Set"/>
    <x v="0"/>
    <x v="1"/>
    <s v="Express Air"/>
    <d v="2022-06-20T00:00:00"/>
    <n v="153"/>
    <n v="278"/>
    <n v="125"/>
    <n v="47"/>
    <n v="13066"/>
    <n v="0.1"/>
    <n v="1306.6000000000001"/>
    <n v="11759.4"/>
    <n v="134"/>
    <n v="11893.4"/>
    <x v="3"/>
  </r>
  <r>
    <s v="6336-2"/>
    <s v="Harold Dahlen"/>
    <s v="53-55 Liverpool St,Mumbai"/>
    <s v="Mumbai"/>
    <x v="605"/>
    <x v="1"/>
    <x v="2"/>
    <x v="8"/>
    <x v="4"/>
    <s v="Smiths Metal Binder Clips"/>
    <x v="0"/>
    <x v="1"/>
    <s v="Regular Air"/>
    <d v="2022-06-23T00:00:00"/>
    <n v="160"/>
    <n v="262"/>
    <n v="102"/>
    <n v="30"/>
    <n v="7860"/>
    <n v="0.05"/>
    <n v="393"/>
    <n v="7467"/>
    <n v="80"/>
    <n v="7547"/>
    <x v="3"/>
  </r>
  <r>
    <s v="6337-1"/>
    <s v="Cindy Chapman"/>
    <s v="101 Murray Street"/>
    <s v="Goa"/>
    <x v="606"/>
    <x v="2"/>
    <x v="1"/>
    <x v="8"/>
    <x v="3"/>
    <s v="Wirebound Voice Message Log Book"/>
    <x v="0"/>
    <x v="1"/>
    <s v="Regular Air"/>
    <d v="2022-06-27T00:00:00"/>
    <n v="290"/>
    <n v="476"/>
    <n v="186"/>
    <n v="5"/>
    <n v="2380"/>
    <n v="0.09"/>
    <n v="214.2"/>
    <n v="2165.8000000000002"/>
    <n v="88"/>
    <n v="2253.8000000000002"/>
    <x v="3"/>
  </r>
  <r>
    <s v="6338-1"/>
    <s v="Joseph Airdo"/>
    <s v="Westfield Mumbai,Mumbai"/>
    <s v="Mumbai"/>
    <x v="607"/>
    <x v="1"/>
    <x v="1"/>
    <x v="5"/>
    <x v="4"/>
    <s v="Artisan Durable Binders"/>
    <x v="0"/>
    <x v="0"/>
    <s v="Regular Air"/>
    <d v="2022-06-30T00:00:00"/>
    <n v="184"/>
    <n v="288"/>
    <n v="104"/>
    <n v="25"/>
    <n v="7200"/>
    <n v="0.04"/>
    <n v="288"/>
    <n v="6912"/>
    <n v="149"/>
    <n v="7061"/>
    <x v="3"/>
  </r>
  <r>
    <s v="6339-1"/>
    <s v="Cyma Kinney"/>
    <s v="10 Lake Street"/>
    <s v="Goa"/>
    <x v="608"/>
    <x v="2"/>
    <x v="3"/>
    <x v="4"/>
    <x v="2"/>
    <s v="Alto Memo Cubes"/>
    <x v="0"/>
    <x v="1"/>
    <s v="Express Air"/>
    <d v="2022-07-04T00:00:00"/>
    <n v="332"/>
    <n v="518"/>
    <n v="186"/>
    <n v="1"/>
    <n v="518"/>
    <n v="0.02"/>
    <n v="10.36"/>
    <n v="507.64"/>
    <n v="204"/>
    <n v="711.64"/>
    <x v="3"/>
  </r>
  <r>
    <s v="6339-2"/>
    <s v="Cyma Kinney"/>
    <s v="10 Lake Street"/>
    <s v="Goa"/>
    <x v="608"/>
    <x v="2"/>
    <x v="3"/>
    <x v="4"/>
    <x v="2"/>
    <s v="Artisan Hi-Liter Smear-Safe Highlighters"/>
    <x v="0"/>
    <x v="1"/>
    <s v="Regular Air"/>
    <d v="2022-07-03T00:00:00"/>
    <n v="298"/>
    <n v="584"/>
    <n v="286"/>
    <n v="4"/>
    <n v="2336"/>
    <n v="0.09"/>
    <n v="210.23999999999998"/>
    <n v="2125.7600000000002"/>
    <n v="83"/>
    <n v="2208.7600000000002"/>
    <x v="3"/>
  </r>
  <r>
    <s v="6340-1"/>
    <s v="Brian DeCherney"/>
    <s v="523 King St,Newtown"/>
    <s v="Mumbai"/>
    <x v="608"/>
    <x v="1"/>
    <x v="1"/>
    <x v="9"/>
    <x v="1"/>
    <s v="Artisan 478 Labels"/>
    <x v="0"/>
    <x v="0"/>
    <s v="Regular Air"/>
    <d v="2022-07-01T00:00:00"/>
    <n v="314"/>
    <n v="491"/>
    <n v="177"/>
    <n v="28"/>
    <n v="13748"/>
    <n v="0.08"/>
    <n v="1099.8399999999999"/>
    <n v="12648.16"/>
    <n v="50"/>
    <n v="12698.16"/>
    <x v="3"/>
  </r>
  <r>
    <s v="6342-1"/>
    <s v="Matthew Clasen"/>
    <s v="Macquarie Centre Cnr Herring Road &amp; Goaterloo Road,Macquarie Park"/>
    <s v="Mumbai"/>
    <x v="609"/>
    <x v="1"/>
    <x v="2"/>
    <x v="3"/>
    <x v="2"/>
    <s v="Artisan Flip-Chart Easel Binder, Black"/>
    <x v="0"/>
    <x v="0"/>
    <s v="Regular Air"/>
    <d v="2022-07-02T00:00:00"/>
    <n v="1388"/>
    <n v="2238"/>
    <n v="850"/>
    <n v="9"/>
    <n v="20142"/>
    <n v="0.03"/>
    <n v="604.26"/>
    <n v="19537.740000000002"/>
    <n v="1510"/>
    <n v="21047.74"/>
    <x v="3"/>
  </r>
  <r>
    <s v="6343-1"/>
    <s v="Lindsay Castell"/>
    <s v="Qantas Domestic Terminal,Mascot"/>
    <s v="Mumbai"/>
    <x v="609"/>
    <x v="1"/>
    <x v="1"/>
    <x v="4"/>
    <x v="0"/>
    <s v="Bagged Rubber Bands"/>
    <x v="0"/>
    <x v="1"/>
    <s v="Regular Air"/>
    <d v="2022-07-01T00:00:00"/>
    <n v="24"/>
    <n v="126"/>
    <n v="102"/>
    <n v="47"/>
    <n v="5922"/>
    <n v="0"/>
    <n v="0"/>
    <n v="5922"/>
    <n v="70"/>
    <n v="5992"/>
    <x v="3"/>
  </r>
  <r>
    <s v="6345-1"/>
    <s v="Susan Pistek"/>
    <s v="2a/285A Crown St,Surry Hills"/>
    <s v="Mumbai"/>
    <x v="610"/>
    <x v="1"/>
    <x v="0"/>
    <x v="4"/>
    <x v="0"/>
    <s v="Artisan 474 Labels"/>
    <x v="0"/>
    <x v="0"/>
    <s v="Regular Air"/>
    <d v="2022-07-04T00:00:00"/>
    <n v="184"/>
    <n v="288"/>
    <n v="104"/>
    <n v="18"/>
    <n v="5184"/>
    <n v="0.03"/>
    <n v="155.51999999999998"/>
    <n v="5028.4799999999996"/>
    <n v="99"/>
    <n v="5127.4799999999996"/>
    <x v="3"/>
  </r>
  <r>
    <s v="6346-1"/>
    <s v="Astrea Jones"/>
    <s v="14 Knebworth Avenue, Goa"/>
    <s v="Mumbai"/>
    <x v="610"/>
    <x v="1"/>
    <x v="1"/>
    <x v="2"/>
    <x v="1"/>
    <s v="Smiths Metal Binder Clips"/>
    <x v="0"/>
    <x v="1"/>
    <s v="Regular Air"/>
    <d v="2022-07-04T00:00:00"/>
    <n v="160"/>
    <n v="262"/>
    <n v="102"/>
    <n v="16"/>
    <n v="4192"/>
    <n v="0.09"/>
    <n v="377.28"/>
    <n v="3814.7200000000003"/>
    <n v="80"/>
    <n v="3894.7200000000003"/>
    <x v="3"/>
  </r>
  <r>
    <s v="6347-1"/>
    <s v="Randy Ferguson"/>
    <s v="438 Delhitoria Avenue,Chatswood"/>
    <s v="Mumbai"/>
    <x v="610"/>
    <x v="1"/>
    <x v="0"/>
    <x v="5"/>
    <x v="2"/>
    <s v="Aluminum Document Frame"/>
    <x v="2"/>
    <x v="3"/>
    <s v="Regular Air"/>
    <d v="2022-07-09T00:00:00"/>
    <n v="550"/>
    <n v="1222"/>
    <n v="672"/>
    <n v="46"/>
    <n v="56212"/>
    <n v="0.03"/>
    <n v="1686.36"/>
    <n v="54525.64"/>
    <n v="285"/>
    <n v="54810.64"/>
    <x v="3"/>
  </r>
  <r>
    <s v="6348-1"/>
    <s v="Philip Fox"/>
    <s v="73 York St,Mumbai"/>
    <s v="Mumbai"/>
    <x v="611"/>
    <x v="1"/>
    <x v="0"/>
    <x v="8"/>
    <x v="4"/>
    <s v="Assorted Color Push Pins"/>
    <x v="0"/>
    <x v="1"/>
    <s v="Regular Air"/>
    <d v="2022-07-05T00:00:00"/>
    <n v="87"/>
    <n v="181"/>
    <n v="94"/>
    <n v="50"/>
    <n v="9050"/>
    <n v="0.08"/>
    <n v="724"/>
    <n v="8326"/>
    <n v="75"/>
    <n v="8401"/>
    <x v="3"/>
  </r>
  <r>
    <s v="6349-1"/>
    <s v="Denise Monton"/>
    <s v="2/797 Botany Rd,Rosebery"/>
    <s v="Mumbai"/>
    <x v="612"/>
    <x v="1"/>
    <x v="0"/>
    <x v="6"/>
    <x v="3"/>
    <s v="Artisan Poly Binder Pockets"/>
    <x v="0"/>
    <x v="0"/>
    <s v="Express Air"/>
    <d v="2022-07-07T00:00:00"/>
    <n v="225.99999999999997"/>
    <n v="358"/>
    <n v="132.00000000000003"/>
    <n v="36"/>
    <n v="12888"/>
    <n v="0.04"/>
    <n v="515.52"/>
    <n v="12372.48"/>
    <n v="547"/>
    <n v="12919.48"/>
    <x v="3"/>
  </r>
  <r>
    <s v="6351-1"/>
    <s v="Thea Hendricks"/>
    <s v="412 BruMaharashtraick St,Fitzroy"/>
    <s v="Delhi"/>
    <x v="613"/>
    <x v="0"/>
    <x v="0"/>
    <x v="1"/>
    <x v="0"/>
    <s v="Pizazz Dustless Chalk Sticks"/>
    <x v="0"/>
    <x v="1"/>
    <s v="Regular Air"/>
    <d v="2022-07-08T00:00:00"/>
    <n v="109.00000000000001"/>
    <n v="168"/>
    <n v="58.999999999999986"/>
    <n v="50"/>
    <n v="8400"/>
    <n v="0.09"/>
    <n v="756"/>
    <n v="7644"/>
    <n v="100"/>
    <n v="7744"/>
    <x v="3"/>
  </r>
  <r>
    <s v="6352-1"/>
    <s v="Katherine Murray"/>
    <s v="18 Whistler St,Mumbai"/>
    <s v="Mumbai"/>
    <x v="614"/>
    <x v="1"/>
    <x v="0"/>
    <x v="3"/>
    <x v="4"/>
    <s v="Wirebound Message Book, 4 per Page"/>
    <x v="0"/>
    <x v="1"/>
    <s v="Regular Air"/>
    <d v="2022-07-12T00:00:00"/>
    <n v="348"/>
    <n v="543"/>
    <n v="195"/>
    <n v="2"/>
    <n v="1086"/>
    <n v="0.03"/>
    <n v="32.58"/>
    <n v="1053.42"/>
    <n v="95"/>
    <n v="1148.42"/>
    <x v="3"/>
  </r>
  <r>
    <s v="6353-1"/>
    <s v="Debra Catini"/>
    <s v="506 SGoan Street,Richmond"/>
    <s v="Delhi"/>
    <x v="615"/>
    <x v="0"/>
    <x v="3"/>
    <x v="1"/>
    <x v="4"/>
    <s v="Artisan Hanging File Binders"/>
    <x v="0"/>
    <x v="0"/>
    <s v="Regular Air"/>
    <d v="2022-07-13T00:00:00"/>
    <n v="365"/>
    <n v="598"/>
    <n v="233"/>
    <n v="22"/>
    <n v="13156"/>
    <n v="7.0000000000000007E-2"/>
    <n v="920.92000000000007"/>
    <n v="12235.08"/>
    <n v="149"/>
    <n v="12384.08"/>
    <x v="3"/>
  </r>
  <r>
    <s v="6354-1"/>
    <s v="Maribeth Dona"/>
    <s v="8 Rankins Lane ,Delhi"/>
    <s v="Delhi"/>
    <x v="616"/>
    <x v="0"/>
    <x v="0"/>
    <x v="1"/>
    <x v="0"/>
    <s v="Adesso Programmable 142-Key Keyboard"/>
    <x v="1"/>
    <x v="0"/>
    <s v="Regular Air"/>
    <d v="2022-07-18T00:00:00"/>
    <n v="3202.0000000000005"/>
    <n v="15247.999999999998"/>
    <n v="12045.999999999998"/>
    <n v="2"/>
    <n v="30495.999999999996"/>
    <n v="0.03"/>
    <n v="914.87999999999988"/>
    <n v="29581.119999999995"/>
    <n v="400"/>
    <n v="29981.119999999995"/>
    <x v="3"/>
  </r>
  <r>
    <s v="6355-1"/>
    <s v="Kean Thornton"/>
    <s v="65 Palmerston Street"/>
    <s v="Goa"/>
    <x v="617"/>
    <x v="2"/>
    <x v="1"/>
    <x v="5"/>
    <x v="3"/>
    <s v="Steady Pocket Accent Highlighters"/>
    <x v="0"/>
    <x v="1"/>
    <s v="Regular Air"/>
    <d v="2022-07-18T00:00:00"/>
    <n v="93"/>
    <n v="160"/>
    <n v="67"/>
    <n v="39"/>
    <n v="6240"/>
    <n v="0.1"/>
    <n v="624"/>
    <n v="5616"/>
    <n v="129"/>
    <n v="5745"/>
    <x v="3"/>
  </r>
  <r>
    <s v="6356-1"/>
    <s v="Michelle HuthGoaite"/>
    <s v="155 Oxford Street,Darlinghurst"/>
    <s v="Mumbai"/>
    <x v="618"/>
    <x v="1"/>
    <x v="0"/>
    <x v="6"/>
    <x v="1"/>
    <s v="HFX 610 Color Digital Copier / Printer"/>
    <x v="1"/>
    <x v="5"/>
    <s v="Regular Air"/>
    <d v="2022-07-29T00:00:00"/>
    <n v="26999"/>
    <n v="44999"/>
    <n v="18000"/>
    <n v="3"/>
    <n v="134997"/>
    <n v="0.06"/>
    <n v="8099.82"/>
    <n v="126897.18"/>
    <n v="2449"/>
    <n v="129346.18"/>
    <x v="3"/>
  </r>
  <r>
    <s v="6358-1"/>
    <s v="Nicole Brennan"/>
    <s v="310 Goattle St,Ultimo"/>
    <s v="Mumbai"/>
    <x v="619"/>
    <x v="1"/>
    <x v="0"/>
    <x v="9"/>
    <x v="4"/>
    <s v="Artisan Flip-Chart Easel Binder, Black"/>
    <x v="0"/>
    <x v="0"/>
    <s v="Regular Air"/>
    <d v="2022-07-30T00:00:00"/>
    <n v="1388"/>
    <n v="2238"/>
    <n v="850"/>
    <n v="18"/>
    <n v="40284"/>
    <n v="0.05"/>
    <n v="2014.2"/>
    <n v="38269.800000000003"/>
    <n v="1510"/>
    <n v="39779.800000000003"/>
    <x v="3"/>
  </r>
  <r>
    <s v="6359-1"/>
    <s v="Dean Percer"/>
    <s v="222 Barkly St,St Kilda"/>
    <s v="Delhi"/>
    <x v="620"/>
    <x v="0"/>
    <x v="0"/>
    <x v="0"/>
    <x v="3"/>
    <s v="Deluxe RollaGoay Locking File with Drawer"/>
    <x v="0"/>
    <x v="0"/>
    <s v="Regular Air"/>
    <d v="2022-08-04T00:00:00"/>
    <n v="17883"/>
    <n v="41588"/>
    <n v="23705"/>
    <n v="4"/>
    <n v="166352"/>
    <n v="0.04"/>
    <n v="6654.08"/>
    <n v="159697.92000000001"/>
    <n v="1137"/>
    <n v="160834.92000000001"/>
    <x v="3"/>
  </r>
  <r>
    <s v="6361-1"/>
    <s v="Michael SteGoart"/>
    <s v="523 King St,Newtown"/>
    <s v="Mumbai"/>
    <x v="621"/>
    <x v="1"/>
    <x v="3"/>
    <x v="9"/>
    <x v="3"/>
    <s v="Smiths SlimLine Pencil Sharpener"/>
    <x v="0"/>
    <x v="3"/>
    <s v="Regular Air"/>
    <d v="2022-08-04T00:00:00"/>
    <n v="479"/>
    <n v="1197"/>
    <n v="718"/>
    <n v="49"/>
    <n v="58653"/>
    <n v="0.09"/>
    <n v="5278.7699999999995"/>
    <n v="53374.23"/>
    <n v="581"/>
    <n v="53955.23"/>
    <x v="3"/>
  </r>
  <r>
    <s v="6362-1"/>
    <s v="Bruce SteGoart"/>
    <s v="Westfield Mumbai,Mumbai"/>
    <s v="Mumbai"/>
    <x v="622"/>
    <x v="1"/>
    <x v="1"/>
    <x v="5"/>
    <x v="0"/>
    <s v="UGen Ultra Cordless Optical Suite"/>
    <x v="1"/>
    <x v="0"/>
    <s v="Regular Air"/>
    <d v="2022-08-06T00:00:00"/>
    <n v="5452"/>
    <n v="10097"/>
    <n v="4645"/>
    <n v="41"/>
    <n v="413977"/>
    <n v="0.03"/>
    <n v="12419.31"/>
    <n v="401557.69"/>
    <n v="718"/>
    <n v="402275.69"/>
    <x v="3"/>
  </r>
  <r>
    <s v="6364-1"/>
    <s v="Beth Thompson"/>
    <s v="101 Murray Street, Goa"/>
    <s v="Mumbai"/>
    <x v="623"/>
    <x v="1"/>
    <x v="1"/>
    <x v="11"/>
    <x v="0"/>
    <s v="Pizazz Drawing Pencil Set"/>
    <x v="0"/>
    <x v="1"/>
    <s v="Regular Air"/>
    <d v="2022-08-06T00:00:00"/>
    <n v="117"/>
    <n v="278"/>
    <n v="161"/>
    <n v="6"/>
    <n v="1668"/>
    <n v="0.01"/>
    <n v="16.68"/>
    <n v="1651.32"/>
    <n v="120"/>
    <n v="1771.32"/>
    <x v="3"/>
  </r>
  <r>
    <s v="6365-1"/>
    <s v="Maureen Gastineau"/>
    <s v="10 O'Connell St,Mumbai"/>
    <s v="Mumbai"/>
    <x v="624"/>
    <x v="1"/>
    <x v="2"/>
    <x v="9"/>
    <x v="3"/>
    <s v="Airmail Envelopes"/>
    <x v="0"/>
    <x v="0"/>
    <s v="Regular Air"/>
    <d v="2022-08-08T00:00:00"/>
    <n v="5204"/>
    <n v="8393"/>
    <n v="3189"/>
    <n v="37"/>
    <n v="310541"/>
    <n v="0.03"/>
    <n v="9316.23"/>
    <n v="301224.77"/>
    <n v="1998.9999999999998"/>
    <n v="303223.77"/>
    <x v="3"/>
  </r>
  <r>
    <s v="6367-1"/>
    <s v="Michelle Arnett"/>
    <s v="1-2/299 Sussex St,Mumbai"/>
    <s v="Mumbai"/>
    <x v="625"/>
    <x v="1"/>
    <x v="0"/>
    <x v="9"/>
    <x v="0"/>
    <s v="Artisan Binder Labels"/>
    <x v="0"/>
    <x v="0"/>
    <s v="Regular Air"/>
    <d v="2022-08-09T00:00:00"/>
    <n v="245.00000000000003"/>
    <n v="389"/>
    <n v="143.99999999999997"/>
    <n v="18"/>
    <n v="7002"/>
    <n v="0.04"/>
    <n v="280.08"/>
    <n v="6721.92"/>
    <n v="701"/>
    <n v="7422.92"/>
    <x v="3"/>
  </r>
  <r>
    <s v="6369-1"/>
    <s v="Dennis Bolton"/>
    <s v="8 Quay Street,Haymarket"/>
    <s v="Mumbai"/>
    <x v="626"/>
    <x v="1"/>
    <x v="2"/>
    <x v="2"/>
    <x v="0"/>
    <s v="Artisan 487 Labels"/>
    <x v="0"/>
    <x v="0"/>
    <s v="Regular Air"/>
    <d v="2022-08-13T00:00:00"/>
    <n v="229"/>
    <n v="369"/>
    <n v="140"/>
    <n v="13"/>
    <n v="4797"/>
    <n v="0.04"/>
    <n v="191.88"/>
    <n v="4605.12"/>
    <n v="50"/>
    <n v="4655.12"/>
    <x v="3"/>
  </r>
  <r>
    <s v="6370-1"/>
    <s v="Sung Shariari"/>
    <s v="6/15 Cross Street,Double Bay"/>
    <s v="Mumbai"/>
    <x v="626"/>
    <x v="1"/>
    <x v="1"/>
    <x v="2"/>
    <x v="4"/>
    <s v="Bagged Rubber Bands"/>
    <x v="0"/>
    <x v="1"/>
    <s v="Regular Air"/>
    <d v="2022-08-13T00:00:00"/>
    <n v="24"/>
    <n v="126"/>
    <n v="102"/>
    <n v="34"/>
    <n v="4284"/>
    <n v="0"/>
    <n v="0"/>
    <n v="4284"/>
    <n v="70"/>
    <n v="4354"/>
    <x v="3"/>
  </r>
  <r>
    <s v="6371-1"/>
    <s v="Dave Hallsten"/>
    <s v="1 John St,Goaterloo"/>
    <s v="Mumbai"/>
    <x v="627"/>
    <x v="1"/>
    <x v="1"/>
    <x v="10"/>
    <x v="2"/>
    <s v="Artisan Binder Labels"/>
    <x v="0"/>
    <x v="0"/>
    <s v="Express Air"/>
    <d v="2022-08-20T00:00:00"/>
    <n v="245.00000000000003"/>
    <n v="389"/>
    <n v="143.99999999999997"/>
    <n v="30"/>
    <n v="11670"/>
    <n v="0.09"/>
    <n v="1050.3"/>
    <n v="10619.7"/>
    <n v="701"/>
    <n v="11320.7"/>
    <x v="3"/>
  </r>
  <r>
    <s v="6373-1"/>
    <s v="Pete Armstrong"/>
    <s v="506 SGoan Street,Richmond"/>
    <s v="Delhi"/>
    <x v="628"/>
    <x v="0"/>
    <x v="2"/>
    <x v="1"/>
    <x v="0"/>
    <s v="Wirebound Voice Message Log Book"/>
    <x v="0"/>
    <x v="1"/>
    <s v="Regular Air"/>
    <d v="2022-08-18T00:00:00"/>
    <n v="290"/>
    <n v="476"/>
    <n v="186"/>
    <n v="1"/>
    <n v="476"/>
    <n v="0.02"/>
    <n v="9.52"/>
    <n v="466.48"/>
    <n v="88"/>
    <n v="554.48"/>
    <x v="3"/>
  </r>
  <r>
    <s v="6374-1"/>
    <s v="Emily Grady"/>
    <s v="14 Money Street"/>
    <s v="Goa"/>
    <x v="629"/>
    <x v="2"/>
    <x v="0"/>
    <x v="4"/>
    <x v="0"/>
    <s v="Angle-D Binders with Locking Rings, Label Holders"/>
    <x v="0"/>
    <x v="0"/>
    <s v="Express Air"/>
    <d v="2022-08-20T00:00:00"/>
    <n v="453"/>
    <n v="730"/>
    <n v="277"/>
    <n v="41"/>
    <n v="29930"/>
    <n v="0.05"/>
    <n v="1496.5"/>
    <n v="28433.5"/>
    <n v="772"/>
    <n v="29205.5"/>
    <x v="3"/>
  </r>
  <r>
    <s v="6376-1"/>
    <s v="Vivek Grady"/>
    <s v="99 Lygon Street,East BruMaharashtraick"/>
    <s v="Delhi"/>
    <x v="629"/>
    <x v="0"/>
    <x v="0"/>
    <x v="1"/>
    <x v="2"/>
    <s v="Colored Envelopes"/>
    <x v="0"/>
    <x v="0"/>
    <s v="Regular Air"/>
    <d v="2022-08-22T00:00:00"/>
    <n v="225"/>
    <n v="369"/>
    <n v="144"/>
    <n v="16"/>
    <n v="5904"/>
    <n v="0.02"/>
    <n v="118.08"/>
    <n v="5785.92"/>
    <n v="250"/>
    <n v="6035.92"/>
    <x v="3"/>
  </r>
  <r>
    <s v="6377-1"/>
    <s v="Ed Ludwig"/>
    <s v="221 Barkly St,St Kilda"/>
    <s v="Delhi"/>
    <x v="630"/>
    <x v="0"/>
    <x v="2"/>
    <x v="0"/>
    <x v="2"/>
    <s v="Smiths Bulldog Clip"/>
    <x v="0"/>
    <x v="1"/>
    <s v="Regular Air"/>
    <d v="2022-08-25T00:00:00"/>
    <n v="231"/>
    <n v="378"/>
    <n v="147"/>
    <n v="28"/>
    <n v="10584"/>
    <n v="0.06"/>
    <n v="635.04"/>
    <n v="9948.9599999999991"/>
    <n v="71"/>
    <n v="10019.959999999999"/>
    <x v="3"/>
  </r>
  <r>
    <s v="6379-1"/>
    <s v="Maria Zettner"/>
    <s v="531 King St,Newtown"/>
    <s v="Mumbai"/>
    <x v="631"/>
    <x v="1"/>
    <x v="1"/>
    <x v="11"/>
    <x v="3"/>
    <s v="PastelOcean Color Pencil Set"/>
    <x v="0"/>
    <x v="1"/>
    <s v="Regular Air"/>
    <d v="2022-08-25T00:00:00"/>
    <n v="1111"/>
    <n v="1984"/>
    <n v="873"/>
    <n v="22"/>
    <n v="43648"/>
    <n v="0.06"/>
    <n v="2618.88"/>
    <n v="41029.120000000003"/>
    <n v="409.99999999999994"/>
    <n v="41439.120000000003"/>
    <x v="3"/>
  </r>
  <r>
    <s v="6380-1"/>
    <s v="Lindsay Shagiari"/>
    <s v="5/250 Old Northern Road ,Castle Hill"/>
    <s v="Mumbai"/>
    <x v="632"/>
    <x v="1"/>
    <x v="0"/>
    <x v="3"/>
    <x v="2"/>
    <s v="600 Series Non-Flip"/>
    <x v="1"/>
    <x v="0"/>
    <s v="Regular Air"/>
    <d v="2022-08-24T00:00:00"/>
    <n v="1978"/>
    <n v="4599"/>
    <n v="2621"/>
    <n v="46"/>
    <n v="211554"/>
    <n v="0.1"/>
    <n v="21155.4"/>
    <n v="190398.6"/>
    <n v="499"/>
    <n v="190897.6"/>
    <x v="3"/>
  </r>
  <r>
    <s v="6382-1"/>
    <s v="Henry Goldwyn"/>
    <s v="541 Church St,Richmond"/>
    <s v="Delhi"/>
    <x v="632"/>
    <x v="0"/>
    <x v="3"/>
    <x v="0"/>
    <x v="3"/>
    <s v="Artisan 479 Labels"/>
    <x v="0"/>
    <x v="0"/>
    <s v="Regular Air"/>
    <d v="2022-08-27T00:00:00"/>
    <n v="159"/>
    <n v="261"/>
    <n v="102"/>
    <n v="34"/>
    <n v="8874"/>
    <n v="0"/>
    <n v="0"/>
    <n v="8874"/>
    <n v="50"/>
    <n v="8924"/>
    <x v="3"/>
  </r>
  <r>
    <s v="6384-1"/>
    <s v="Jasper Cacioppo"/>
    <s v="14 Knebworth Avenue"/>
    <s v="Goa"/>
    <x v="632"/>
    <x v="2"/>
    <x v="0"/>
    <x v="13"/>
    <x v="2"/>
    <s v="HFX LaserJet 3310 Copier"/>
    <x v="1"/>
    <x v="5"/>
    <s v="Regular Air"/>
    <d v="2022-09-02T00:00:00"/>
    <n v="37799"/>
    <n v="59999"/>
    <n v="22200"/>
    <n v="16"/>
    <n v="959984"/>
    <n v="0"/>
    <n v="0"/>
    <n v="959984"/>
    <n v="2449"/>
    <n v="962433"/>
    <x v="3"/>
  </r>
  <r>
    <s v="6384-2"/>
    <s v="Jasper Cacioppo"/>
    <s v="14 Knebworth Avenue"/>
    <s v="Goa"/>
    <x v="632"/>
    <x v="2"/>
    <x v="0"/>
    <x v="13"/>
    <x v="2"/>
    <s v="PastelOcean Color Pencil Set"/>
    <x v="0"/>
    <x v="1"/>
    <s v="Regular Air"/>
    <d v="2022-09-02T00:00:00"/>
    <n v="1111"/>
    <n v="1984"/>
    <n v="873"/>
    <n v="39"/>
    <n v="77376"/>
    <n v="0.01"/>
    <n v="773.76"/>
    <n v="76602.240000000005"/>
    <n v="409.99999999999994"/>
    <n v="77012.240000000005"/>
    <x v="3"/>
  </r>
  <r>
    <s v="6387-1"/>
    <s v="Quincy Jones"/>
    <s v="Shop 3/144 Goaterloo Road,Greenacre"/>
    <s v="Mumbai"/>
    <x v="632"/>
    <x v="1"/>
    <x v="3"/>
    <x v="6"/>
    <x v="4"/>
    <s v="Pizazz Drawing Pencil Set"/>
    <x v="0"/>
    <x v="1"/>
    <s v="Regular Air"/>
    <d v="2022-08-24T00:00:00"/>
    <n v="153"/>
    <n v="278"/>
    <n v="125"/>
    <n v="23"/>
    <n v="6394"/>
    <n v="0.01"/>
    <n v="63.940000000000005"/>
    <n v="6330.06"/>
    <n v="134"/>
    <n v="6464.06"/>
    <x v="3"/>
  </r>
  <r>
    <s v="6388-1"/>
    <s v="Kelly Williams"/>
    <s v="499-501 Lygon Street,Carlton North"/>
    <s v="Delhi"/>
    <x v="632"/>
    <x v="0"/>
    <x v="1"/>
    <x v="0"/>
    <x v="4"/>
    <s v="TypeRight  Top-Opening Peel &amp; Seel Envelopes, Plain White"/>
    <x v="0"/>
    <x v="0"/>
    <s v="Regular Air"/>
    <d v="2022-08-25T00:00:00"/>
    <n v="1685.0000000000002"/>
    <n v="2718"/>
    <n v="1032.9999999999998"/>
    <n v="50"/>
    <n v="135900"/>
    <n v="0.02"/>
    <n v="2718"/>
    <n v="133182"/>
    <n v="823"/>
    <n v="134005"/>
    <x v="3"/>
  </r>
  <r>
    <s v="6389-1"/>
    <s v="Lycoris Saunders"/>
    <s v="501 George St,Mumbai"/>
    <s v="Mumbai"/>
    <x v="633"/>
    <x v="1"/>
    <x v="1"/>
    <x v="6"/>
    <x v="0"/>
    <s v="Apex Straight Scissors"/>
    <x v="0"/>
    <x v="3"/>
    <s v="Express Air"/>
    <d v="2022-08-28T00:00:00"/>
    <n v="519"/>
    <n v="1298"/>
    <n v="779"/>
    <n v="42"/>
    <n v="54516"/>
    <n v="0.05"/>
    <n v="2725.8"/>
    <n v="51790.2"/>
    <n v="314"/>
    <n v="52104.2"/>
    <x v="3"/>
  </r>
  <r>
    <s v="6390-1"/>
    <s v="Clay Ludtke"/>
    <s v="7 Khartoum Rd,Macquarie Park"/>
    <s v="Mumbai"/>
    <x v="634"/>
    <x v="1"/>
    <x v="2"/>
    <x v="12"/>
    <x v="1"/>
    <s v="Alto Memo Cubes"/>
    <x v="0"/>
    <x v="1"/>
    <s v="Regular Air"/>
    <d v="2022-09-02T00:00:00"/>
    <n v="332"/>
    <n v="518"/>
    <n v="186"/>
    <n v="32"/>
    <n v="16576"/>
    <n v="0.06"/>
    <n v="994.56"/>
    <n v="15581.44"/>
    <n v="204"/>
    <n v="15785.44"/>
    <x v="3"/>
  </r>
  <r>
    <s v="6391-1"/>
    <s v="Cynthia Voltz"/>
    <s v="Westfield Miranda, 600 KingsGoay,Miranda"/>
    <s v="Mumbai"/>
    <x v="635"/>
    <x v="1"/>
    <x v="1"/>
    <x v="12"/>
    <x v="3"/>
    <s v="TechSavi Access Keyboard"/>
    <x v="1"/>
    <x v="0"/>
    <s v="Regular Air"/>
    <d v="2022-09-05T00:00:00"/>
    <n v="1007"/>
    <n v="1598"/>
    <n v="591"/>
    <n v="30"/>
    <n v="47940"/>
    <n v="0.08"/>
    <n v="3835.2000000000003"/>
    <n v="44104.800000000003"/>
    <n v="400"/>
    <n v="44504.800000000003"/>
    <x v="3"/>
  </r>
  <r>
    <s v="6392-1"/>
    <s v="Meg Tillman"/>
    <s v="531 King St,Newtown"/>
    <s v="Mumbai"/>
    <x v="636"/>
    <x v="1"/>
    <x v="3"/>
    <x v="11"/>
    <x v="4"/>
    <s v="Artisan 48 Labels"/>
    <x v="0"/>
    <x v="0"/>
    <s v="Regular Air"/>
    <d v="2022-09-07T00:00:00"/>
    <n v="384"/>
    <n v="630"/>
    <n v="246"/>
    <n v="40"/>
    <n v="25200"/>
    <n v="0.04"/>
    <n v="1008"/>
    <n v="24192"/>
    <n v="50"/>
    <n v="24242"/>
    <x v="3"/>
  </r>
  <r>
    <s v="6393-1"/>
    <s v="Kristina Nunn"/>
    <s v="22 CiDelhi Rd,Auburn"/>
    <s v="Mumbai"/>
    <x v="637"/>
    <x v="1"/>
    <x v="2"/>
    <x v="11"/>
    <x v="4"/>
    <s v="Smiths Bulldog Clip"/>
    <x v="0"/>
    <x v="1"/>
    <s v="Regular Air"/>
    <d v="2022-09-07T00:00:00"/>
    <n v="231"/>
    <n v="378"/>
    <n v="147"/>
    <n v="38"/>
    <n v="14364"/>
    <n v="0.03"/>
    <n v="430.91999999999996"/>
    <n v="13933.08"/>
    <n v="71"/>
    <n v="14004.08"/>
    <x v="3"/>
  </r>
  <r>
    <s v="6394-1"/>
    <s v="Darrin Van Huff"/>
    <s v="53-55 Liverpool St,Mumbai"/>
    <s v="Mumbai"/>
    <x v="638"/>
    <x v="1"/>
    <x v="0"/>
    <x v="8"/>
    <x v="4"/>
    <s v="300 Series Non-Flip"/>
    <x v="1"/>
    <x v="0"/>
    <s v="Express Air"/>
    <d v="2022-09-08T00:00:00"/>
    <n v="6240"/>
    <n v="15599"/>
    <n v="9359"/>
    <n v="22"/>
    <n v="343178"/>
    <n v="0.02"/>
    <n v="6863.56"/>
    <n v="336314.44"/>
    <n v="808"/>
    <n v="337122.44"/>
    <x v="3"/>
  </r>
  <r>
    <s v="6395-1"/>
    <s v="Raymond Fair"/>
    <s v="188 Pitt Street,Mumbai"/>
    <s v="Mumbai"/>
    <x v="638"/>
    <x v="1"/>
    <x v="3"/>
    <x v="8"/>
    <x v="0"/>
    <s v="Artisan Hi-Liter GlideStik Fluorescent Highlighter, Yellow Ink"/>
    <x v="0"/>
    <x v="1"/>
    <s v="Regular Air"/>
    <d v="2022-09-08T00:00:00"/>
    <n v="192"/>
    <n v="326"/>
    <n v="134"/>
    <n v="38"/>
    <n v="12388"/>
    <n v="0.02"/>
    <n v="247.76000000000002"/>
    <n v="12140.24"/>
    <n v="186"/>
    <n v="12326.24"/>
    <x v="3"/>
  </r>
  <r>
    <s v="6396-1"/>
    <s v="Christina Vanderzanden"/>
    <s v="188 Pitt Street,Mumbai"/>
    <s v="Mumbai"/>
    <x v="639"/>
    <x v="1"/>
    <x v="3"/>
    <x v="8"/>
    <x v="2"/>
    <s v="Smiths File Caddy"/>
    <x v="0"/>
    <x v="0"/>
    <s v="Express Air"/>
    <d v="2022-09-20T00:00:00"/>
    <n v="403"/>
    <n v="938.00000000000011"/>
    <n v="535.00000000000011"/>
    <n v="46"/>
    <n v="43148.000000000007"/>
    <n v="0.09"/>
    <n v="3883.3200000000006"/>
    <n v="39264.680000000008"/>
    <n v="728"/>
    <n v="39992.680000000008"/>
    <x v="3"/>
  </r>
  <r>
    <s v="6397-1"/>
    <s v="Nathan Gelder"/>
    <s v="221 Barkly St,St Kilda"/>
    <s v="Delhi"/>
    <x v="640"/>
    <x v="0"/>
    <x v="0"/>
    <x v="0"/>
    <x v="0"/>
    <s v="Pizazz Colored Pencils"/>
    <x v="0"/>
    <x v="1"/>
    <s v="Regular Air"/>
    <d v="2022-09-16T00:00:00"/>
    <n v="176"/>
    <n v="294"/>
    <n v="118"/>
    <n v="26"/>
    <n v="7644"/>
    <n v="0.03"/>
    <n v="229.32"/>
    <n v="7414.68"/>
    <n v="81"/>
    <n v="7495.68"/>
    <x v="3"/>
  </r>
  <r>
    <s v="6399-1"/>
    <s v="Brooke Gillingham"/>
    <s v="21 Wentworth St,Parramatta"/>
    <s v="Mumbai"/>
    <x v="641"/>
    <x v="1"/>
    <x v="3"/>
    <x v="9"/>
    <x v="0"/>
    <s v="Emerson LQ-870 Dot Matrix Printer"/>
    <x v="1"/>
    <x v="2"/>
    <s v="Delivery Truck"/>
    <d v="2022-09-16T00:00:00"/>
    <n v="21961"/>
    <n v="53564"/>
    <n v="31603"/>
    <n v="44"/>
    <n v="2356816"/>
    <n v="0.03"/>
    <n v="70704.479999999996"/>
    <n v="2286111.52"/>
    <n v="1470"/>
    <n v="2287581.52"/>
    <x v="3"/>
  </r>
  <r>
    <s v="6401-1"/>
    <s v="Giulietta Baptist"/>
    <s v="Hoyts Entertainment Quarter 122 Lang Road,Moore Park"/>
    <s v="Mumbai"/>
    <x v="642"/>
    <x v="1"/>
    <x v="0"/>
    <x v="8"/>
    <x v="2"/>
    <s v="Beekin 105-Key Black Keyboard"/>
    <x v="1"/>
    <x v="0"/>
    <s v="Regular Air"/>
    <d v="2022-09-19T00:00:00"/>
    <n v="639"/>
    <n v="1998"/>
    <n v="1359"/>
    <n v="44"/>
    <n v="87912"/>
    <n v="0.03"/>
    <n v="2637.36"/>
    <n v="85274.64"/>
    <n v="400"/>
    <n v="85674.64"/>
    <x v="3"/>
  </r>
  <r>
    <s v="6402-1"/>
    <s v="John Castell"/>
    <s v="38/133-145 Castlereagh St,Mumbai"/>
    <s v="Mumbai"/>
    <x v="643"/>
    <x v="1"/>
    <x v="2"/>
    <x v="5"/>
    <x v="2"/>
    <s v="Artisan 478 Labels"/>
    <x v="0"/>
    <x v="0"/>
    <s v="Regular Air"/>
    <d v="2022-09-18T00:00:00"/>
    <n v="314"/>
    <n v="491"/>
    <n v="177"/>
    <n v="13"/>
    <n v="6383"/>
    <n v="0.01"/>
    <n v="63.83"/>
    <n v="6319.17"/>
    <n v="50"/>
    <n v="6369.17"/>
    <x v="3"/>
  </r>
  <r>
    <s v="6403-1"/>
    <s v="Nora Price"/>
    <s v="7 Khartoum Rd,Macquarie Park"/>
    <s v="Mumbai"/>
    <x v="643"/>
    <x v="1"/>
    <x v="3"/>
    <x v="12"/>
    <x v="4"/>
    <s v="Artisan Printable Repositionable Plastic Tabs"/>
    <x v="0"/>
    <x v="0"/>
    <s v="Regular Air"/>
    <d v="2022-09-20T00:00:00"/>
    <n v="533"/>
    <n v="860"/>
    <n v="327"/>
    <n v="2"/>
    <n v="1720"/>
    <n v="0.03"/>
    <n v="51.6"/>
    <n v="1668.4"/>
    <n v="619"/>
    <n v="2287.4"/>
    <x v="3"/>
  </r>
  <r>
    <s v="6403-2"/>
    <s v="Nora Price"/>
    <s v="7 Khartoum Rd,Macquarie Park"/>
    <s v="Mumbai"/>
    <x v="643"/>
    <x v="1"/>
    <x v="3"/>
    <x v="12"/>
    <x v="4"/>
    <s v="Economy RollaGoay Files"/>
    <x v="0"/>
    <x v="0"/>
    <s v="Regular Air"/>
    <d v="2022-09-19T00:00:00"/>
    <n v="6773"/>
    <n v="16520"/>
    <n v="9747"/>
    <n v="10"/>
    <n v="165200"/>
    <n v="0.08"/>
    <n v="13216"/>
    <n v="151984"/>
    <n v="1998.9999999999998"/>
    <n v="153983"/>
    <x v="3"/>
  </r>
  <r>
    <s v="6407-1"/>
    <s v="Ashley Jarboe"/>
    <s v="14 Knebworth Avenue, Goa"/>
    <s v="Delhi"/>
    <x v="644"/>
    <x v="0"/>
    <x v="3"/>
    <x v="1"/>
    <x v="2"/>
    <s v="Smiths SlimLine Pencil Sharpener"/>
    <x v="0"/>
    <x v="3"/>
    <s v="Regular Air"/>
    <d v="2022-09-20T00:00:00"/>
    <n v="479"/>
    <n v="1197"/>
    <n v="718"/>
    <n v="38"/>
    <n v="45486"/>
    <n v="0.02"/>
    <n v="909.72"/>
    <n v="44576.28"/>
    <n v="581"/>
    <n v="45157.279999999999"/>
    <x v="3"/>
  </r>
  <r>
    <s v="6409-1"/>
    <s v="Matthew Clasen"/>
    <s v="Macquarie Centre Cnr Herring Road &amp; Goaterloo Road,Macquarie Park"/>
    <s v="Mumbai"/>
    <x v="644"/>
    <x v="1"/>
    <x v="2"/>
    <x v="3"/>
    <x v="2"/>
    <s v="Wirebound Message Book, 4 per Page"/>
    <x v="0"/>
    <x v="1"/>
    <s v="Regular Air"/>
    <d v="2022-09-20T00:00:00"/>
    <n v="348"/>
    <n v="543"/>
    <n v="195"/>
    <n v="12"/>
    <n v="6516"/>
    <n v="0.01"/>
    <n v="65.16"/>
    <n v="6450.84"/>
    <n v="95"/>
    <n v="6545.84"/>
    <x v="3"/>
  </r>
  <r>
    <s v="6411-1"/>
    <s v="Dan Campbell"/>
    <s v="1/173-179 Bronte Rd,Goaverley"/>
    <s v="Mumbai"/>
    <x v="645"/>
    <x v="1"/>
    <x v="1"/>
    <x v="2"/>
    <x v="4"/>
    <s v="Artisan Binder Labels"/>
    <x v="0"/>
    <x v="0"/>
    <s v="Regular Air"/>
    <d v="2022-09-21T00:00:00"/>
    <n v="245.00000000000003"/>
    <n v="389"/>
    <n v="143.99999999999997"/>
    <n v="50"/>
    <n v="19450"/>
    <n v="0.08"/>
    <n v="1556"/>
    <n v="17894"/>
    <n v="701"/>
    <n v="18595"/>
    <x v="3"/>
  </r>
  <r>
    <s v="6413-1"/>
    <s v="Richard Bierner"/>
    <s v="180 High Street,Windsor"/>
    <s v="Delhi"/>
    <x v="646"/>
    <x v="0"/>
    <x v="3"/>
    <x v="1"/>
    <x v="4"/>
    <s v="EcoTones Memo Sheets"/>
    <x v="0"/>
    <x v="1"/>
    <s v="Regular Air"/>
    <d v="2022-09-23T00:00:00"/>
    <n v="252"/>
    <n v="400"/>
    <n v="148"/>
    <n v="22"/>
    <n v="8800"/>
    <n v="0.09"/>
    <n v="792"/>
    <n v="8008"/>
    <n v="130"/>
    <n v="8138"/>
    <x v="3"/>
  </r>
  <r>
    <s v="6414-1"/>
    <s v="Christine Phan"/>
    <s v="10 O'Connell St,Mumbai"/>
    <s v="Mumbai"/>
    <x v="647"/>
    <x v="1"/>
    <x v="3"/>
    <x v="9"/>
    <x v="4"/>
    <s v="3Max Organizer Strips"/>
    <x v="0"/>
    <x v="0"/>
    <s v="Regular Air"/>
    <d v="2022-09-26T00:00:00"/>
    <n v="340"/>
    <n v="540"/>
    <n v="200"/>
    <n v="38"/>
    <n v="20520"/>
    <n v="0.03"/>
    <n v="615.6"/>
    <n v="19904.400000000001"/>
    <n v="778"/>
    <n v="20682.400000000001"/>
    <x v="3"/>
  </r>
  <r>
    <s v="6415-1"/>
    <s v="Valerie Dominguez"/>
    <s v="37/59 Brewer Street"/>
    <s v="Goa"/>
    <x v="648"/>
    <x v="2"/>
    <x v="1"/>
    <x v="8"/>
    <x v="1"/>
    <s v="Beekin 6 Outlet Metallic Surge Strip"/>
    <x v="0"/>
    <x v="0"/>
    <s v="Regular Air"/>
    <d v="2022-09-26T00:00:00"/>
    <n v="446"/>
    <n v="1089"/>
    <n v="643"/>
    <n v="19"/>
    <n v="20691"/>
    <n v="7.0000000000000007E-2"/>
    <n v="1448.3700000000001"/>
    <n v="19242.63"/>
    <n v="450"/>
    <n v="19692.63"/>
    <x v="3"/>
  </r>
  <r>
    <s v="6417-1"/>
    <s v="Christopher Martinez"/>
    <s v="30 Wellington Street"/>
    <s v="Goa"/>
    <x v="649"/>
    <x v="2"/>
    <x v="3"/>
    <x v="8"/>
    <x v="4"/>
    <s v="Artisan Flip-Chart Easel Binder, Black"/>
    <x v="0"/>
    <x v="0"/>
    <s v="Regular Air"/>
    <d v="2022-09-28T00:00:00"/>
    <n v="1388"/>
    <n v="2238"/>
    <n v="850"/>
    <n v="34"/>
    <n v="76092"/>
    <n v="7.0000000000000007E-2"/>
    <n v="5326.4400000000005"/>
    <n v="70765.56"/>
    <n v="1510"/>
    <n v="72275.56"/>
    <x v="3"/>
  </r>
  <r>
    <s v="6417-2"/>
    <s v="Christopher Martinez"/>
    <s v="31 Wellington Street"/>
    <s v="Goa"/>
    <x v="649"/>
    <x v="2"/>
    <x v="3"/>
    <x v="8"/>
    <x v="4"/>
    <s v="TechSavi Cordless Access Keyboard"/>
    <x v="1"/>
    <x v="0"/>
    <s v="Express Air"/>
    <d v="2022-09-27T00:00:00"/>
    <n v="1470"/>
    <n v="2999"/>
    <n v="1529"/>
    <n v="36"/>
    <n v="107964"/>
    <n v="0.03"/>
    <n v="3238.92"/>
    <n v="104725.08"/>
    <n v="550"/>
    <n v="105275.08"/>
    <x v="3"/>
  </r>
  <r>
    <s v="6418-1"/>
    <s v="Mike Kennedy"/>
    <s v="99 Lygon Street,East BruMaharashtraick"/>
    <s v="Delhi"/>
    <x v="649"/>
    <x v="0"/>
    <x v="1"/>
    <x v="1"/>
    <x v="2"/>
    <s v="Smiths Colored Bar Computer Paper"/>
    <x v="0"/>
    <x v="0"/>
    <s v="Regular Air"/>
    <d v="2022-10-05T00:00:00"/>
    <n v="2197"/>
    <n v="3544"/>
    <n v="1347"/>
    <n v="44"/>
    <n v="155936"/>
    <n v="0.01"/>
    <n v="1559.3600000000001"/>
    <n v="154376.64000000001"/>
    <n v="492"/>
    <n v="154868.64000000001"/>
    <x v="3"/>
  </r>
  <r>
    <s v="6422-1"/>
    <s v="Troy Staebel"/>
    <s v="1-2/299 Sussex St,Mumbai"/>
    <s v="Mumbai"/>
    <x v="650"/>
    <x v="1"/>
    <x v="3"/>
    <x v="9"/>
    <x v="0"/>
    <s v="Smiths Colored Interoffice Envelopes"/>
    <x v="0"/>
    <x v="0"/>
    <s v="Regular Air"/>
    <d v="2022-09-30T00:00:00"/>
    <n v="1982.9999999999998"/>
    <n v="3098"/>
    <n v="1115.0000000000002"/>
    <n v="30"/>
    <n v="92940"/>
    <n v="0.03"/>
    <n v="2788.2"/>
    <n v="90151.8"/>
    <n v="1951.0000000000002"/>
    <n v="92102.8"/>
    <x v="3"/>
  </r>
  <r>
    <s v="6423-1"/>
    <s v="Laura Armstrong"/>
    <s v="240-242 Johnston Street,Fitzroy"/>
    <s v="Delhi"/>
    <x v="651"/>
    <x v="0"/>
    <x v="3"/>
    <x v="1"/>
    <x v="0"/>
    <s v="Alto Parchment Paper, Assorted Colors"/>
    <x v="0"/>
    <x v="0"/>
    <s v="Regular Air"/>
    <d v="2022-10-02T00:00:00"/>
    <n v="459"/>
    <n v="728"/>
    <n v="269"/>
    <n v="50"/>
    <n v="36400"/>
    <n v="0.01"/>
    <n v="364"/>
    <n v="36036"/>
    <n v="1115"/>
    <n v="37151"/>
    <x v="3"/>
  </r>
  <r>
    <s v="6425-1"/>
    <s v="Phillip Flathmann"/>
    <s v="Macquarie Centre Cnr Herring Road &amp; Goaterloo Road,Macquarie Park"/>
    <s v="Mumbai"/>
    <x v="652"/>
    <x v="1"/>
    <x v="3"/>
    <x v="3"/>
    <x v="4"/>
    <s v="Smiths Colored Interoffice Envelopes"/>
    <x v="0"/>
    <x v="0"/>
    <s v="Regular Air"/>
    <d v="2022-10-02T00:00:00"/>
    <n v="1982.9999999999998"/>
    <n v="3098"/>
    <n v="1115.0000000000002"/>
    <n v="37"/>
    <n v="114626"/>
    <n v="0.01"/>
    <n v="1146.26"/>
    <n v="113479.74"/>
    <n v="1951.0000000000002"/>
    <n v="115430.74"/>
    <x v="3"/>
  </r>
  <r>
    <s v="6426-1"/>
    <s v="David Flashing"/>
    <s v="Westfield 1 Anderson St,Chatswood"/>
    <s v="Mumbai"/>
    <x v="652"/>
    <x v="1"/>
    <x v="0"/>
    <x v="3"/>
    <x v="4"/>
    <s v="Steady Colorific Colored Pencils, 12/Box"/>
    <x v="0"/>
    <x v="1"/>
    <s v="Regular Air"/>
    <d v="2022-10-02T00:00:00"/>
    <n v="130"/>
    <n v="288"/>
    <n v="158"/>
    <n v="46"/>
    <n v="13248"/>
    <n v="0.05"/>
    <n v="662.40000000000009"/>
    <n v="12585.6"/>
    <n v="101"/>
    <n v="12686.6"/>
    <x v="3"/>
  </r>
  <r>
    <s v="6427-1"/>
    <s v="Katherine Ducich"/>
    <s v="61A Bay Road,Wollstonecraft"/>
    <s v="Mumbai"/>
    <x v="653"/>
    <x v="1"/>
    <x v="1"/>
    <x v="6"/>
    <x v="0"/>
    <s v="Smiths Standard Envelopes"/>
    <x v="0"/>
    <x v="0"/>
    <s v="Regular Air"/>
    <d v="2022-10-08T00:00:00"/>
    <n v="352"/>
    <n v="568"/>
    <n v="216"/>
    <n v="23"/>
    <n v="13064"/>
    <n v="0.02"/>
    <n v="261.28000000000003"/>
    <n v="12802.72"/>
    <n v="139"/>
    <n v="12941.72"/>
    <x v="3"/>
  </r>
  <r>
    <s v="6429-1"/>
    <s v="Sylvia Foulston"/>
    <s v="101 Murray Street"/>
    <s v="Goa"/>
    <x v="654"/>
    <x v="2"/>
    <x v="1"/>
    <x v="8"/>
    <x v="0"/>
    <s v="Brown Kraft Recycled Envelopes"/>
    <x v="0"/>
    <x v="0"/>
    <s v="Regular Air"/>
    <d v="2022-10-08T00:00:00"/>
    <n v="1104"/>
    <n v="1698"/>
    <n v="594"/>
    <n v="43"/>
    <n v="73014"/>
    <n v="0.09"/>
    <n v="6571.2599999999993"/>
    <n v="66442.740000000005"/>
    <n v="1239"/>
    <n v="67681.740000000005"/>
    <x v="3"/>
  </r>
  <r>
    <s v="6430-1"/>
    <s v="Tony Sayre"/>
    <s v="499-501 Lygon Street,Carlton North"/>
    <s v="Delhi"/>
    <x v="655"/>
    <x v="0"/>
    <x v="3"/>
    <x v="0"/>
    <x v="2"/>
    <s v="Smiths Bulldog Clip"/>
    <x v="0"/>
    <x v="1"/>
    <s v="Regular Air"/>
    <d v="2022-10-15T00:00:00"/>
    <n v="231"/>
    <n v="378"/>
    <n v="147"/>
    <n v="22"/>
    <n v="8316"/>
    <n v="0.1"/>
    <n v="831.6"/>
    <n v="7484.4"/>
    <n v="71"/>
    <n v="7555.4"/>
    <x v="3"/>
  </r>
  <r>
    <s v="6432-1"/>
    <s v="Thea Hendricks"/>
    <s v="412 BruMaharashtraick St,Fitzroy"/>
    <s v="Delhi"/>
    <x v="656"/>
    <x v="0"/>
    <x v="0"/>
    <x v="1"/>
    <x v="3"/>
    <s v="TypeRight Side-Opening Peel &amp; Seel Expanding Envelopes"/>
    <x v="0"/>
    <x v="0"/>
    <s v="Regular Air"/>
    <d v="2022-10-14T00:00:00"/>
    <n v="5429"/>
    <n v="9048"/>
    <n v="3619"/>
    <n v="25"/>
    <n v="226200"/>
    <n v="0.02"/>
    <n v="4524"/>
    <n v="221676"/>
    <n v="1998.9999999999998"/>
    <n v="223675"/>
    <x v="3"/>
  </r>
  <r>
    <s v="6433-1"/>
    <s v="Naresj Patel"/>
    <s v="106 Ebley Street,Bondi Junction"/>
    <s v="Mumbai"/>
    <x v="657"/>
    <x v="1"/>
    <x v="1"/>
    <x v="2"/>
    <x v="2"/>
    <s v="TypeRight  Top-Opening Peel &amp; Seel Envelopes, Plain White"/>
    <x v="0"/>
    <x v="0"/>
    <s v="Regular Air"/>
    <d v="2022-10-18T00:00:00"/>
    <n v="1685.0000000000002"/>
    <n v="2718"/>
    <n v="1032.9999999999998"/>
    <n v="38"/>
    <n v="103284"/>
    <n v="0.01"/>
    <n v="1032.8399999999999"/>
    <n v="102251.16"/>
    <n v="823"/>
    <n v="103074.16"/>
    <x v="3"/>
  </r>
  <r>
    <s v="6434-1"/>
    <s v="Cynthia Arntzen"/>
    <s v="Hoyts Entertainment Quarter 122 Lang Road,Moore Park"/>
    <s v="Mumbai"/>
    <x v="658"/>
    <x v="1"/>
    <x v="3"/>
    <x v="8"/>
    <x v="4"/>
    <s v="Beekin 105-Key Black Keyboard"/>
    <x v="1"/>
    <x v="0"/>
    <s v="Regular Air"/>
    <d v="2022-10-17T00:00:00"/>
    <n v="639"/>
    <n v="1998"/>
    <n v="1359"/>
    <n v="9"/>
    <n v="17982"/>
    <n v="0.06"/>
    <n v="1078.92"/>
    <n v="16903.080000000002"/>
    <n v="400"/>
    <n v="17303.080000000002"/>
    <x v="3"/>
  </r>
  <r>
    <s v="6436-1"/>
    <s v="Barry Franz"/>
    <s v="65 Palmerston Street, Goa"/>
    <s v="Delhi"/>
    <x v="659"/>
    <x v="0"/>
    <x v="1"/>
    <x v="0"/>
    <x v="3"/>
    <s v="3Max Polarizing Task Lamp with Clamp Arm, Light Gray"/>
    <x v="2"/>
    <x v="5"/>
    <s v="Regular Air"/>
    <d v="2022-10-15T00:00:00"/>
    <n v="5616"/>
    <n v="13697.999999999998"/>
    <n v="8081.9999999999982"/>
    <n v="27"/>
    <n v="369845.99999999994"/>
    <n v="0.09"/>
    <n v="33286.139999999992"/>
    <n v="336559.85999999993"/>
    <n v="2449"/>
    <n v="339008.85999999993"/>
    <x v="3"/>
  </r>
  <r>
    <s v="6437-1"/>
    <s v="Lisa DeCherney"/>
    <s v="324A King St,Newtown"/>
    <s v="Mumbai"/>
    <x v="659"/>
    <x v="1"/>
    <x v="2"/>
    <x v="11"/>
    <x v="2"/>
    <s v="Smiths Paper Clips"/>
    <x v="0"/>
    <x v="1"/>
    <s v="Express Air"/>
    <d v="2022-10-15T00:00:00"/>
    <n v="153"/>
    <n v="247.00000000000003"/>
    <n v="94.000000000000028"/>
    <n v="45"/>
    <n v="11115.000000000002"/>
    <n v="7.0000000000000007E-2"/>
    <n v="778.05000000000018"/>
    <n v="10336.950000000001"/>
    <n v="102"/>
    <n v="10438.950000000001"/>
    <x v="3"/>
  </r>
  <r>
    <s v="6437-2"/>
    <s v="Lisa DeCherney"/>
    <s v="324A King St,Newtown"/>
    <s v="Mumbai"/>
    <x v="659"/>
    <x v="1"/>
    <x v="2"/>
    <x v="11"/>
    <x v="2"/>
    <s v="Wirebound Message Book, 4 per Page"/>
    <x v="0"/>
    <x v="1"/>
    <s v="Regular Air"/>
    <d v="2022-10-19T00:00:00"/>
    <n v="348"/>
    <n v="543"/>
    <n v="195"/>
    <n v="11"/>
    <n v="5973"/>
    <n v="0"/>
    <n v="0"/>
    <n v="5973"/>
    <n v="95"/>
    <n v="6068"/>
    <x v="3"/>
  </r>
  <r>
    <s v="6438-1"/>
    <s v="Odella Nelson"/>
    <s v="523 King St,Newtown"/>
    <s v="Mumbai"/>
    <x v="660"/>
    <x v="1"/>
    <x v="3"/>
    <x v="9"/>
    <x v="4"/>
    <s v="12 Colored Short Pencils"/>
    <x v="0"/>
    <x v="1"/>
    <s v="Regular Air"/>
    <d v="2022-10-18T00:00:00"/>
    <n v="109.00000000000001"/>
    <n v="260"/>
    <n v="151"/>
    <n v="12"/>
    <n v="3120"/>
    <n v="0.05"/>
    <n v="156"/>
    <n v="2964"/>
    <n v="240"/>
    <n v="3204"/>
    <x v="3"/>
  </r>
  <r>
    <s v="6440-1"/>
    <s v="Doug Jacobs"/>
    <s v="1/160 Anzac Parade,Kensington"/>
    <s v="Mumbai"/>
    <x v="661"/>
    <x v="1"/>
    <x v="0"/>
    <x v="5"/>
    <x v="4"/>
    <s v="3Max Polarizing Task Lamp with Clamp Arm, Light Gray"/>
    <x v="2"/>
    <x v="5"/>
    <s v="Regular Air"/>
    <d v="2022-10-21T00:00:00"/>
    <n v="5616"/>
    <n v="13697.999999999998"/>
    <n v="8081.9999999999982"/>
    <n v="21"/>
    <n v="287657.99999999994"/>
    <n v="0.05"/>
    <n v="14382.899999999998"/>
    <n v="273275.09999999992"/>
    <n v="2449"/>
    <n v="275724.09999999992"/>
    <x v="3"/>
  </r>
  <r>
    <s v="6442-1"/>
    <s v="Chuck Clark"/>
    <s v="101 Murray Street"/>
    <s v="Goa"/>
    <x v="662"/>
    <x v="2"/>
    <x v="1"/>
    <x v="8"/>
    <x v="1"/>
    <s v="Apex Straight Scissors"/>
    <x v="0"/>
    <x v="3"/>
    <s v="Regular Air"/>
    <d v="2022-10-21T00:00:00"/>
    <n v="519"/>
    <n v="1298"/>
    <n v="779"/>
    <n v="49"/>
    <n v="63602"/>
    <n v="0.09"/>
    <n v="5724.1799999999994"/>
    <n v="57877.82"/>
    <n v="314"/>
    <n v="58191.82"/>
    <x v="3"/>
  </r>
  <r>
    <s v="6443-1"/>
    <s v="EdGoard Nazzal"/>
    <s v="2a/285A Crown St,Surry Hills"/>
    <s v="Mumbai"/>
    <x v="663"/>
    <x v="1"/>
    <x v="0"/>
    <x v="4"/>
    <x v="3"/>
    <s v="Artisan Poly Binder Pockets"/>
    <x v="0"/>
    <x v="0"/>
    <s v="Regular Air"/>
    <d v="2022-10-20T00:00:00"/>
    <n v="225.99999999999997"/>
    <n v="358"/>
    <n v="132.00000000000003"/>
    <n v="34"/>
    <n v="12172"/>
    <n v="7.0000000000000007E-2"/>
    <n v="852.04000000000008"/>
    <n v="11319.96"/>
    <n v="547"/>
    <n v="11866.96"/>
    <x v="3"/>
  </r>
  <r>
    <s v="6445-1"/>
    <s v="Todd Boyes"/>
    <s v="Westfield Miranda, 600 KingsGoay,Miranda"/>
    <s v="Mumbai"/>
    <x v="664"/>
    <x v="1"/>
    <x v="3"/>
    <x v="12"/>
    <x v="3"/>
    <s v="Artisan 479 Labels"/>
    <x v="0"/>
    <x v="0"/>
    <s v="Regular Air"/>
    <d v="2022-10-24T00:00:00"/>
    <n v="159"/>
    <n v="261"/>
    <n v="102"/>
    <n v="44"/>
    <n v="11484"/>
    <n v="7.0000000000000007E-2"/>
    <n v="803.88000000000011"/>
    <n v="10680.119999999999"/>
    <n v="50"/>
    <n v="10730.119999999999"/>
    <x v="3"/>
  </r>
  <r>
    <s v="6447-1"/>
    <s v="Nicole Brennan"/>
    <s v="310 Goattle St,Ultimo"/>
    <s v="Mumbai"/>
    <x v="665"/>
    <x v="1"/>
    <x v="2"/>
    <x v="9"/>
    <x v="1"/>
    <s v="1726 Digital AMaharashtraering Machine"/>
    <x v="1"/>
    <x v="4"/>
    <s v="Regular Air"/>
    <d v="2022-10-25T00:00:00"/>
    <n v="882"/>
    <n v="2099"/>
    <n v="1217"/>
    <n v="17"/>
    <n v="35683"/>
    <n v="0"/>
    <n v="0"/>
    <n v="35683"/>
    <n v="480.99999999999994"/>
    <n v="36164"/>
    <x v="3"/>
  </r>
  <r>
    <s v="6449-1"/>
    <s v="Sean ODonnell"/>
    <s v="541 Church St ,Richmond"/>
    <s v="Delhi"/>
    <x v="665"/>
    <x v="0"/>
    <x v="1"/>
    <x v="0"/>
    <x v="2"/>
    <s v="3Max Polarizing Task Lamp with Clamp Arm, Light Gray"/>
    <x v="2"/>
    <x v="5"/>
    <s v="Regular Air"/>
    <d v="2022-10-30T00:00:00"/>
    <n v="5616"/>
    <n v="13697.999999999998"/>
    <n v="8081.9999999999982"/>
    <n v="3"/>
    <n v="41093.999999999993"/>
    <n v="0.1"/>
    <n v="4109.3999999999996"/>
    <n v="36984.599999999991"/>
    <n v="2449"/>
    <n v="39433.599999999991"/>
    <x v="3"/>
  </r>
  <r>
    <s v="6451-1"/>
    <s v="Patrick Bzostek"/>
    <s v="1/50-58 Hunter St,Mumbai"/>
    <s v="Mumbai"/>
    <x v="665"/>
    <x v="1"/>
    <x v="2"/>
    <x v="12"/>
    <x v="4"/>
    <s v="Artisan Durable Binders"/>
    <x v="0"/>
    <x v="0"/>
    <s v="Regular Air"/>
    <d v="2022-10-25T00:00:00"/>
    <n v="184"/>
    <n v="288"/>
    <n v="104"/>
    <n v="32"/>
    <n v="9216"/>
    <n v="0.01"/>
    <n v="92.16"/>
    <n v="9123.84"/>
    <n v="149"/>
    <n v="9272.84"/>
    <x v="3"/>
  </r>
  <r>
    <s v="6453-1"/>
    <s v="Tanja Norvell"/>
    <s v="541 Church St,Richmond"/>
    <s v="Delhi"/>
    <x v="666"/>
    <x v="0"/>
    <x v="1"/>
    <x v="0"/>
    <x v="1"/>
    <s v="Artisan 479 Labels"/>
    <x v="0"/>
    <x v="0"/>
    <s v="Express Air"/>
    <d v="2022-10-27T00:00:00"/>
    <n v="159"/>
    <n v="261"/>
    <n v="102"/>
    <n v="25"/>
    <n v="6525"/>
    <n v="0.04"/>
    <n v="261"/>
    <n v="6264"/>
    <n v="50"/>
    <n v="6314"/>
    <x v="3"/>
  </r>
  <r>
    <s v="6455-1"/>
    <s v="Caroline Jumper"/>
    <s v="145 Ramsay St,Haberfield"/>
    <s v="Mumbai"/>
    <x v="666"/>
    <x v="1"/>
    <x v="1"/>
    <x v="4"/>
    <x v="0"/>
    <s v="Steady EarthWrite Recycled Pencils, Medium Soft, #2"/>
    <x v="0"/>
    <x v="1"/>
    <s v="Regular Air"/>
    <d v="2022-10-27T00:00:00"/>
    <n v="90"/>
    <n v="210"/>
    <n v="120"/>
    <n v="33"/>
    <n v="6930"/>
    <n v="0.05"/>
    <n v="346.5"/>
    <n v="6583.5"/>
    <n v="70"/>
    <n v="6653.5"/>
    <x v="3"/>
  </r>
  <r>
    <s v="6457-1"/>
    <s v="Patrick Jones"/>
    <s v="221 Barkly St,St Kilda"/>
    <s v="Delhi"/>
    <x v="667"/>
    <x v="0"/>
    <x v="0"/>
    <x v="0"/>
    <x v="4"/>
    <s v="UGen Ultra Cordless Optical Suite"/>
    <x v="1"/>
    <x v="0"/>
    <s v="Regular Air"/>
    <d v="2022-10-28T00:00:00"/>
    <n v="5452"/>
    <n v="10097"/>
    <n v="4645"/>
    <n v="29"/>
    <n v="292813"/>
    <n v="0.05"/>
    <n v="14640.650000000001"/>
    <n v="278172.34999999998"/>
    <n v="718"/>
    <n v="278890.34999999998"/>
    <x v="3"/>
  </r>
  <r>
    <s v="6457-2"/>
    <s v="Patrick Jones"/>
    <s v="221 Barkly St,St Kilda"/>
    <s v="Delhi"/>
    <x v="667"/>
    <x v="0"/>
    <x v="0"/>
    <x v="0"/>
    <x v="4"/>
    <s v="Unpadded Memo Slips"/>
    <x v="0"/>
    <x v="1"/>
    <s v="Regular Air"/>
    <d v="2022-10-27T00:00:00"/>
    <n v="259"/>
    <n v="398"/>
    <n v="139"/>
    <n v="4"/>
    <n v="1592"/>
    <n v="0.09"/>
    <n v="143.28"/>
    <n v="1448.72"/>
    <n v="297"/>
    <n v="1745.72"/>
    <x v="3"/>
  </r>
  <r>
    <s v="6460-1"/>
    <s v="Joni Sundaresam"/>
    <s v="8 Rankins Lane ,Delhi"/>
    <s v="Delhi"/>
    <x v="668"/>
    <x v="0"/>
    <x v="0"/>
    <x v="1"/>
    <x v="2"/>
    <s v="Beekin 6 Outlet Metallic Surge Strip"/>
    <x v="0"/>
    <x v="0"/>
    <s v="Express Air"/>
    <d v="2022-11-06T00:00:00"/>
    <n v="446"/>
    <n v="1089"/>
    <n v="643"/>
    <n v="30"/>
    <n v="32670"/>
    <n v="0.08"/>
    <n v="2613.6"/>
    <n v="30056.400000000001"/>
    <n v="450"/>
    <n v="30506.400000000001"/>
    <x v="3"/>
  </r>
  <r>
    <s v="6461-1"/>
    <s v="Logan Haushalter"/>
    <s v="222 Barkly St,St Kilda"/>
    <s v="Delhi"/>
    <x v="668"/>
    <x v="0"/>
    <x v="1"/>
    <x v="0"/>
    <x v="1"/>
    <s v="Self-Adhesive Removable Labels"/>
    <x v="0"/>
    <x v="0"/>
    <s v="Regular Air"/>
    <d v="2022-10-30T00:00:00"/>
    <n v="198"/>
    <n v="315"/>
    <n v="117"/>
    <n v="24"/>
    <n v="7560"/>
    <n v="0.02"/>
    <n v="151.20000000000002"/>
    <n v="7408.8"/>
    <n v="49"/>
    <n v="7457.8"/>
    <x v="3"/>
  </r>
  <r>
    <s v="6463-1"/>
    <s v="Pierre Wener"/>
    <s v="531 King St,Newtown"/>
    <s v="Mumbai"/>
    <x v="669"/>
    <x v="1"/>
    <x v="0"/>
    <x v="11"/>
    <x v="1"/>
    <s v="Beekin 105-Key Black Keyboard"/>
    <x v="1"/>
    <x v="0"/>
    <s v="Regular Air"/>
    <d v="2022-10-30T00:00:00"/>
    <n v="639"/>
    <n v="1998"/>
    <n v="1359"/>
    <n v="9"/>
    <n v="17982"/>
    <n v="0.09"/>
    <n v="1618.3799999999999"/>
    <n v="16363.62"/>
    <n v="400"/>
    <n v="16763.620000000003"/>
    <x v="3"/>
  </r>
  <r>
    <s v="6465-1"/>
    <s v="Rick Wilson"/>
    <s v="81 MacLeay St,Potts Point"/>
    <s v="Mumbai"/>
    <x v="670"/>
    <x v="1"/>
    <x v="1"/>
    <x v="6"/>
    <x v="4"/>
    <s v="210 Trimline Phone, White"/>
    <x v="1"/>
    <x v="4"/>
    <s v="Regular Air"/>
    <d v="2022-10-31T00:00:00"/>
    <n v="991"/>
    <n v="1599"/>
    <n v="608"/>
    <n v="33"/>
    <n v="52767"/>
    <n v="0.01"/>
    <n v="527.66999999999996"/>
    <n v="52239.33"/>
    <n v="1128"/>
    <n v="53367.33"/>
    <x v="3"/>
  </r>
  <r>
    <s v="6467-1"/>
    <s v="Roy Phan"/>
    <s v="506 SGoan Street,Richmond"/>
    <s v="Delhi"/>
    <x v="670"/>
    <x v="0"/>
    <x v="1"/>
    <x v="1"/>
    <x v="4"/>
    <s v="Artisan Hanging File Binders"/>
    <x v="0"/>
    <x v="0"/>
    <s v="Regular Air"/>
    <d v="2022-11-01T00:00:00"/>
    <n v="365"/>
    <n v="598"/>
    <n v="233"/>
    <n v="23"/>
    <n v="13754"/>
    <n v="0.01"/>
    <n v="137.54"/>
    <n v="13616.46"/>
    <n v="149"/>
    <n v="13765.46"/>
    <x v="3"/>
  </r>
  <r>
    <s v="6469-1"/>
    <s v="George Zrebassa"/>
    <s v="81 MacLeay St,Potts Point"/>
    <s v="Mumbai"/>
    <x v="670"/>
    <x v="1"/>
    <x v="0"/>
    <x v="6"/>
    <x v="3"/>
    <s v="Binder Posts"/>
    <x v="0"/>
    <x v="0"/>
    <s v="Regular Air"/>
    <d v="2022-11-03T00:00:00"/>
    <n v="350"/>
    <n v="574"/>
    <n v="224"/>
    <n v="48"/>
    <n v="27552"/>
    <n v="0.05"/>
    <n v="1377.6000000000001"/>
    <n v="26174.400000000001"/>
    <n v="501"/>
    <n v="26675.4"/>
    <x v="3"/>
  </r>
  <r>
    <s v="6471-1"/>
    <s v="Liz Carlisle"/>
    <s v="797 Botany Rd,Rosebery"/>
    <s v="Mumbai"/>
    <x v="671"/>
    <x v="1"/>
    <x v="1"/>
    <x v="4"/>
    <x v="1"/>
    <s v="Adesso Programmable 142-Key Keyboard"/>
    <x v="1"/>
    <x v="0"/>
    <s v="Regular Air"/>
    <d v="2022-11-03T00:00:00"/>
    <n v="3964"/>
    <n v="15247.999999999998"/>
    <n v="11283.999999999998"/>
    <n v="44"/>
    <n v="670911.99999999988"/>
    <n v="0.03"/>
    <n v="20127.359999999997"/>
    <n v="650784.6399999999"/>
    <n v="650"/>
    <n v="651434.6399999999"/>
    <x v="3"/>
  </r>
  <r>
    <s v="6472-1"/>
    <s v="Cassandra Brandow"/>
    <s v="106 Ebley Street,Bondi Junction"/>
    <s v="Mumbai"/>
    <x v="671"/>
    <x v="1"/>
    <x v="0"/>
    <x v="2"/>
    <x v="3"/>
    <s v="Apex Preferred Stainless Steel Scissors"/>
    <x v="0"/>
    <x v="3"/>
    <s v="Regular Air"/>
    <d v="2022-11-03T00:00:00"/>
    <n v="250"/>
    <n v="568"/>
    <n v="318"/>
    <n v="34"/>
    <n v="19312"/>
    <n v="0"/>
    <n v="0"/>
    <n v="19312"/>
    <n v="360"/>
    <n v="19672"/>
    <x v="3"/>
  </r>
  <r>
    <s v="6473-1"/>
    <s v="Valerie Mitchum"/>
    <s v="8/2 EdGoard Street"/>
    <s v="Goa"/>
    <x v="671"/>
    <x v="2"/>
    <x v="0"/>
    <x v="5"/>
    <x v="3"/>
    <s v="Steady 52201 APSCO Electric Pencil Sharpener"/>
    <x v="0"/>
    <x v="3"/>
    <s v="Regular Air"/>
    <d v="2022-11-04T00:00:00"/>
    <n v="1680"/>
    <n v="4097"/>
    <n v="2417"/>
    <n v="26"/>
    <n v="106522"/>
    <n v="0.06"/>
    <n v="6391.32"/>
    <n v="100130.68"/>
    <n v="899"/>
    <n v="101029.68"/>
    <x v="3"/>
  </r>
  <r>
    <s v="6475-1"/>
    <s v="Roland Murray"/>
    <s v="Westfield 1 Anderson St,Chatswood"/>
    <s v="Mumbai"/>
    <x v="671"/>
    <x v="1"/>
    <x v="0"/>
    <x v="3"/>
    <x v="2"/>
    <s v="Steady Colorific Colored Pencils, 12/Box"/>
    <x v="0"/>
    <x v="1"/>
    <s v="Regular Air"/>
    <d v="2022-11-06T00:00:00"/>
    <n v="130"/>
    <n v="288"/>
    <n v="158"/>
    <n v="41"/>
    <n v="11808"/>
    <n v="0.1"/>
    <n v="1180.8"/>
    <n v="10627.2"/>
    <n v="101"/>
    <n v="10728.2"/>
    <x v="3"/>
  </r>
  <r>
    <s v="6477-1"/>
    <s v="Sheri Gordon"/>
    <s v="152 Bunnerong Road,Eastgardens"/>
    <s v="Mumbai"/>
    <x v="672"/>
    <x v="1"/>
    <x v="1"/>
    <x v="8"/>
    <x v="3"/>
    <s v="Artisan 48 Labels"/>
    <x v="0"/>
    <x v="0"/>
    <s v="Regular Air"/>
    <d v="2022-11-04T00:00:00"/>
    <n v="384"/>
    <n v="630"/>
    <n v="246"/>
    <n v="35"/>
    <n v="22050"/>
    <n v="0.03"/>
    <n v="661.5"/>
    <n v="21388.5"/>
    <n v="50"/>
    <n v="21438.5"/>
    <x v="3"/>
  </r>
  <r>
    <s v="6479-1"/>
    <s v="Bill Shonely"/>
    <s v="18 Robinson Avenue, Goa"/>
    <s v="Mumbai"/>
    <x v="673"/>
    <x v="1"/>
    <x v="3"/>
    <x v="5"/>
    <x v="2"/>
    <s v="Binder Posts"/>
    <x v="0"/>
    <x v="0"/>
    <s v="Regular Air"/>
    <d v="2022-11-12T00:00:00"/>
    <n v="350"/>
    <n v="574"/>
    <n v="224"/>
    <n v="5"/>
    <n v="2870"/>
    <n v="7.0000000000000007E-2"/>
    <n v="200.9"/>
    <n v="2669.1"/>
    <n v="501"/>
    <n v="3170.1"/>
    <x v="3"/>
  </r>
  <r>
    <s v="6480-1"/>
    <s v="Ken Black"/>
    <s v="Westfield Mumbai,Mumbai"/>
    <s v="Mumbai"/>
    <x v="674"/>
    <x v="1"/>
    <x v="2"/>
    <x v="5"/>
    <x v="2"/>
    <s v="Alto Perma 2700 Stacking Storage Drawers"/>
    <x v="0"/>
    <x v="0"/>
    <s v="Regular Air"/>
    <d v="2022-11-13T00:00:00"/>
    <n v="892"/>
    <n v="2974"/>
    <n v="2082"/>
    <n v="31"/>
    <n v="92194"/>
    <n v="0"/>
    <n v="0"/>
    <n v="92194"/>
    <n v="664"/>
    <n v="92858"/>
    <x v="3"/>
  </r>
  <r>
    <s v="6482-1"/>
    <s v="Carol Triggs"/>
    <s v="15 Aberdeen Street"/>
    <s v="Goa"/>
    <x v="674"/>
    <x v="2"/>
    <x v="0"/>
    <x v="13"/>
    <x v="2"/>
    <s v="Creator Anti Dust Chalk, 12/Pack"/>
    <x v="0"/>
    <x v="1"/>
    <s v="Regular Air"/>
    <d v="2022-11-10T00:00:00"/>
    <n v="109.00000000000001"/>
    <n v="182"/>
    <n v="72.999999999999986"/>
    <n v="40"/>
    <n v="7280"/>
    <n v="0.05"/>
    <n v="364"/>
    <n v="6916"/>
    <n v="100"/>
    <n v="7016"/>
    <x v="3"/>
  </r>
  <r>
    <s v="6483-1"/>
    <s v="Stephanie Ulpright"/>
    <s v="541 Church St ,Richmond"/>
    <s v="Delhi"/>
    <x v="674"/>
    <x v="0"/>
    <x v="2"/>
    <x v="0"/>
    <x v="3"/>
    <s v="Steady EarthWrite Recycled Pencils, Medium Soft, #2"/>
    <x v="0"/>
    <x v="1"/>
    <s v="Regular Air"/>
    <d v="2022-11-08T00:00:00"/>
    <n v="90"/>
    <n v="210"/>
    <n v="120"/>
    <n v="27"/>
    <n v="5670"/>
    <n v="0.04"/>
    <n v="226.8"/>
    <n v="5443.2"/>
    <n v="70"/>
    <n v="5513.2"/>
    <x v="3"/>
  </r>
  <r>
    <s v="6484-1"/>
    <s v="Luke Foster"/>
    <s v="2-4 College Street, Darlinghurst"/>
    <s v="Mumbai"/>
    <x v="675"/>
    <x v="1"/>
    <x v="1"/>
    <x v="3"/>
    <x v="0"/>
    <s v="Office Shears by Apex"/>
    <x v="0"/>
    <x v="3"/>
    <s v="Regular Air"/>
    <d v="2022-11-11T00:00:00"/>
    <n v="94"/>
    <n v="208"/>
    <n v="114"/>
    <n v="39"/>
    <n v="8112"/>
    <n v="0.04"/>
    <n v="324.48"/>
    <n v="7787.52"/>
    <n v="256"/>
    <n v="8043.52"/>
    <x v="3"/>
  </r>
  <r>
    <s v="6485-1"/>
    <s v="Cyra Reiten"/>
    <s v="Westfield 1 Anderson St,Chatswood"/>
    <s v="Mumbai"/>
    <x v="676"/>
    <x v="1"/>
    <x v="2"/>
    <x v="3"/>
    <x v="3"/>
    <s v="Laser DVD-RAM discs"/>
    <x v="1"/>
    <x v="3"/>
    <s v="Regular Air"/>
    <d v="2022-11-12T00:00:00"/>
    <n v="2018"/>
    <n v="3540.9999999999995"/>
    <n v="1522.9999999999995"/>
    <n v="21"/>
    <n v="74360.999999999985"/>
    <n v="0.09"/>
    <n v="6692.4899999999989"/>
    <n v="67668.50999999998"/>
    <n v="199"/>
    <n v="67867.50999999998"/>
    <x v="3"/>
  </r>
  <r>
    <s v="6487-1"/>
    <s v="Dan Campbell"/>
    <s v="1/173-179 Bronte Rd,Goaverley"/>
    <s v="Mumbai"/>
    <x v="677"/>
    <x v="1"/>
    <x v="3"/>
    <x v="2"/>
    <x v="3"/>
    <s v="Smiths Colored Interoffice Envelopes"/>
    <x v="0"/>
    <x v="0"/>
    <s v="Regular Air"/>
    <d v="2022-11-12T00:00:00"/>
    <n v="1982.9999999999998"/>
    <n v="3098"/>
    <n v="1115.0000000000002"/>
    <n v="15"/>
    <n v="46470"/>
    <n v="0"/>
    <n v="0"/>
    <n v="46470"/>
    <n v="1951.0000000000002"/>
    <n v="48421"/>
    <x v="3"/>
  </r>
  <r>
    <s v="6489-1"/>
    <s v="Ryan Crowe"/>
    <s v="324A King St,Newtown"/>
    <s v="Mumbai"/>
    <x v="678"/>
    <x v="1"/>
    <x v="3"/>
    <x v="11"/>
    <x v="2"/>
    <s v="Self-Adhesive Removable Labels"/>
    <x v="0"/>
    <x v="0"/>
    <s v="Regular Air"/>
    <d v="2022-11-15T00:00:00"/>
    <n v="198"/>
    <n v="315"/>
    <n v="117"/>
    <n v="41"/>
    <n v="12915"/>
    <n v="0.06"/>
    <n v="774.9"/>
    <n v="12140.1"/>
    <n v="49"/>
    <n v="12189.1"/>
    <x v="3"/>
  </r>
  <r>
    <s v="6491-1"/>
    <s v="Alan Barnes"/>
    <s v="99 Glebe Point Rd,Glebe"/>
    <s v="Mumbai"/>
    <x v="679"/>
    <x v="1"/>
    <x v="1"/>
    <x v="5"/>
    <x v="4"/>
    <s v="12 Colored Short Pencils"/>
    <x v="0"/>
    <x v="1"/>
    <s v="Regular Air"/>
    <d v="2022-11-15T00:00:00"/>
    <n v="109.00000000000001"/>
    <n v="260"/>
    <n v="151"/>
    <n v="11"/>
    <n v="2860"/>
    <n v="0.09"/>
    <n v="257.39999999999998"/>
    <n v="2602.6"/>
    <n v="240"/>
    <n v="2842.6"/>
    <x v="3"/>
  </r>
  <r>
    <s v="6493-1"/>
    <s v="Jonathan Doherty"/>
    <s v="53-55 Liverpool St,Mumbai"/>
    <s v="Mumbai"/>
    <x v="680"/>
    <x v="1"/>
    <x v="1"/>
    <x v="8"/>
    <x v="0"/>
    <s v="OIC Colored Binder Clips, Assorted Sizes"/>
    <x v="0"/>
    <x v="1"/>
    <s v="Regular Air"/>
    <d v="2022-11-16T00:00:00"/>
    <n v="229"/>
    <n v="358"/>
    <n v="129"/>
    <n v="32"/>
    <n v="11456"/>
    <n v="0.09"/>
    <n v="1031.04"/>
    <n v="10424.959999999999"/>
    <n v="163"/>
    <n v="10587.96"/>
    <x v="3"/>
  </r>
  <r>
    <s v="6495-1"/>
    <s v="Michael Paige"/>
    <s v="506 SGoan Street,Richmond"/>
    <s v="Delhi"/>
    <x v="681"/>
    <x v="0"/>
    <x v="3"/>
    <x v="1"/>
    <x v="0"/>
    <s v="Artisan Legal 4-Ring Binder"/>
    <x v="0"/>
    <x v="0"/>
    <s v="Regular Air"/>
    <d v="2022-11-19T00:00:00"/>
    <n v="1364"/>
    <n v="2098"/>
    <n v="734"/>
    <n v="42"/>
    <n v="88116"/>
    <n v="0.1"/>
    <n v="8811.6"/>
    <n v="79304.399999999994"/>
    <n v="149"/>
    <n v="79453.399999999994"/>
    <x v="3"/>
  </r>
  <r>
    <s v="6496-1"/>
    <s v="Saphhira Shifley"/>
    <s v="Westfield Miranda, 600 KingsGoay,Miranda"/>
    <s v="Mumbai"/>
    <x v="681"/>
    <x v="1"/>
    <x v="1"/>
    <x v="12"/>
    <x v="4"/>
    <s v="Brown Kraft Recycled Envelopes"/>
    <x v="0"/>
    <x v="0"/>
    <s v="Regular Air"/>
    <d v="2022-11-19T00:00:00"/>
    <n v="1104"/>
    <n v="1698"/>
    <n v="594"/>
    <n v="46"/>
    <n v="78108"/>
    <n v="0.09"/>
    <n v="7029.7199999999993"/>
    <n v="71078.28"/>
    <n v="1239"/>
    <n v="72317.279999999999"/>
    <x v="3"/>
  </r>
  <r>
    <s v="6497-1"/>
    <s v="Tony Sayre"/>
    <s v="499-501 Lygon Street,Carlton North"/>
    <s v="Delhi"/>
    <x v="682"/>
    <x v="0"/>
    <x v="0"/>
    <x v="0"/>
    <x v="1"/>
    <s v="Artisan Hi-Liter Comfort Grip Fluorescent Highlighter, Yellow Ink"/>
    <x v="0"/>
    <x v="1"/>
    <s v="Regular Air"/>
    <d v="2022-11-21T00:00:00"/>
    <n v="105"/>
    <n v="195"/>
    <n v="90"/>
    <n v="20"/>
    <n v="3900"/>
    <n v="0.06"/>
    <n v="234"/>
    <n v="3666"/>
    <n v="163"/>
    <n v="3829"/>
    <x v="3"/>
  </r>
  <r>
    <s v="6498-1"/>
    <s v="Becky Pak"/>
    <s v="22 St Georges Terrace, Goa"/>
    <s v="Mumbai"/>
    <x v="683"/>
    <x v="1"/>
    <x v="1"/>
    <x v="9"/>
    <x v="2"/>
    <s v="Smiths Standard Envelopes"/>
    <x v="0"/>
    <x v="0"/>
    <s v="Regular Air"/>
    <d v="2022-11-27T00:00:00"/>
    <n v="352"/>
    <n v="568"/>
    <n v="216"/>
    <n v="10"/>
    <n v="5680"/>
    <n v="0.09"/>
    <n v="511.2"/>
    <n v="5168.8"/>
    <n v="139"/>
    <n v="5307.8"/>
    <x v="3"/>
  </r>
  <r>
    <s v="6499-1"/>
    <s v="Matt Connell"/>
    <s v="470 Anzac Parade,Kingsford"/>
    <s v="Mumbai"/>
    <x v="684"/>
    <x v="1"/>
    <x v="1"/>
    <x v="8"/>
    <x v="1"/>
    <s v="Steady Major Accent Highlighters"/>
    <x v="0"/>
    <x v="1"/>
    <s v="Regular Air"/>
    <d v="2022-11-25T00:00:00"/>
    <n v="375"/>
    <n v="708"/>
    <n v="333"/>
    <n v="29"/>
    <n v="20532"/>
    <n v="7.0000000000000007E-2"/>
    <n v="1437.2400000000002"/>
    <n v="19094.759999999998"/>
    <n v="235"/>
    <n v="19329.759999999998"/>
    <x v="3"/>
  </r>
  <r>
    <s v="6500-1"/>
    <s v="Jack OBriant"/>
    <s v="85-113 Dunning Ave,Rosebery"/>
    <s v="Mumbai"/>
    <x v="685"/>
    <x v="1"/>
    <x v="3"/>
    <x v="11"/>
    <x v="4"/>
    <s v="3Max Organizer Strips"/>
    <x v="0"/>
    <x v="0"/>
    <s v="Regular Air"/>
    <d v="2022-11-28T00:00:00"/>
    <n v="340"/>
    <n v="540"/>
    <n v="200"/>
    <n v="1"/>
    <n v="540"/>
    <n v="0"/>
    <n v="0"/>
    <n v="540"/>
    <n v="778"/>
    <n v="1318"/>
    <x v="3"/>
  </r>
  <r>
    <s v="6502-1"/>
    <s v="Laurel Elliston"/>
    <s v="1 John St,Goaterloo"/>
    <s v="Mumbai"/>
    <x v="685"/>
    <x v="1"/>
    <x v="0"/>
    <x v="10"/>
    <x v="4"/>
    <s v="Artisan 474 Labels"/>
    <x v="0"/>
    <x v="0"/>
    <s v="Regular Air"/>
    <d v="2022-11-28T00:00:00"/>
    <n v="184"/>
    <n v="288"/>
    <n v="104"/>
    <n v="6"/>
    <n v="1728"/>
    <n v="0.06"/>
    <n v="103.67999999999999"/>
    <n v="1624.32"/>
    <n v="99"/>
    <n v="1723.32"/>
    <x v="3"/>
  </r>
  <r>
    <s v="6503-1"/>
    <s v="Erin Ashbrook"/>
    <s v="61 York St,Mumbai"/>
    <s v="Mumbai"/>
    <x v="685"/>
    <x v="1"/>
    <x v="2"/>
    <x v="2"/>
    <x v="2"/>
    <s v="Assorted Color Push Pins"/>
    <x v="0"/>
    <x v="1"/>
    <s v="Regular Air"/>
    <d v="2022-11-30T00:00:00"/>
    <n v="87"/>
    <n v="181"/>
    <n v="94"/>
    <n v="18"/>
    <n v="3258"/>
    <n v="0.06"/>
    <n v="195.48"/>
    <n v="3062.52"/>
    <n v="75"/>
    <n v="3137.52"/>
    <x v="3"/>
  </r>
  <r>
    <s v="6504-1"/>
    <s v="Pauline Chand"/>
    <s v="501 George St,Mumbai"/>
    <s v="Mumbai"/>
    <x v="686"/>
    <x v="1"/>
    <x v="1"/>
    <x v="6"/>
    <x v="3"/>
    <s v="300 Series Non-Flip"/>
    <x v="1"/>
    <x v="0"/>
    <s v="Regular Air"/>
    <d v="2022-11-29T00:00:00"/>
    <n v="6240"/>
    <n v="15599"/>
    <n v="9359"/>
    <n v="24"/>
    <n v="374376"/>
    <n v="0.04"/>
    <n v="14975.04"/>
    <n v="359400.96000000002"/>
    <n v="808"/>
    <n v="360208.96"/>
    <x v="3"/>
  </r>
  <r>
    <s v="6505-1"/>
    <s v="John Murray"/>
    <s v="Mumbai Fish Market, Bank Street, Mumbai"/>
    <s v="Mumbai"/>
    <x v="686"/>
    <x v="1"/>
    <x v="3"/>
    <x v="4"/>
    <x v="2"/>
    <s v="Cando PC940 Copier"/>
    <x v="1"/>
    <x v="2"/>
    <s v="Delivery Truck"/>
    <d v="2022-11-27T00:00:00"/>
    <n v="27899"/>
    <n v="44999"/>
    <n v="17100"/>
    <n v="18"/>
    <n v="809982"/>
    <n v="0.09"/>
    <n v="72898.37999999999"/>
    <n v="737083.62"/>
    <n v="4900"/>
    <n v="741983.62"/>
    <x v="3"/>
  </r>
  <r>
    <s v="6506-1"/>
    <s v="Matthew Grinstein"/>
    <s v="105 Pitt St,Mumbai"/>
    <s v="Mumbai"/>
    <x v="687"/>
    <x v="1"/>
    <x v="3"/>
    <x v="10"/>
    <x v="1"/>
    <s v="Artisan 481 Labels"/>
    <x v="0"/>
    <x v="0"/>
    <s v="Regular Air"/>
    <d v="2022-11-29T00:00:00"/>
    <n v="194"/>
    <n v="308"/>
    <n v="114"/>
    <n v="18"/>
    <n v="5544"/>
    <n v="0.02"/>
    <n v="110.88"/>
    <n v="5433.12"/>
    <n v="99"/>
    <n v="5532.12"/>
    <x v="3"/>
  </r>
  <r>
    <s v="6507-1"/>
    <s v="Jeremy Pistek"/>
    <s v="85-113 Dunning Ave,Roseberry"/>
    <s v="Mumbai"/>
    <x v="687"/>
    <x v="1"/>
    <x v="1"/>
    <x v="11"/>
    <x v="1"/>
    <s v="Unpadded Memo Slips"/>
    <x v="0"/>
    <x v="1"/>
    <s v="Regular Air"/>
    <d v="2022-12-01T00:00:00"/>
    <n v="259"/>
    <n v="398"/>
    <n v="139"/>
    <n v="11"/>
    <n v="4378"/>
    <n v="7.0000000000000007E-2"/>
    <n v="306.46000000000004"/>
    <n v="4071.54"/>
    <n v="297"/>
    <n v="4368.54"/>
    <x v="3"/>
  </r>
  <r>
    <s v="6508-1"/>
    <s v="Grant Carroll"/>
    <s v="10 O'Connell St,Mumbai"/>
    <s v="Mumbai"/>
    <x v="688"/>
    <x v="1"/>
    <x v="3"/>
    <x v="9"/>
    <x v="3"/>
    <s v="Col-Erase Pencils with Erasers"/>
    <x v="0"/>
    <x v="1"/>
    <s v="Regular Air"/>
    <d v="2022-11-30T00:00:00"/>
    <n v="268"/>
    <n v="608"/>
    <n v="340"/>
    <n v="49"/>
    <n v="29792"/>
    <n v="0.08"/>
    <n v="2383.36"/>
    <n v="27408.639999999999"/>
    <n v="117"/>
    <n v="27525.64"/>
    <x v="3"/>
  </r>
  <r>
    <s v="6509-1"/>
    <s v="Steve Nguyen"/>
    <s v="61 York St,Mumbai"/>
    <s v="Mumbai"/>
    <x v="689"/>
    <x v="1"/>
    <x v="2"/>
    <x v="2"/>
    <x v="0"/>
    <s v="UGen Ultra Cordless Optical Suite"/>
    <x v="1"/>
    <x v="0"/>
    <s v="Regular Air"/>
    <d v="2022-12-02T00:00:00"/>
    <n v="5452"/>
    <n v="10097"/>
    <n v="4645"/>
    <n v="42"/>
    <n v="424074"/>
    <n v="0.1"/>
    <n v="42407.4"/>
    <n v="381666.6"/>
    <n v="718"/>
    <n v="382384.6"/>
    <x v="3"/>
  </r>
  <r>
    <s v="6510-1"/>
    <s v="Anthony Rawles"/>
    <s v="10 Lake Street, Goa"/>
    <s v="Goa"/>
    <x v="690"/>
    <x v="2"/>
    <x v="3"/>
    <x v="11"/>
    <x v="4"/>
    <s v="Artisan Durable Binders"/>
    <x v="0"/>
    <x v="0"/>
    <s v="Regular Air"/>
    <d v="2022-12-05T00:00:00"/>
    <n v="184"/>
    <n v="288"/>
    <n v="104"/>
    <n v="40"/>
    <n v="11520"/>
    <n v="0"/>
    <n v="0"/>
    <n v="11520"/>
    <n v="149"/>
    <n v="11669"/>
    <x v="3"/>
  </r>
  <r>
    <s v="6511-1"/>
    <s v="Jennifer Jackson"/>
    <s v="Crown Complex,Southbank"/>
    <s v="Delhi"/>
    <x v="691"/>
    <x v="0"/>
    <x v="0"/>
    <x v="1"/>
    <x v="0"/>
    <s v="Beekin 105-Key Black Keyboard"/>
    <x v="1"/>
    <x v="0"/>
    <s v="Regular Air"/>
    <d v="2022-12-05T00:00:00"/>
    <n v="639"/>
    <n v="1998"/>
    <n v="1359"/>
    <n v="29"/>
    <n v="57942"/>
    <n v="0.06"/>
    <n v="3476.52"/>
    <n v="54465.48"/>
    <n v="400"/>
    <n v="54865.48"/>
    <x v="3"/>
  </r>
  <r>
    <s v="6512-1"/>
    <s v="Frank Atkinson"/>
    <s v="188 Pitt Street,Mumbai"/>
    <s v="Mumbai"/>
    <x v="692"/>
    <x v="1"/>
    <x v="1"/>
    <x v="8"/>
    <x v="0"/>
    <s v="Barrel Sharpener"/>
    <x v="0"/>
    <x v="3"/>
    <s v="Express Air"/>
    <d v="2022-12-07T00:00:00"/>
    <n v="146"/>
    <n v="357"/>
    <n v="211"/>
    <n v="10"/>
    <n v="3570"/>
    <n v="0.01"/>
    <n v="35.700000000000003"/>
    <n v="3534.3"/>
    <n v="417"/>
    <n v="3951.3"/>
    <x v="3"/>
  </r>
  <r>
    <s v="6514-1"/>
    <s v="Ben Peterman"/>
    <s v="22 St Georges Terrace, Goa"/>
    <s v="Mumbai"/>
    <x v="693"/>
    <x v="1"/>
    <x v="1"/>
    <x v="2"/>
    <x v="2"/>
    <s v="Adesso Programmable 142-Key Keyboard"/>
    <x v="1"/>
    <x v="0"/>
    <s v="Regular Air"/>
    <d v="2022-12-08T00:00:00"/>
    <n v="3202.0000000000005"/>
    <n v="15247.999999999998"/>
    <n v="12045.999999999998"/>
    <n v="46"/>
    <n v="701407.99999999988"/>
    <n v="0.01"/>
    <n v="7014.079999999999"/>
    <n v="694393.91999999993"/>
    <n v="400"/>
    <n v="694793.91999999993"/>
    <x v="3"/>
  </r>
  <r>
    <s v="6515-1"/>
    <s v="Erica Hernandez"/>
    <s v="12 Princess Hwy,Sylvania"/>
    <s v="Mumbai"/>
    <x v="694"/>
    <x v="1"/>
    <x v="3"/>
    <x v="3"/>
    <x v="2"/>
    <s v="Alto Parchment Paper, Assorted Colors"/>
    <x v="0"/>
    <x v="0"/>
    <s v="Regular Air"/>
    <d v="2022-12-15T00:00:00"/>
    <n v="459"/>
    <n v="728"/>
    <n v="269"/>
    <n v="18"/>
    <n v="13104"/>
    <n v="0.09"/>
    <n v="1179.3599999999999"/>
    <n v="11924.64"/>
    <n v="1115"/>
    <n v="13039.64"/>
    <x v="3"/>
  </r>
  <r>
    <s v="6515-2"/>
    <s v="Erica Hernandez"/>
    <s v="12 Princess Hwy,Sylvania"/>
    <s v="Mumbai"/>
    <x v="694"/>
    <x v="1"/>
    <x v="3"/>
    <x v="3"/>
    <x v="2"/>
    <s v="OIC Thumb-Tacks"/>
    <x v="0"/>
    <x v="1"/>
    <s v="Regular Air"/>
    <d v="2022-12-12T00:00:00"/>
    <n v="71"/>
    <n v="113.99999999999999"/>
    <n v="42.999999999999986"/>
    <n v="28"/>
    <n v="3191.9999999999995"/>
    <n v="0.09"/>
    <n v="287.27999999999997"/>
    <n v="2904.7199999999993"/>
    <n v="70"/>
    <n v="2974.7199999999993"/>
    <x v="3"/>
  </r>
  <r>
    <s v="6517-1"/>
    <s v="Amy Hunt"/>
    <s v="15 Aberdeen Street, Goa"/>
    <s v="Delhi"/>
    <x v="694"/>
    <x v="0"/>
    <x v="3"/>
    <x v="0"/>
    <x v="0"/>
    <s v="Multi-Use Personal File Cart and Caster Set, Three Stacking Bins"/>
    <x v="0"/>
    <x v="0"/>
    <s v="Regular Air"/>
    <d v="2022-12-10T00:00:00"/>
    <n v="1495"/>
    <n v="3476"/>
    <n v="1981"/>
    <n v="10"/>
    <n v="34760"/>
    <n v="0.06"/>
    <n v="2085.6"/>
    <n v="32674.400000000001"/>
    <n v="822.00000000000011"/>
    <n v="33496.400000000001"/>
    <x v="3"/>
  </r>
  <r>
    <s v="6521-1"/>
    <s v="Guy Armstrong"/>
    <s v="6 Mary St,Newtown"/>
    <s v="Mumbai"/>
    <x v="695"/>
    <x v="1"/>
    <x v="1"/>
    <x v="6"/>
    <x v="0"/>
    <s v="12 Colored Short Pencils"/>
    <x v="0"/>
    <x v="1"/>
    <s v="Regular Air"/>
    <d v="2022-12-10T00:00:00"/>
    <n v="109.00000000000001"/>
    <n v="260"/>
    <n v="151"/>
    <n v="8"/>
    <n v="2080"/>
    <n v="0.02"/>
    <n v="41.6"/>
    <n v="2038.4"/>
    <n v="240"/>
    <n v="2278.4"/>
    <x v="3"/>
  </r>
  <r>
    <s v="6523-1"/>
    <s v="Cindy Chapman"/>
    <s v="101 Murray Street"/>
    <s v="Goa"/>
    <x v="696"/>
    <x v="2"/>
    <x v="1"/>
    <x v="8"/>
    <x v="1"/>
    <s v="Bagged Rubber Bands"/>
    <x v="0"/>
    <x v="1"/>
    <s v="Regular Air"/>
    <d v="2022-12-12T00:00:00"/>
    <n v="24"/>
    <n v="126"/>
    <n v="102"/>
    <n v="37"/>
    <n v="4662"/>
    <n v="0.03"/>
    <n v="139.85999999999999"/>
    <n v="4522.1400000000003"/>
    <n v="70"/>
    <n v="4592.1400000000003"/>
    <x v="3"/>
  </r>
  <r>
    <s v="6525-1"/>
    <s v="Ken Lonsdale"/>
    <s v="99 Lygon Street,East BruMaharashtraick"/>
    <s v="Delhi"/>
    <x v="696"/>
    <x v="0"/>
    <x v="2"/>
    <x v="1"/>
    <x v="2"/>
    <s v="DrawIt Pizazz Goatercolor Pencils, 10-Color Set with Brush"/>
    <x v="0"/>
    <x v="1"/>
    <s v="Regular Air"/>
    <d v="2022-12-14T00:00:00"/>
    <n v="239"/>
    <n v="426"/>
    <n v="187"/>
    <n v="44"/>
    <n v="18744"/>
    <n v="0.01"/>
    <n v="187.44"/>
    <n v="18556.560000000001"/>
    <n v="120"/>
    <n v="18676.560000000001"/>
    <x v="3"/>
  </r>
  <r>
    <s v="6526-1"/>
    <s v="Gary HGoang"/>
    <s v="60 York St,Mumbai"/>
    <s v="Mumbai"/>
    <x v="696"/>
    <x v="1"/>
    <x v="0"/>
    <x v="10"/>
    <x v="3"/>
    <s v="Office Shears by Apex"/>
    <x v="0"/>
    <x v="3"/>
    <s v="Regular Air"/>
    <d v="2022-12-12T00:00:00"/>
    <n v="94"/>
    <n v="208"/>
    <n v="114"/>
    <n v="36"/>
    <n v="7488"/>
    <n v="0.1"/>
    <n v="748.80000000000007"/>
    <n v="6739.2"/>
    <n v="256"/>
    <n v="6995.2"/>
    <x v="3"/>
  </r>
  <r>
    <s v="6527-1"/>
    <s v="Brad Thomas"/>
    <s v="152 Bunnerong Road,Eastgardens"/>
    <s v="Mumbai"/>
    <x v="696"/>
    <x v="1"/>
    <x v="1"/>
    <x v="8"/>
    <x v="2"/>
    <s v="Smiths Gold Paper Clips"/>
    <x v="0"/>
    <x v="1"/>
    <s v="Regular Air"/>
    <d v="2022-12-15T00:00:00"/>
    <n v="182"/>
    <n v="298"/>
    <n v="116"/>
    <n v="45"/>
    <n v="13410"/>
    <n v="0.05"/>
    <n v="670.5"/>
    <n v="12739.5"/>
    <n v="158"/>
    <n v="12897.5"/>
    <x v="3"/>
  </r>
  <r>
    <s v="6528-1"/>
    <s v="Paul Knutson"/>
    <s v="1/173-179 Bronte Rd,Goaverley"/>
    <s v="Mumbai"/>
    <x v="696"/>
    <x v="1"/>
    <x v="1"/>
    <x v="2"/>
    <x v="1"/>
    <s v="UGen Ultra Professional Cordless Optical Suite"/>
    <x v="1"/>
    <x v="0"/>
    <s v="Express Air"/>
    <d v="2022-12-12T00:00:00"/>
    <n v="15650"/>
    <n v="30097.000000000004"/>
    <n v="14447.000000000004"/>
    <n v="8"/>
    <n v="240776.00000000003"/>
    <n v="0.05"/>
    <n v="12038.800000000003"/>
    <n v="228737.2"/>
    <n v="718"/>
    <n v="229455.2"/>
    <x v="3"/>
  </r>
  <r>
    <s v="6529-1"/>
    <s v="Dorris Love"/>
    <s v="359 Crown Street,Surry Hills"/>
    <s v="Mumbai"/>
    <x v="697"/>
    <x v="1"/>
    <x v="0"/>
    <x v="4"/>
    <x v="0"/>
    <s v="Alto Perma 2700 Stacking Storage Drawers"/>
    <x v="0"/>
    <x v="0"/>
    <s v="Regular Air"/>
    <d v="2022-12-15T00:00:00"/>
    <n v="892"/>
    <n v="2974"/>
    <n v="2082"/>
    <n v="22"/>
    <n v="65428"/>
    <n v="7.0000000000000007E-2"/>
    <n v="4579.96"/>
    <n v="60848.04"/>
    <n v="664"/>
    <n v="61512.04"/>
    <x v="3"/>
  </r>
  <r>
    <s v="6530-1"/>
    <s v="Monica Federle"/>
    <s v="834 Bourke St,Goaterloo"/>
    <s v="Mumbai"/>
    <x v="698"/>
    <x v="1"/>
    <x v="1"/>
    <x v="10"/>
    <x v="2"/>
    <s v="Aluminum Document Frame"/>
    <x v="2"/>
    <x v="3"/>
    <s v="Express Air"/>
    <d v="2022-12-24T00:00:00"/>
    <n v="550"/>
    <n v="1222"/>
    <n v="672"/>
    <n v="17"/>
    <n v="20774"/>
    <n v="0.01"/>
    <n v="207.74"/>
    <n v="20566.259999999998"/>
    <n v="285"/>
    <n v="20851.259999999998"/>
    <x v="3"/>
  </r>
  <r>
    <s v="6531-1"/>
    <s v="Theresa Coyne"/>
    <s v="3/219 Canley Vale Road,Canley Heights"/>
    <s v="Mumbai"/>
    <x v="699"/>
    <x v="1"/>
    <x v="0"/>
    <x v="8"/>
    <x v="0"/>
    <s v="EcoTones Memo Sheets"/>
    <x v="0"/>
    <x v="1"/>
    <s v="Regular Air"/>
    <d v="2022-12-19T00:00:00"/>
    <n v="252"/>
    <n v="400"/>
    <n v="148"/>
    <n v="28"/>
    <n v="11200"/>
    <n v="0.04"/>
    <n v="448"/>
    <n v="10752"/>
    <n v="130"/>
    <n v="10882"/>
    <x v="3"/>
  </r>
  <r>
    <s v="6532-1"/>
    <s v="Christopher Martinez"/>
    <s v="29 Wellington Street"/>
    <s v="Goa"/>
    <x v="700"/>
    <x v="2"/>
    <x v="0"/>
    <x v="8"/>
    <x v="1"/>
    <s v="Apex Box Cutter Scissors"/>
    <x v="0"/>
    <x v="3"/>
    <s v="Regular Air"/>
    <d v="2022-12-19T00:00:00"/>
    <n v="419.00000000000006"/>
    <n v="1023"/>
    <n v="604"/>
    <n v="19"/>
    <n v="19437"/>
    <n v="0.05"/>
    <n v="971.85"/>
    <n v="18465.150000000001"/>
    <n v="468"/>
    <n v="18933.150000000001"/>
    <x v="3"/>
  </r>
  <r>
    <s v="6534-1"/>
    <s v="Nora Price"/>
    <s v="7 Khartoum Rd,Macquarie Park"/>
    <s v="Mumbai"/>
    <x v="701"/>
    <x v="1"/>
    <x v="0"/>
    <x v="12"/>
    <x v="1"/>
    <s v="Adesso Programmable 142-Key Keyboard"/>
    <x v="1"/>
    <x v="0"/>
    <s v="Regular Air"/>
    <d v="2022-12-21T00:00:00"/>
    <n v="3202.0000000000005"/>
    <n v="15247.999999999998"/>
    <n v="12045.999999999998"/>
    <n v="12"/>
    <n v="182975.99999999997"/>
    <n v="7.0000000000000007E-2"/>
    <n v="12808.32"/>
    <n v="170167.67999999996"/>
    <n v="400"/>
    <n v="170567.67999999996"/>
    <x v="3"/>
  </r>
  <r>
    <s v="6535-1"/>
    <s v="Benjamin Farhat"/>
    <s v="6 Brookman Street, Goa"/>
    <s v="Mumbai"/>
    <x v="702"/>
    <x v="1"/>
    <x v="0"/>
    <x v="8"/>
    <x v="1"/>
    <s v="Office Shears by Apex"/>
    <x v="0"/>
    <x v="3"/>
    <s v="Regular Air"/>
    <d v="2022-12-22T00:00:00"/>
    <n v="94"/>
    <n v="208"/>
    <n v="114"/>
    <n v="49"/>
    <n v="10192"/>
    <n v="7.0000000000000007E-2"/>
    <n v="713.44"/>
    <n v="9478.56"/>
    <n v="256"/>
    <n v="9734.56"/>
    <x v="3"/>
  </r>
  <r>
    <s v="6536-1"/>
    <s v="Giulietta Weimer"/>
    <s v="48 Albion St,Surry Hills"/>
    <s v="Mumbai"/>
    <x v="703"/>
    <x v="1"/>
    <x v="0"/>
    <x v="5"/>
    <x v="1"/>
    <s v="Smiths General Use 3-Ring Binders"/>
    <x v="0"/>
    <x v="0"/>
    <s v="Regular Air"/>
    <d v="2022-12-23T00:00:00"/>
    <n v="118"/>
    <n v="188"/>
    <n v="70"/>
    <n v="19"/>
    <n v="3572"/>
    <n v="0.06"/>
    <n v="214.32"/>
    <n v="3357.68"/>
    <n v="149"/>
    <n v="3506.68"/>
    <x v="3"/>
  </r>
  <r>
    <s v="6538-1"/>
    <s v="Lisa Hazard"/>
    <s v="Cnr Williams Road &amp; Lechlade Ave,South Yarra"/>
    <s v="Delhi"/>
    <x v="704"/>
    <x v="0"/>
    <x v="0"/>
    <x v="0"/>
    <x v="0"/>
    <s v="Artisan Binder Labels"/>
    <x v="0"/>
    <x v="0"/>
    <s v="Regular Air"/>
    <d v="2022-12-25T00:00:00"/>
    <n v="245.00000000000003"/>
    <n v="389"/>
    <n v="143.99999999999997"/>
    <n v="3"/>
    <n v="1167"/>
    <n v="0"/>
    <n v="0"/>
    <n v="1167"/>
    <n v="701"/>
    <n v="1868"/>
    <x v="3"/>
  </r>
  <r>
    <s v="6540-1"/>
    <s v="Steve Nguyen"/>
    <s v="61 York St,Mumbai"/>
    <s v="Mumbai"/>
    <x v="705"/>
    <x v="1"/>
    <x v="3"/>
    <x v="2"/>
    <x v="3"/>
    <s v="Ames Color-File Green Diamond Border X-ray Mailers"/>
    <x v="0"/>
    <x v="0"/>
    <s v="Regular Air"/>
    <d v="2022-12-26T00:00:00"/>
    <n v="5207"/>
    <n v="8398"/>
    <n v="3191"/>
    <n v="38"/>
    <n v="319124"/>
    <n v="0"/>
    <n v="0"/>
    <n v="319124"/>
    <n v="501"/>
    <n v="319625"/>
    <x v="3"/>
  </r>
  <r>
    <s v="6541-1"/>
    <s v="Cindy Chapman"/>
    <s v="101 Murray Street"/>
    <s v="Goa"/>
    <x v="706"/>
    <x v="2"/>
    <x v="2"/>
    <x v="8"/>
    <x v="0"/>
    <s v="Artisan Binding System Hidden Tab Executive Style Index Sets"/>
    <x v="0"/>
    <x v="0"/>
    <s v="Regular Air"/>
    <d v="2022-12-30T00:00:00"/>
    <n v="375"/>
    <n v="577"/>
    <n v="202"/>
    <n v="42"/>
    <n v="24234"/>
    <n v="0"/>
    <n v="0"/>
    <n v="24234"/>
    <n v="497"/>
    <n v="24731"/>
    <x v="3"/>
  </r>
  <r>
    <s v="6542-1"/>
    <s v="Tracy Zic"/>
    <s v="24 Addison Rd,Marrickville"/>
    <s v="Mumbai"/>
    <x v="706"/>
    <x v="1"/>
    <x v="2"/>
    <x v="13"/>
    <x v="4"/>
    <s v="Pizazz Drawing Pencil Set"/>
    <x v="0"/>
    <x v="1"/>
    <s v="Regular Air"/>
    <d v="2022-12-29T00:00:00"/>
    <n v="117"/>
    <n v="278"/>
    <n v="161"/>
    <n v="48"/>
    <n v="13344"/>
    <n v="0.03"/>
    <n v="400.32"/>
    <n v="12943.68"/>
    <n v="120"/>
    <n v="13063.68"/>
    <x v="3"/>
  </r>
  <r>
    <s v="6543-1"/>
    <s v="Guy Armstrong"/>
    <s v="6 Mary St,Newtown"/>
    <s v="Mumbai"/>
    <x v="706"/>
    <x v="1"/>
    <x v="1"/>
    <x v="6"/>
    <x v="4"/>
    <s v="TechSavi Access Keyboard"/>
    <x v="1"/>
    <x v="0"/>
    <s v="Regular Air"/>
    <d v="2022-12-29T00:00:00"/>
    <n v="1007"/>
    <n v="1598"/>
    <n v="591"/>
    <n v="14"/>
    <n v="22372"/>
    <n v="0.05"/>
    <n v="1118.6000000000001"/>
    <n v="21253.4"/>
    <n v="400"/>
    <n v="21653.4"/>
    <x v="3"/>
  </r>
  <r>
    <s v="6544-1"/>
    <s v="Shahid Shariari"/>
    <s v="3/219 Canley Vale Road,Canley Heights"/>
    <s v="Mumbai"/>
    <x v="707"/>
    <x v="1"/>
    <x v="1"/>
    <x v="11"/>
    <x v="2"/>
    <s v="Smiths General Use 3-Ring Binders"/>
    <x v="0"/>
    <x v="0"/>
    <s v="Regular Air"/>
    <d v="2023-01-04T00:00:00"/>
    <n v="118"/>
    <n v="188"/>
    <n v="70"/>
    <n v="22"/>
    <n v="4136"/>
    <n v="0.04"/>
    <n v="165.44"/>
    <n v="3970.56"/>
    <n v="149"/>
    <n v="4119.5599999999995"/>
    <x v="4"/>
  </r>
  <r>
    <s v="6546-1"/>
    <s v="Julia Barnett"/>
    <s v="485 Crown St,Surry Hills"/>
    <s v="Mumbai"/>
    <x v="708"/>
    <x v="1"/>
    <x v="0"/>
    <x v="2"/>
    <x v="3"/>
    <s v="Adesso Programmable 142-Key Keyboard"/>
    <x v="1"/>
    <x v="0"/>
    <s v="Regular Air"/>
    <d v="2023-01-04T00:00:00"/>
    <n v="3202.0000000000005"/>
    <n v="15247.999999999998"/>
    <n v="12045.999999999998"/>
    <n v="46"/>
    <n v="701407.99999999988"/>
    <n v="0.04"/>
    <n v="28056.319999999996"/>
    <n v="673351.67999999993"/>
    <n v="400"/>
    <n v="673751.67999999993"/>
    <x v="4"/>
  </r>
  <r>
    <s v="6548-1"/>
    <s v="Muhammed YedGoab"/>
    <s v="18 Whistler St,Mumbai"/>
    <s v="Mumbai"/>
    <x v="709"/>
    <x v="1"/>
    <x v="2"/>
    <x v="3"/>
    <x v="3"/>
    <s v="Artisan 474 Labels"/>
    <x v="0"/>
    <x v="0"/>
    <s v="Regular Air"/>
    <d v="2023-01-05T00:00:00"/>
    <n v="184"/>
    <n v="288"/>
    <n v="104"/>
    <n v="26"/>
    <n v="7488"/>
    <n v="0.01"/>
    <n v="74.88"/>
    <n v="7413.12"/>
    <n v="99"/>
    <n v="7512.12"/>
    <x v="4"/>
  </r>
  <r>
    <s v="6550-1"/>
    <s v="Cynthia Arntzen"/>
    <s v="Hoyts Entertainment Quarter 122 Lang Road,Moore Park"/>
    <s v="Mumbai"/>
    <x v="709"/>
    <x v="1"/>
    <x v="3"/>
    <x v="8"/>
    <x v="4"/>
    <s v="Smiths Metal Binder Clips"/>
    <x v="0"/>
    <x v="1"/>
    <s v="Regular Air"/>
    <d v="2023-01-06T00:00:00"/>
    <n v="160"/>
    <n v="262"/>
    <n v="102"/>
    <n v="35"/>
    <n v="9170"/>
    <n v="0.04"/>
    <n v="366.8"/>
    <n v="8803.2000000000007"/>
    <n v="80"/>
    <n v="8883.2000000000007"/>
    <x v="4"/>
  </r>
  <r>
    <s v="6552-1"/>
    <s v="Stephanie Phelps"/>
    <s v="324A King St,Newtown"/>
    <s v="Mumbai"/>
    <x v="710"/>
    <x v="1"/>
    <x v="2"/>
    <x v="11"/>
    <x v="4"/>
    <s v="TechSavi Cordless Elite Duo"/>
    <x v="1"/>
    <x v="0"/>
    <s v="Regular Air"/>
    <d v="2023-01-07T00:00:00"/>
    <n v="6059"/>
    <n v="10098"/>
    <n v="4039"/>
    <n v="12"/>
    <n v="121176"/>
    <n v="0"/>
    <n v="0"/>
    <n v="121176"/>
    <n v="718"/>
    <n v="121894"/>
    <x v="4"/>
  </r>
  <r>
    <s v="6553-1"/>
    <s v="Dave Hallsten"/>
    <s v="1 John St,Goaterloo"/>
    <s v="Mumbai"/>
    <x v="711"/>
    <x v="1"/>
    <x v="0"/>
    <x v="10"/>
    <x v="4"/>
    <s v="Artisan 474 Labels"/>
    <x v="0"/>
    <x v="0"/>
    <s v="Regular Air"/>
    <d v="2023-01-11T00:00:00"/>
    <n v="184"/>
    <n v="288"/>
    <n v="104"/>
    <n v="22"/>
    <n v="6336"/>
    <n v="0.02"/>
    <n v="126.72"/>
    <n v="6209.28"/>
    <n v="99"/>
    <n v="6308.28"/>
    <x v="4"/>
  </r>
  <r>
    <s v="6555-1"/>
    <s v="Bart Goatters"/>
    <s v="27/580 Hay Street, Goa"/>
    <s v="Mumbai"/>
    <x v="712"/>
    <x v="1"/>
    <x v="1"/>
    <x v="3"/>
    <x v="1"/>
    <s v="Apex Straight Scissors"/>
    <x v="0"/>
    <x v="3"/>
    <s v="Regular Air"/>
    <d v="2023-01-13T00:00:00"/>
    <n v="519"/>
    <n v="1298"/>
    <n v="779"/>
    <n v="49"/>
    <n v="63602"/>
    <n v="0.02"/>
    <n v="1272.04"/>
    <n v="62329.96"/>
    <n v="314"/>
    <n v="62643.96"/>
    <x v="4"/>
  </r>
  <r>
    <s v="6557-1"/>
    <s v="Patrick ODonnell"/>
    <s v="21 Wentworth St,Parramatta"/>
    <s v="Mumbai"/>
    <x v="713"/>
    <x v="1"/>
    <x v="0"/>
    <x v="9"/>
    <x v="4"/>
    <s v="Artisan Poly Binder Pockets"/>
    <x v="0"/>
    <x v="0"/>
    <s v="Regular Air"/>
    <d v="2023-01-15T00:00:00"/>
    <n v="225.99999999999997"/>
    <n v="358"/>
    <n v="132.00000000000003"/>
    <n v="38"/>
    <n v="13604"/>
    <n v="0.03"/>
    <n v="408.12"/>
    <n v="13195.88"/>
    <n v="547"/>
    <n v="13742.88"/>
    <x v="4"/>
  </r>
  <r>
    <s v="6558-1"/>
    <s v="Ann Steele"/>
    <s v="101 Murray Street, Goa"/>
    <s v="Mumbai"/>
    <x v="714"/>
    <x v="1"/>
    <x v="1"/>
    <x v="3"/>
    <x v="1"/>
    <s v="Alto Parchment Paper, Assorted Colors"/>
    <x v="0"/>
    <x v="0"/>
    <s v="Regular Air"/>
    <d v="2023-01-18T00:00:00"/>
    <n v="459"/>
    <n v="728"/>
    <n v="269"/>
    <n v="39"/>
    <n v="28392"/>
    <n v="0.08"/>
    <n v="2271.36"/>
    <n v="26120.639999999999"/>
    <n v="1115"/>
    <n v="27235.64"/>
    <x v="4"/>
  </r>
  <r>
    <s v="6560-1"/>
    <s v="Sung Chung"/>
    <s v="127 Liverpool St,Mumbai"/>
    <s v="Mumbai"/>
    <x v="715"/>
    <x v="1"/>
    <x v="0"/>
    <x v="6"/>
    <x v="3"/>
    <s v="OIC Thumb-Tacks"/>
    <x v="0"/>
    <x v="1"/>
    <s v="Express Air"/>
    <d v="2023-01-20T00:00:00"/>
    <n v="71"/>
    <n v="113.99999999999999"/>
    <n v="42.999999999999986"/>
    <n v="14"/>
    <n v="1595.9999999999998"/>
    <n v="0"/>
    <n v="0"/>
    <n v="1595.9999999999998"/>
    <n v="70"/>
    <n v="1665.9999999999998"/>
    <x v="4"/>
  </r>
  <r>
    <s v="6561-1"/>
    <s v="Luke Weiss"/>
    <s v="88 Oxford St,Woollahra"/>
    <s v="Mumbai"/>
    <x v="716"/>
    <x v="1"/>
    <x v="1"/>
    <x v="10"/>
    <x v="3"/>
    <s v="1726 Digital AMaharashtraering Machine"/>
    <x v="1"/>
    <x v="4"/>
    <s v="Regular Air"/>
    <d v="2023-01-21T00:00:00"/>
    <n v="882"/>
    <n v="2099"/>
    <n v="1217"/>
    <n v="29"/>
    <n v="60871"/>
    <n v="0.03"/>
    <n v="1826.1299999999999"/>
    <n v="59044.87"/>
    <n v="480.99999999999994"/>
    <n v="59525.87"/>
    <x v="4"/>
  </r>
  <r>
    <s v="6562-1"/>
    <s v="Laurel Workman"/>
    <s v="38/133-145 Castlereagh St,Mumbai"/>
    <s v="Mumbai"/>
    <x v="716"/>
    <x v="1"/>
    <x v="0"/>
    <x v="5"/>
    <x v="4"/>
    <s v="Apex Straight Scissors"/>
    <x v="0"/>
    <x v="3"/>
    <s v="Express Air"/>
    <d v="2023-01-21T00:00:00"/>
    <n v="519"/>
    <n v="1298"/>
    <n v="779"/>
    <n v="10"/>
    <n v="12980"/>
    <n v="0.05"/>
    <n v="649"/>
    <n v="12331"/>
    <n v="314"/>
    <n v="12645"/>
    <x v="4"/>
  </r>
  <r>
    <s v="6564-1"/>
    <s v="Carol Darley"/>
    <s v="Crown Complex,Southbank"/>
    <s v="Delhi"/>
    <x v="716"/>
    <x v="0"/>
    <x v="3"/>
    <x v="0"/>
    <x v="2"/>
    <s v="Smiths Colored Interoffice Envelopes"/>
    <x v="0"/>
    <x v="0"/>
    <s v="Express Air"/>
    <d v="2023-01-26T00:00:00"/>
    <n v="1982.9999999999998"/>
    <n v="3098"/>
    <n v="1115.0000000000002"/>
    <n v="41"/>
    <n v="127018"/>
    <n v="0.04"/>
    <n v="5080.72"/>
    <n v="121937.28"/>
    <n v="1951.0000000000002"/>
    <n v="123888.28"/>
    <x v="4"/>
  </r>
  <r>
    <s v="6565-1"/>
    <s v="Julia Barnett"/>
    <s v="485 Crown St,Surry Hills"/>
    <s v="Mumbai"/>
    <x v="717"/>
    <x v="1"/>
    <x v="1"/>
    <x v="2"/>
    <x v="3"/>
    <s v="Alto Parchment Paper, Assorted Colors"/>
    <x v="0"/>
    <x v="0"/>
    <s v="Regular Air"/>
    <d v="2023-01-21T00:00:00"/>
    <n v="459"/>
    <n v="728"/>
    <n v="269"/>
    <n v="24"/>
    <n v="17472"/>
    <n v="0.1"/>
    <n v="1747.2"/>
    <n v="15724.8"/>
    <n v="1115"/>
    <n v="16839.8"/>
    <x v="4"/>
  </r>
  <r>
    <s v="6567-1"/>
    <s v="Jeremy Pistek"/>
    <s v="85-113 Dunning Ave,Roseberry"/>
    <s v="Mumbai"/>
    <x v="718"/>
    <x v="1"/>
    <x v="1"/>
    <x v="11"/>
    <x v="3"/>
    <s v="Artisan Hi-Liter Pen Style Six-Color Fluorescent Set"/>
    <x v="0"/>
    <x v="1"/>
    <s v="Regular Air"/>
    <d v="2023-01-25T00:00:00"/>
    <n v="216"/>
    <n v="385"/>
    <n v="169"/>
    <n v="18"/>
    <n v="6930"/>
    <n v="0.04"/>
    <n v="277.2"/>
    <n v="6652.8"/>
    <n v="70"/>
    <n v="6722.8"/>
    <x v="4"/>
  </r>
  <r>
    <s v="6569-1"/>
    <s v="Ken Heidel"/>
    <s v="438 Delhitoria Avenue,Chatswood"/>
    <s v="Mumbai"/>
    <x v="719"/>
    <x v="1"/>
    <x v="1"/>
    <x v="5"/>
    <x v="3"/>
    <s v="Binder Posts"/>
    <x v="0"/>
    <x v="0"/>
    <s v="Regular Air"/>
    <d v="2023-01-26T00:00:00"/>
    <n v="350"/>
    <n v="574"/>
    <n v="224"/>
    <n v="46"/>
    <n v="26404"/>
    <n v="0.05"/>
    <n v="1320.2"/>
    <n v="25083.8"/>
    <n v="501"/>
    <n v="25584.799999999999"/>
    <x v="4"/>
  </r>
  <r>
    <s v="6571-1"/>
    <s v="Harold Pawlan"/>
    <s v="180 High Street,Windsor"/>
    <s v="Delhi"/>
    <x v="720"/>
    <x v="0"/>
    <x v="3"/>
    <x v="1"/>
    <x v="0"/>
    <s v="UGen Ultra Professional Cordless Optical Suite"/>
    <x v="1"/>
    <x v="0"/>
    <s v="Regular Air"/>
    <d v="2023-01-27T00:00:00"/>
    <n v="15650"/>
    <n v="30097.000000000004"/>
    <n v="14447.000000000004"/>
    <n v="29"/>
    <n v="872813.00000000012"/>
    <n v="0.03"/>
    <n v="26184.390000000003"/>
    <n v="846628.6100000001"/>
    <n v="718"/>
    <n v="847346.6100000001"/>
    <x v="4"/>
  </r>
  <r>
    <s v="6572-1"/>
    <s v="Kean Thornton"/>
    <s v="65 Palmerston Street"/>
    <s v="Goa"/>
    <x v="721"/>
    <x v="2"/>
    <x v="1"/>
    <x v="5"/>
    <x v="1"/>
    <s v="Artisan Hole Reinforcements"/>
    <x v="0"/>
    <x v="0"/>
    <s v="Regular Air"/>
    <d v="2023-01-28T00:00:00"/>
    <n v="399"/>
    <n v="623"/>
    <n v="224"/>
    <n v="25"/>
    <n v="15575"/>
    <n v="7.0000000000000007E-2"/>
    <n v="1090.25"/>
    <n v="14484.75"/>
    <n v="697"/>
    <n v="15181.75"/>
    <x v="4"/>
  </r>
  <r>
    <s v="6574-1"/>
    <s v="Rick Hansen"/>
    <s v="Macquarie Centre Cnr Herring Road &amp; Goaterloo Road,Macquarie Park"/>
    <s v="Mumbai"/>
    <x v="722"/>
    <x v="1"/>
    <x v="0"/>
    <x v="3"/>
    <x v="3"/>
    <s v="Cando S750 Color Inkjet Printer"/>
    <x v="1"/>
    <x v="2"/>
    <s v="Delivery Truck"/>
    <d v="2023-02-02T00:00:00"/>
    <n v="7500"/>
    <n v="12097"/>
    <n v="4597"/>
    <n v="4"/>
    <n v="48388"/>
    <n v="7.0000000000000007E-2"/>
    <n v="3387.1600000000003"/>
    <n v="45000.84"/>
    <n v="2630"/>
    <n v="47630.84"/>
    <x v="4"/>
  </r>
  <r>
    <s v="6576-1"/>
    <s v="Joy Daniels"/>
    <s v="12 Princess Hwy,Sylvania"/>
    <s v="Mumbai"/>
    <x v="723"/>
    <x v="1"/>
    <x v="1"/>
    <x v="3"/>
    <x v="2"/>
    <s v="Barrel Sharpener"/>
    <x v="0"/>
    <x v="3"/>
    <s v="Regular Air"/>
    <d v="2023-02-05T00:00:00"/>
    <n v="146"/>
    <n v="357"/>
    <n v="211"/>
    <n v="25"/>
    <n v="8925"/>
    <n v="0.01"/>
    <n v="89.25"/>
    <n v="8835.75"/>
    <n v="417"/>
    <n v="9252.75"/>
    <x v="4"/>
  </r>
  <r>
    <s v="6577-1"/>
    <s v="Cindy Chapman"/>
    <s v="101 Murray Street"/>
    <s v="Goa"/>
    <x v="724"/>
    <x v="2"/>
    <x v="1"/>
    <x v="8"/>
    <x v="3"/>
    <s v="Steady Major Accent Highlighters"/>
    <x v="0"/>
    <x v="1"/>
    <s v="Regular Air"/>
    <d v="2023-02-04T00:00:00"/>
    <n v="375"/>
    <n v="708"/>
    <n v="333"/>
    <n v="46"/>
    <n v="32568"/>
    <n v="0.1"/>
    <n v="3256.8"/>
    <n v="29311.200000000001"/>
    <n v="235"/>
    <n v="29546.2"/>
    <x v="4"/>
  </r>
  <r>
    <s v="6579-1"/>
    <s v="Alex Russell"/>
    <s v="76 Lindsay Street, Goa"/>
    <s v="Delhi"/>
    <x v="725"/>
    <x v="0"/>
    <x v="0"/>
    <x v="1"/>
    <x v="0"/>
    <s v="Artisan 479 Labels"/>
    <x v="0"/>
    <x v="0"/>
    <s v="Regular Air"/>
    <d v="2023-02-05T00:00:00"/>
    <n v="159"/>
    <n v="261"/>
    <n v="102"/>
    <n v="38"/>
    <n v="9918"/>
    <n v="0.04"/>
    <n v="396.72"/>
    <n v="9521.2800000000007"/>
    <n v="50"/>
    <n v="9571.2800000000007"/>
    <x v="4"/>
  </r>
  <r>
    <s v="6581-1"/>
    <s v="Roland Black"/>
    <s v="438 Delhitoria Avenue,Chatswood"/>
    <s v="Mumbai"/>
    <x v="726"/>
    <x v="1"/>
    <x v="3"/>
    <x v="5"/>
    <x v="0"/>
    <s v="Artisan Legal 4-Ring Binder"/>
    <x v="0"/>
    <x v="0"/>
    <s v="Regular Air"/>
    <d v="2023-02-05T00:00:00"/>
    <n v="1364"/>
    <n v="2098"/>
    <n v="734"/>
    <n v="41"/>
    <n v="86018"/>
    <n v="0.05"/>
    <n v="4300.9000000000005"/>
    <n v="81717.100000000006"/>
    <n v="149"/>
    <n v="81866.100000000006"/>
    <x v="4"/>
  </r>
  <r>
    <s v="6582-1"/>
    <s v="Art Foster"/>
    <s v="14 Money Street, Goa"/>
    <s v="Mumbai"/>
    <x v="727"/>
    <x v="1"/>
    <x v="0"/>
    <x v="7"/>
    <x v="4"/>
    <s v="Artisan Legal 4-Ring Binder"/>
    <x v="0"/>
    <x v="0"/>
    <s v="Regular Air"/>
    <d v="2023-02-07T00:00:00"/>
    <n v="1364"/>
    <n v="2098"/>
    <n v="734"/>
    <n v="2"/>
    <n v="4196"/>
    <n v="0.01"/>
    <n v="41.96"/>
    <n v="4154.04"/>
    <n v="149"/>
    <n v="4303.04"/>
    <x v="4"/>
  </r>
  <r>
    <s v="6584-1"/>
    <s v="Maribeth YedGoab"/>
    <s v="240-242 Johnston Street,Fitzroy"/>
    <s v="Delhi"/>
    <x v="728"/>
    <x v="0"/>
    <x v="0"/>
    <x v="1"/>
    <x v="2"/>
    <s v="Beekin 105-Key Black Keyboard"/>
    <x v="1"/>
    <x v="0"/>
    <s v="Regular Air"/>
    <d v="2023-02-07T00:00:00"/>
    <n v="639"/>
    <n v="1998"/>
    <n v="1359"/>
    <n v="31"/>
    <n v="61938"/>
    <n v="0"/>
    <n v="0"/>
    <n v="61938"/>
    <n v="400"/>
    <n v="62338"/>
    <x v="4"/>
  </r>
  <r>
    <s v="6586-1"/>
    <s v="Theresa Swint"/>
    <s v="240-242 Johnston Street,Fitzroy"/>
    <s v="Delhi"/>
    <x v="728"/>
    <x v="0"/>
    <x v="2"/>
    <x v="1"/>
    <x v="4"/>
    <s v="Binder Clips by OIC"/>
    <x v="0"/>
    <x v="1"/>
    <s v="Regular Air"/>
    <d v="2023-03-07T00:00:00"/>
    <n v="93"/>
    <n v="148"/>
    <n v="55"/>
    <n v="10"/>
    <n v="1480"/>
    <n v="0.1"/>
    <n v="148"/>
    <n v="1332"/>
    <n v="70"/>
    <n v="140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3" cacheId="57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M38:N44" firstHeaderRow="1" firstDataRow="1" firstDataCol="1"/>
  <pivotFields count="25"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" showAll="0"/>
    <pivotField numFmtId="1" showAll="0"/>
    <pivotField numFmtId="1" showAll="0"/>
    <pivotField showAll="0"/>
    <pivotField numFmtId="1" showAll="0"/>
    <pivotField numFmtId="10" showAll="0"/>
    <pivotField numFmtId="1" showAll="0"/>
    <pivotField numFmtId="1" showAll="0"/>
    <pivotField numFmtId="1" showAll="0"/>
    <pivotField numFmtId="1" showAll="0"/>
    <pivotField axis="axisRow" dataField="1" numFmtId="1" showAll="0">
      <items count="7">
        <item m="1" x="5"/>
        <item x="0"/>
        <item x="1"/>
        <item x="2"/>
        <item x="3"/>
        <item x="4"/>
        <item t="default"/>
      </items>
    </pivotField>
  </pivotFields>
  <rowFields count="1">
    <field x="24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Shipping Year" fld="24" subtotal="count" baseField="0" baseItem="346943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3" cacheId="57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6" rowHeaderCaption="Product Category">
  <location ref="H2:I6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tal Order Quantity" fld="17" baseField="0" baseItem="0"/>
  </dataFields>
  <formats count="6">
    <format dxfId="118">
      <pivotArea field="10" type="button" dataOnly="0" labelOnly="1" outline="0" axis="axisRow" fieldPosition="0"/>
    </format>
    <format dxfId="119">
      <pivotArea field="10" type="button" dataOnly="0" labelOnly="1" outline="0" axis="axisRow" fieldPosition="0"/>
    </format>
    <format dxfId="120">
      <pivotArea field="10" type="button" dataOnly="0" labelOnly="1" outline="0" axis="axisRow" fieldPosition="0"/>
    </format>
    <format dxfId="121">
      <pivotArea dataOnly="0" labelOnly="1" outline="0" axis="axisValues" fieldPosition="0"/>
    </format>
    <format dxfId="122">
      <pivotArea dataOnly="0" labelOnly="1" outline="0" axis="axisValues" fieldPosition="0"/>
    </format>
    <format dxfId="123">
      <pivotArea dataOnly="0" labelOnly="1" outline="0" axis="axisValues" fieldPosition="0"/>
    </format>
  </formats>
  <chartFormats count="1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" cacheId="57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showHeaders="0" outline="1" outlineData="1" multipleFieldFilters="0" chartFormat="10" rowHeaderCaption="State">
  <location ref="A2:B6" firstHeaderRow="1" firstDataRow="1" firstDataCol="1"/>
  <pivotFields count="25">
    <pivotField showAll="0"/>
    <pivotField dataField="1" showAll="0"/>
    <pivotField showAll="0"/>
    <pivotField showAll="0"/>
    <pivotField numFmtId="14"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numFmtId="1" showAll="0"/>
    <pivotField showAll="0"/>
    <pivotField numFmtId="1" showAll="0"/>
    <pivotField numFmtId="10" showAll="0"/>
    <pivotField numFmtId="1" showAll="0"/>
    <pivotField numFmtId="1" showAll="0"/>
    <pivotField numFmtId="1" showAll="0"/>
    <pivotField numFmtId="1" showAll="0" defaultSubtotal="0"/>
    <pivotField showAll="0" defaultSubtota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ustomer Name" fld="1" subtotal="count" baseField="0" baseItem="0"/>
  </dataFields>
  <formats count="5">
    <format dxfId="113">
      <pivotArea dataOnly="0" labelOnly="1" outline="0" axis="axisValues" fieldPosition="0"/>
    </format>
    <format dxfId="114">
      <pivotArea dataOnly="0" labelOnly="1" outline="0" axis="axisValues" fieldPosition="0"/>
    </format>
    <format dxfId="115">
      <pivotArea field="5" type="button" dataOnly="0" labelOnly="1" outline="0" axis="axisRow" fieldPosition="0"/>
    </format>
    <format dxfId="116">
      <pivotArea dataOnly="0" labelOnly="1" outline="0" axis="axisValues" fieldPosition="0"/>
    </format>
    <format dxfId="117">
      <pivotArea field="5" type="button" dataOnly="0" labelOnly="1" outline="0" axis="axisRow" fieldPosition="0"/>
    </format>
  </formats>
  <chartFormats count="2"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0" cacheId="570" applyNumberFormats="0" applyBorderFormats="0" applyFontFormats="0" applyPatternFormats="0" applyAlignmentFormats="0" applyWidthHeightFormats="1" dataCaption="Values" updatedVersion="4" minRefreshableVersion="3" showDrill="0" useAutoFormatting="1" itemPrintTitles="1" createdVersion="4" indent="0" showHeaders="0" outline="1" outlineData="1" multipleFieldFilters="0">
  <location ref="M11:O28" firstHeaderRow="1" firstDataRow="1" firstDataCol="0"/>
  <pivotFields count="25"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numFmtId="1" showAll="0"/>
    <pivotField showAll="0"/>
    <pivotField numFmtId="1" showAll="0"/>
    <pivotField numFmtId="10" showAll="0"/>
    <pivotField numFmtId="1" showAll="0"/>
    <pivotField numFmtId="1" showAll="0"/>
    <pivotField numFmtId="1" showAll="0"/>
    <pivotField numFmtId="1" showAll="0"/>
    <pivotField multipleItemSelectionAllowed="1" showAll="0" defaultSubtota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57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>
  <location ref="I28:J34" firstHeaderRow="1" firstDataRow="1" firstDataCol="1"/>
  <pivotFields count="25">
    <pivotField showAll="0"/>
    <pivotField showAll="0"/>
    <pivotField showAll="0"/>
    <pivotField showAll="0"/>
    <pivotField axis="axisRow" numFmtId="14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dataField="1" numFmtId="1" showAll="0"/>
    <pivotField showAll="0"/>
    <pivotField numFmtId="1" showAll="0"/>
    <pivotField numFmtId="10" showAll="0"/>
    <pivotField numFmtId="1" showAll="0"/>
    <pivotField numFmtId="1" showAll="0"/>
    <pivotField numFmtId="1" showAll="0"/>
    <pivotField numFmtId="1" showAll="0"/>
    <pivotField showAll="0" defaultSubtotal="0"/>
  </pivotFields>
  <rowFields count="1">
    <field x="4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Total Profit Margin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9" cacheId="57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9" rowHeaderCaption="Order Priority">
  <location ref="I20:J26" firstHeaderRow="1" firstDataRow="1" firstDataCol="1"/>
  <pivotFields count="25">
    <pivotField showAll="0"/>
    <pivotField showAll="0"/>
    <pivotField showAll="0"/>
    <pivotField showAll="0"/>
    <pivotField numFmtId="14" showAll="0"/>
    <pivotField showAll="0"/>
    <pivotField showAll="0"/>
    <pivotField showAll="0"/>
    <pivotField axis="axisRow" showAll="0">
      <items count="7">
        <item x="1"/>
        <item x="0"/>
        <item x="2"/>
        <item x="4"/>
        <item x="3"/>
        <item m="1" x="5"/>
        <item t="default"/>
      </items>
    </pivotField>
    <pivotField showAll="0"/>
    <pivotField showAll="0"/>
    <pivotField showAll="0"/>
    <pivotField showAll="0"/>
    <pivotField showAll="0"/>
    <pivotField numFmtId="1" showAll="0"/>
    <pivotField numFmtId="1" showAll="0"/>
    <pivotField numFmtId="1" showAll="0"/>
    <pivotField showAll="0"/>
    <pivotField numFmtId="1" showAll="0"/>
    <pivotField numFmtId="10" showAll="0"/>
    <pivotField numFmtId="1" showAll="0"/>
    <pivotField numFmtId="1" showAll="0"/>
    <pivotField numFmtId="1" showAll="0"/>
    <pivotField dataField="1" numFmtId="1" showAll="0"/>
    <pivotField showAll="0" defaultSubtota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al Revenue" fld="23" baseField="0" baseItem="0"/>
  </dataFields>
  <formats count="5">
    <format dxfId="51">
      <pivotArea collapsedLevelsAreSubtotals="1" fieldPosition="0">
        <references count="1">
          <reference field="8" count="0"/>
        </references>
      </pivotArea>
    </format>
    <format dxfId="52">
      <pivotArea dataOnly="0" labelOnly="1" outline="0" axis="axisValues" fieldPosition="0"/>
    </format>
    <format dxfId="53">
      <pivotArea field="8" type="button" dataOnly="0" labelOnly="1" outline="0" axis="axisRow" fieldPosition="0"/>
    </format>
    <format dxfId="54">
      <pivotArea dataOnly="0" labelOnly="1" outline="0" axis="axisValues" fieldPosition="0"/>
    </format>
    <format dxfId="55">
      <pivotArea field="8" type="button" dataOnly="0" labelOnly="1" outline="0" axis="axisRow" fieldPosition="0"/>
    </format>
  </format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8" cacheId="57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 rowHeaderCaption="Product Container">
  <location ref="I10:J17" firstHeaderRow="1" firstDataRow="1" firstDataCol="1"/>
  <pivotFields count="25"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2"/>
        <item x="5"/>
        <item x="4"/>
        <item x="0"/>
        <item x="3"/>
        <item x="1"/>
        <item t="default"/>
      </items>
    </pivotField>
    <pivotField showAll="0"/>
    <pivotField showAll="0"/>
    <pivotField numFmtId="1" showAll="0"/>
    <pivotField numFmtId="1" showAll="0"/>
    <pivotField dataField="1" numFmtId="1" showAll="0"/>
    <pivotField showAll="0"/>
    <pivotField numFmtId="1" showAll="0"/>
    <pivotField numFmtId="10" showAll="0"/>
    <pivotField numFmtId="1" showAll="0"/>
    <pivotField numFmtId="1" showAll="0"/>
    <pivotField numFmtId="1" showAll="0"/>
    <pivotField numFmtId="1" showAll="0"/>
    <pivotField showAll="0" defaultSubtotal="0"/>
  </pivotFields>
  <rowFields count="1">
    <field x="1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Profit Margin" fld="16" subtotal="average" baseField="11" baseItem="0"/>
  </dataFields>
  <formats count="7">
    <format dxfId="146">
      <pivotArea collapsedLevelsAreSubtotals="1" fieldPosition="0">
        <references count="1">
          <reference field="11" count="0"/>
        </references>
      </pivotArea>
    </format>
    <format dxfId="147">
      <pivotArea dataOnly="0" labelOnly="1" outline="0" axis="axisValues" fieldPosition="0"/>
    </format>
    <format dxfId="148">
      <pivotArea dataOnly="0" labelOnly="1" outline="0" axis="axisValues" fieldPosition="0"/>
    </format>
    <format dxfId="149">
      <pivotArea dataOnly="0" labelOnly="1" outline="0" axis="axisValues" fieldPosition="0"/>
    </format>
    <format dxfId="150">
      <pivotArea field="11" type="button" dataOnly="0" labelOnly="1" outline="0" axis="axisRow" fieldPosition="0"/>
    </format>
    <format dxfId="151">
      <pivotArea field="11" type="button" dataOnly="0" labelOnly="1" outline="0" axis="axisRow" fieldPosition="0"/>
    </format>
    <format dxfId="152">
      <pivotArea field="11" type="button" dataOnly="0" labelOnly="1" outline="0" axis="axisRow" fieldPosition="0"/>
    </format>
  </formats>
  <chartFormats count="2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57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Customer Type">
  <location ref="D2:E7" firstHeaderRow="1" firstDataRow="1" firstDataCol="1"/>
  <pivotFields count="25">
    <pivotField showAll="0"/>
    <pivotField showAll="0"/>
    <pivotField showAll="0"/>
    <pivotField showAll="0"/>
    <pivotField numFmtId="14"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dataField="1" numFmtId="1" showAll="0"/>
    <pivotField showAll="0"/>
    <pivotField numFmtId="1" showAll="0"/>
    <pivotField numFmtId="10" showAll="0"/>
    <pivotField numFmtId="1" showAll="0"/>
    <pivotField numFmtId="1" showAll="0"/>
    <pivotField numFmtId="1" showAll="0"/>
    <pivotField numFmtId="1" showAll="0"/>
    <pivotField showAll="0" defaultSubtota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 Profit Margin" fld="16" baseField="0" baseItem="0"/>
  </dataFields>
  <formats count="5">
    <format dxfId="141">
      <pivotArea dataOnly="0" labelOnly="1" outline="0" axis="axisValues" fieldPosition="0"/>
    </format>
    <format dxfId="142">
      <pivotArea field="6" type="button" dataOnly="0" labelOnly="1" outline="0" axis="axisRow" fieldPosition="0"/>
    </format>
    <format dxfId="143">
      <pivotArea field="6" type="button" dataOnly="0" labelOnly="1" outline="0" axis="axisRow" fieldPosition="0"/>
    </format>
    <format dxfId="144">
      <pivotArea field="6" type="button" dataOnly="0" labelOnly="1" outline="0" axis="axisRow" fieldPosition="0"/>
    </format>
    <format dxfId="14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6" cacheId="57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8" rowHeaderCaption="Year">
  <location ref="F10:G15" firstHeaderRow="1" firstDataRow="1" firstDataCol="1"/>
  <pivotFields count="25">
    <pivotField showAll="0"/>
    <pivotField showAll="0"/>
    <pivotField showAll="0"/>
    <pivotField showAll="0"/>
    <pivotField axis="axisRow" numFmtId="14" showAll="0">
      <items count="8">
        <item x="0"/>
        <item x="1"/>
        <item x="2"/>
        <item x="3"/>
        <item x="4"/>
        <item h="1" x="5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numFmtId="1" showAll="0"/>
    <pivotField showAll="0"/>
    <pivotField numFmtId="1" showAll="0"/>
    <pivotField numFmtId="10" showAll="0"/>
    <pivotField numFmtId="1" showAll="0"/>
    <pivotField numFmtId="1" showAll="0"/>
    <pivotField numFmtId="1" showAll="0"/>
    <pivotField dataField="1" numFmtId="1" showAll="0"/>
    <pivotField showAll="0" defaultSubtotal="0"/>
  </pivotFields>
  <rowFields count="1">
    <field x="4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al Revenue" fld="23" baseField="0" baseItem="0"/>
  </dataFields>
  <formats count="6">
    <format dxfId="56">
      <pivotArea collapsedLevelsAreSubtotals="1" fieldPosition="0">
        <references count="1">
          <reference field="4" count="5">
            <x v="1"/>
            <x v="2"/>
            <x v="3"/>
            <x v="4"/>
            <x v="5"/>
          </reference>
        </references>
      </pivotArea>
    </format>
    <format dxfId="57">
      <pivotArea field="4" type="button" dataOnly="0" labelOnly="1" outline="0" axis="axisRow" fieldPosition="0"/>
    </format>
    <format dxfId="58">
      <pivotArea field="4" type="button" dataOnly="0" labelOnly="1" outline="0" axis="axisRow" fieldPosition="0"/>
    </format>
    <format dxfId="59">
      <pivotArea field="4" type="button" dataOnly="0" labelOnly="1" outline="0" axis="axisRow" fieldPosition="0"/>
    </format>
    <format dxfId="60">
      <pivotArea dataOnly="0" labelOnly="1" outline="0" axis="axisValues" fieldPosition="0"/>
    </format>
    <format dxfId="61">
      <pivotArea dataOnly="0" labelOnly="1" outline="0" axis="axisValues" fieldPosition="0"/>
    </format>
  </formats>
  <chartFormats count="4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5" cacheId="57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8" rowHeaderCaption="Customer type">
  <location ref="A10:D15" firstHeaderRow="0" firstDataRow="1" firstDataCol="1"/>
  <pivotFields count="25">
    <pivotField showAll="0"/>
    <pivotField showAll="0"/>
    <pivotField showAll="0"/>
    <pivotField showAll="0"/>
    <pivotField numFmtId="14"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" showAll="0"/>
    <pivotField numFmtId="1" showAll="0"/>
    <pivotField dataField="1" numFmtId="1" showAll="0"/>
    <pivotField showAll="0"/>
    <pivotField numFmtId="1" showAll="0"/>
    <pivotField numFmtId="10" showAll="0"/>
    <pivotField numFmtId="1" showAll="0"/>
    <pivotField numFmtId="1" showAll="0"/>
    <pivotField dataField="1" numFmtId="1" showAll="0"/>
    <pivotField numFmtId="1" showAll="0"/>
    <pivotField showAll="0" defaultSubtota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hipping Cost" fld="22" baseField="0" baseItem="0"/>
    <dataField name="Sum of Profit Margin" fld="16" baseField="0" baseItem="0"/>
    <dataField name="Sum of Cost Price" fld="14" baseField="0" baseItem="0"/>
  </dataFields>
  <formats count="12">
    <format dxfId="12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5">
      <pivotArea field="6" type="button" dataOnly="0" labelOnly="1" outline="0" axis="axisRow" fieldPosition="0"/>
    </format>
    <format dxfId="136">
      <pivotArea field="6" type="button" dataOnly="0" labelOnly="1" outline="0" axis="axisRow" fieldPosition="0"/>
    </format>
    <format dxfId="137">
      <pivotArea field="6" type="button" dataOnly="0" labelOnly="1" outline="0" axis="axisRow" fieldPosition="0"/>
    </format>
    <format dxfId="13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3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40">
      <pivotArea dataOnly="0" labelOnly="1" outline="0" fieldPosition="0">
        <references count="1">
          <reference field="4294967294" count="1">
            <x v="2"/>
          </reference>
        </references>
      </pivotArea>
    </format>
  </formats>
  <chartFormats count="18"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2"/>
          </reference>
          <reference field="6" count="1" selected="0">
            <x v="3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2"/>
          </reference>
          <reference field="6" count="1" selected="0">
            <x v="0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2"/>
          </reference>
          <reference field="6" count="1" selected="0">
            <x v="2"/>
          </reference>
        </references>
      </pivotArea>
    </chartFormat>
    <chartFormat chart="7" format="18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2"/>
          </reference>
          <reference field="6" count="1" selected="0">
            <x v="1"/>
          </reference>
        </references>
      </pivotArea>
    </chartFormat>
    <chartFormat chart="7" format="20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7" format="2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2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24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7" cacheId="57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Account Manager">
  <location ref="A19:F35" firstHeaderRow="1" firstDataRow="2" firstDataCol="1"/>
  <pivotFields count="25">
    <pivotField showAll="0"/>
    <pivotField showAll="0"/>
    <pivotField showAll="0"/>
    <pivotField showAll="0"/>
    <pivotField axis="axisCol" numFmtId="14" showAll="0">
      <items count="8">
        <item x="0"/>
        <item x="1"/>
        <item x="2"/>
        <item x="3"/>
        <item x="4"/>
        <item h="1" x="5"/>
        <item h="1" x="6"/>
        <item t="default"/>
      </items>
    </pivotField>
    <pivotField showAll="0"/>
    <pivotField showAll="0"/>
    <pivotField axis="axisRow" showAll="0">
      <items count="15">
        <item x="10"/>
        <item x="1"/>
        <item x="7"/>
        <item x="9"/>
        <item x="11"/>
        <item x="4"/>
        <item x="5"/>
        <item x="0"/>
        <item x="6"/>
        <item x="2"/>
        <item x="13"/>
        <item x="12"/>
        <item x="8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numFmtId="1" showAll="0"/>
    <pivotField showAll="0"/>
    <pivotField numFmtId="1" showAll="0"/>
    <pivotField numFmtId="10" showAll="0"/>
    <pivotField numFmtId="1" showAll="0"/>
    <pivotField numFmtId="1" showAll="0"/>
    <pivotField numFmtId="1" showAll="0"/>
    <pivotField dataField="1" numFmtId="1" showAll="0"/>
    <pivotField showAll="0" defaultSubtotal="0"/>
  </pivotFields>
  <rowFields count="1">
    <field x="7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4"/>
  </colFields>
  <colItems count="5">
    <i>
      <x v="1"/>
    </i>
    <i>
      <x v="2"/>
    </i>
    <i>
      <x v="3"/>
    </i>
    <i>
      <x v="4"/>
    </i>
    <i t="grand">
      <x/>
    </i>
  </colItems>
  <dataFields count="1">
    <dataField name="Sum of Revenue" fld="23" baseField="0" baseItem="0"/>
  </dataFields>
  <formats count="5">
    <format dxfId="124">
      <pivotArea dataOnly="0" labelOnly="1" fieldPosition="0">
        <references count="1">
          <reference field="4" count="4">
            <x v="1"/>
            <x v="2"/>
            <x v="3"/>
            <x v="4"/>
          </reference>
        </references>
      </pivotArea>
    </format>
    <format dxfId="125">
      <pivotArea dataOnly="0" labelOnly="1" fieldPosition="0">
        <references count="1">
          <reference field="4" count="4">
            <x v="1"/>
            <x v="2"/>
            <x v="3"/>
            <x v="4"/>
          </reference>
        </references>
      </pivotArea>
    </format>
    <format dxfId="126">
      <pivotArea field="7" type="button" dataOnly="0" labelOnly="1" outline="0" axis="axisRow" fieldPosition="0"/>
    </format>
    <format dxfId="127">
      <pivotArea field="7" type="button" dataOnly="0" labelOnly="1" outline="0" axis="axisRow" fieldPosition="0"/>
    </format>
    <format dxfId="128">
      <pivotArea field="7" type="button" dataOnly="0" labelOnly="1" outline="0" axis="axisRow" fieldPosition="0"/>
    </format>
  </formats>
  <conditionalFormats count="10">
    <conditionalFormat type="all"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1" selected="0">
              <x v="1"/>
            </reference>
            <reference field="7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1" selected="0">
              <x v="1"/>
            </reference>
            <reference field="7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type="all"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1" selected="0">
              <x v="2"/>
            </reference>
            <reference field="7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type="all"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1" selected="0">
              <x v="3"/>
            </reference>
            <reference field="7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type="all"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1" selected="0">
              <x v="4"/>
            </reference>
            <reference field="7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type="all"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1" selected="0">
              <x v="2"/>
            </reference>
            <reference field="7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type="all"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1" selected="0">
              <x v="3"/>
            </reference>
            <reference field="7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type="all"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1" selected="0">
              <x v="4"/>
            </reference>
            <reference field="7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type="all" priority="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7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type="all"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7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5:Y1045" totalsRowCount="1" headerRowDxfId="112" dataDxfId="111" headerRowCellStyle="Accent5" dataCellStyle="Percent">
  <autoFilter ref="A5:Y1044"/>
  <tableColumns count="25">
    <tableColumn id="1" name="Order No" dataDxfId="110" totalsRowDxfId="90"/>
    <tableColumn id="2" name="Customer Name" dataDxfId="109" totalsRowDxfId="89"/>
    <tableColumn id="3" name="Address" dataDxfId="108" totalsRowDxfId="88"/>
    <tableColumn id="4" name="City" dataDxfId="64" totalsRowDxfId="87"/>
    <tableColumn id="5" name="Order Date" dataDxfId="62" totalsRowDxfId="86"/>
    <tableColumn id="6" name="State" dataDxfId="63" totalsRowDxfId="85"/>
    <tableColumn id="7" name="Customer Type" dataDxfId="107" totalsRowDxfId="84"/>
    <tableColumn id="8" name="Account Manager" dataDxfId="106" totalsRowDxfId="83"/>
    <tableColumn id="9" name="Order Priority" dataDxfId="105" totalsRowDxfId="82"/>
    <tableColumn id="10" name="Product Name" dataDxfId="104" totalsRowDxfId="81"/>
    <tableColumn id="11" name="Product Category" dataDxfId="103" totalsRowDxfId="80"/>
    <tableColumn id="12" name="Product Container" dataDxfId="102" totalsRowDxfId="79"/>
    <tableColumn id="13" name="Ship Mode" dataDxfId="101" totalsRowDxfId="78"/>
    <tableColumn id="14" name="Ship Date" dataDxfId="100" totalsRowDxfId="77"/>
    <tableColumn id="15" name="Cost Price" totalsRowFunction="sum" dataDxfId="99" totalsRowDxfId="76"/>
    <tableColumn id="16" name="Retail Price" dataDxfId="98" totalsRowDxfId="75"/>
    <tableColumn id="17" name="Profit Margin" totalsRowFunction="sum" dataDxfId="97" totalsRowDxfId="74">
      <calculatedColumnFormula>P6-O6</calculatedColumnFormula>
    </tableColumn>
    <tableColumn id="18" name="Order Quantity" totalsRowFunction="sum" dataDxfId="96" totalsRowDxfId="73"/>
    <tableColumn id="19" name="Sub Total" dataDxfId="95" totalsRowDxfId="72">
      <calculatedColumnFormula>R6*P6</calculatedColumnFormula>
    </tableColumn>
    <tableColumn id="20" name="Discount Rate (%)" dataDxfId="94" totalsRowDxfId="71" dataCellStyle="Percent"/>
    <tableColumn id="21" name="Discount $" dataDxfId="93" totalsRowDxfId="70" dataCellStyle="Percent">
      <calculatedColumnFormula>S6*T6</calculatedColumnFormula>
    </tableColumn>
    <tableColumn id="22" name="Order Total" dataDxfId="92" totalsRowDxfId="69" dataCellStyle="Percent">
      <calculatedColumnFormula>S6-U6</calculatedColumnFormula>
    </tableColumn>
    <tableColumn id="23" name="Shipping Cost" totalsRowFunction="sum" dataDxfId="91" totalsRowDxfId="68"/>
    <tableColumn id="24" name="Revenue" totalsRowFunction="custom" dataDxfId="66" totalsRowDxfId="67">
      <calculatedColumnFormula>V6+W6</calculatedColumnFormula>
      <totalsRowFormula>SUBTOTAL(109,Total)</totalsRowFormula>
    </tableColumn>
    <tableColumn id="25" name="Shipping Year" dataDxfId="65" dataCellStyle="Percent">
      <calculatedColumnFormula>YEAR(Table1[[#This Row],[Ship Date]])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3:D3" headerRowCount="0" totalsRowShown="0" headerRowBorderDxfId="171" tableBorderDxfId="170" totalsRowBorderDxfId="169">
  <tableColumns count="2">
    <tableColumn id="1" name="Column1" headerRowDxfId="168" dataDxfId="165"/>
    <tableColumn id="2" name="State" headerRowDxfId="167" dataDxfId="166"/>
  </tableColumns>
  <tableStyleInfo name="TableStyleLight14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0"/>
  <sheetViews>
    <sheetView workbookViewId="0">
      <selection activeCell="E14" sqref="E14"/>
    </sheetView>
  </sheetViews>
  <sheetFormatPr defaultRowHeight="15" x14ac:dyDescent="0.25"/>
  <sheetData>
    <row r="1" spans="1:24" x14ac:dyDescent="0.25">
      <c r="A1" t="s">
        <v>774</v>
      </c>
      <c r="B1" t="s">
        <v>1</v>
      </c>
      <c r="C1" t="s">
        <v>2</v>
      </c>
      <c r="D1" t="s">
        <v>3</v>
      </c>
      <c r="E1" t="s">
        <v>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1790</v>
      </c>
      <c r="R1" t="s">
        <v>15</v>
      </c>
      <c r="S1" t="s">
        <v>771</v>
      </c>
      <c r="T1" t="s">
        <v>1947</v>
      </c>
      <c r="U1" t="s">
        <v>773</v>
      </c>
      <c r="V1" t="s">
        <v>772</v>
      </c>
      <c r="W1" t="s">
        <v>16</v>
      </c>
      <c r="X1" t="s">
        <v>770</v>
      </c>
    </row>
    <row r="2" spans="1:24" x14ac:dyDescent="0.25">
      <c r="A2" t="s">
        <v>860</v>
      </c>
      <c r="B2" t="s">
        <v>205</v>
      </c>
      <c r="C2" t="s">
        <v>206</v>
      </c>
      <c r="D2" t="s">
        <v>1882</v>
      </c>
      <c r="E2">
        <v>43507</v>
      </c>
      <c r="F2" t="s">
        <v>1882</v>
      </c>
      <c r="G2" t="s">
        <v>18</v>
      </c>
      <c r="H2" t="s">
        <v>1885</v>
      </c>
      <c r="I2" t="s">
        <v>35</v>
      </c>
      <c r="J2" t="s">
        <v>350</v>
      </c>
      <c r="K2" t="s">
        <v>28</v>
      </c>
      <c r="L2" t="s">
        <v>22</v>
      </c>
      <c r="M2" t="s">
        <v>23</v>
      </c>
      <c r="N2">
        <v>41317</v>
      </c>
      <c r="O2">
        <v>352</v>
      </c>
      <c r="P2">
        <v>558</v>
      </c>
      <c r="Q2">
        <v>206</v>
      </c>
      <c r="R2">
        <v>29</v>
      </c>
      <c r="S2">
        <v>16182</v>
      </c>
      <c r="T2">
        <v>0.03</v>
      </c>
      <c r="U2">
        <v>485.46</v>
      </c>
      <c r="V2">
        <v>15696.54</v>
      </c>
      <c r="W2">
        <v>299</v>
      </c>
      <c r="X2">
        <v>15995.54</v>
      </c>
    </row>
    <row r="3" spans="1:24" x14ac:dyDescent="0.25">
      <c r="A3" t="s">
        <v>861</v>
      </c>
      <c r="B3" t="s">
        <v>36</v>
      </c>
      <c r="C3" t="s">
        <v>1903</v>
      </c>
      <c r="D3" t="s">
        <v>1882</v>
      </c>
      <c r="E3">
        <v>43507</v>
      </c>
      <c r="F3" t="s">
        <v>1882</v>
      </c>
      <c r="G3" t="s">
        <v>18</v>
      </c>
      <c r="H3" t="s">
        <v>1886</v>
      </c>
      <c r="I3" t="s">
        <v>35</v>
      </c>
      <c r="J3" t="s">
        <v>1912</v>
      </c>
      <c r="K3" t="s">
        <v>28</v>
      </c>
      <c r="L3" t="s">
        <v>29</v>
      </c>
      <c r="M3" t="s">
        <v>23</v>
      </c>
      <c r="N3">
        <v>41317</v>
      </c>
      <c r="O3">
        <v>239</v>
      </c>
      <c r="P3">
        <v>426</v>
      </c>
      <c r="Q3">
        <v>187</v>
      </c>
      <c r="R3">
        <v>29</v>
      </c>
      <c r="S3">
        <v>12354</v>
      </c>
      <c r="T3">
        <v>0.03</v>
      </c>
      <c r="U3">
        <v>370.62</v>
      </c>
      <c r="V3">
        <v>11983.38</v>
      </c>
      <c r="W3">
        <v>120</v>
      </c>
      <c r="X3">
        <v>12103.38</v>
      </c>
    </row>
    <row r="4" spans="1:24" x14ac:dyDescent="0.25">
      <c r="A4" t="s">
        <v>862</v>
      </c>
      <c r="B4" t="s">
        <v>769</v>
      </c>
      <c r="C4" t="s">
        <v>1833</v>
      </c>
      <c r="D4" t="s">
        <v>1834</v>
      </c>
      <c r="E4">
        <v>43508</v>
      </c>
      <c r="F4" t="s">
        <v>1899</v>
      </c>
      <c r="G4" t="s">
        <v>39</v>
      </c>
      <c r="H4" t="s">
        <v>1887</v>
      </c>
      <c r="I4" t="s">
        <v>51</v>
      </c>
      <c r="J4" t="s">
        <v>414</v>
      </c>
      <c r="K4" t="s">
        <v>28</v>
      </c>
      <c r="L4" t="s">
        <v>29</v>
      </c>
      <c r="M4" t="s">
        <v>69</v>
      </c>
      <c r="N4">
        <v>41319</v>
      </c>
      <c r="O4">
        <v>241</v>
      </c>
      <c r="P4">
        <v>371</v>
      </c>
      <c r="Q4">
        <v>130</v>
      </c>
      <c r="R4">
        <v>42</v>
      </c>
      <c r="S4">
        <v>15582</v>
      </c>
      <c r="T4">
        <v>7.0000000000000007E-2</v>
      </c>
      <c r="U4">
        <v>1090.74</v>
      </c>
      <c r="V4">
        <v>14491.26</v>
      </c>
      <c r="W4">
        <v>193</v>
      </c>
      <c r="X4">
        <v>14684.26</v>
      </c>
    </row>
    <row r="5" spans="1:24" x14ac:dyDescent="0.25">
      <c r="A5" t="s">
        <v>863</v>
      </c>
      <c r="B5" t="s">
        <v>504</v>
      </c>
      <c r="C5" t="s">
        <v>431</v>
      </c>
      <c r="D5" t="s">
        <v>1882</v>
      </c>
      <c r="E5">
        <v>43509</v>
      </c>
      <c r="F5" t="s">
        <v>1882</v>
      </c>
      <c r="G5" t="s">
        <v>18</v>
      </c>
      <c r="H5" t="s">
        <v>1885</v>
      </c>
      <c r="I5" t="s">
        <v>35</v>
      </c>
      <c r="J5" t="s">
        <v>47</v>
      </c>
      <c r="K5" t="s">
        <v>21</v>
      </c>
      <c r="L5" t="s">
        <v>48</v>
      </c>
      <c r="M5" t="s">
        <v>49</v>
      </c>
      <c r="N5">
        <v>41320</v>
      </c>
      <c r="O5">
        <v>7500</v>
      </c>
      <c r="P5">
        <v>12097</v>
      </c>
      <c r="Q5">
        <v>4597</v>
      </c>
      <c r="R5">
        <v>6</v>
      </c>
      <c r="S5">
        <v>72582</v>
      </c>
      <c r="T5">
        <v>0.08</v>
      </c>
      <c r="U5">
        <v>5806.56</v>
      </c>
      <c r="V5">
        <v>66775.44</v>
      </c>
      <c r="W5">
        <v>2630</v>
      </c>
      <c r="X5">
        <v>69405.440000000002</v>
      </c>
    </row>
    <row r="6" spans="1:24" x14ac:dyDescent="0.25">
      <c r="A6" t="s">
        <v>864</v>
      </c>
      <c r="B6" t="s">
        <v>1913</v>
      </c>
      <c r="C6" t="s">
        <v>1835</v>
      </c>
      <c r="D6" t="s">
        <v>1834</v>
      </c>
      <c r="E6">
        <v>43510</v>
      </c>
      <c r="F6" t="s">
        <v>1899</v>
      </c>
      <c r="G6" t="s">
        <v>25</v>
      </c>
      <c r="H6" t="s">
        <v>1888</v>
      </c>
      <c r="I6" t="s">
        <v>51</v>
      </c>
      <c r="J6" t="s">
        <v>179</v>
      </c>
      <c r="K6" t="s">
        <v>28</v>
      </c>
      <c r="L6" t="s">
        <v>29</v>
      </c>
      <c r="M6" t="s">
        <v>23</v>
      </c>
      <c r="N6">
        <v>41320</v>
      </c>
      <c r="O6">
        <v>90</v>
      </c>
      <c r="P6">
        <v>210</v>
      </c>
      <c r="Q6">
        <v>120</v>
      </c>
      <c r="R6">
        <v>17</v>
      </c>
      <c r="S6">
        <v>3570</v>
      </c>
      <c r="T6">
        <v>0.03</v>
      </c>
      <c r="U6">
        <v>107.1</v>
      </c>
      <c r="V6">
        <v>3462.9</v>
      </c>
      <c r="W6">
        <v>70</v>
      </c>
      <c r="X6">
        <v>3532.9</v>
      </c>
    </row>
    <row r="7" spans="1:24" x14ac:dyDescent="0.25">
      <c r="A7" t="s">
        <v>865</v>
      </c>
      <c r="B7" t="s">
        <v>430</v>
      </c>
      <c r="C7" t="s">
        <v>431</v>
      </c>
      <c r="D7" t="s">
        <v>1882</v>
      </c>
      <c r="E7">
        <v>43513</v>
      </c>
      <c r="F7" t="s">
        <v>1882</v>
      </c>
      <c r="G7" t="s">
        <v>18</v>
      </c>
      <c r="H7" t="s">
        <v>1885</v>
      </c>
      <c r="I7" t="s">
        <v>19</v>
      </c>
      <c r="J7" t="s">
        <v>126</v>
      </c>
      <c r="K7" t="s">
        <v>28</v>
      </c>
      <c r="L7" t="s">
        <v>29</v>
      </c>
      <c r="M7" t="s">
        <v>23</v>
      </c>
      <c r="N7">
        <v>41327</v>
      </c>
      <c r="O7">
        <v>109.00000000000001</v>
      </c>
      <c r="P7">
        <v>260</v>
      </c>
      <c r="Q7">
        <v>151</v>
      </c>
      <c r="R7">
        <v>47</v>
      </c>
      <c r="S7">
        <v>12220</v>
      </c>
      <c r="T7">
        <v>0.1</v>
      </c>
      <c r="U7">
        <v>1222</v>
      </c>
      <c r="V7">
        <v>10998</v>
      </c>
      <c r="W7">
        <v>240</v>
      </c>
      <c r="X7">
        <v>11238</v>
      </c>
    </row>
    <row r="8" spans="1:24" x14ac:dyDescent="0.25">
      <c r="A8" t="s">
        <v>866</v>
      </c>
      <c r="B8" t="s">
        <v>768</v>
      </c>
      <c r="C8" t="s">
        <v>211</v>
      </c>
      <c r="D8" t="s">
        <v>1834</v>
      </c>
      <c r="E8">
        <v>43514</v>
      </c>
      <c r="F8" t="s">
        <v>1899</v>
      </c>
      <c r="G8" t="s">
        <v>39</v>
      </c>
      <c r="H8" t="s">
        <v>1889</v>
      </c>
      <c r="I8" t="s">
        <v>51</v>
      </c>
      <c r="J8" t="s">
        <v>316</v>
      </c>
      <c r="K8" t="s">
        <v>28</v>
      </c>
      <c r="L8" t="s">
        <v>22</v>
      </c>
      <c r="M8" t="s">
        <v>23</v>
      </c>
      <c r="N8">
        <v>41325</v>
      </c>
      <c r="O8">
        <v>9939</v>
      </c>
      <c r="P8">
        <v>16293</v>
      </c>
      <c r="Q8">
        <v>6354</v>
      </c>
      <c r="R8">
        <v>32</v>
      </c>
      <c r="S8">
        <v>521376</v>
      </c>
      <c r="T8">
        <v>0.09</v>
      </c>
      <c r="U8">
        <v>46923.839999999997</v>
      </c>
      <c r="V8">
        <v>474452.16000000003</v>
      </c>
      <c r="W8">
        <v>1998.9999999999998</v>
      </c>
      <c r="X8">
        <v>476451.16000000003</v>
      </c>
    </row>
    <row r="9" spans="1:24" x14ac:dyDescent="0.25">
      <c r="A9" t="s">
        <v>867</v>
      </c>
      <c r="B9" t="s">
        <v>767</v>
      </c>
      <c r="C9" t="s">
        <v>1836</v>
      </c>
      <c r="D9" t="s">
        <v>1834</v>
      </c>
      <c r="E9">
        <v>43516</v>
      </c>
      <c r="F9" t="s">
        <v>1899</v>
      </c>
      <c r="G9" t="s">
        <v>25</v>
      </c>
      <c r="H9" t="s">
        <v>1889</v>
      </c>
      <c r="I9" t="s">
        <v>51</v>
      </c>
      <c r="J9" t="s">
        <v>298</v>
      </c>
      <c r="K9" t="s">
        <v>28</v>
      </c>
      <c r="L9" t="s">
        <v>29</v>
      </c>
      <c r="M9" t="s">
        <v>23</v>
      </c>
      <c r="N9">
        <v>41327</v>
      </c>
      <c r="O9">
        <v>109.00000000000001</v>
      </c>
      <c r="P9">
        <v>168</v>
      </c>
      <c r="Q9">
        <v>58.999999999999986</v>
      </c>
      <c r="R9">
        <v>33</v>
      </c>
      <c r="S9">
        <v>5544</v>
      </c>
      <c r="T9">
        <v>0.04</v>
      </c>
      <c r="U9">
        <v>221.76</v>
      </c>
      <c r="V9">
        <v>5322.24</v>
      </c>
      <c r="W9">
        <v>100</v>
      </c>
      <c r="X9">
        <v>5422.24</v>
      </c>
    </row>
    <row r="10" spans="1:24" x14ac:dyDescent="0.25">
      <c r="A10" t="s">
        <v>868</v>
      </c>
      <c r="B10" t="s">
        <v>664</v>
      </c>
      <c r="C10" t="s">
        <v>1837</v>
      </c>
      <c r="D10" t="s">
        <v>1834</v>
      </c>
      <c r="E10">
        <v>43518</v>
      </c>
      <c r="F10" t="s">
        <v>1899</v>
      </c>
      <c r="G10" t="s">
        <v>34</v>
      </c>
      <c r="H10" t="s">
        <v>1887</v>
      </c>
      <c r="I10" t="s">
        <v>40</v>
      </c>
      <c r="J10" t="s">
        <v>228</v>
      </c>
      <c r="K10" t="s">
        <v>28</v>
      </c>
      <c r="L10" t="s">
        <v>22</v>
      </c>
      <c r="M10" t="s">
        <v>23</v>
      </c>
      <c r="N10">
        <v>41328</v>
      </c>
      <c r="O10">
        <v>5429</v>
      </c>
      <c r="P10">
        <v>9048</v>
      </c>
      <c r="Q10">
        <v>3619</v>
      </c>
      <c r="R10">
        <v>8</v>
      </c>
      <c r="S10">
        <v>72384</v>
      </c>
      <c r="T10">
        <v>7.0000000000000007E-2</v>
      </c>
      <c r="U10">
        <v>5066.88</v>
      </c>
      <c r="V10">
        <v>67317.119999999995</v>
      </c>
      <c r="W10">
        <v>1998.9999999999998</v>
      </c>
      <c r="X10">
        <v>69316.12</v>
      </c>
    </row>
    <row r="11" spans="1:24" x14ac:dyDescent="0.25">
      <c r="A11" t="s">
        <v>869</v>
      </c>
      <c r="B11" t="s">
        <v>105</v>
      </c>
      <c r="C11" t="s">
        <v>106</v>
      </c>
      <c r="D11" t="s">
        <v>1834</v>
      </c>
      <c r="E11">
        <v>43519</v>
      </c>
      <c r="F11" t="s">
        <v>1899</v>
      </c>
      <c r="G11" t="s">
        <v>39</v>
      </c>
      <c r="H11" t="s">
        <v>1891</v>
      </c>
      <c r="I11" t="s">
        <v>40</v>
      </c>
      <c r="J11" t="s">
        <v>250</v>
      </c>
      <c r="K11" t="s">
        <v>28</v>
      </c>
      <c r="L11" t="s">
        <v>22</v>
      </c>
      <c r="M11" t="s">
        <v>23</v>
      </c>
      <c r="N11">
        <v>41328</v>
      </c>
      <c r="O11">
        <v>533</v>
      </c>
      <c r="P11">
        <v>860</v>
      </c>
      <c r="Q11">
        <v>327</v>
      </c>
      <c r="R11">
        <v>48</v>
      </c>
      <c r="S11">
        <v>41280</v>
      </c>
      <c r="T11">
        <v>0</v>
      </c>
      <c r="U11">
        <v>0</v>
      </c>
      <c r="V11">
        <v>41280</v>
      </c>
      <c r="W11">
        <v>619</v>
      </c>
      <c r="X11">
        <v>41899</v>
      </c>
    </row>
    <row r="12" spans="1:24" x14ac:dyDescent="0.25">
      <c r="A12" t="s">
        <v>870</v>
      </c>
      <c r="B12" t="s">
        <v>726</v>
      </c>
      <c r="C12" t="s">
        <v>1914</v>
      </c>
      <c r="D12" t="s">
        <v>1882</v>
      </c>
      <c r="E12">
        <v>43521</v>
      </c>
      <c r="F12" t="s">
        <v>1882</v>
      </c>
      <c r="G12" t="s">
        <v>39</v>
      </c>
      <c r="H12" t="s">
        <v>1886</v>
      </c>
      <c r="I12" t="s">
        <v>26</v>
      </c>
      <c r="J12" t="s">
        <v>584</v>
      </c>
      <c r="K12" t="s">
        <v>28</v>
      </c>
      <c r="L12" t="s">
        <v>22</v>
      </c>
      <c r="M12" t="s">
        <v>23</v>
      </c>
      <c r="N12">
        <v>41332</v>
      </c>
      <c r="O12">
        <v>488.99999999999994</v>
      </c>
      <c r="P12">
        <v>764</v>
      </c>
      <c r="Q12">
        <v>275.00000000000006</v>
      </c>
      <c r="R12">
        <v>18</v>
      </c>
      <c r="S12">
        <v>13752</v>
      </c>
      <c r="T12">
        <v>0.1</v>
      </c>
      <c r="U12">
        <v>1375.2</v>
      </c>
      <c r="V12">
        <v>12376.8</v>
      </c>
      <c r="W12">
        <v>139</v>
      </c>
      <c r="X12">
        <v>12515.8</v>
      </c>
    </row>
    <row r="13" spans="1:24" x14ac:dyDescent="0.25">
      <c r="A13" t="s">
        <v>871</v>
      </c>
      <c r="B13" t="s">
        <v>231</v>
      </c>
      <c r="C13" t="s">
        <v>232</v>
      </c>
      <c r="D13" t="s">
        <v>1834</v>
      </c>
      <c r="E13">
        <v>43521</v>
      </c>
      <c r="F13" t="s">
        <v>1899</v>
      </c>
      <c r="G13" t="s">
        <v>39</v>
      </c>
      <c r="H13" t="s">
        <v>1890</v>
      </c>
      <c r="I13" t="s">
        <v>26</v>
      </c>
      <c r="J13" t="s">
        <v>228</v>
      </c>
      <c r="K13" t="s">
        <v>28</v>
      </c>
      <c r="L13" t="s">
        <v>22</v>
      </c>
      <c r="M13" t="s">
        <v>23</v>
      </c>
      <c r="N13">
        <v>41332</v>
      </c>
      <c r="O13">
        <v>5429</v>
      </c>
      <c r="P13">
        <v>9048</v>
      </c>
      <c r="Q13">
        <v>3619</v>
      </c>
      <c r="R13">
        <v>3</v>
      </c>
      <c r="S13">
        <v>27144</v>
      </c>
      <c r="T13">
        <v>0.03</v>
      </c>
      <c r="U13">
        <v>814.31999999999994</v>
      </c>
      <c r="V13">
        <v>26329.68</v>
      </c>
      <c r="W13">
        <v>1998.9999999999998</v>
      </c>
      <c r="X13">
        <v>28328.68</v>
      </c>
    </row>
    <row r="14" spans="1:24" x14ac:dyDescent="0.25">
      <c r="A14" t="s">
        <v>872</v>
      </c>
      <c r="B14" t="s">
        <v>570</v>
      </c>
      <c r="C14" t="s">
        <v>571</v>
      </c>
      <c r="D14" t="s">
        <v>1834</v>
      </c>
      <c r="E14">
        <v>43522</v>
      </c>
      <c r="F14" t="s">
        <v>1899</v>
      </c>
      <c r="G14" t="s">
        <v>39</v>
      </c>
      <c r="H14" t="s">
        <v>1889</v>
      </c>
      <c r="I14" t="s">
        <v>35</v>
      </c>
      <c r="J14" t="s">
        <v>440</v>
      </c>
      <c r="K14" t="s">
        <v>28</v>
      </c>
      <c r="L14" t="s">
        <v>22</v>
      </c>
      <c r="M14" t="s">
        <v>23</v>
      </c>
      <c r="N14">
        <v>41331</v>
      </c>
      <c r="O14">
        <v>3602.0000000000005</v>
      </c>
      <c r="P14">
        <v>5810</v>
      </c>
      <c r="Q14">
        <v>2207.9999999999995</v>
      </c>
      <c r="R14">
        <v>50</v>
      </c>
      <c r="S14">
        <v>290500</v>
      </c>
      <c r="T14">
        <v>0.05</v>
      </c>
      <c r="U14">
        <v>14525</v>
      </c>
      <c r="V14">
        <v>275975</v>
      </c>
      <c r="W14">
        <v>149</v>
      </c>
      <c r="X14">
        <v>276124</v>
      </c>
    </row>
    <row r="15" spans="1:24" x14ac:dyDescent="0.25">
      <c r="A15" t="s">
        <v>873</v>
      </c>
      <c r="B15" t="s">
        <v>213</v>
      </c>
      <c r="C15" t="s">
        <v>178</v>
      </c>
      <c r="D15" t="s">
        <v>1882</v>
      </c>
      <c r="E15">
        <v>43531</v>
      </c>
      <c r="F15" t="s">
        <v>1882</v>
      </c>
      <c r="G15" t="s">
        <v>39</v>
      </c>
      <c r="H15" t="s">
        <v>1885</v>
      </c>
      <c r="I15" t="s">
        <v>51</v>
      </c>
      <c r="J15" t="s">
        <v>74</v>
      </c>
      <c r="K15" t="s">
        <v>28</v>
      </c>
      <c r="L15" t="s">
        <v>29</v>
      </c>
      <c r="M15" t="s">
        <v>23</v>
      </c>
      <c r="N15">
        <v>41343</v>
      </c>
      <c r="O15">
        <v>71</v>
      </c>
      <c r="P15">
        <v>113.99999999999999</v>
      </c>
      <c r="Q15">
        <v>42.999999999999986</v>
      </c>
      <c r="R15">
        <v>50</v>
      </c>
      <c r="S15">
        <v>5699.9999999999991</v>
      </c>
      <c r="T15">
        <v>0.06</v>
      </c>
      <c r="U15">
        <v>341.99999999999994</v>
      </c>
      <c r="V15">
        <v>5357.9999999999991</v>
      </c>
      <c r="W15">
        <v>70</v>
      </c>
      <c r="X15">
        <v>5427.9999999999991</v>
      </c>
    </row>
    <row r="16" spans="1:24" x14ac:dyDescent="0.25">
      <c r="A16" t="s">
        <v>874</v>
      </c>
      <c r="B16" t="s">
        <v>30</v>
      </c>
      <c r="C16" t="s">
        <v>1854</v>
      </c>
      <c r="D16" t="s">
        <v>1834</v>
      </c>
      <c r="E16">
        <v>43535</v>
      </c>
      <c r="F16" t="s">
        <v>1899</v>
      </c>
      <c r="G16" t="s">
        <v>18</v>
      </c>
      <c r="H16" t="s">
        <v>1898</v>
      </c>
      <c r="I16" t="s">
        <v>51</v>
      </c>
      <c r="J16" t="s">
        <v>548</v>
      </c>
      <c r="K16" t="s">
        <v>28</v>
      </c>
      <c r="L16" t="s">
        <v>45</v>
      </c>
      <c r="M16" t="s">
        <v>23</v>
      </c>
      <c r="N16">
        <v>41346</v>
      </c>
      <c r="O16">
        <v>342</v>
      </c>
      <c r="P16">
        <v>834</v>
      </c>
      <c r="Q16">
        <v>492</v>
      </c>
      <c r="R16">
        <v>16</v>
      </c>
      <c r="S16">
        <v>13344</v>
      </c>
      <c r="T16">
        <v>0.03</v>
      </c>
      <c r="U16">
        <v>400.32</v>
      </c>
      <c r="V16">
        <v>12943.68</v>
      </c>
      <c r="W16">
        <v>264</v>
      </c>
      <c r="X16">
        <v>13207.68</v>
      </c>
    </row>
    <row r="17" spans="1:24" x14ac:dyDescent="0.25">
      <c r="A17" t="s">
        <v>875</v>
      </c>
      <c r="B17" t="s">
        <v>766</v>
      </c>
      <c r="C17" t="s">
        <v>1914</v>
      </c>
      <c r="D17" t="s">
        <v>1882</v>
      </c>
      <c r="E17">
        <v>43537</v>
      </c>
      <c r="F17" t="s">
        <v>1882</v>
      </c>
      <c r="G17" t="s">
        <v>39</v>
      </c>
      <c r="H17" t="s">
        <v>1886</v>
      </c>
      <c r="I17" t="s">
        <v>19</v>
      </c>
      <c r="J17" t="s">
        <v>74</v>
      </c>
      <c r="K17" t="s">
        <v>28</v>
      </c>
      <c r="L17" t="s">
        <v>29</v>
      </c>
      <c r="M17" t="s">
        <v>23</v>
      </c>
      <c r="N17">
        <v>41346</v>
      </c>
      <c r="O17">
        <v>71</v>
      </c>
      <c r="P17">
        <v>113.99999999999999</v>
      </c>
      <c r="Q17">
        <v>42.999999999999986</v>
      </c>
      <c r="R17">
        <v>38</v>
      </c>
      <c r="S17">
        <v>4331.9999999999991</v>
      </c>
      <c r="T17">
        <v>0.02</v>
      </c>
      <c r="U17">
        <v>86.639999999999986</v>
      </c>
      <c r="V17">
        <v>4245.3599999999988</v>
      </c>
      <c r="W17">
        <v>70</v>
      </c>
      <c r="X17">
        <v>4315.3599999999988</v>
      </c>
    </row>
    <row r="18" spans="1:24" x14ac:dyDescent="0.25">
      <c r="A18" t="s">
        <v>876</v>
      </c>
      <c r="B18" t="s">
        <v>729</v>
      </c>
      <c r="C18" t="s">
        <v>508</v>
      </c>
      <c r="D18" t="s">
        <v>1834</v>
      </c>
      <c r="E18">
        <v>43539</v>
      </c>
      <c r="F18" t="s">
        <v>1899</v>
      </c>
      <c r="G18" t="s">
        <v>39</v>
      </c>
      <c r="H18" t="s">
        <v>1891</v>
      </c>
      <c r="I18" t="s">
        <v>26</v>
      </c>
      <c r="J18" t="s">
        <v>63</v>
      </c>
      <c r="K18" t="s">
        <v>28</v>
      </c>
      <c r="L18" t="s">
        <v>22</v>
      </c>
      <c r="M18" t="s">
        <v>23</v>
      </c>
      <c r="N18">
        <v>41349</v>
      </c>
      <c r="O18">
        <v>459</v>
      </c>
      <c r="P18">
        <v>728</v>
      </c>
      <c r="Q18">
        <v>269</v>
      </c>
      <c r="R18">
        <v>22</v>
      </c>
      <c r="S18">
        <v>16016</v>
      </c>
      <c r="T18">
        <v>0.01</v>
      </c>
      <c r="U18">
        <v>160.16</v>
      </c>
      <c r="V18">
        <v>15855.84</v>
      </c>
      <c r="W18">
        <v>1115</v>
      </c>
      <c r="X18">
        <v>16970.84</v>
      </c>
    </row>
    <row r="19" spans="1:24" x14ac:dyDescent="0.25">
      <c r="A19" t="s">
        <v>877</v>
      </c>
      <c r="B19" t="s">
        <v>256</v>
      </c>
      <c r="C19" t="s">
        <v>1838</v>
      </c>
      <c r="D19" t="s">
        <v>1834</v>
      </c>
      <c r="E19">
        <v>43540</v>
      </c>
      <c r="F19" t="s">
        <v>1899</v>
      </c>
      <c r="G19" t="s">
        <v>34</v>
      </c>
      <c r="H19" t="s">
        <v>1892</v>
      </c>
      <c r="I19" t="s">
        <v>19</v>
      </c>
      <c r="J19" t="s">
        <v>192</v>
      </c>
      <c r="K19" t="s">
        <v>28</v>
      </c>
      <c r="L19" t="s">
        <v>29</v>
      </c>
      <c r="M19" t="s">
        <v>23</v>
      </c>
      <c r="N19">
        <v>41353</v>
      </c>
      <c r="O19">
        <v>130</v>
      </c>
      <c r="P19">
        <v>288</v>
      </c>
      <c r="Q19">
        <v>158</v>
      </c>
      <c r="R19">
        <v>48</v>
      </c>
      <c r="S19">
        <v>13824</v>
      </c>
      <c r="T19">
        <v>7.0000000000000007E-2</v>
      </c>
      <c r="U19">
        <v>967.68000000000006</v>
      </c>
      <c r="V19">
        <v>12856.32</v>
      </c>
      <c r="W19">
        <v>101</v>
      </c>
      <c r="X19">
        <v>12957.32</v>
      </c>
    </row>
    <row r="20" spans="1:24" x14ac:dyDescent="0.25">
      <c r="A20" t="s">
        <v>878</v>
      </c>
      <c r="B20" t="s">
        <v>748</v>
      </c>
      <c r="C20" t="s">
        <v>319</v>
      </c>
      <c r="D20" t="s">
        <v>1834</v>
      </c>
      <c r="E20">
        <v>43547</v>
      </c>
      <c r="F20" t="s">
        <v>1899</v>
      </c>
      <c r="G20" t="s">
        <v>34</v>
      </c>
      <c r="H20" t="s">
        <v>1888</v>
      </c>
      <c r="I20" t="s">
        <v>35</v>
      </c>
      <c r="J20" t="s">
        <v>125</v>
      </c>
      <c r="K20" t="s">
        <v>28</v>
      </c>
      <c r="L20" t="s">
        <v>29</v>
      </c>
      <c r="M20" t="s">
        <v>23</v>
      </c>
      <c r="N20">
        <v>41359</v>
      </c>
      <c r="O20">
        <v>182</v>
      </c>
      <c r="P20">
        <v>298</v>
      </c>
      <c r="Q20">
        <v>116</v>
      </c>
      <c r="R20">
        <v>22</v>
      </c>
      <c r="S20">
        <v>6556</v>
      </c>
      <c r="T20">
        <v>0.04</v>
      </c>
      <c r="U20">
        <v>262.24</v>
      </c>
      <c r="V20">
        <v>6293.76</v>
      </c>
      <c r="W20">
        <v>158</v>
      </c>
      <c r="X20">
        <v>6451.76</v>
      </c>
    </row>
    <row r="21" spans="1:24" x14ac:dyDescent="0.25">
      <c r="A21" t="s">
        <v>879</v>
      </c>
      <c r="B21" t="s">
        <v>765</v>
      </c>
      <c r="C21" t="s">
        <v>223</v>
      </c>
      <c r="D21" t="s">
        <v>1834</v>
      </c>
      <c r="E21">
        <v>43550</v>
      </c>
      <c r="F21" t="s">
        <v>1899</v>
      </c>
      <c r="G21" t="s">
        <v>25</v>
      </c>
      <c r="H21" t="s">
        <v>1893</v>
      </c>
      <c r="I21" t="s">
        <v>40</v>
      </c>
      <c r="J21" t="s">
        <v>311</v>
      </c>
      <c r="K21" t="s">
        <v>21</v>
      </c>
      <c r="L21" t="s">
        <v>22</v>
      </c>
      <c r="M21" t="s">
        <v>23</v>
      </c>
      <c r="N21">
        <v>41361</v>
      </c>
      <c r="O21">
        <v>8159</v>
      </c>
      <c r="P21">
        <v>15999</v>
      </c>
      <c r="Q21">
        <v>7840</v>
      </c>
      <c r="R21">
        <v>30</v>
      </c>
      <c r="S21">
        <v>479970</v>
      </c>
      <c r="T21">
        <v>0.01</v>
      </c>
      <c r="U21">
        <v>4799.7</v>
      </c>
      <c r="V21">
        <v>475170.3</v>
      </c>
      <c r="W21">
        <v>550</v>
      </c>
      <c r="X21">
        <v>475720.3</v>
      </c>
    </row>
    <row r="22" spans="1:24" x14ac:dyDescent="0.25">
      <c r="A22" t="s">
        <v>880</v>
      </c>
      <c r="B22" t="s">
        <v>1915</v>
      </c>
      <c r="C22" t="s">
        <v>1839</v>
      </c>
      <c r="D22" t="s">
        <v>1834</v>
      </c>
      <c r="E22">
        <v>43551</v>
      </c>
      <c r="F22" t="s">
        <v>1899</v>
      </c>
      <c r="G22" t="s">
        <v>18</v>
      </c>
      <c r="H22" t="s">
        <v>1890</v>
      </c>
      <c r="I22" t="s">
        <v>19</v>
      </c>
      <c r="J22" t="s">
        <v>250</v>
      </c>
      <c r="K22" t="s">
        <v>28</v>
      </c>
      <c r="L22" t="s">
        <v>22</v>
      </c>
      <c r="M22" t="s">
        <v>23</v>
      </c>
      <c r="N22">
        <v>41367</v>
      </c>
      <c r="O22">
        <v>533</v>
      </c>
      <c r="P22">
        <v>860</v>
      </c>
      <c r="Q22">
        <v>327</v>
      </c>
      <c r="R22">
        <v>37</v>
      </c>
      <c r="S22">
        <v>31820</v>
      </c>
      <c r="T22">
        <v>0.04</v>
      </c>
      <c r="U22">
        <v>1272.8</v>
      </c>
      <c r="V22">
        <v>30547.200000000001</v>
      </c>
      <c r="W22">
        <v>619</v>
      </c>
      <c r="X22">
        <v>31166.2</v>
      </c>
    </row>
    <row r="23" spans="1:24" x14ac:dyDescent="0.25">
      <c r="A23" t="s">
        <v>881</v>
      </c>
      <c r="B23" t="s">
        <v>392</v>
      </c>
      <c r="C23" t="s">
        <v>1838</v>
      </c>
      <c r="D23" t="s">
        <v>1834</v>
      </c>
      <c r="E23">
        <v>43551</v>
      </c>
      <c r="F23" t="s">
        <v>1899</v>
      </c>
      <c r="G23" t="s">
        <v>34</v>
      </c>
      <c r="H23" t="s">
        <v>1892</v>
      </c>
      <c r="I23" t="s">
        <v>26</v>
      </c>
      <c r="J23" t="s">
        <v>156</v>
      </c>
      <c r="K23" t="s">
        <v>28</v>
      </c>
      <c r="L23" t="s">
        <v>22</v>
      </c>
      <c r="M23" t="s">
        <v>23</v>
      </c>
      <c r="N23">
        <v>41360</v>
      </c>
      <c r="O23">
        <v>352</v>
      </c>
      <c r="P23">
        <v>568</v>
      </c>
      <c r="Q23">
        <v>216</v>
      </c>
      <c r="R23">
        <v>24</v>
      </c>
      <c r="S23">
        <v>13632</v>
      </c>
      <c r="T23">
        <v>0.06</v>
      </c>
      <c r="U23">
        <v>817.92</v>
      </c>
      <c r="V23">
        <v>12814.08</v>
      </c>
      <c r="W23">
        <v>139</v>
      </c>
      <c r="X23">
        <v>12953.08</v>
      </c>
    </row>
    <row r="24" spans="1:24" x14ac:dyDescent="0.25">
      <c r="A24" t="s">
        <v>882</v>
      </c>
      <c r="B24" t="s">
        <v>740</v>
      </c>
      <c r="C24" t="s">
        <v>1916</v>
      </c>
      <c r="D24" t="s">
        <v>1834</v>
      </c>
      <c r="E24">
        <v>43554</v>
      </c>
      <c r="F24" t="s">
        <v>1899</v>
      </c>
      <c r="G24" t="s">
        <v>39</v>
      </c>
      <c r="H24" t="s">
        <v>1888</v>
      </c>
      <c r="I24" t="s">
        <v>40</v>
      </c>
      <c r="J24" t="s">
        <v>108</v>
      </c>
      <c r="K24" t="s">
        <v>28</v>
      </c>
      <c r="L24" t="s">
        <v>45</v>
      </c>
      <c r="M24" t="s">
        <v>23</v>
      </c>
      <c r="N24">
        <v>41364</v>
      </c>
      <c r="O24">
        <v>94</v>
      </c>
      <c r="P24">
        <v>208</v>
      </c>
      <c r="Q24">
        <v>114</v>
      </c>
      <c r="R24">
        <v>4</v>
      </c>
      <c r="S24">
        <v>832</v>
      </c>
      <c r="T24">
        <v>0.02</v>
      </c>
      <c r="U24">
        <v>16.64</v>
      </c>
      <c r="V24">
        <v>815.36</v>
      </c>
      <c r="W24">
        <v>256</v>
      </c>
      <c r="X24">
        <v>1071.3600000000001</v>
      </c>
    </row>
    <row r="25" spans="1:24" x14ac:dyDescent="0.25">
      <c r="A25" t="s">
        <v>883</v>
      </c>
      <c r="B25" t="s">
        <v>435</v>
      </c>
      <c r="C25" t="s">
        <v>1900</v>
      </c>
      <c r="D25" t="s">
        <v>1882</v>
      </c>
      <c r="E25">
        <v>43574</v>
      </c>
      <c r="F25" t="s">
        <v>1882</v>
      </c>
      <c r="G25" t="s">
        <v>39</v>
      </c>
      <c r="H25" t="s">
        <v>1886</v>
      </c>
      <c r="I25" t="s">
        <v>40</v>
      </c>
      <c r="J25" t="s">
        <v>250</v>
      </c>
      <c r="K25" t="s">
        <v>28</v>
      </c>
      <c r="L25" t="s">
        <v>22</v>
      </c>
      <c r="M25" t="s">
        <v>23</v>
      </c>
      <c r="N25">
        <v>41384</v>
      </c>
      <c r="O25">
        <v>533</v>
      </c>
      <c r="P25">
        <v>860</v>
      </c>
      <c r="Q25">
        <v>327</v>
      </c>
      <c r="R25">
        <v>36</v>
      </c>
      <c r="S25">
        <v>30960</v>
      </c>
      <c r="T25">
        <v>0.06</v>
      </c>
      <c r="U25">
        <v>1857.6</v>
      </c>
      <c r="V25">
        <v>29102.400000000001</v>
      </c>
      <c r="W25">
        <v>619</v>
      </c>
      <c r="X25">
        <v>29721.4</v>
      </c>
    </row>
    <row r="26" spans="1:24" x14ac:dyDescent="0.25">
      <c r="A26" t="s">
        <v>884</v>
      </c>
      <c r="B26" t="s">
        <v>235</v>
      </c>
      <c r="C26" t="s">
        <v>17</v>
      </c>
      <c r="D26" t="s">
        <v>1882</v>
      </c>
      <c r="E26">
        <v>43575</v>
      </c>
      <c r="F26" t="s">
        <v>1882</v>
      </c>
      <c r="G26" t="s">
        <v>34</v>
      </c>
      <c r="H26" t="s">
        <v>1886</v>
      </c>
      <c r="I26" t="s">
        <v>40</v>
      </c>
      <c r="J26" t="s">
        <v>114</v>
      </c>
      <c r="K26" t="s">
        <v>28</v>
      </c>
      <c r="L26" t="s">
        <v>29</v>
      </c>
      <c r="M26" t="s">
        <v>23</v>
      </c>
      <c r="N26">
        <v>41386</v>
      </c>
      <c r="O26">
        <v>252</v>
      </c>
      <c r="P26">
        <v>400</v>
      </c>
      <c r="Q26">
        <v>148</v>
      </c>
      <c r="R26">
        <v>31</v>
      </c>
      <c r="S26">
        <v>12400</v>
      </c>
      <c r="T26">
        <v>0.01</v>
      </c>
      <c r="U26">
        <v>124</v>
      </c>
      <c r="V26">
        <v>12276</v>
      </c>
      <c r="W26">
        <v>130</v>
      </c>
      <c r="X26">
        <v>12406</v>
      </c>
    </row>
    <row r="27" spans="1:24" x14ac:dyDescent="0.25">
      <c r="A27" t="s">
        <v>885</v>
      </c>
      <c r="B27" t="s">
        <v>764</v>
      </c>
      <c r="C27" t="s">
        <v>581</v>
      </c>
      <c r="D27" t="s">
        <v>1834</v>
      </c>
      <c r="E27">
        <v>43582</v>
      </c>
      <c r="F27" t="s">
        <v>1899</v>
      </c>
      <c r="G27" t="s">
        <v>18</v>
      </c>
      <c r="H27" t="s">
        <v>1889</v>
      </c>
      <c r="I27" t="s">
        <v>35</v>
      </c>
      <c r="J27" t="s">
        <v>763</v>
      </c>
      <c r="K27" t="s">
        <v>28</v>
      </c>
      <c r="L27" t="s">
        <v>22</v>
      </c>
      <c r="M27" t="s">
        <v>69</v>
      </c>
      <c r="N27">
        <v>41392</v>
      </c>
      <c r="O27">
        <v>761</v>
      </c>
      <c r="P27">
        <v>1228</v>
      </c>
      <c r="Q27">
        <v>467</v>
      </c>
      <c r="R27">
        <v>29</v>
      </c>
      <c r="S27">
        <v>35612</v>
      </c>
      <c r="T27">
        <v>0</v>
      </c>
      <c r="U27">
        <v>0</v>
      </c>
      <c r="V27">
        <v>35612</v>
      </c>
      <c r="W27">
        <v>635</v>
      </c>
      <c r="X27">
        <v>36247</v>
      </c>
    </row>
    <row r="28" spans="1:24" x14ac:dyDescent="0.25">
      <c r="A28" t="s">
        <v>886</v>
      </c>
      <c r="B28" t="s">
        <v>684</v>
      </c>
      <c r="C28" t="s">
        <v>1883</v>
      </c>
      <c r="D28" t="s">
        <v>1882</v>
      </c>
      <c r="E28">
        <v>43583</v>
      </c>
      <c r="F28" t="s">
        <v>1882</v>
      </c>
      <c r="G28" t="s">
        <v>39</v>
      </c>
      <c r="H28" t="s">
        <v>1886</v>
      </c>
      <c r="I28" t="s">
        <v>26</v>
      </c>
      <c r="J28" t="s">
        <v>37</v>
      </c>
      <c r="K28" t="s">
        <v>28</v>
      </c>
      <c r="L28" t="s">
        <v>22</v>
      </c>
      <c r="M28" t="s">
        <v>23</v>
      </c>
      <c r="N28">
        <v>41394</v>
      </c>
      <c r="O28">
        <v>159</v>
      </c>
      <c r="P28">
        <v>261</v>
      </c>
      <c r="Q28">
        <v>102</v>
      </c>
      <c r="R28">
        <v>9</v>
      </c>
      <c r="S28">
        <v>2349</v>
      </c>
      <c r="T28">
        <v>0.06</v>
      </c>
      <c r="U28">
        <v>140.94</v>
      </c>
      <c r="V28">
        <v>2208.06</v>
      </c>
      <c r="W28">
        <v>50</v>
      </c>
      <c r="X28">
        <v>2258.06</v>
      </c>
    </row>
    <row r="29" spans="1:24" x14ac:dyDescent="0.25">
      <c r="A29" t="s">
        <v>887</v>
      </c>
      <c r="B29" t="s">
        <v>363</v>
      </c>
      <c r="C29" t="s">
        <v>1855</v>
      </c>
      <c r="D29" t="s">
        <v>1834</v>
      </c>
      <c r="E29">
        <v>43583</v>
      </c>
      <c r="F29" t="s">
        <v>1899</v>
      </c>
      <c r="G29" t="s">
        <v>39</v>
      </c>
      <c r="H29" t="s">
        <v>1894</v>
      </c>
      <c r="I29" t="s">
        <v>26</v>
      </c>
      <c r="J29" t="s">
        <v>20</v>
      </c>
      <c r="K29" t="s">
        <v>21</v>
      </c>
      <c r="L29" t="s">
        <v>22</v>
      </c>
      <c r="M29" t="s">
        <v>23</v>
      </c>
      <c r="N29">
        <v>41392</v>
      </c>
      <c r="O29">
        <v>639</v>
      </c>
      <c r="P29">
        <v>1998</v>
      </c>
      <c r="Q29">
        <v>1359</v>
      </c>
      <c r="R29">
        <v>7</v>
      </c>
      <c r="S29">
        <v>13986</v>
      </c>
      <c r="T29">
        <v>0.01</v>
      </c>
      <c r="U29">
        <v>139.86000000000001</v>
      </c>
      <c r="V29">
        <v>13846.14</v>
      </c>
      <c r="W29">
        <v>400</v>
      </c>
      <c r="X29">
        <v>14246.14</v>
      </c>
    </row>
    <row r="30" spans="1:24" x14ac:dyDescent="0.25">
      <c r="A30" t="s">
        <v>888</v>
      </c>
      <c r="B30" t="s">
        <v>273</v>
      </c>
      <c r="C30" t="s">
        <v>158</v>
      </c>
      <c r="D30" t="s">
        <v>1882</v>
      </c>
      <c r="E30">
        <v>43585</v>
      </c>
      <c r="F30" t="s">
        <v>1882</v>
      </c>
      <c r="G30" t="s">
        <v>39</v>
      </c>
      <c r="H30" t="s">
        <v>1885</v>
      </c>
      <c r="I30" t="s">
        <v>26</v>
      </c>
      <c r="J30" t="s">
        <v>89</v>
      </c>
      <c r="K30" t="s">
        <v>21</v>
      </c>
      <c r="L30" t="s">
        <v>22</v>
      </c>
      <c r="M30" t="s">
        <v>69</v>
      </c>
      <c r="N30">
        <v>41395</v>
      </c>
      <c r="O30">
        <v>3202.0000000000005</v>
      </c>
      <c r="P30">
        <v>15247.999999999998</v>
      </c>
      <c r="Q30">
        <v>12045.999999999998</v>
      </c>
      <c r="R30">
        <v>16</v>
      </c>
      <c r="S30">
        <v>243967.99999999997</v>
      </c>
      <c r="T30">
        <v>0.1</v>
      </c>
      <c r="U30">
        <v>24396.799999999999</v>
      </c>
      <c r="V30">
        <v>219571.19999999998</v>
      </c>
      <c r="W30">
        <v>400</v>
      </c>
      <c r="X30">
        <v>219971.19999999998</v>
      </c>
    </row>
    <row r="31" spans="1:24" x14ac:dyDescent="0.25">
      <c r="A31" t="s">
        <v>889</v>
      </c>
      <c r="B31" t="s">
        <v>146</v>
      </c>
      <c r="C31" t="s">
        <v>147</v>
      </c>
      <c r="D31" t="s">
        <v>1834</v>
      </c>
      <c r="E31">
        <v>43585</v>
      </c>
      <c r="F31" t="s">
        <v>1899</v>
      </c>
      <c r="G31" t="s">
        <v>34</v>
      </c>
      <c r="H31" t="s">
        <v>1895</v>
      </c>
      <c r="I31" t="s">
        <v>40</v>
      </c>
      <c r="J31" t="s">
        <v>763</v>
      </c>
      <c r="K31" t="s">
        <v>28</v>
      </c>
      <c r="L31" t="s">
        <v>22</v>
      </c>
      <c r="M31" t="s">
        <v>23</v>
      </c>
      <c r="N31">
        <v>41396</v>
      </c>
      <c r="O31">
        <v>761</v>
      </c>
      <c r="P31">
        <v>1228</v>
      </c>
      <c r="Q31">
        <v>467</v>
      </c>
      <c r="R31">
        <v>27</v>
      </c>
      <c r="S31">
        <v>33156</v>
      </c>
      <c r="T31">
        <v>0.03</v>
      </c>
      <c r="U31">
        <v>994.68</v>
      </c>
      <c r="V31">
        <v>32161.32</v>
      </c>
      <c r="W31">
        <v>635</v>
      </c>
      <c r="X31">
        <v>32796.32</v>
      </c>
    </row>
    <row r="32" spans="1:24" x14ac:dyDescent="0.25">
      <c r="A32" t="s">
        <v>890</v>
      </c>
      <c r="B32" t="s">
        <v>722</v>
      </c>
      <c r="C32" t="s">
        <v>1837</v>
      </c>
      <c r="D32" t="s">
        <v>1834</v>
      </c>
      <c r="E32">
        <v>43585</v>
      </c>
      <c r="F32" t="s">
        <v>1899</v>
      </c>
      <c r="G32" t="s">
        <v>25</v>
      </c>
      <c r="H32" t="s">
        <v>1887</v>
      </c>
      <c r="I32" t="s">
        <v>40</v>
      </c>
      <c r="J32" t="s">
        <v>99</v>
      </c>
      <c r="K32" t="s">
        <v>21</v>
      </c>
      <c r="L32" t="s">
        <v>22</v>
      </c>
      <c r="M32" t="s">
        <v>23</v>
      </c>
      <c r="N32">
        <v>41396</v>
      </c>
      <c r="O32">
        <v>1007</v>
      </c>
      <c r="P32">
        <v>1598</v>
      </c>
      <c r="Q32">
        <v>591</v>
      </c>
      <c r="R32">
        <v>39</v>
      </c>
      <c r="S32">
        <v>62322</v>
      </c>
      <c r="T32">
        <v>0.09</v>
      </c>
      <c r="U32">
        <v>5608.98</v>
      </c>
      <c r="V32">
        <v>56713.020000000004</v>
      </c>
      <c r="W32">
        <v>400</v>
      </c>
      <c r="X32">
        <v>57113.020000000004</v>
      </c>
    </row>
    <row r="33" spans="1:24" x14ac:dyDescent="0.25">
      <c r="A33" t="s">
        <v>891</v>
      </c>
      <c r="B33" t="s">
        <v>457</v>
      </c>
      <c r="C33" t="s">
        <v>431</v>
      </c>
      <c r="D33" t="s">
        <v>1882</v>
      </c>
      <c r="E33">
        <v>43586</v>
      </c>
      <c r="F33" t="s">
        <v>1882</v>
      </c>
      <c r="G33" t="s">
        <v>39</v>
      </c>
      <c r="H33" t="s">
        <v>1885</v>
      </c>
      <c r="I33" t="s">
        <v>40</v>
      </c>
      <c r="J33" t="s">
        <v>245</v>
      </c>
      <c r="K33" t="s">
        <v>28</v>
      </c>
      <c r="L33" t="s">
        <v>45</v>
      </c>
      <c r="M33" t="s">
        <v>23</v>
      </c>
      <c r="N33">
        <v>41397</v>
      </c>
      <c r="O33">
        <v>479</v>
      </c>
      <c r="P33">
        <v>1197</v>
      </c>
      <c r="Q33">
        <v>718</v>
      </c>
      <c r="R33">
        <v>7</v>
      </c>
      <c r="S33">
        <v>8379</v>
      </c>
      <c r="T33">
        <v>0.05</v>
      </c>
      <c r="U33">
        <v>418.95000000000005</v>
      </c>
      <c r="V33">
        <v>7960.05</v>
      </c>
      <c r="W33">
        <v>581</v>
      </c>
      <c r="X33">
        <v>8541.0499999999993</v>
      </c>
    </row>
    <row r="34" spans="1:24" x14ac:dyDescent="0.25">
      <c r="A34" t="s">
        <v>892</v>
      </c>
      <c r="B34" t="s">
        <v>757</v>
      </c>
      <c r="C34" t="s">
        <v>158</v>
      </c>
      <c r="D34" t="s">
        <v>1882</v>
      </c>
      <c r="E34">
        <v>43587</v>
      </c>
      <c r="F34" t="s">
        <v>1882</v>
      </c>
      <c r="G34" t="s">
        <v>18</v>
      </c>
      <c r="H34" t="s">
        <v>1885</v>
      </c>
      <c r="I34" t="s">
        <v>40</v>
      </c>
      <c r="J34" t="s">
        <v>737</v>
      </c>
      <c r="K34" t="s">
        <v>28</v>
      </c>
      <c r="L34" t="s">
        <v>22</v>
      </c>
      <c r="M34" t="s">
        <v>23</v>
      </c>
      <c r="N34">
        <v>41397</v>
      </c>
      <c r="O34">
        <v>871.00000000000011</v>
      </c>
      <c r="P34">
        <v>1428</v>
      </c>
      <c r="Q34">
        <v>556.99999999999989</v>
      </c>
      <c r="R34">
        <v>42</v>
      </c>
      <c r="S34">
        <v>59976</v>
      </c>
      <c r="T34">
        <v>0.1</v>
      </c>
      <c r="U34">
        <v>5997.6</v>
      </c>
      <c r="V34">
        <v>53978.400000000001</v>
      </c>
      <c r="W34">
        <v>299</v>
      </c>
      <c r="X34">
        <v>54277.4</v>
      </c>
    </row>
    <row r="35" spans="1:24" x14ac:dyDescent="0.25">
      <c r="A35" t="s">
        <v>893</v>
      </c>
      <c r="B35" t="s">
        <v>236</v>
      </c>
      <c r="C35" t="s">
        <v>1840</v>
      </c>
      <c r="D35" t="s">
        <v>1834</v>
      </c>
      <c r="E35">
        <v>43587</v>
      </c>
      <c r="F35" t="s">
        <v>1899</v>
      </c>
      <c r="G35" t="s">
        <v>34</v>
      </c>
      <c r="H35" t="s">
        <v>1893</v>
      </c>
      <c r="I35" t="s">
        <v>51</v>
      </c>
      <c r="J35" t="s">
        <v>228</v>
      </c>
      <c r="K35" t="s">
        <v>28</v>
      </c>
      <c r="L35" t="s">
        <v>22</v>
      </c>
      <c r="M35" t="s">
        <v>23</v>
      </c>
      <c r="N35">
        <v>41397</v>
      </c>
      <c r="O35">
        <v>5429</v>
      </c>
      <c r="P35">
        <v>9048</v>
      </c>
      <c r="Q35">
        <v>3619</v>
      </c>
      <c r="R35">
        <v>15</v>
      </c>
      <c r="S35">
        <v>135720</v>
      </c>
      <c r="T35">
        <v>0.05</v>
      </c>
      <c r="U35">
        <v>6786</v>
      </c>
      <c r="V35">
        <v>128934</v>
      </c>
      <c r="W35">
        <v>1998.9999999999998</v>
      </c>
      <c r="X35">
        <v>130933</v>
      </c>
    </row>
    <row r="36" spans="1:24" x14ac:dyDescent="0.25">
      <c r="A36" t="s">
        <v>894</v>
      </c>
      <c r="B36" t="s">
        <v>762</v>
      </c>
      <c r="C36" t="s">
        <v>1841</v>
      </c>
      <c r="D36" t="s">
        <v>1834</v>
      </c>
      <c r="E36">
        <v>43588</v>
      </c>
      <c r="F36" t="s">
        <v>1899</v>
      </c>
      <c r="G36" t="s">
        <v>34</v>
      </c>
      <c r="H36" t="s">
        <v>1894</v>
      </c>
      <c r="I36" t="s">
        <v>51</v>
      </c>
      <c r="J36" t="s">
        <v>156</v>
      </c>
      <c r="K36" t="s">
        <v>28</v>
      </c>
      <c r="L36" t="s">
        <v>22</v>
      </c>
      <c r="M36" t="s">
        <v>23</v>
      </c>
      <c r="N36">
        <v>41399</v>
      </c>
      <c r="O36">
        <v>352</v>
      </c>
      <c r="P36">
        <v>568</v>
      </c>
      <c r="Q36">
        <v>216</v>
      </c>
      <c r="R36">
        <v>20</v>
      </c>
      <c r="S36">
        <v>11360</v>
      </c>
      <c r="T36">
        <v>7.0000000000000007E-2</v>
      </c>
      <c r="U36">
        <v>795.2</v>
      </c>
      <c r="V36">
        <v>10564.8</v>
      </c>
      <c r="W36">
        <v>139</v>
      </c>
      <c r="X36">
        <v>10703.8</v>
      </c>
    </row>
    <row r="37" spans="1:24" x14ac:dyDescent="0.25">
      <c r="A37" t="s">
        <v>895</v>
      </c>
      <c r="B37" t="s">
        <v>532</v>
      </c>
      <c r="C37" t="s">
        <v>232</v>
      </c>
      <c r="D37" t="s">
        <v>1834</v>
      </c>
      <c r="E37">
        <v>43589</v>
      </c>
      <c r="F37" t="s">
        <v>1899</v>
      </c>
      <c r="G37" t="s">
        <v>39</v>
      </c>
      <c r="H37" t="s">
        <v>1890</v>
      </c>
      <c r="I37" t="s">
        <v>51</v>
      </c>
      <c r="J37" t="s">
        <v>421</v>
      </c>
      <c r="K37" t="s">
        <v>28</v>
      </c>
      <c r="L37" t="s">
        <v>29</v>
      </c>
      <c r="M37" t="s">
        <v>23</v>
      </c>
      <c r="N37">
        <v>41400</v>
      </c>
      <c r="O37">
        <v>347</v>
      </c>
      <c r="P37">
        <v>668</v>
      </c>
      <c r="Q37">
        <v>321</v>
      </c>
      <c r="R37">
        <v>41</v>
      </c>
      <c r="S37">
        <v>27388</v>
      </c>
      <c r="T37">
        <v>0.08</v>
      </c>
      <c r="U37">
        <v>2191.04</v>
      </c>
      <c r="V37">
        <v>25196.959999999999</v>
      </c>
      <c r="W37">
        <v>150</v>
      </c>
      <c r="X37">
        <v>25346.959999999999</v>
      </c>
    </row>
    <row r="38" spans="1:24" x14ac:dyDescent="0.25">
      <c r="A38" t="s">
        <v>775</v>
      </c>
      <c r="B38" t="s">
        <v>554</v>
      </c>
      <c r="C38" t="s">
        <v>314</v>
      </c>
      <c r="D38" t="s">
        <v>1834</v>
      </c>
      <c r="E38">
        <v>43590</v>
      </c>
      <c r="F38" t="s">
        <v>1899</v>
      </c>
      <c r="G38" t="s">
        <v>39</v>
      </c>
      <c r="H38" t="s">
        <v>1892</v>
      </c>
      <c r="I38" t="s">
        <v>26</v>
      </c>
      <c r="J38" t="s">
        <v>384</v>
      </c>
      <c r="K38" t="s">
        <v>21</v>
      </c>
      <c r="L38" t="s">
        <v>45</v>
      </c>
      <c r="M38" t="s">
        <v>23</v>
      </c>
      <c r="N38">
        <v>41400</v>
      </c>
      <c r="O38">
        <v>187</v>
      </c>
      <c r="P38">
        <v>222.53000000000003</v>
      </c>
      <c r="Q38">
        <v>35.53000000000003</v>
      </c>
      <c r="R38">
        <v>41</v>
      </c>
      <c r="S38">
        <v>9123.7300000000014</v>
      </c>
      <c r="T38">
        <v>0.06</v>
      </c>
      <c r="U38">
        <v>547.42380000000003</v>
      </c>
      <c r="V38">
        <v>8576.3062000000009</v>
      </c>
      <c r="W38">
        <v>283</v>
      </c>
      <c r="X38">
        <v>8859.3062000000009</v>
      </c>
    </row>
    <row r="39" spans="1:24" x14ac:dyDescent="0.25">
      <c r="A39" t="s">
        <v>776</v>
      </c>
      <c r="B39" t="s">
        <v>554</v>
      </c>
      <c r="C39" t="s">
        <v>314</v>
      </c>
      <c r="D39" t="s">
        <v>1834</v>
      </c>
      <c r="E39">
        <v>43590</v>
      </c>
      <c r="F39" t="s">
        <v>1899</v>
      </c>
      <c r="G39" t="s">
        <v>39</v>
      </c>
      <c r="H39" t="s">
        <v>1892</v>
      </c>
      <c r="I39" t="s">
        <v>26</v>
      </c>
      <c r="J39" t="s">
        <v>421</v>
      </c>
      <c r="K39" t="s">
        <v>28</v>
      </c>
      <c r="L39" t="s">
        <v>29</v>
      </c>
      <c r="M39" t="s">
        <v>23</v>
      </c>
      <c r="N39">
        <v>41400</v>
      </c>
      <c r="O39">
        <v>347</v>
      </c>
      <c r="P39">
        <v>668</v>
      </c>
      <c r="Q39">
        <v>321</v>
      </c>
      <c r="R39">
        <v>2</v>
      </c>
      <c r="S39">
        <v>1336</v>
      </c>
      <c r="T39">
        <v>0.01</v>
      </c>
      <c r="U39">
        <v>13.36</v>
      </c>
      <c r="V39">
        <v>1322.64</v>
      </c>
      <c r="W39">
        <v>150</v>
      </c>
      <c r="X39">
        <v>1472.64</v>
      </c>
    </row>
    <row r="40" spans="1:24" x14ac:dyDescent="0.25">
      <c r="A40" t="s">
        <v>896</v>
      </c>
      <c r="B40" t="s">
        <v>756</v>
      </c>
      <c r="C40" t="s">
        <v>206</v>
      </c>
      <c r="D40" t="s">
        <v>1882</v>
      </c>
      <c r="E40">
        <v>43590</v>
      </c>
      <c r="F40" t="s">
        <v>1882</v>
      </c>
      <c r="G40" t="s">
        <v>39</v>
      </c>
      <c r="H40" t="s">
        <v>1885</v>
      </c>
      <c r="I40" t="s">
        <v>19</v>
      </c>
      <c r="J40" t="s">
        <v>99</v>
      </c>
      <c r="K40" t="s">
        <v>21</v>
      </c>
      <c r="L40" t="s">
        <v>22</v>
      </c>
      <c r="M40" t="s">
        <v>23</v>
      </c>
      <c r="N40">
        <v>41404</v>
      </c>
      <c r="O40">
        <v>1007</v>
      </c>
      <c r="P40">
        <v>1598</v>
      </c>
      <c r="Q40">
        <v>591</v>
      </c>
      <c r="R40">
        <v>34</v>
      </c>
      <c r="S40">
        <v>54332</v>
      </c>
      <c r="T40">
        <v>0.1</v>
      </c>
      <c r="U40">
        <v>5433.2000000000007</v>
      </c>
      <c r="V40">
        <v>48898.8</v>
      </c>
      <c r="W40">
        <v>400</v>
      </c>
      <c r="X40">
        <v>49298.8</v>
      </c>
    </row>
    <row r="41" spans="1:24" x14ac:dyDescent="0.25">
      <c r="A41" t="s">
        <v>897</v>
      </c>
      <c r="B41" t="s">
        <v>138</v>
      </c>
      <c r="C41" t="s">
        <v>1842</v>
      </c>
      <c r="D41" t="s">
        <v>1834</v>
      </c>
      <c r="E41">
        <v>43592</v>
      </c>
      <c r="F41" t="s">
        <v>1899</v>
      </c>
      <c r="G41" t="s">
        <v>34</v>
      </c>
      <c r="H41" t="s">
        <v>1893</v>
      </c>
      <c r="I41" t="s">
        <v>40</v>
      </c>
      <c r="J41" t="s">
        <v>245</v>
      </c>
      <c r="K41" t="s">
        <v>28</v>
      </c>
      <c r="L41" t="s">
        <v>45</v>
      </c>
      <c r="M41" t="s">
        <v>23</v>
      </c>
      <c r="N41">
        <v>41403</v>
      </c>
      <c r="O41">
        <v>479</v>
      </c>
      <c r="P41">
        <v>1197</v>
      </c>
      <c r="Q41">
        <v>718</v>
      </c>
      <c r="R41">
        <v>18</v>
      </c>
      <c r="S41">
        <v>21546</v>
      </c>
      <c r="T41">
        <v>0.08</v>
      </c>
      <c r="U41">
        <v>1723.68</v>
      </c>
      <c r="V41">
        <v>19822.32</v>
      </c>
      <c r="W41">
        <v>581</v>
      </c>
      <c r="X41">
        <v>20403.32</v>
      </c>
    </row>
    <row r="42" spans="1:24" x14ac:dyDescent="0.25">
      <c r="A42" t="s">
        <v>898</v>
      </c>
      <c r="B42" t="s">
        <v>760</v>
      </c>
      <c r="C42" t="s">
        <v>155</v>
      </c>
      <c r="D42" t="s">
        <v>1834</v>
      </c>
      <c r="E42">
        <v>43594</v>
      </c>
      <c r="F42" t="s">
        <v>1899</v>
      </c>
      <c r="G42" t="s">
        <v>18</v>
      </c>
      <c r="H42" t="s">
        <v>1893</v>
      </c>
      <c r="I42" t="s">
        <v>51</v>
      </c>
      <c r="J42" t="s">
        <v>1901</v>
      </c>
      <c r="K42" t="s">
        <v>21</v>
      </c>
      <c r="L42" t="s">
        <v>66</v>
      </c>
      <c r="M42" t="s">
        <v>69</v>
      </c>
      <c r="N42">
        <v>41404</v>
      </c>
      <c r="O42">
        <v>882</v>
      </c>
      <c r="P42">
        <v>2099</v>
      </c>
      <c r="Q42">
        <v>1217</v>
      </c>
      <c r="R42">
        <v>8</v>
      </c>
      <c r="S42">
        <v>16792</v>
      </c>
      <c r="T42">
        <v>0.09</v>
      </c>
      <c r="U42">
        <v>1511.28</v>
      </c>
      <c r="V42">
        <v>15280.72</v>
      </c>
      <c r="W42">
        <v>480.99999999999994</v>
      </c>
      <c r="X42">
        <v>15761.72</v>
      </c>
    </row>
    <row r="43" spans="1:24" x14ac:dyDescent="0.25">
      <c r="A43" t="s">
        <v>899</v>
      </c>
      <c r="B43" t="s">
        <v>761</v>
      </c>
      <c r="C43" t="s">
        <v>17</v>
      </c>
      <c r="D43" t="s">
        <v>1882</v>
      </c>
      <c r="E43">
        <v>43594</v>
      </c>
      <c r="F43" t="s">
        <v>1882</v>
      </c>
      <c r="G43" t="s">
        <v>25</v>
      </c>
      <c r="H43" t="s">
        <v>1886</v>
      </c>
      <c r="I43" t="s">
        <v>51</v>
      </c>
      <c r="J43" t="s">
        <v>298</v>
      </c>
      <c r="K43" t="s">
        <v>28</v>
      </c>
      <c r="L43" t="s">
        <v>29</v>
      </c>
      <c r="M43" t="s">
        <v>23</v>
      </c>
      <c r="N43">
        <v>41405</v>
      </c>
      <c r="O43">
        <v>109.00000000000001</v>
      </c>
      <c r="P43">
        <v>168</v>
      </c>
      <c r="Q43">
        <v>58.999999999999986</v>
      </c>
      <c r="R43">
        <v>18</v>
      </c>
      <c r="S43">
        <v>3024</v>
      </c>
      <c r="T43">
        <v>0.06</v>
      </c>
      <c r="U43">
        <v>181.44</v>
      </c>
      <c r="V43">
        <v>2842.56</v>
      </c>
      <c r="W43">
        <v>100</v>
      </c>
      <c r="X43">
        <v>2942.56</v>
      </c>
    </row>
    <row r="44" spans="1:24" x14ac:dyDescent="0.25">
      <c r="A44" t="s">
        <v>900</v>
      </c>
      <c r="B44" t="s">
        <v>36</v>
      </c>
      <c r="C44" t="s">
        <v>1903</v>
      </c>
      <c r="D44" t="s">
        <v>1882</v>
      </c>
      <c r="E44">
        <v>43598</v>
      </c>
      <c r="F44" t="s">
        <v>1882</v>
      </c>
      <c r="G44" t="s">
        <v>18</v>
      </c>
      <c r="H44" t="s">
        <v>1886</v>
      </c>
      <c r="I44" t="s">
        <v>26</v>
      </c>
      <c r="J44" t="s">
        <v>114</v>
      </c>
      <c r="K44" t="s">
        <v>28</v>
      </c>
      <c r="L44" t="s">
        <v>29</v>
      </c>
      <c r="M44" t="s">
        <v>69</v>
      </c>
      <c r="N44">
        <v>41409</v>
      </c>
      <c r="O44">
        <v>252</v>
      </c>
      <c r="P44">
        <v>400</v>
      </c>
      <c r="Q44">
        <v>148</v>
      </c>
      <c r="R44">
        <v>19</v>
      </c>
      <c r="S44">
        <v>7600</v>
      </c>
      <c r="T44">
        <v>0.09</v>
      </c>
      <c r="U44">
        <v>684</v>
      </c>
      <c r="V44">
        <v>6916</v>
      </c>
      <c r="W44">
        <v>130</v>
      </c>
      <c r="X44">
        <v>7046</v>
      </c>
    </row>
    <row r="45" spans="1:24" x14ac:dyDescent="0.25">
      <c r="A45" t="s">
        <v>901</v>
      </c>
      <c r="B45" t="s">
        <v>758</v>
      </c>
      <c r="C45" t="s">
        <v>1902</v>
      </c>
      <c r="D45" t="s">
        <v>1882</v>
      </c>
      <c r="E45">
        <v>43599</v>
      </c>
      <c r="F45" t="s">
        <v>1882</v>
      </c>
      <c r="G45" t="s">
        <v>18</v>
      </c>
      <c r="H45" t="s">
        <v>1886</v>
      </c>
      <c r="I45" t="s">
        <v>35</v>
      </c>
      <c r="J45" t="s">
        <v>237</v>
      </c>
      <c r="K45" t="s">
        <v>28</v>
      </c>
      <c r="L45" t="s">
        <v>22</v>
      </c>
      <c r="M45" t="s">
        <v>23</v>
      </c>
      <c r="N45">
        <v>41409</v>
      </c>
      <c r="O45">
        <v>1388</v>
      </c>
      <c r="P45">
        <v>2238</v>
      </c>
      <c r="Q45">
        <v>850</v>
      </c>
      <c r="R45">
        <v>26</v>
      </c>
      <c r="S45">
        <v>58188</v>
      </c>
      <c r="T45">
        <v>0.1</v>
      </c>
      <c r="U45">
        <v>5818.8</v>
      </c>
      <c r="V45">
        <v>52369.2</v>
      </c>
      <c r="W45">
        <v>1510</v>
      </c>
      <c r="X45">
        <v>53879.199999999997</v>
      </c>
    </row>
    <row r="46" spans="1:24" x14ac:dyDescent="0.25">
      <c r="A46" t="s">
        <v>902</v>
      </c>
      <c r="B46" t="s">
        <v>759</v>
      </c>
      <c r="C46" t="s">
        <v>1904</v>
      </c>
      <c r="D46" t="s">
        <v>1834</v>
      </c>
      <c r="E46">
        <v>43599</v>
      </c>
      <c r="F46" t="s">
        <v>1899</v>
      </c>
      <c r="G46" t="s">
        <v>39</v>
      </c>
      <c r="H46" t="s">
        <v>1891</v>
      </c>
      <c r="I46" t="s">
        <v>40</v>
      </c>
      <c r="J46" t="s">
        <v>307</v>
      </c>
      <c r="K46" t="s">
        <v>28</v>
      </c>
      <c r="L46" t="s">
        <v>29</v>
      </c>
      <c r="M46" t="s">
        <v>23</v>
      </c>
      <c r="N46">
        <v>41410</v>
      </c>
      <c r="O46">
        <v>2156</v>
      </c>
      <c r="P46">
        <v>3654.9999999999995</v>
      </c>
      <c r="Q46">
        <v>1498.9999999999995</v>
      </c>
      <c r="R46">
        <v>45</v>
      </c>
      <c r="S46">
        <v>164474.99999999997</v>
      </c>
      <c r="T46">
        <v>0.1</v>
      </c>
      <c r="U46">
        <v>16447.499999999996</v>
      </c>
      <c r="V46">
        <v>148027.49999999997</v>
      </c>
      <c r="W46">
        <v>1389</v>
      </c>
      <c r="X46">
        <v>149416.49999999997</v>
      </c>
    </row>
    <row r="47" spans="1:24" x14ac:dyDescent="0.25">
      <c r="A47" t="s">
        <v>903</v>
      </c>
      <c r="B47" t="s">
        <v>447</v>
      </c>
      <c r="C47" t="s">
        <v>153</v>
      </c>
      <c r="D47" t="s">
        <v>1834</v>
      </c>
      <c r="E47">
        <v>43600</v>
      </c>
      <c r="F47" t="s">
        <v>1899</v>
      </c>
      <c r="G47" t="s">
        <v>25</v>
      </c>
      <c r="H47" t="s">
        <v>1892</v>
      </c>
      <c r="I47" t="s">
        <v>35</v>
      </c>
      <c r="J47" t="s">
        <v>267</v>
      </c>
      <c r="K47" t="s">
        <v>21</v>
      </c>
      <c r="L47" t="s">
        <v>22</v>
      </c>
      <c r="M47" t="s">
        <v>69</v>
      </c>
      <c r="N47">
        <v>41410</v>
      </c>
      <c r="O47">
        <v>1978</v>
      </c>
      <c r="P47">
        <v>4599</v>
      </c>
      <c r="Q47">
        <v>2621</v>
      </c>
      <c r="R47">
        <v>14</v>
      </c>
      <c r="S47">
        <v>64386</v>
      </c>
      <c r="T47">
        <v>0.02</v>
      </c>
      <c r="U47">
        <v>1287.72</v>
      </c>
      <c r="V47">
        <v>63098.28</v>
      </c>
      <c r="W47">
        <v>499</v>
      </c>
      <c r="X47">
        <v>63597.279999999999</v>
      </c>
    </row>
    <row r="48" spans="1:24" x14ac:dyDescent="0.25">
      <c r="A48" t="s">
        <v>904</v>
      </c>
      <c r="B48" t="s">
        <v>123</v>
      </c>
      <c r="C48" t="s">
        <v>124</v>
      </c>
      <c r="D48" t="s">
        <v>1834</v>
      </c>
      <c r="E48">
        <v>43604</v>
      </c>
      <c r="F48" t="s">
        <v>1899</v>
      </c>
      <c r="G48" t="s">
        <v>18</v>
      </c>
      <c r="H48" t="s">
        <v>1892</v>
      </c>
      <c r="I48" t="s">
        <v>35</v>
      </c>
      <c r="J48" t="s">
        <v>195</v>
      </c>
      <c r="K48" t="s">
        <v>21</v>
      </c>
      <c r="L48" t="s">
        <v>66</v>
      </c>
      <c r="M48" t="s">
        <v>23</v>
      </c>
      <c r="N48">
        <v>41414</v>
      </c>
      <c r="O48">
        <v>991</v>
      </c>
      <c r="P48">
        <v>1599</v>
      </c>
      <c r="Q48">
        <v>608</v>
      </c>
      <c r="R48">
        <v>7</v>
      </c>
      <c r="S48">
        <v>11193</v>
      </c>
      <c r="T48">
        <v>0.03</v>
      </c>
      <c r="U48">
        <v>335.78999999999996</v>
      </c>
      <c r="V48">
        <v>10857.21</v>
      </c>
      <c r="W48">
        <v>1128</v>
      </c>
      <c r="X48">
        <v>11985.21</v>
      </c>
    </row>
    <row r="49" spans="1:24" x14ac:dyDescent="0.25">
      <c r="A49" t="s">
        <v>905</v>
      </c>
      <c r="B49" t="s">
        <v>757</v>
      </c>
      <c r="C49" t="s">
        <v>158</v>
      </c>
      <c r="D49" t="s">
        <v>1882</v>
      </c>
      <c r="E49">
        <v>43604</v>
      </c>
      <c r="F49" t="s">
        <v>1882</v>
      </c>
      <c r="G49" t="s">
        <v>18</v>
      </c>
      <c r="H49" t="s">
        <v>1885</v>
      </c>
      <c r="I49" t="s">
        <v>40</v>
      </c>
      <c r="J49" t="s">
        <v>41</v>
      </c>
      <c r="K49" t="s">
        <v>28</v>
      </c>
      <c r="L49" t="s">
        <v>29</v>
      </c>
      <c r="M49" t="s">
        <v>23</v>
      </c>
      <c r="N49">
        <v>41414</v>
      </c>
      <c r="O49">
        <v>375</v>
      </c>
      <c r="P49">
        <v>708</v>
      </c>
      <c r="Q49">
        <v>333</v>
      </c>
      <c r="R49">
        <v>29</v>
      </c>
      <c r="S49">
        <v>20532</v>
      </c>
      <c r="T49">
        <v>0.04</v>
      </c>
      <c r="U49">
        <v>821.28</v>
      </c>
      <c r="V49">
        <v>19710.72</v>
      </c>
      <c r="W49">
        <v>235</v>
      </c>
      <c r="X49">
        <v>19945.72</v>
      </c>
    </row>
    <row r="50" spans="1:24" x14ac:dyDescent="0.25">
      <c r="A50" t="s">
        <v>906</v>
      </c>
      <c r="B50" t="s">
        <v>407</v>
      </c>
      <c r="C50" t="s">
        <v>300</v>
      </c>
      <c r="D50" t="s">
        <v>1834</v>
      </c>
      <c r="E50">
        <v>43605</v>
      </c>
      <c r="F50" t="s">
        <v>1899</v>
      </c>
      <c r="G50" t="s">
        <v>39</v>
      </c>
      <c r="H50" t="s">
        <v>1890</v>
      </c>
      <c r="I50" t="s">
        <v>35</v>
      </c>
      <c r="J50" t="s">
        <v>116</v>
      </c>
      <c r="K50" t="s">
        <v>117</v>
      </c>
      <c r="L50" t="s">
        <v>45</v>
      </c>
      <c r="M50" t="s">
        <v>23</v>
      </c>
      <c r="N50">
        <v>41415</v>
      </c>
      <c r="O50">
        <v>550</v>
      </c>
      <c r="P50">
        <v>1222</v>
      </c>
      <c r="Q50">
        <v>672</v>
      </c>
      <c r="R50">
        <v>35</v>
      </c>
      <c r="S50">
        <v>42770</v>
      </c>
      <c r="T50">
        <v>0</v>
      </c>
      <c r="U50">
        <v>0</v>
      </c>
      <c r="V50">
        <v>42770</v>
      </c>
      <c r="W50">
        <v>285</v>
      </c>
      <c r="X50">
        <v>43055</v>
      </c>
    </row>
    <row r="51" spans="1:24" x14ac:dyDescent="0.25">
      <c r="A51" t="s">
        <v>907</v>
      </c>
      <c r="B51" t="s">
        <v>318</v>
      </c>
      <c r="C51" t="s">
        <v>319</v>
      </c>
      <c r="D51" t="s">
        <v>1834</v>
      </c>
      <c r="E51">
        <v>43605</v>
      </c>
      <c r="F51" t="s">
        <v>1899</v>
      </c>
      <c r="G51" t="s">
        <v>34</v>
      </c>
      <c r="H51" t="s">
        <v>1888</v>
      </c>
      <c r="I51" t="s">
        <v>40</v>
      </c>
      <c r="J51" t="s">
        <v>32</v>
      </c>
      <c r="K51" t="s">
        <v>28</v>
      </c>
      <c r="L51" t="s">
        <v>22</v>
      </c>
      <c r="M51" t="s">
        <v>23</v>
      </c>
      <c r="N51">
        <v>41416</v>
      </c>
      <c r="O51">
        <v>1364</v>
      </c>
      <c r="P51">
        <v>2098</v>
      </c>
      <c r="Q51">
        <v>734</v>
      </c>
      <c r="R51">
        <v>47</v>
      </c>
      <c r="S51">
        <v>98606</v>
      </c>
      <c r="T51">
        <v>0.1</v>
      </c>
      <c r="U51">
        <v>9860.6</v>
      </c>
      <c r="V51">
        <v>88745.4</v>
      </c>
      <c r="W51">
        <v>149</v>
      </c>
      <c r="X51">
        <v>88894.399999999994</v>
      </c>
    </row>
    <row r="52" spans="1:24" x14ac:dyDescent="0.25">
      <c r="A52" t="s">
        <v>908</v>
      </c>
      <c r="B52" t="s">
        <v>756</v>
      </c>
      <c r="C52" t="s">
        <v>206</v>
      </c>
      <c r="D52" t="s">
        <v>1882</v>
      </c>
      <c r="E52">
        <v>43606</v>
      </c>
      <c r="F52" t="s">
        <v>1882</v>
      </c>
      <c r="G52" t="s">
        <v>25</v>
      </c>
      <c r="H52" t="s">
        <v>1885</v>
      </c>
      <c r="I52" t="s">
        <v>35</v>
      </c>
      <c r="J52" t="s">
        <v>548</v>
      </c>
      <c r="K52" t="s">
        <v>28</v>
      </c>
      <c r="L52" t="s">
        <v>45</v>
      </c>
      <c r="M52" t="s">
        <v>23</v>
      </c>
      <c r="N52">
        <v>41415</v>
      </c>
      <c r="O52">
        <v>342</v>
      </c>
      <c r="P52">
        <v>834</v>
      </c>
      <c r="Q52">
        <v>492</v>
      </c>
      <c r="R52">
        <v>24</v>
      </c>
      <c r="S52">
        <v>20016</v>
      </c>
      <c r="T52">
        <v>0.1</v>
      </c>
      <c r="U52">
        <v>2001.6000000000001</v>
      </c>
      <c r="V52">
        <v>18014.400000000001</v>
      </c>
      <c r="W52">
        <v>264</v>
      </c>
      <c r="X52">
        <v>18278.400000000001</v>
      </c>
    </row>
    <row r="53" spans="1:24" x14ac:dyDescent="0.25">
      <c r="A53" t="s">
        <v>909</v>
      </c>
      <c r="B53" t="s">
        <v>332</v>
      </c>
      <c r="C53" t="s">
        <v>1809</v>
      </c>
      <c r="D53" t="s">
        <v>1856</v>
      </c>
      <c r="E53">
        <v>43607</v>
      </c>
      <c r="F53" t="s">
        <v>1856</v>
      </c>
      <c r="G53" t="s">
        <v>34</v>
      </c>
      <c r="H53" t="s">
        <v>1892</v>
      </c>
      <c r="I53" t="s">
        <v>51</v>
      </c>
      <c r="J53" t="s">
        <v>63</v>
      </c>
      <c r="K53" t="s">
        <v>28</v>
      </c>
      <c r="L53" t="s">
        <v>22</v>
      </c>
      <c r="M53" t="s">
        <v>69</v>
      </c>
      <c r="N53">
        <v>41417</v>
      </c>
      <c r="O53">
        <v>459</v>
      </c>
      <c r="P53">
        <v>728</v>
      </c>
      <c r="Q53">
        <v>269</v>
      </c>
      <c r="R53">
        <v>2</v>
      </c>
      <c r="S53">
        <v>1456</v>
      </c>
      <c r="T53">
        <v>0.08</v>
      </c>
      <c r="U53">
        <v>116.48</v>
      </c>
      <c r="V53">
        <v>1339.52</v>
      </c>
      <c r="W53">
        <v>1115</v>
      </c>
      <c r="X53">
        <v>2454.52</v>
      </c>
    </row>
    <row r="54" spans="1:24" x14ac:dyDescent="0.25">
      <c r="A54" t="s">
        <v>910</v>
      </c>
      <c r="B54" t="s">
        <v>398</v>
      </c>
      <c r="C54" t="s">
        <v>1857</v>
      </c>
      <c r="D54" t="s">
        <v>1882</v>
      </c>
      <c r="E54">
        <v>43607</v>
      </c>
      <c r="F54" t="s">
        <v>1882</v>
      </c>
      <c r="G54" t="s">
        <v>39</v>
      </c>
      <c r="H54" t="s">
        <v>1885</v>
      </c>
      <c r="I54" t="s">
        <v>51</v>
      </c>
      <c r="J54" t="s">
        <v>92</v>
      </c>
      <c r="K54" t="s">
        <v>28</v>
      </c>
      <c r="L54" t="s">
        <v>22</v>
      </c>
      <c r="M54" t="s">
        <v>23</v>
      </c>
      <c r="N54">
        <v>41418</v>
      </c>
      <c r="O54">
        <v>118</v>
      </c>
      <c r="P54">
        <v>188</v>
      </c>
      <c r="Q54">
        <v>70</v>
      </c>
      <c r="R54">
        <v>1</v>
      </c>
      <c r="S54">
        <v>188</v>
      </c>
      <c r="T54">
        <v>0.05</v>
      </c>
      <c r="U54">
        <v>9.4</v>
      </c>
      <c r="V54">
        <v>178.6</v>
      </c>
      <c r="W54">
        <v>149</v>
      </c>
      <c r="X54">
        <v>327.60000000000002</v>
      </c>
    </row>
    <row r="55" spans="1:24" x14ac:dyDescent="0.25">
      <c r="A55" t="s">
        <v>911</v>
      </c>
      <c r="B55" t="s">
        <v>755</v>
      </c>
      <c r="C55" t="s">
        <v>1858</v>
      </c>
      <c r="D55" t="s">
        <v>1834</v>
      </c>
      <c r="E55">
        <v>43608</v>
      </c>
      <c r="F55" t="s">
        <v>1899</v>
      </c>
      <c r="G55" t="s">
        <v>18</v>
      </c>
      <c r="H55" t="s">
        <v>1892</v>
      </c>
      <c r="I55" t="s">
        <v>26</v>
      </c>
      <c r="J55" t="s">
        <v>568</v>
      </c>
      <c r="K55" t="s">
        <v>21</v>
      </c>
      <c r="L55" t="s">
        <v>22</v>
      </c>
      <c r="M55" t="s">
        <v>69</v>
      </c>
      <c r="N55">
        <v>41419</v>
      </c>
      <c r="O55">
        <v>640</v>
      </c>
      <c r="P55">
        <v>2910</v>
      </c>
      <c r="Q55">
        <v>2270</v>
      </c>
      <c r="R55">
        <v>33</v>
      </c>
      <c r="S55">
        <v>96030</v>
      </c>
      <c r="T55">
        <v>0.01</v>
      </c>
      <c r="U55">
        <v>960.30000000000007</v>
      </c>
      <c r="V55">
        <v>95069.7</v>
      </c>
      <c r="W55">
        <v>400</v>
      </c>
      <c r="X55">
        <v>95469.7</v>
      </c>
    </row>
    <row r="56" spans="1:24" x14ac:dyDescent="0.25">
      <c r="A56" t="s">
        <v>912</v>
      </c>
      <c r="B56" t="s">
        <v>1917</v>
      </c>
      <c r="C56" t="s">
        <v>223</v>
      </c>
      <c r="D56" t="s">
        <v>1834</v>
      </c>
      <c r="E56">
        <v>43611</v>
      </c>
      <c r="F56" t="s">
        <v>1899</v>
      </c>
      <c r="G56" t="s">
        <v>34</v>
      </c>
      <c r="H56" t="s">
        <v>1893</v>
      </c>
      <c r="I56" t="s">
        <v>51</v>
      </c>
      <c r="J56" t="s">
        <v>183</v>
      </c>
      <c r="K56" t="s">
        <v>28</v>
      </c>
      <c r="L56" t="s">
        <v>22</v>
      </c>
      <c r="M56" t="s">
        <v>23</v>
      </c>
      <c r="N56">
        <v>41420</v>
      </c>
      <c r="O56">
        <v>384</v>
      </c>
      <c r="P56">
        <v>630</v>
      </c>
      <c r="Q56">
        <v>246</v>
      </c>
      <c r="R56">
        <v>42</v>
      </c>
      <c r="S56">
        <v>26460</v>
      </c>
      <c r="T56">
        <v>7.0000000000000007E-2</v>
      </c>
      <c r="U56">
        <v>1852.2000000000003</v>
      </c>
      <c r="V56">
        <v>24607.8</v>
      </c>
      <c r="W56">
        <v>50</v>
      </c>
      <c r="X56">
        <v>24657.8</v>
      </c>
    </row>
    <row r="57" spans="1:24" x14ac:dyDescent="0.25">
      <c r="A57" t="s">
        <v>913</v>
      </c>
      <c r="B57" t="s">
        <v>754</v>
      </c>
      <c r="C57" t="s">
        <v>1843</v>
      </c>
      <c r="D57" t="s">
        <v>1834</v>
      </c>
      <c r="E57">
        <v>43612</v>
      </c>
      <c r="F57" t="s">
        <v>1899</v>
      </c>
      <c r="G57" t="s">
        <v>18</v>
      </c>
      <c r="H57" t="s">
        <v>1892</v>
      </c>
      <c r="I57" t="s">
        <v>26</v>
      </c>
      <c r="J57" t="s">
        <v>55</v>
      </c>
      <c r="K57" t="s">
        <v>21</v>
      </c>
      <c r="L57" t="s">
        <v>22</v>
      </c>
      <c r="M57" t="s">
        <v>23</v>
      </c>
      <c r="N57">
        <v>41422</v>
      </c>
      <c r="O57">
        <v>15650</v>
      </c>
      <c r="P57">
        <v>30097.000000000004</v>
      </c>
      <c r="Q57">
        <v>14447.000000000004</v>
      </c>
      <c r="R57">
        <v>14</v>
      </c>
      <c r="S57">
        <v>421358.00000000006</v>
      </c>
      <c r="T57">
        <v>0.1</v>
      </c>
      <c r="U57">
        <v>42135.80000000001</v>
      </c>
      <c r="V57">
        <v>379222.20000000007</v>
      </c>
      <c r="W57">
        <v>718</v>
      </c>
      <c r="X57">
        <v>379940.20000000007</v>
      </c>
    </row>
    <row r="58" spans="1:24" x14ac:dyDescent="0.25">
      <c r="A58" t="s">
        <v>914</v>
      </c>
      <c r="B58" t="s">
        <v>460</v>
      </c>
      <c r="C58" t="s">
        <v>1918</v>
      </c>
      <c r="D58" t="s">
        <v>1834</v>
      </c>
      <c r="E58">
        <v>43613</v>
      </c>
      <c r="F58" t="s">
        <v>1899</v>
      </c>
      <c r="G58" t="s">
        <v>39</v>
      </c>
      <c r="H58" t="s">
        <v>1893</v>
      </c>
      <c r="I58" t="s">
        <v>19</v>
      </c>
      <c r="J58" t="s">
        <v>164</v>
      </c>
      <c r="K58" t="s">
        <v>28</v>
      </c>
      <c r="L58" t="s">
        <v>29</v>
      </c>
      <c r="M58" t="s">
        <v>23</v>
      </c>
      <c r="N58">
        <v>41426</v>
      </c>
      <c r="O58">
        <v>229</v>
      </c>
      <c r="P58">
        <v>358</v>
      </c>
      <c r="Q58">
        <v>129</v>
      </c>
      <c r="R58">
        <v>38</v>
      </c>
      <c r="S58">
        <v>13604</v>
      </c>
      <c r="T58">
        <v>0.06</v>
      </c>
      <c r="U58">
        <v>816.24</v>
      </c>
      <c r="V58">
        <v>12787.76</v>
      </c>
      <c r="W58">
        <v>163</v>
      </c>
      <c r="X58">
        <v>12950.76</v>
      </c>
    </row>
    <row r="59" spans="1:24" x14ac:dyDescent="0.25">
      <c r="A59" t="s">
        <v>915</v>
      </c>
      <c r="B59" t="s">
        <v>630</v>
      </c>
      <c r="C59" t="s">
        <v>1796</v>
      </c>
      <c r="D59" t="s">
        <v>1856</v>
      </c>
      <c r="E59">
        <v>43614</v>
      </c>
      <c r="F59" t="s">
        <v>1856</v>
      </c>
      <c r="G59" t="s">
        <v>18</v>
      </c>
      <c r="H59" t="s">
        <v>1895</v>
      </c>
      <c r="I59" t="s">
        <v>35</v>
      </c>
      <c r="J59" t="s">
        <v>279</v>
      </c>
      <c r="K59" t="s">
        <v>28</v>
      </c>
      <c r="L59" t="s">
        <v>22</v>
      </c>
      <c r="M59" t="s">
        <v>69</v>
      </c>
      <c r="N59">
        <v>41423</v>
      </c>
      <c r="O59">
        <v>225</v>
      </c>
      <c r="P59">
        <v>369</v>
      </c>
      <c r="Q59">
        <v>144</v>
      </c>
      <c r="R59">
        <v>35</v>
      </c>
      <c r="S59">
        <v>12915</v>
      </c>
      <c r="T59">
        <v>0.03</v>
      </c>
      <c r="U59">
        <v>387.45</v>
      </c>
      <c r="V59">
        <v>12527.55</v>
      </c>
      <c r="W59">
        <v>250</v>
      </c>
      <c r="X59">
        <v>12777.55</v>
      </c>
    </row>
    <row r="60" spans="1:24" x14ac:dyDescent="0.25">
      <c r="A60" t="s">
        <v>916</v>
      </c>
      <c r="B60" t="s">
        <v>134</v>
      </c>
      <c r="C60" t="s">
        <v>1854</v>
      </c>
      <c r="D60" t="s">
        <v>1856</v>
      </c>
      <c r="E60">
        <v>43614</v>
      </c>
      <c r="F60" t="s">
        <v>1856</v>
      </c>
      <c r="G60" t="s">
        <v>34</v>
      </c>
      <c r="H60" t="s">
        <v>1895</v>
      </c>
      <c r="I60" t="s">
        <v>26</v>
      </c>
      <c r="J60" t="s">
        <v>386</v>
      </c>
      <c r="K60" t="s">
        <v>28</v>
      </c>
      <c r="L60" t="s">
        <v>22</v>
      </c>
      <c r="M60" t="s">
        <v>69</v>
      </c>
      <c r="N60">
        <v>41423</v>
      </c>
      <c r="O60">
        <v>1239</v>
      </c>
      <c r="P60">
        <v>1998</v>
      </c>
      <c r="Q60">
        <v>759</v>
      </c>
      <c r="R60">
        <v>13</v>
      </c>
      <c r="S60">
        <v>25974</v>
      </c>
      <c r="T60">
        <v>0.1</v>
      </c>
      <c r="U60">
        <v>2597.4</v>
      </c>
      <c r="V60">
        <v>23376.6</v>
      </c>
      <c r="W60">
        <v>577</v>
      </c>
      <c r="X60">
        <v>23953.599999999999</v>
      </c>
    </row>
    <row r="61" spans="1:24" x14ac:dyDescent="0.25">
      <c r="A61" t="s">
        <v>917</v>
      </c>
      <c r="B61" t="s">
        <v>689</v>
      </c>
      <c r="C61" t="s">
        <v>690</v>
      </c>
      <c r="D61" t="s">
        <v>1834</v>
      </c>
      <c r="E61">
        <v>43616</v>
      </c>
      <c r="F61" t="s">
        <v>1899</v>
      </c>
      <c r="G61" t="s">
        <v>39</v>
      </c>
      <c r="H61" t="s">
        <v>1888</v>
      </c>
      <c r="I61" t="s">
        <v>26</v>
      </c>
      <c r="J61" t="s">
        <v>120</v>
      </c>
      <c r="K61" t="s">
        <v>28</v>
      </c>
      <c r="L61" t="s">
        <v>22</v>
      </c>
      <c r="M61" t="s">
        <v>23</v>
      </c>
      <c r="N61">
        <v>41425</v>
      </c>
      <c r="O61">
        <v>892</v>
      </c>
      <c r="P61">
        <v>2974</v>
      </c>
      <c r="Q61">
        <v>2082</v>
      </c>
      <c r="R61">
        <v>14</v>
      </c>
      <c r="S61">
        <v>41636</v>
      </c>
      <c r="T61">
        <v>0.02</v>
      </c>
      <c r="U61">
        <v>832.72</v>
      </c>
      <c r="V61">
        <v>40803.279999999999</v>
      </c>
      <c r="W61">
        <v>664</v>
      </c>
      <c r="X61">
        <v>41467.279999999999</v>
      </c>
    </row>
    <row r="62" spans="1:24" x14ac:dyDescent="0.25">
      <c r="A62" t="s">
        <v>918</v>
      </c>
      <c r="B62" t="s">
        <v>259</v>
      </c>
      <c r="C62" t="s">
        <v>1838</v>
      </c>
      <c r="D62" t="s">
        <v>1834</v>
      </c>
      <c r="E62">
        <v>43616</v>
      </c>
      <c r="F62" t="s">
        <v>1899</v>
      </c>
      <c r="G62" t="s">
        <v>34</v>
      </c>
      <c r="H62" t="s">
        <v>1892</v>
      </c>
      <c r="I62" t="s">
        <v>40</v>
      </c>
      <c r="J62" t="s">
        <v>85</v>
      </c>
      <c r="K62" t="s">
        <v>21</v>
      </c>
      <c r="L62" t="s">
        <v>22</v>
      </c>
      <c r="M62" t="s">
        <v>23</v>
      </c>
      <c r="N62">
        <v>41427</v>
      </c>
      <c r="O62">
        <v>6059</v>
      </c>
      <c r="P62">
        <v>10098</v>
      </c>
      <c r="Q62">
        <v>4039</v>
      </c>
      <c r="R62">
        <v>33</v>
      </c>
      <c r="S62">
        <v>333234</v>
      </c>
      <c r="T62">
        <v>0.05</v>
      </c>
      <c r="U62">
        <v>16661.7</v>
      </c>
      <c r="V62">
        <v>316572.3</v>
      </c>
      <c r="W62">
        <v>718</v>
      </c>
      <c r="X62">
        <v>317290.3</v>
      </c>
    </row>
    <row r="63" spans="1:24" x14ac:dyDescent="0.25">
      <c r="A63" t="s">
        <v>919</v>
      </c>
      <c r="B63" t="s">
        <v>605</v>
      </c>
      <c r="C63" t="s">
        <v>206</v>
      </c>
      <c r="D63" t="s">
        <v>1882</v>
      </c>
      <c r="E63">
        <v>43616</v>
      </c>
      <c r="F63" t="s">
        <v>1882</v>
      </c>
      <c r="G63" t="s">
        <v>25</v>
      </c>
      <c r="H63" t="s">
        <v>1885</v>
      </c>
      <c r="I63" t="s">
        <v>19</v>
      </c>
      <c r="J63" t="s">
        <v>247</v>
      </c>
      <c r="K63" t="s">
        <v>28</v>
      </c>
      <c r="L63" t="s">
        <v>29</v>
      </c>
      <c r="M63" t="s">
        <v>23</v>
      </c>
      <c r="N63">
        <v>41429</v>
      </c>
      <c r="O63">
        <v>348</v>
      </c>
      <c r="P63">
        <v>543</v>
      </c>
      <c r="Q63">
        <v>195</v>
      </c>
      <c r="R63">
        <v>29</v>
      </c>
      <c r="S63">
        <v>15747</v>
      </c>
      <c r="T63">
        <v>7.0000000000000007E-2</v>
      </c>
      <c r="U63">
        <v>1102.2900000000002</v>
      </c>
      <c r="V63">
        <v>14644.71</v>
      </c>
      <c r="W63">
        <v>95</v>
      </c>
      <c r="X63">
        <v>14739.71</v>
      </c>
    </row>
    <row r="64" spans="1:24" x14ac:dyDescent="0.25">
      <c r="A64" t="s">
        <v>920</v>
      </c>
      <c r="B64" t="s">
        <v>753</v>
      </c>
      <c r="C64" t="s">
        <v>1916</v>
      </c>
      <c r="D64" t="s">
        <v>1834</v>
      </c>
      <c r="E64">
        <v>43618</v>
      </c>
      <c r="F64" t="s">
        <v>1899</v>
      </c>
      <c r="G64" t="s">
        <v>34</v>
      </c>
      <c r="H64" t="s">
        <v>1888</v>
      </c>
      <c r="I64" t="s">
        <v>19</v>
      </c>
      <c r="J64" t="s">
        <v>171</v>
      </c>
      <c r="K64" t="s">
        <v>21</v>
      </c>
      <c r="L64" t="s">
        <v>45</v>
      </c>
      <c r="M64" t="s">
        <v>23</v>
      </c>
      <c r="N64">
        <v>41429</v>
      </c>
      <c r="O64">
        <v>2018</v>
      </c>
      <c r="P64">
        <v>3540.9999999999995</v>
      </c>
      <c r="Q64">
        <v>1522.9999999999995</v>
      </c>
      <c r="R64">
        <v>38</v>
      </c>
      <c r="S64">
        <v>134557.99999999997</v>
      </c>
      <c r="T64">
        <v>0.03</v>
      </c>
      <c r="U64">
        <v>4036.7399999999989</v>
      </c>
      <c r="V64">
        <v>130521.25999999997</v>
      </c>
      <c r="W64">
        <v>199</v>
      </c>
      <c r="X64">
        <v>130720.25999999997</v>
      </c>
    </row>
    <row r="65" spans="1:24" x14ac:dyDescent="0.25">
      <c r="A65" t="s">
        <v>921</v>
      </c>
      <c r="B65" t="s">
        <v>752</v>
      </c>
      <c r="C65" t="s">
        <v>381</v>
      </c>
      <c r="D65" t="s">
        <v>1834</v>
      </c>
      <c r="E65">
        <v>43620</v>
      </c>
      <c r="F65" t="s">
        <v>1899</v>
      </c>
      <c r="G65" t="s">
        <v>34</v>
      </c>
      <c r="H65" t="s">
        <v>1896</v>
      </c>
      <c r="I65" t="s">
        <v>40</v>
      </c>
      <c r="J65" t="s">
        <v>555</v>
      </c>
      <c r="K65" t="s">
        <v>28</v>
      </c>
      <c r="L65" t="s">
        <v>29</v>
      </c>
      <c r="M65" t="s">
        <v>23</v>
      </c>
      <c r="N65">
        <v>41431</v>
      </c>
      <c r="O65">
        <v>176</v>
      </c>
      <c r="P65">
        <v>338</v>
      </c>
      <c r="Q65">
        <v>162</v>
      </c>
      <c r="R65">
        <v>34</v>
      </c>
      <c r="S65">
        <v>11492</v>
      </c>
      <c r="T65">
        <v>7.0000000000000007E-2</v>
      </c>
      <c r="U65">
        <v>804.44</v>
      </c>
      <c r="V65">
        <v>10687.56</v>
      </c>
      <c r="W65">
        <v>85</v>
      </c>
      <c r="X65">
        <v>10772.56</v>
      </c>
    </row>
    <row r="66" spans="1:24" x14ac:dyDescent="0.25">
      <c r="A66" t="s">
        <v>922</v>
      </c>
      <c r="B66" t="s">
        <v>313</v>
      </c>
      <c r="C66" t="s">
        <v>314</v>
      </c>
      <c r="D66" t="s">
        <v>1834</v>
      </c>
      <c r="E66">
        <v>43621</v>
      </c>
      <c r="F66" t="s">
        <v>1899</v>
      </c>
      <c r="G66" t="s">
        <v>18</v>
      </c>
      <c r="H66" t="s">
        <v>1892</v>
      </c>
      <c r="I66" t="s">
        <v>51</v>
      </c>
      <c r="J66" t="s">
        <v>440</v>
      </c>
      <c r="K66" t="s">
        <v>28</v>
      </c>
      <c r="L66" t="s">
        <v>22</v>
      </c>
      <c r="M66" t="s">
        <v>69</v>
      </c>
      <c r="N66">
        <v>41432</v>
      </c>
      <c r="O66">
        <v>3602.0000000000005</v>
      </c>
      <c r="P66">
        <v>5810</v>
      </c>
      <c r="Q66">
        <v>2207.9999999999995</v>
      </c>
      <c r="R66">
        <v>10</v>
      </c>
      <c r="S66">
        <v>58100</v>
      </c>
      <c r="T66">
        <v>0.09</v>
      </c>
      <c r="U66">
        <v>5229</v>
      </c>
      <c r="V66">
        <v>52871</v>
      </c>
      <c r="W66">
        <v>149</v>
      </c>
      <c r="X66">
        <v>53020</v>
      </c>
    </row>
    <row r="67" spans="1:24" x14ac:dyDescent="0.25">
      <c r="A67" t="s">
        <v>923</v>
      </c>
      <c r="B67" t="s">
        <v>556</v>
      </c>
      <c r="C67" t="s">
        <v>1839</v>
      </c>
      <c r="D67" t="s">
        <v>1834</v>
      </c>
      <c r="E67">
        <v>43621</v>
      </c>
      <c r="F67" t="s">
        <v>1899</v>
      </c>
      <c r="G67" t="s">
        <v>39</v>
      </c>
      <c r="H67" t="s">
        <v>1890</v>
      </c>
      <c r="I67" t="s">
        <v>19</v>
      </c>
      <c r="J67" t="s">
        <v>55</v>
      </c>
      <c r="K67" t="s">
        <v>21</v>
      </c>
      <c r="L67" t="s">
        <v>22</v>
      </c>
      <c r="M67" t="s">
        <v>23</v>
      </c>
      <c r="N67">
        <v>41430</v>
      </c>
      <c r="O67">
        <v>15650</v>
      </c>
      <c r="P67">
        <v>30097.000000000004</v>
      </c>
      <c r="Q67">
        <v>14447.000000000004</v>
      </c>
      <c r="R67">
        <v>38</v>
      </c>
      <c r="S67">
        <v>1143686.0000000002</v>
      </c>
      <c r="T67">
        <v>0.09</v>
      </c>
      <c r="U67">
        <v>102931.74000000002</v>
      </c>
      <c r="V67">
        <v>1040754.2600000002</v>
      </c>
      <c r="W67">
        <v>718</v>
      </c>
      <c r="X67">
        <v>1041472.2600000002</v>
      </c>
    </row>
    <row r="68" spans="1:24" x14ac:dyDescent="0.25">
      <c r="A68" t="s">
        <v>924</v>
      </c>
      <c r="B68" t="s">
        <v>127</v>
      </c>
      <c r="C68" t="s">
        <v>43</v>
      </c>
      <c r="D68" t="s">
        <v>1834</v>
      </c>
      <c r="E68">
        <v>43622</v>
      </c>
      <c r="F68" t="s">
        <v>1899</v>
      </c>
      <c r="G68" t="s">
        <v>34</v>
      </c>
      <c r="H68" t="s">
        <v>1888</v>
      </c>
      <c r="I68" t="s">
        <v>26</v>
      </c>
      <c r="J68" t="s">
        <v>548</v>
      </c>
      <c r="K68" t="s">
        <v>28</v>
      </c>
      <c r="L68" t="s">
        <v>45</v>
      </c>
      <c r="M68" t="s">
        <v>23</v>
      </c>
      <c r="N68">
        <v>41433</v>
      </c>
      <c r="O68">
        <v>342</v>
      </c>
      <c r="P68">
        <v>834</v>
      </c>
      <c r="Q68">
        <v>492</v>
      </c>
      <c r="R68">
        <v>30</v>
      </c>
      <c r="S68">
        <v>25020</v>
      </c>
      <c r="T68">
        <v>0.02</v>
      </c>
      <c r="U68">
        <v>500.40000000000003</v>
      </c>
      <c r="V68">
        <v>24519.599999999999</v>
      </c>
      <c r="W68">
        <v>264</v>
      </c>
      <c r="X68">
        <v>24783.599999999999</v>
      </c>
    </row>
    <row r="69" spans="1:24" x14ac:dyDescent="0.25">
      <c r="A69" t="s">
        <v>925</v>
      </c>
      <c r="B69" t="s">
        <v>620</v>
      </c>
      <c r="C69" t="s">
        <v>95</v>
      </c>
      <c r="D69" t="s">
        <v>1834</v>
      </c>
      <c r="E69">
        <v>43623</v>
      </c>
      <c r="F69" t="s">
        <v>1899</v>
      </c>
      <c r="G69" t="s">
        <v>39</v>
      </c>
      <c r="H69" t="s">
        <v>1897</v>
      </c>
      <c r="I69" t="s">
        <v>40</v>
      </c>
      <c r="J69" t="s">
        <v>85</v>
      </c>
      <c r="K69" t="s">
        <v>21</v>
      </c>
      <c r="L69" t="s">
        <v>22</v>
      </c>
      <c r="M69" t="s">
        <v>23</v>
      </c>
      <c r="N69">
        <v>41433</v>
      </c>
      <c r="O69">
        <v>6059</v>
      </c>
      <c r="P69">
        <v>10098</v>
      </c>
      <c r="Q69">
        <v>4039</v>
      </c>
      <c r="R69">
        <v>29</v>
      </c>
      <c r="S69">
        <v>292842</v>
      </c>
      <c r="T69">
        <v>0.03</v>
      </c>
      <c r="U69">
        <v>8785.26</v>
      </c>
      <c r="V69">
        <v>284056.74</v>
      </c>
      <c r="W69">
        <v>718</v>
      </c>
      <c r="X69">
        <v>284774.74</v>
      </c>
    </row>
    <row r="70" spans="1:24" x14ac:dyDescent="0.25">
      <c r="A70" t="s">
        <v>926</v>
      </c>
      <c r="B70" t="s">
        <v>290</v>
      </c>
      <c r="C70" t="s">
        <v>1859</v>
      </c>
      <c r="D70" t="s">
        <v>1834</v>
      </c>
      <c r="E70">
        <v>43625</v>
      </c>
      <c r="F70" t="s">
        <v>1899</v>
      </c>
      <c r="G70" t="s">
        <v>39</v>
      </c>
      <c r="H70" t="s">
        <v>1895</v>
      </c>
      <c r="I70" t="s">
        <v>40</v>
      </c>
      <c r="J70" t="s">
        <v>1919</v>
      </c>
      <c r="K70" t="s">
        <v>28</v>
      </c>
      <c r="L70" t="s">
        <v>22</v>
      </c>
      <c r="M70" t="s">
        <v>23</v>
      </c>
      <c r="N70">
        <v>41434</v>
      </c>
      <c r="O70">
        <v>17883</v>
      </c>
      <c r="P70">
        <v>41588</v>
      </c>
      <c r="Q70">
        <v>23705</v>
      </c>
      <c r="R70">
        <v>2</v>
      </c>
      <c r="S70">
        <v>83176</v>
      </c>
      <c r="T70">
        <v>7.0000000000000007E-2</v>
      </c>
      <c r="U70">
        <v>5822.3200000000006</v>
      </c>
      <c r="V70">
        <v>77353.679999999993</v>
      </c>
      <c r="W70">
        <v>1137</v>
      </c>
      <c r="X70">
        <v>78490.679999999993</v>
      </c>
    </row>
    <row r="71" spans="1:24" x14ac:dyDescent="0.25">
      <c r="A71" t="s">
        <v>927</v>
      </c>
      <c r="B71" t="s">
        <v>660</v>
      </c>
      <c r="C71" t="s">
        <v>59</v>
      </c>
      <c r="D71" t="s">
        <v>1834</v>
      </c>
      <c r="E71">
        <v>43626</v>
      </c>
      <c r="F71" t="s">
        <v>1899</v>
      </c>
      <c r="G71" t="s">
        <v>34</v>
      </c>
      <c r="H71" t="s">
        <v>1895</v>
      </c>
      <c r="I71" t="s">
        <v>26</v>
      </c>
      <c r="J71" t="s">
        <v>114</v>
      </c>
      <c r="K71" t="s">
        <v>28</v>
      </c>
      <c r="L71" t="s">
        <v>29</v>
      </c>
      <c r="M71" t="s">
        <v>23</v>
      </c>
      <c r="N71">
        <v>41437</v>
      </c>
      <c r="O71">
        <v>252</v>
      </c>
      <c r="P71">
        <v>400</v>
      </c>
      <c r="Q71">
        <v>148</v>
      </c>
      <c r="R71">
        <v>39</v>
      </c>
      <c r="S71">
        <v>15600</v>
      </c>
      <c r="T71">
        <v>0.08</v>
      </c>
      <c r="U71">
        <v>1248</v>
      </c>
      <c r="V71">
        <v>14352</v>
      </c>
      <c r="W71">
        <v>130</v>
      </c>
      <c r="X71">
        <v>14482</v>
      </c>
    </row>
    <row r="72" spans="1:24" x14ac:dyDescent="0.25">
      <c r="A72" t="s">
        <v>928</v>
      </c>
      <c r="B72" t="s">
        <v>322</v>
      </c>
      <c r="C72" t="s">
        <v>59</v>
      </c>
      <c r="D72" t="s">
        <v>1834</v>
      </c>
      <c r="E72">
        <v>43627</v>
      </c>
      <c r="F72" t="s">
        <v>1899</v>
      </c>
      <c r="G72" t="s">
        <v>25</v>
      </c>
      <c r="H72" t="s">
        <v>1895</v>
      </c>
      <c r="I72" t="s">
        <v>19</v>
      </c>
      <c r="J72" t="s">
        <v>72</v>
      </c>
      <c r="K72" t="s">
        <v>28</v>
      </c>
      <c r="L72" t="s">
        <v>22</v>
      </c>
      <c r="M72" t="s">
        <v>23</v>
      </c>
      <c r="N72">
        <v>41438</v>
      </c>
      <c r="O72">
        <v>1982.9999999999998</v>
      </c>
      <c r="P72">
        <v>3098</v>
      </c>
      <c r="Q72">
        <v>1115.0000000000002</v>
      </c>
      <c r="R72">
        <v>49</v>
      </c>
      <c r="S72">
        <v>151802</v>
      </c>
      <c r="T72">
        <v>0.09</v>
      </c>
      <c r="U72">
        <v>13662.18</v>
      </c>
      <c r="V72">
        <v>138139.82</v>
      </c>
      <c r="W72">
        <v>1951.0000000000002</v>
      </c>
      <c r="X72">
        <v>140090.82</v>
      </c>
    </row>
    <row r="73" spans="1:24" x14ac:dyDescent="0.25">
      <c r="A73" t="s">
        <v>929</v>
      </c>
      <c r="B73" t="s">
        <v>100</v>
      </c>
      <c r="C73" t="s">
        <v>1833</v>
      </c>
      <c r="D73" t="s">
        <v>1834</v>
      </c>
      <c r="E73">
        <v>43631</v>
      </c>
      <c r="F73" t="s">
        <v>1899</v>
      </c>
      <c r="G73" t="s">
        <v>34</v>
      </c>
      <c r="H73" t="s">
        <v>1887</v>
      </c>
      <c r="I73" t="s">
        <v>26</v>
      </c>
      <c r="J73" t="s">
        <v>55</v>
      </c>
      <c r="K73" t="s">
        <v>21</v>
      </c>
      <c r="L73" t="s">
        <v>22</v>
      </c>
      <c r="M73" t="s">
        <v>23</v>
      </c>
      <c r="N73">
        <v>41442</v>
      </c>
      <c r="O73">
        <v>15650</v>
      </c>
      <c r="P73">
        <v>30097.000000000004</v>
      </c>
      <c r="Q73">
        <v>14447.000000000004</v>
      </c>
      <c r="R73">
        <v>5</v>
      </c>
      <c r="S73">
        <v>150485.00000000003</v>
      </c>
      <c r="T73">
        <v>7.0000000000000007E-2</v>
      </c>
      <c r="U73">
        <v>10533.950000000003</v>
      </c>
      <c r="V73">
        <v>139951.05000000002</v>
      </c>
      <c r="W73">
        <v>718</v>
      </c>
      <c r="X73">
        <v>140669.05000000002</v>
      </c>
    </row>
    <row r="74" spans="1:24" x14ac:dyDescent="0.25">
      <c r="A74" t="s">
        <v>930</v>
      </c>
      <c r="B74" t="s">
        <v>352</v>
      </c>
      <c r="C74" t="s">
        <v>17</v>
      </c>
      <c r="D74" t="s">
        <v>1882</v>
      </c>
      <c r="E74">
        <v>43631</v>
      </c>
      <c r="F74" t="s">
        <v>1882</v>
      </c>
      <c r="G74" t="s">
        <v>25</v>
      </c>
      <c r="H74" t="s">
        <v>1886</v>
      </c>
      <c r="I74" t="s">
        <v>35</v>
      </c>
      <c r="J74" t="s">
        <v>281</v>
      </c>
      <c r="K74" t="s">
        <v>28</v>
      </c>
      <c r="L74" t="s">
        <v>29</v>
      </c>
      <c r="M74" t="s">
        <v>69</v>
      </c>
      <c r="N74">
        <v>41442</v>
      </c>
      <c r="O74">
        <v>290</v>
      </c>
      <c r="P74">
        <v>476</v>
      </c>
      <c r="Q74">
        <v>186</v>
      </c>
      <c r="R74">
        <v>27</v>
      </c>
      <c r="S74">
        <v>12852</v>
      </c>
      <c r="T74">
        <v>7.0000000000000007E-2</v>
      </c>
      <c r="U74">
        <v>899.6400000000001</v>
      </c>
      <c r="V74">
        <v>11952.36</v>
      </c>
      <c r="W74">
        <v>88</v>
      </c>
      <c r="X74">
        <v>12040.36</v>
      </c>
    </row>
    <row r="75" spans="1:24" x14ac:dyDescent="0.25">
      <c r="A75" t="s">
        <v>931</v>
      </c>
      <c r="B75" t="s">
        <v>528</v>
      </c>
      <c r="C75" t="s">
        <v>340</v>
      </c>
      <c r="D75" t="s">
        <v>1882</v>
      </c>
      <c r="E75">
        <v>43632</v>
      </c>
      <c r="F75" t="s">
        <v>1882</v>
      </c>
      <c r="G75" t="s">
        <v>39</v>
      </c>
      <c r="H75" t="s">
        <v>1886</v>
      </c>
      <c r="I75" t="s">
        <v>19</v>
      </c>
      <c r="J75" t="s">
        <v>55</v>
      </c>
      <c r="K75" t="s">
        <v>21</v>
      </c>
      <c r="L75" t="s">
        <v>22</v>
      </c>
      <c r="M75" t="s">
        <v>23</v>
      </c>
      <c r="N75">
        <v>41441</v>
      </c>
      <c r="O75">
        <v>15650</v>
      </c>
      <c r="P75">
        <v>30097.000000000004</v>
      </c>
      <c r="Q75">
        <v>14447.000000000004</v>
      </c>
      <c r="R75">
        <v>1</v>
      </c>
      <c r="S75">
        <v>30097.000000000004</v>
      </c>
      <c r="T75">
        <v>0.06</v>
      </c>
      <c r="U75">
        <v>1805.8200000000002</v>
      </c>
      <c r="V75">
        <v>28291.180000000004</v>
      </c>
      <c r="W75">
        <v>718</v>
      </c>
      <c r="X75">
        <v>29009.180000000004</v>
      </c>
    </row>
    <row r="76" spans="1:24" x14ac:dyDescent="0.25">
      <c r="A76" t="s">
        <v>932</v>
      </c>
      <c r="B76" t="s">
        <v>748</v>
      </c>
      <c r="C76" t="s">
        <v>319</v>
      </c>
      <c r="D76" t="s">
        <v>1834</v>
      </c>
      <c r="E76">
        <v>43636</v>
      </c>
      <c r="F76" t="s">
        <v>1899</v>
      </c>
      <c r="G76" t="s">
        <v>34</v>
      </c>
      <c r="H76" t="s">
        <v>1888</v>
      </c>
      <c r="I76" t="s">
        <v>26</v>
      </c>
      <c r="J76" t="s">
        <v>164</v>
      </c>
      <c r="K76" t="s">
        <v>28</v>
      </c>
      <c r="L76" t="s">
        <v>29</v>
      </c>
      <c r="M76" t="s">
        <v>23</v>
      </c>
      <c r="N76">
        <v>41446</v>
      </c>
      <c r="O76">
        <v>229</v>
      </c>
      <c r="P76">
        <v>358</v>
      </c>
      <c r="Q76">
        <v>129</v>
      </c>
      <c r="R76">
        <v>10</v>
      </c>
      <c r="S76">
        <v>3580</v>
      </c>
      <c r="T76">
        <v>0.05</v>
      </c>
      <c r="U76">
        <v>179</v>
      </c>
      <c r="V76">
        <v>3401</v>
      </c>
      <c r="W76">
        <v>163</v>
      </c>
      <c r="X76">
        <v>3564</v>
      </c>
    </row>
    <row r="77" spans="1:24" x14ac:dyDescent="0.25">
      <c r="A77" t="s">
        <v>933</v>
      </c>
      <c r="B77" t="s">
        <v>538</v>
      </c>
      <c r="C77" t="s">
        <v>124</v>
      </c>
      <c r="D77" t="s">
        <v>1834</v>
      </c>
      <c r="E77">
        <v>43637</v>
      </c>
      <c r="F77" t="s">
        <v>1899</v>
      </c>
      <c r="G77" t="s">
        <v>39</v>
      </c>
      <c r="H77" t="s">
        <v>1892</v>
      </c>
      <c r="I77" t="s">
        <v>26</v>
      </c>
      <c r="J77" t="s">
        <v>316</v>
      </c>
      <c r="K77" t="s">
        <v>28</v>
      </c>
      <c r="L77" t="s">
        <v>22</v>
      </c>
      <c r="M77" t="s">
        <v>23</v>
      </c>
      <c r="N77">
        <v>41447</v>
      </c>
      <c r="O77">
        <v>9939</v>
      </c>
      <c r="P77">
        <v>16293</v>
      </c>
      <c r="Q77">
        <v>6354</v>
      </c>
      <c r="R77">
        <v>7</v>
      </c>
      <c r="S77">
        <v>114051</v>
      </c>
      <c r="T77">
        <v>0.03</v>
      </c>
      <c r="U77">
        <v>3421.5299999999997</v>
      </c>
      <c r="V77">
        <v>110629.47</v>
      </c>
      <c r="W77">
        <v>1998.9999999999998</v>
      </c>
      <c r="X77">
        <v>112628.47</v>
      </c>
    </row>
    <row r="78" spans="1:24" x14ac:dyDescent="0.25">
      <c r="A78" t="s">
        <v>934</v>
      </c>
      <c r="B78" t="s">
        <v>624</v>
      </c>
      <c r="C78" t="s">
        <v>54</v>
      </c>
      <c r="D78" t="s">
        <v>1882</v>
      </c>
      <c r="E78">
        <v>43637</v>
      </c>
      <c r="F78" t="s">
        <v>1882</v>
      </c>
      <c r="G78" t="s">
        <v>34</v>
      </c>
      <c r="H78" t="s">
        <v>1886</v>
      </c>
      <c r="I78" t="s">
        <v>35</v>
      </c>
      <c r="J78" t="s">
        <v>88</v>
      </c>
      <c r="K78" t="s">
        <v>28</v>
      </c>
      <c r="L78" t="s">
        <v>29</v>
      </c>
      <c r="M78" t="s">
        <v>69</v>
      </c>
      <c r="N78">
        <v>41448</v>
      </c>
      <c r="O78">
        <v>160</v>
      </c>
      <c r="P78">
        <v>262</v>
      </c>
      <c r="Q78">
        <v>102</v>
      </c>
      <c r="R78">
        <v>34</v>
      </c>
      <c r="S78">
        <v>8908</v>
      </c>
      <c r="T78">
        <v>0.08</v>
      </c>
      <c r="U78">
        <v>712.64</v>
      </c>
      <c r="V78">
        <v>8195.36</v>
      </c>
      <c r="W78">
        <v>80</v>
      </c>
      <c r="X78">
        <v>8275.36</v>
      </c>
    </row>
    <row r="79" spans="1:24" x14ac:dyDescent="0.25">
      <c r="A79" t="s">
        <v>935</v>
      </c>
      <c r="B79" t="s">
        <v>751</v>
      </c>
      <c r="C79" t="s">
        <v>283</v>
      </c>
      <c r="D79" t="s">
        <v>1834</v>
      </c>
      <c r="E79">
        <v>43640</v>
      </c>
      <c r="F79" t="s">
        <v>1899</v>
      </c>
      <c r="G79" t="s">
        <v>39</v>
      </c>
      <c r="H79" t="s">
        <v>1887</v>
      </c>
      <c r="I79" t="s">
        <v>35</v>
      </c>
      <c r="J79" t="s">
        <v>148</v>
      </c>
      <c r="K79" t="s">
        <v>28</v>
      </c>
      <c r="L79" t="s">
        <v>22</v>
      </c>
      <c r="M79" t="s">
        <v>23</v>
      </c>
      <c r="N79">
        <v>41450</v>
      </c>
      <c r="O79">
        <v>340</v>
      </c>
      <c r="P79">
        <v>540</v>
      </c>
      <c r="Q79">
        <v>200</v>
      </c>
      <c r="R79">
        <v>25</v>
      </c>
      <c r="S79">
        <v>13500</v>
      </c>
      <c r="T79">
        <v>0.09</v>
      </c>
      <c r="U79">
        <v>1215</v>
      </c>
      <c r="V79">
        <v>12285</v>
      </c>
      <c r="W79">
        <v>778</v>
      </c>
      <c r="X79">
        <v>13063</v>
      </c>
    </row>
    <row r="80" spans="1:24" x14ac:dyDescent="0.25">
      <c r="A80" t="s">
        <v>936</v>
      </c>
      <c r="B80" t="s">
        <v>1920</v>
      </c>
      <c r="C80" t="s">
        <v>1860</v>
      </c>
      <c r="D80" t="s">
        <v>1856</v>
      </c>
      <c r="E80">
        <v>43641</v>
      </c>
      <c r="F80" t="s">
        <v>1856</v>
      </c>
      <c r="G80" t="s">
        <v>18</v>
      </c>
      <c r="H80" t="s">
        <v>1892</v>
      </c>
      <c r="I80" t="s">
        <v>35</v>
      </c>
      <c r="J80" t="s">
        <v>271</v>
      </c>
      <c r="K80" t="s">
        <v>28</v>
      </c>
      <c r="L80" t="s">
        <v>29</v>
      </c>
      <c r="M80" t="s">
        <v>23</v>
      </c>
      <c r="N80">
        <v>41451</v>
      </c>
      <c r="O80">
        <v>1111</v>
      </c>
      <c r="P80">
        <v>1984</v>
      </c>
      <c r="Q80">
        <v>873</v>
      </c>
      <c r="R80">
        <v>26</v>
      </c>
      <c r="S80">
        <v>51584</v>
      </c>
      <c r="T80">
        <v>7.0000000000000007E-2</v>
      </c>
      <c r="U80">
        <v>3610.8800000000006</v>
      </c>
      <c r="V80">
        <v>47973.120000000003</v>
      </c>
      <c r="W80">
        <v>409.99999999999994</v>
      </c>
      <c r="X80">
        <v>48383.12</v>
      </c>
    </row>
    <row r="81" spans="1:24" x14ac:dyDescent="0.25">
      <c r="A81" t="s">
        <v>937</v>
      </c>
      <c r="B81" t="s">
        <v>346</v>
      </c>
      <c r="C81" t="s">
        <v>1810</v>
      </c>
      <c r="D81" t="s">
        <v>1856</v>
      </c>
      <c r="E81">
        <v>43642</v>
      </c>
      <c r="F81" t="s">
        <v>1856</v>
      </c>
      <c r="G81" t="s">
        <v>39</v>
      </c>
      <c r="H81" t="s">
        <v>1891</v>
      </c>
      <c r="I81" t="s">
        <v>51</v>
      </c>
      <c r="J81" t="s">
        <v>125</v>
      </c>
      <c r="K81" t="s">
        <v>28</v>
      </c>
      <c r="L81" t="s">
        <v>29</v>
      </c>
      <c r="M81" t="s">
        <v>23</v>
      </c>
      <c r="N81">
        <v>41452</v>
      </c>
      <c r="O81">
        <v>182</v>
      </c>
      <c r="P81">
        <v>298</v>
      </c>
      <c r="Q81">
        <v>116</v>
      </c>
      <c r="R81">
        <v>3</v>
      </c>
      <c r="S81">
        <v>894</v>
      </c>
      <c r="T81">
        <v>0.09</v>
      </c>
      <c r="U81">
        <v>80.459999999999994</v>
      </c>
      <c r="V81">
        <v>813.54</v>
      </c>
      <c r="W81">
        <v>158</v>
      </c>
      <c r="X81">
        <v>971.54</v>
      </c>
    </row>
    <row r="82" spans="1:24" x14ac:dyDescent="0.25">
      <c r="A82" t="s">
        <v>938</v>
      </c>
      <c r="B82" t="s">
        <v>725</v>
      </c>
      <c r="C82" t="s">
        <v>1914</v>
      </c>
      <c r="D82" t="s">
        <v>1882</v>
      </c>
      <c r="E82">
        <v>43645</v>
      </c>
      <c r="F82" t="s">
        <v>1882</v>
      </c>
      <c r="G82" t="s">
        <v>18</v>
      </c>
      <c r="H82" t="s">
        <v>1885</v>
      </c>
      <c r="I82" t="s">
        <v>26</v>
      </c>
      <c r="J82" t="s">
        <v>343</v>
      </c>
      <c r="K82" t="s">
        <v>28</v>
      </c>
      <c r="L82" t="s">
        <v>22</v>
      </c>
      <c r="M82" t="s">
        <v>23</v>
      </c>
      <c r="N82">
        <v>41456</v>
      </c>
      <c r="O82">
        <v>133</v>
      </c>
      <c r="P82">
        <v>208</v>
      </c>
      <c r="Q82">
        <v>75</v>
      </c>
      <c r="R82">
        <v>44</v>
      </c>
      <c r="S82">
        <v>9152</v>
      </c>
      <c r="T82">
        <v>0.04</v>
      </c>
      <c r="U82">
        <v>366.08</v>
      </c>
      <c r="V82">
        <v>8785.92</v>
      </c>
      <c r="W82">
        <v>149</v>
      </c>
      <c r="X82">
        <v>8934.92</v>
      </c>
    </row>
    <row r="83" spans="1:24" x14ac:dyDescent="0.25">
      <c r="A83" t="s">
        <v>939</v>
      </c>
      <c r="B83" t="s">
        <v>750</v>
      </c>
      <c r="C83" t="s">
        <v>187</v>
      </c>
      <c r="D83" t="s">
        <v>1834</v>
      </c>
      <c r="E83">
        <v>43645</v>
      </c>
      <c r="F83" t="s">
        <v>1899</v>
      </c>
      <c r="G83" t="s">
        <v>34</v>
      </c>
      <c r="H83" t="s">
        <v>1887</v>
      </c>
      <c r="I83" t="s">
        <v>40</v>
      </c>
      <c r="J83" t="s">
        <v>458</v>
      </c>
      <c r="K83" t="s">
        <v>21</v>
      </c>
      <c r="L83" t="s">
        <v>66</v>
      </c>
      <c r="M83" t="s">
        <v>23</v>
      </c>
      <c r="N83">
        <v>41456</v>
      </c>
      <c r="O83">
        <v>792</v>
      </c>
      <c r="P83">
        <v>1299</v>
      </c>
      <c r="Q83">
        <v>507</v>
      </c>
      <c r="R83">
        <v>49</v>
      </c>
      <c r="S83">
        <v>63651</v>
      </c>
      <c r="T83">
        <v>7.0000000000000007E-2</v>
      </c>
      <c r="U83">
        <v>4455.5700000000006</v>
      </c>
      <c r="V83">
        <v>59195.43</v>
      </c>
      <c r="W83">
        <v>944</v>
      </c>
      <c r="X83">
        <v>60139.43</v>
      </c>
    </row>
    <row r="84" spans="1:24" x14ac:dyDescent="0.25">
      <c r="A84" t="s">
        <v>940</v>
      </c>
      <c r="B84" t="s">
        <v>452</v>
      </c>
      <c r="C84" t="s">
        <v>147</v>
      </c>
      <c r="D84" t="s">
        <v>1834</v>
      </c>
      <c r="E84">
        <v>43646</v>
      </c>
      <c r="F84" t="s">
        <v>1899</v>
      </c>
      <c r="G84" t="s">
        <v>34</v>
      </c>
      <c r="H84" t="s">
        <v>1895</v>
      </c>
      <c r="I84" t="s">
        <v>19</v>
      </c>
      <c r="J84" t="s">
        <v>20</v>
      </c>
      <c r="K84" t="s">
        <v>21</v>
      </c>
      <c r="L84" t="s">
        <v>22</v>
      </c>
      <c r="M84" t="s">
        <v>23</v>
      </c>
      <c r="N84">
        <v>41459</v>
      </c>
      <c r="O84">
        <v>639</v>
      </c>
      <c r="P84">
        <v>1998</v>
      </c>
      <c r="Q84">
        <v>1359</v>
      </c>
      <c r="R84">
        <v>19</v>
      </c>
      <c r="S84">
        <v>37962</v>
      </c>
      <c r="T84">
        <v>0.08</v>
      </c>
      <c r="U84">
        <v>3036.96</v>
      </c>
      <c r="V84">
        <v>34925.040000000001</v>
      </c>
      <c r="W84">
        <v>400</v>
      </c>
      <c r="X84">
        <v>35325.040000000001</v>
      </c>
    </row>
    <row r="85" spans="1:24" x14ac:dyDescent="0.25">
      <c r="A85" t="s">
        <v>941</v>
      </c>
      <c r="B85" t="s">
        <v>749</v>
      </c>
      <c r="C85" t="s">
        <v>119</v>
      </c>
      <c r="D85" t="s">
        <v>1834</v>
      </c>
      <c r="E85">
        <v>43648</v>
      </c>
      <c r="F85" t="s">
        <v>1899</v>
      </c>
      <c r="G85" t="s">
        <v>25</v>
      </c>
      <c r="H85" t="s">
        <v>1889</v>
      </c>
      <c r="I85" t="s">
        <v>35</v>
      </c>
      <c r="J85" t="s">
        <v>384</v>
      </c>
      <c r="K85" t="s">
        <v>21</v>
      </c>
      <c r="L85" t="s">
        <v>45</v>
      </c>
      <c r="M85" t="s">
        <v>69</v>
      </c>
      <c r="N85">
        <v>41458</v>
      </c>
      <c r="O85">
        <v>187</v>
      </c>
      <c r="P85">
        <v>811.99999999999989</v>
      </c>
      <c r="Q85">
        <v>624.99999999999989</v>
      </c>
      <c r="R85">
        <v>32</v>
      </c>
      <c r="S85">
        <v>25983.999999999996</v>
      </c>
      <c r="T85">
        <v>0.08</v>
      </c>
      <c r="U85">
        <v>2078.7199999999998</v>
      </c>
      <c r="V85">
        <v>23905.279999999995</v>
      </c>
      <c r="W85">
        <v>283</v>
      </c>
      <c r="X85">
        <v>24188.279999999995</v>
      </c>
    </row>
    <row r="86" spans="1:24" x14ac:dyDescent="0.25">
      <c r="A86" t="s">
        <v>942</v>
      </c>
      <c r="B86" t="s">
        <v>473</v>
      </c>
      <c r="C86" t="s">
        <v>1883</v>
      </c>
      <c r="D86" t="s">
        <v>1882</v>
      </c>
      <c r="E86">
        <v>43649</v>
      </c>
      <c r="F86" t="s">
        <v>1882</v>
      </c>
      <c r="G86" t="s">
        <v>18</v>
      </c>
      <c r="H86" t="s">
        <v>1886</v>
      </c>
      <c r="I86" t="s">
        <v>35</v>
      </c>
      <c r="J86" t="s">
        <v>168</v>
      </c>
      <c r="K86" t="s">
        <v>28</v>
      </c>
      <c r="L86" t="s">
        <v>22</v>
      </c>
      <c r="M86" t="s">
        <v>23</v>
      </c>
      <c r="N86">
        <v>41460</v>
      </c>
      <c r="O86">
        <v>198</v>
      </c>
      <c r="P86">
        <v>315</v>
      </c>
      <c r="Q86">
        <v>117</v>
      </c>
      <c r="R86">
        <v>23</v>
      </c>
      <c r="S86">
        <v>7245</v>
      </c>
      <c r="T86">
        <v>0.01</v>
      </c>
      <c r="U86">
        <v>72.45</v>
      </c>
      <c r="V86">
        <v>7172.55</v>
      </c>
      <c r="W86">
        <v>49</v>
      </c>
      <c r="X86">
        <v>7221.55</v>
      </c>
    </row>
    <row r="87" spans="1:24" x14ac:dyDescent="0.25">
      <c r="A87" t="s">
        <v>943</v>
      </c>
      <c r="B87" t="s">
        <v>474</v>
      </c>
      <c r="C87" t="s">
        <v>87</v>
      </c>
      <c r="D87" t="s">
        <v>1834</v>
      </c>
      <c r="E87">
        <v>43649</v>
      </c>
      <c r="F87" t="s">
        <v>1899</v>
      </c>
      <c r="G87" t="s">
        <v>39</v>
      </c>
      <c r="H87" t="s">
        <v>1892</v>
      </c>
      <c r="I87" t="s">
        <v>40</v>
      </c>
      <c r="J87" t="s">
        <v>226</v>
      </c>
      <c r="K87" t="s">
        <v>28</v>
      </c>
      <c r="L87" t="s">
        <v>22</v>
      </c>
      <c r="M87" t="s">
        <v>23</v>
      </c>
      <c r="N87">
        <v>41460</v>
      </c>
      <c r="O87">
        <v>1685.0000000000002</v>
      </c>
      <c r="P87">
        <v>2718</v>
      </c>
      <c r="Q87">
        <v>1032.9999999999998</v>
      </c>
      <c r="R87">
        <v>34</v>
      </c>
      <c r="S87">
        <v>92412</v>
      </c>
      <c r="T87">
        <v>0.1</v>
      </c>
      <c r="U87">
        <v>9241.2000000000007</v>
      </c>
      <c r="V87">
        <v>83170.8</v>
      </c>
      <c r="W87">
        <v>823</v>
      </c>
      <c r="X87">
        <v>83993.8</v>
      </c>
    </row>
    <row r="88" spans="1:24" x14ac:dyDescent="0.25">
      <c r="A88" t="s">
        <v>944</v>
      </c>
      <c r="B88" t="s">
        <v>647</v>
      </c>
      <c r="C88" t="s">
        <v>54</v>
      </c>
      <c r="D88" t="s">
        <v>1882</v>
      </c>
      <c r="E88">
        <v>43650</v>
      </c>
      <c r="F88" t="s">
        <v>1882</v>
      </c>
      <c r="G88" t="s">
        <v>34</v>
      </c>
      <c r="H88" t="s">
        <v>1886</v>
      </c>
      <c r="I88" t="s">
        <v>51</v>
      </c>
      <c r="J88" t="s">
        <v>88</v>
      </c>
      <c r="K88" t="s">
        <v>28</v>
      </c>
      <c r="L88" t="s">
        <v>29</v>
      </c>
      <c r="M88" t="s">
        <v>23</v>
      </c>
      <c r="N88">
        <v>41460</v>
      </c>
      <c r="O88">
        <v>160</v>
      </c>
      <c r="P88">
        <v>262</v>
      </c>
      <c r="Q88">
        <v>102</v>
      </c>
      <c r="R88">
        <v>21</v>
      </c>
      <c r="S88">
        <v>5502</v>
      </c>
      <c r="T88">
        <v>0.05</v>
      </c>
      <c r="U88">
        <v>275.10000000000002</v>
      </c>
      <c r="V88">
        <v>5226.8999999999996</v>
      </c>
      <c r="W88">
        <v>80</v>
      </c>
      <c r="X88">
        <v>5306.9</v>
      </c>
    </row>
    <row r="89" spans="1:24" x14ac:dyDescent="0.25">
      <c r="A89" t="s">
        <v>777</v>
      </c>
      <c r="B89" t="s">
        <v>364</v>
      </c>
      <c r="C89" t="s">
        <v>1861</v>
      </c>
      <c r="D89" t="s">
        <v>1882</v>
      </c>
      <c r="E89">
        <v>43651</v>
      </c>
      <c r="F89" t="s">
        <v>1882</v>
      </c>
      <c r="G89" t="s">
        <v>39</v>
      </c>
      <c r="H89" t="s">
        <v>1886</v>
      </c>
      <c r="I89" t="s">
        <v>40</v>
      </c>
      <c r="J89" t="s">
        <v>1901</v>
      </c>
      <c r="K89" t="s">
        <v>21</v>
      </c>
      <c r="L89" t="s">
        <v>66</v>
      </c>
      <c r="M89" t="s">
        <v>23</v>
      </c>
      <c r="N89">
        <v>41462</v>
      </c>
      <c r="O89">
        <v>882</v>
      </c>
      <c r="P89">
        <v>2099</v>
      </c>
      <c r="Q89">
        <v>1217</v>
      </c>
      <c r="R89">
        <v>41</v>
      </c>
      <c r="S89">
        <v>86059</v>
      </c>
      <c r="T89">
        <v>0.02</v>
      </c>
      <c r="U89">
        <v>1721.18</v>
      </c>
      <c r="V89">
        <v>84337.82</v>
      </c>
      <c r="W89">
        <v>480.99999999999994</v>
      </c>
      <c r="X89">
        <v>84818.82</v>
      </c>
    </row>
    <row r="90" spans="1:24" x14ac:dyDescent="0.25">
      <c r="A90" t="s">
        <v>778</v>
      </c>
      <c r="B90" t="s">
        <v>364</v>
      </c>
      <c r="C90" t="s">
        <v>1861</v>
      </c>
      <c r="D90" t="s">
        <v>1882</v>
      </c>
      <c r="E90">
        <v>43651</v>
      </c>
      <c r="F90" t="s">
        <v>1882</v>
      </c>
      <c r="G90" t="s">
        <v>39</v>
      </c>
      <c r="H90" t="s">
        <v>1886</v>
      </c>
      <c r="I90" t="s">
        <v>40</v>
      </c>
      <c r="J90" t="s">
        <v>148</v>
      </c>
      <c r="K90" t="s">
        <v>28</v>
      </c>
      <c r="L90" t="s">
        <v>22</v>
      </c>
      <c r="M90" t="s">
        <v>69</v>
      </c>
      <c r="N90">
        <v>41462</v>
      </c>
      <c r="O90">
        <v>340</v>
      </c>
      <c r="P90">
        <v>540</v>
      </c>
      <c r="Q90">
        <v>200</v>
      </c>
      <c r="R90">
        <v>26</v>
      </c>
      <c r="S90">
        <v>14040</v>
      </c>
      <c r="T90">
        <v>0.05</v>
      </c>
      <c r="U90">
        <v>702</v>
      </c>
      <c r="V90">
        <v>13338</v>
      </c>
      <c r="W90">
        <v>778</v>
      </c>
      <c r="X90">
        <v>14116</v>
      </c>
    </row>
    <row r="91" spans="1:24" x14ac:dyDescent="0.25">
      <c r="A91" t="s">
        <v>945</v>
      </c>
      <c r="B91" t="s">
        <v>748</v>
      </c>
      <c r="C91" t="s">
        <v>319</v>
      </c>
      <c r="D91" t="s">
        <v>1834</v>
      </c>
      <c r="E91">
        <v>43652</v>
      </c>
      <c r="F91" t="s">
        <v>1899</v>
      </c>
      <c r="G91" t="s">
        <v>34</v>
      </c>
      <c r="H91" t="s">
        <v>1888</v>
      </c>
      <c r="I91" t="s">
        <v>26</v>
      </c>
      <c r="J91" t="s">
        <v>697</v>
      </c>
      <c r="K91" t="s">
        <v>28</v>
      </c>
      <c r="L91" t="s">
        <v>22</v>
      </c>
      <c r="M91" t="s">
        <v>23</v>
      </c>
      <c r="N91">
        <v>41461</v>
      </c>
      <c r="O91">
        <v>2156</v>
      </c>
      <c r="P91">
        <v>3594</v>
      </c>
      <c r="Q91">
        <v>1438</v>
      </c>
      <c r="R91">
        <v>28</v>
      </c>
      <c r="S91">
        <v>100632</v>
      </c>
      <c r="T91">
        <v>0.01</v>
      </c>
      <c r="U91">
        <v>1006.32</v>
      </c>
      <c r="V91">
        <v>99625.68</v>
      </c>
      <c r="W91">
        <v>666</v>
      </c>
      <c r="X91">
        <v>100291.68</v>
      </c>
    </row>
    <row r="92" spans="1:24" x14ac:dyDescent="0.25">
      <c r="A92" t="s">
        <v>946</v>
      </c>
      <c r="B92" t="s">
        <v>747</v>
      </c>
      <c r="C92" t="s">
        <v>1916</v>
      </c>
      <c r="D92" t="s">
        <v>1834</v>
      </c>
      <c r="E92">
        <v>43656</v>
      </c>
      <c r="F92" t="s">
        <v>1899</v>
      </c>
      <c r="G92" t="s">
        <v>39</v>
      </c>
      <c r="H92" t="s">
        <v>1888</v>
      </c>
      <c r="I92" t="s">
        <v>51</v>
      </c>
      <c r="J92" t="s">
        <v>513</v>
      </c>
      <c r="K92" t="s">
        <v>28</v>
      </c>
      <c r="L92" t="s">
        <v>22</v>
      </c>
      <c r="M92" t="s">
        <v>23</v>
      </c>
      <c r="N92">
        <v>41465</v>
      </c>
      <c r="O92">
        <v>274</v>
      </c>
      <c r="P92">
        <v>449</v>
      </c>
      <c r="Q92">
        <v>175</v>
      </c>
      <c r="R92">
        <v>11</v>
      </c>
      <c r="S92">
        <v>4939</v>
      </c>
      <c r="T92">
        <v>0.08</v>
      </c>
      <c r="U92">
        <v>395.12</v>
      </c>
      <c r="V92">
        <v>4543.88</v>
      </c>
      <c r="W92">
        <v>149</v>
      </c>
      <c r="X92">
        <v>4692.88</v>
      </c>
    </row>
    <row r="93" spans="1:24" x14ac:dyDescent="0.25">
      <c r="A93" t="s">
        <v>947</v>
      </c>
      <c r="B93" t="s">
        <v>435</v>
      </c>
      <c r="C93" t="s">
        <v>1900</v>
      </c>
      <c r="D93" t="s">
        <v>1882</v>
      </c>
      <c r="E93">
        <v>43656</v>
      </c>
      <c r="F93" t="s">
        <v>1882</v>
      </c>
      <c r="G93" t="s">
        <v>39</v>
      </c>
      <c r="H93" t="s">
        <v>1886</v>
      </c>
      <c r="I93" t="s">
        <v>40</v>
      </c>
      <c r="J93" t="s">
        <v>424</v>
      </c>
      <c r="K93" t="s">
        <v>28</v>
      </c>
      <c r="L93" t="s">
        <v>29</v>
      </c>
      <c r="M93" t="s">
        <v>23</v>
      </c>
      <c r="N93">
        <v>41468</v>
      </c>
      <c r="O93">
        <v>437</v>
      </c>
      <c r="P93">
        <v>911</v>
      </c>
      <c r="Q93">
        <v>474</v>
      </c>
      <c r="R93">
        <v>6</v>
      </c>
      <c r="S93">
        <v>5466</v>
      </c>
      <c r="T93">
        <v>0.04</v>
      </c>
      <c r="U93">
        <v>218.64000000000001</v>
      </c>
      <c r="V93">
        <v>5247.36</v>
      </c>
      <c r="W93">
        <v>225</v>
      </c>
      <c r="X93">
        <v>5472.36</v>
      </c>
    </row>
    <row r="94" spans="1:24" x14ac:dyDescent="0.25">
      <c r="A94" t="s">
        <v>779</v>
      </c>
      <c r="B94" t="s">
        <v>324</v>
      </c>
      <c r="C94" t="s">
        <v>135</v>
      </c>
      <c r="D94" t="s">
        <v>1834</v>
      </c>
      <c r="E94">
        <v>43661</v>
      </c>
      <c r="F94" t="s">
        <v>1899</v>
      </c>
      <c r="G94" t="s">
        <v>25</v>
      </c>
      <c r="H94" t="s">
        <v>1895</v>
      </c>
      <c r="I94" t="s">
        <v>51</v>
      </c>
      <c r="J94" t="s">
        <v>442</v>
      </c>
      <c r="K94" t="s">
        <v>28</v>
      </c>
      <c r="L94" t="s">
        <v>29</v>
      </c>
      <c r="M94" t="s">
        <v>23</v>
      </c>
      <c r="N94">
        <v>41471</v>
      </c>
      <c r="O94">
        <v>388</v>
      </c>
      <c r="P94">
        <v>647</v>
      </c>
      <c r="Q94">
        <v>259</v>
      </c>
      <c r="R94">
        <v>20</v>
      </c>
      <c r="S94">
        <v>12940</v>
      </c>
      <c r="T94">
        <v>0.02</v>
      </c>
      <c r="U94">
        <v>258.8</v>
      </c>
      <c r="V94">
        <v>12681.2</v>
      </c>
      <c r="W94">
        <v>122</v>
      </c>
      <c r="X94">
        <v>12803.2</v>
      </c>
    </row>
    <row r="95" spans="1:24" x14ac:dyDescent="0.25">
      <c r="A95" t="s">
        <v>780</v>
      </c>
      <c r="B95" t="s">
        <v>324</v>
      </c>
      <c r="C95" t="s">
        <v>135</v>
      </c>
      <c r="D95" t="s">
        <v>1834</v>
      </c>
      <c r="E95">
        <v>43661</v>
      </c>
      <c r="F95" t="s">
        <v>1899</v>
      </c>
      <c r="G95" t="s">
        <v>25</v>
      </c>
      <c r="H95" t="s">
        <v>1895</v>
      </c>
      <c r="I95" t="s">
        <v>51</v>
      </c>
      <c r="J95" t="s">
        <v>317</v>
      </c>
      <c r="K95" t="s">
        <v>28</v>
      </c>
      <c r="L95" t="s">
        <v>29</v>
      </c>
      <c r="M95" t="s">
        <v>23</v>
      </c>
      <c r="N95">
        <v>41472</v>
      </c>
      <c r="O95">
        <v>131</v>
      </c>
      <c r="P95">
        <v>284</v>
      </c>
      <c r="Q95">
        <v>153</v>
      </c>
      <c r="R95">
        <v>39</v>
      </c>
      <c r="S95">
        <v>11076</v>
      </c>
      <c r="T95">
        <v>7.0000000000000007E-2</v>
      </c>
      <c r="U95">
        <v>775.32</v>
      </c>
      <c r="V95">
        <v>10300.68</v>
      </c>
      <c r="W95">
        <v>93</v>
      </c>
      <c r="X95">
        <v>10393.68</v>
      </c>
    </row>
    <row r="96" spans="1:24" x14ac:dyDescent="0.25">
      <c r="A96" t="s">
        <v>948</v>
      </c>
      <c r="B96" t="s">
        <v>198</v>
      </c>
      <c r="C96" t="s">
        <v>194</v>
      </c>
      <c r="D96" t="s">
        <v>1834</v>
      </c>
      <c r="E96">
        <v>43662</v>
      </c>
      <c r="F96" t="s">
        <v>1899</v>
      </c>
      <c r="G96" t="s">
        <v>18</v>
      </c>
      <c r="H96" t="s">
        <v>1890</v>
      </c>
      <c r="I96" t="s">
        <v>51</v>
      </c>
      <c r="J96" t="s">
        <v>121</v>
      </c>
      <c r="K96" t="s">
        <v>28</v>
      </c>
      <c r="L96" t="s">
        <v>29</v>
      </c>
      <c r="M96" t="s">
        <v>23</v>
      </c>
      <c r="N96">
        <v>41472</v>
      </c>
      <c r="O96">
        <v>24</v>
      </c>
      <c r="P96">
        <v>126</v>
      </c>
      <c r="Q96">
        <v>102</v>
      </c>
      <c r="R96">
        <v>10</v>
      </c>
      <c r="S96">
        <v>1260</v>
      </c>
      <c r="T96">
        <v>0.1</v>
      </c>
      <c r="U96">
        <v>126</v>
      </c>
      <c r="V96">
        <v>1134</v>
      </c>
      <c r="W96">
        <v>70</v>
      </c>
      <c r="X96">
        <v>1204</v>
      </c>
    </row>
    <row r="97" spans="1:24" x14ac:dyDescent="0.25">
      <c r="A97" t="s">
        <v>949</v>
      </c>
      <c r="B97" t="s">
        <v>684</v>
      </c>
      <c r="C97" t="s">
        <v>1883</v>
      </c>
      <c r="D97" t="s">
        <v>1882</v>
      </c>
      <c r="E97">
        <v>43662</v>
      </c>
      <c r="F97" t="s">
        <v>1882</v>
      </c>
      <c r="G97" t="s">
        <v>39</v>
      </c>
      <c r="H97" t="s">
        <v>1886</v>
      </c>
      <c r="I97" t="s">
        <v>35</v>
      </c>
      <c r="J97" t="s">
        <v>281</v>
      </c>
      <c r="K97" t="s">
        <v>28</v>
      </c>
      <c r="L97" t="s">
        <v>29</v>
      </c>
      <c r="M97" t="s">
        <v>23</v>
      </c>
      <c r="N97">
        <v>41471</v>
      </c>
      <c r="O97">
        <v>290</v>
      </c>
      <c r="P97">
        <v>476</v>
      </c>
      <c r="Q97">
        <v>186</v>
      </c>
      <c r="R97">
        <v>13</v>
      </c>
      <c r="S97">
        <v>6188</v>
      </c>
      <c r="T97">
        <v>7.0000000000000007E-2</v>
      </c>
      <c r="U97">
        <v>433.16</v>
      </c>
      <c r="V97">
        <v>5754.84</v>
      </c>
      <c r="W97">
        <v>88</v>
      </c>
      <c r="X97">
        <v>5842.84</v>
      </c>
    </row>
    <row r="98" spans="1:24" x14ac:dyDescent="0.25">
      <c r="A98" t="s">
        <v>950</v>
      </c>
      <c r="B98" t="s">
        <v>550</v>
      </c>
      <c r="C98" t="s">
        <v>158</v>
      </c>
      <c r="D98" t="s">
        <v>1882</v>
      </c>
      <c r="E98">
        <v>43663</v>
      </c>
      <c r="F98" t="s">
        <v>1882</v>
      </c>
      <c r="G98" t="s">
        <v>25</v>
      </c>
      <c r="H98" t="s">
        <v>1885</v>
      </c>
      <c r="I98" t="s">
        <v>19</v>
      </c>
      <c r="J98" t="s">
        <v>137</v>
      </c>
      <c r="K98" t="s">
        <v>21</v>
      </c>
      <c r="L98" t="s">
        <v>22</v>
      </c>
      <c r="M98" t="s">
        <v>69</v>
      </c>
      <c r="N98">
        <v>41472</v>
      </c>
      <c r="O98">
        <v>5452</v>
      </c>
      <c r="P98">
        <v>10097</v>
      </c>
      <c r="Q98">
        <v>4645</v>
      </c>
      <c r="R98">
        <v>35</v>
      </c>
      <c r="S98">
        <v>353395</v>
      </c>
      <c r="T98">
        <v>0.05</v>
      </c>
      <c r="U98">
        <v>17669.75</v>
      </c>
      <c r="V98">
        <v>335725.25</v>
      </c>
      <c r="W98">
        <v>718</v>
      </c>
      <c r="X98">
        <v>336443.25</v>
      </c>
    </row>
    <row r="99" spans="1:24" x14ac:dyDescent="0.25">
      <c r="A99" t="s">
        <v>951</v>
      </c>
      <c r="B99" t="s">
        <v>1921</v>
      </c>
      <c r="C99" t="s">
        <v>1862</v>
      </c>
      <c r="D99" t="s">
        <v>1882</v>
      </c>
      <c r="E99">
        <v>43664</v>
      </c>
      <c r="F99" t="s">
        <v>1882</v>
      </c>
      <c r="G99" t="s">
        <v>18</v>
      </c>
      <c r="H99" t="s">
        <v>1885</v>
      </c>
      <c r="I99" t="s">
        <v>51</v>
      </c>
      <c r="J99" t="s">
        <v>548</v>
      </c>
      <c r="K99" t="s">
        <v>28</v>
      </c>
      <c r="L99" t="s">
        <v>45</v>
      </c>
      <c r="M99" t="s">
        <v>69</v>
      </c>
      <c r="N99">
        <v>41475</v>
      </c>
      <c r="O99">
        <v>342</v>
      </c>
      <c r="P99">
        <v>834</v>
      </c>
      <c r="Q99">
        <v>492</v>
      </c>
      <c r="R99">
        <v>15</v>
      </c>
      <c r="S99">
        <v>12510</v>
      </c>
      <c r="T99">
        <v>0</v>
      </c>
      <c r="U99">
        <v>0</v>
      </c>
      <c r="V99">
        <v>12510</v>
      </c>
      <c r="W99">
        <v>264</v>
      </c>
      <c r="X99">
        <v>12774</v>
      </c>
    </row>
    <row r="100" spans="1:24" x14ac:dyDescent="0.25">
      <c r="A100" t="s">
        <v>952</v>
      </c>
      <c r="B100" t="s">
        <v>624</v>
      </c>
      <c r="C100" t="s">
        <v>54</v>
      </c>
      <c r="D100" t="s">
        <v>1882</v>
      </c>
      <c r="E100">
        <v>43666</v>
      </c>
      <c r="F100" t="s">
        <v>1882</v>
      </c>
      <c r="G100" t="s">
        <v>34</v>
      </c>
      <c r="H100" t="s">
        <v>1886</v>
      </c>
      <c r="I100" t="s">
        <v>51</v>
      </c>
      <c r="J100" t="s">
        <v>250</v>
      </c>
      <c r="K100" t="s">
        <v>28</v>
      </c>
      <c r="L100" t="s">
        <v>22</v>
      </c>
      <c r="M100" t="s">
        <v>69</v>
      </c>
      <c r="N100">
        <v>41477</v>
      </c>
      <c r="O100">
        <v>533</v>
      </c>
      <c r="P100">
        <v>860</v>
      </c>
      <c r="Q100">
        <v>327</v>
      </c>
      <c r="R100">
        <v>23</v>
      </c>
      <c r="S100">
        <v>19780</v>
      </c>
      <c r="T100">
        <v>0.02</v>
      </c>
      <c r="U100">
        <v>395.6</v>
      </c>
      <c r="V100">
        <v>19384.400000000001</v>
      </c>
      <c r="W100">
        <v>619</v>
      </c>
      <c r="X100">
        <v>20003.400000000001</v>
      </c>
    </row>
    <row r="101" spans="1:24" x14ac:dyDescent="0.25">
      <c r="A101" t="s">
        <v>953</v>
      </c>
      <c r="B101" t="s">
        <v>746</v>
      </c>
      <c r="C101" t="s">
        <v>31</v>
      </c>
      <c r="D101" t="s">
        <v>1834</v>
      </c>
      <c r="E101">
        <v>43667</v>
      </c>
      <c r="F101" t="s">
        <v>1899</v>
      </c>
      <c r="G101" t="s">
        <v>39</v>
      </c>
      <c r="H101" t="s">
        <v>1898</v>
      </c>
      <c r="I101" t="s">
        <v>35</v>
      </c>
      <c r="J101" t="s">
        <v>145</v>
      </c>
      <c r="K101" t="s">
        <v>21</v>
      </c>
      <c r="L101" t="s">
        <v>48</v>
      </c>
      <c r="M101" t="s">
        <v>49</v>
      </c>
      <c r="N101">
        <v>41478</v>
      </c>
      <c r="O101">
        <v>27899</v>
      </c>
      <c r="P101">
        <v>44999</v>
      </c>
      <c r="Q101">
        <v>17100</v>
      </c>
      <c r="R101">
        <v>12</v>
      </c>
      <c r="S101">
        <v>539988</v>
      </c>
      <c r="T101">
        <v>0.06</v>
      </c>
      <c r="U101">
        <v>32399.279999999999</v>
      </c>
      <c r="V101">
        <v>507588.72</v>
      </c>
      <c r="W101">
        <v>4900</v>
      </c>
      <c r="X101">
        <v>512488.72</v>
      </c>
    </row>
    <row r="102" spans="1:24" x14ac:dyDescent="0.25">
      <c r="A102" t="s">
        <v>954</v>
      </c>
      <c r="B102" t="s">
        <v>46</v>
      </c>
      <c r="C102" t="s">
        <v>1916</v>
      </c>
      <c r="D102" t="s">
        <v>1834</v>
      </c>
      <c r="E102">
        <v>43668</v>
      </c>
      <c r="F102" t="s">
        <v>1899</v>
      </c>
      <c r="G102" t="s">
        <v>39</v>
      </c>
      <c r="H102" t="s">
        <v>1888</v>
      </c>
      <c r="I102" t="s">
        <v>35</v>
      </c>
      <c r="J102" t="s">
        <v>343</v>
      </c>
      <c r="K102" t="s">
        <v>28</v>
      </c>
      <c r="L102" t="s">
        <v>22</v>
      </c>
      <c r="M102" t="s">
        <v>69</v>
      </c>
      <c r="N102">
        <v>41478</v>
      </c>
      <c r="O102">
        <v>133</v>
      </c>
      <c r="P102">
        <v>208</v>
      </c>
      <c r="Q102">
        <v>75</v>
      </c>
      <c r="R102">
        <v>11</v>
      </c>
      <c r="S102">
        <v>2288</v>
      </c>
      <c r="T102">
        <v>0.01</v>
      </c>
      <c r="U102">
        <v>22.88</v>
      </c>
      <c r="V102">
        <v>2265.12</v>
      </c>
      <c r="W102">
        <v>149</v>
      </c>
      <c r="X102">
        <v>2414.12</v>
      </c>
    </row>
    <row r="103" spans="1:24" x14ac:dyDescent="0.25">
      <c r="A103" t="s">
        <v>955</v>
      </c>
      <c r="B103" t="s">
        <v>1915</v>
      </c>
      <c r="C103" t="s">
        <v>1839</v>
      </c>
      <c r="D103" t="s">
        <v>1834</v>
      </c>
      <c r="E103">
        <v>43668</v>
      </c>
      <c r="F103" t="s">
        <v>1899</v>
      </c>
      <c r="G103" t="s">
        <v>39</v>
      </c>
      <c r="H103" t="s">
        <v>1890</v>
      </c>
      <c r="I103" t="s">
        <v>19</v>
      </c>
      <c r="J103" t="s">
        <v>326</v>
      </c>
      <c r="K103" t="s">
        <v>21</v>
      </c>
      <c r="L103" t="s">
        <v>22</v>
      </c>
      <c r="M103" t="s">
        <v>23</v>
      </c>
      <c r="N103">
        <v>41481</v>
      </c>
      <c r="O103">
        <v>651</v>
      </c>
      <c r="P103">
        <v>3098</v>
      </c>
      <c r="Q103">
        <v>2447</v>
      </c>
      <c r="R103">
        <v>29</v>
      </c>
      <c r="S103">
        <v>89842</v>
      </c>
      <c r="T103">
        <v>0.03</v>
      </c>
      <c r="U103">
        <v>2695.2599999999998</v>
      </c>
      <c r="V103">
        <v>87146.74</v>
      </c>
      <c r="W103">
        <v>650</v>
      </c>
      <c r="X103">
        <v>87796.74</v>
      </c>
    </row>
    <row r="104" spans="1:24" x14ac:dyDescent="0.25">
      <c r="A104" t="s">
        <v>956</v>
      </c>
      <c r="B104" t="s">
        <v>213</v>
      </c>
      <c r="C104" t="s">
        <v>178</v>
      </c>
      <c r="D104" t="s">
        <v>1882</v>
      </c>
      <c r="E104">
        <v>43669</v>
      </c>
      <c r="F104" t="s">
        <v>1882</v>
      </c>
      <c r="G104" t="s">
        <v>39</v>
      </c>
      <c r="H104" t="s">
        <v>1885</v>
      </c>
      <c r="I104" t="s">
        <v>40</v>
      </c>
      <c r="J104" t="s">
        <v>396</v>
      </c>
      <c r="K104" t="s">
        <v>28</v>
      </c>
      <c r="L104" t="s">
        <v>29</v>
      </c>
      <c r="M104" t="s">
        <v>23</v>
      </c>
      <c r="N104">
        <v>41480</v>
      </c>
      <c r="O104">
        <v>298</v>
      </c>
      <c r="P104">
        <v>584</v>
      </c>
      <c r="Q104">
        <v>286</v>
      </c>
      <c r="R104">
        <v>11</v>
      </c>
      <c r="S104">
        <v>6424</v>
      </c>
      <c r="T104">
        <v>0.01</v>
      </c>
      <c r="U104">
        <v>64.239999999999995</v>
      </c>
      <c r="V104">
        <v>6359.76</v>
      </c>
      <c r="W104">
        <v>83</v>
      </c>
      <c r="X104">
        <v>6442.76</v>
      </c>
    </row>
    <row r="105" spans="1:24" x14ac:dyDescent="0.25">
      <c r="A105" t="s">
        <v>957</v>
      </c>
      <c r="B105" t="s">
        <v>428</v>
      </c>
      <c r="C105" t="s">
        <v>153</v>
      </c>
      <c r="D105" t="s">
        <v>1834</v>
      </c>
      <c r="E105">
        <v>43670</v>
      </c>
      <c r="F105" t="s">
        <v>1899</v>
      </c>
      <c r="G105" t="s">
        <v>18</v>
      </c>
      <c r="H105" t="s">
        <v>1892</v>
      </c>
      <c r="I105" t="s">
        <v>51</v>
      </c>
      <c r="J105" t="s">
        <v>197</v>
      </c>
      <c r="K105" t="s">
        <v>28</v>
      </c>
      <c r="L105" t="s">
        <v>22</v>
      </c>
      <c r="M105" t="s">
        <v>23</v>
      </c>
      <c r="N105">
        <v>41481</v>
      </c>
      <c r="O105">
        <v>365</v>
      </c>
      <c r="P105">
        <v>598</v>
      </c>
      <c r="Q105">
        <v>233</v>
      </c>
      <c r="R105">
        <v>14</v>
      </c>
      <c r="S105">
        <v>8372</v>
      </c>
      <c r="T105">
        <v>0.09</v>
      </c>
      <c r="U105">
        <v>753.48</v>
      </c>
      <c r="V105">
        <v>7618.52</v>
      </c>
      <c r="W105">
        <v>149</v>
      </c>
      <c r="X105">
        <v>7767.52</v>
      </c>
    </row>
    <row r="106" spans="1:24" x14ac:dyDescent="0.25">
      <c r="A106" t="s">
        <v>958</v>
      </c>
      <c r="B106" t="s">
        <v>335</v>
      </c>
      <c r="C106" t="s">
        <v>1801</v>
      </c>
      <c r="D106" t="s">
        <v>1856</v>
      </c>
      <c r="E106">
        <v>43672</v>
      </c>
      <c r="F106" t="s">
        <v>1856</v>
      </c>
      <c r="G106" t="s">
        <v>25</v>
      </c>
      <c r="H106" t="s">
        <v>1889</v>
      </c>
      <c r="I106" t="s">
        <v>19</v>
      </c>
      <c r="J106" t="s">
        <v>202</v>
      </c>
      <c r="K106" t="s">
        <v>28</v>
      </c>
      <c r="L106" t="s">
        <v>22</v>
      </c>
      <c r="M106" t="s">
        <v>23</v>
      </c>
      <c r="N106">
        <v>41486</v>
      </c>
      <c r="O106">
        <v>446</v>
      </c>
      <c r="P106">
        <v>1089</v>
      </c>
      <c r="Q106">
        <v>643</v>
      </c>
      <c r="R106">
        <v>37</v>
      </c>
      <c r="S106">
        <v>40293</v>
      </c>
      <c r="T106">
        <v>0.06</v>
      </c>
      <c r="U106">
        <v>2417.58</v>
      </c>
      <c r="V106">
        <v>37875.42</v>
      </c>
      <c r="W106">
        <v>450</v>
      </c>
      <c r="X106">
        <v>38325.42</v>
      </c>
    </row>
    <row r="107" spans="1:24" x14ac:dyDescent="0.25">
      <c r="A107" t="s">
        <v>959</v>
      </c>
      <c r="B107" t="s">
        <v>745</v>
      </c>
      <c r="C107" t="s">
        <v>54</v>
      </c>
      <c r="D107" t="s">
        <v>1882</v>
      </c>
      <c r="E107">
        <v>43672</v>
      </c>
      <c r="F107" t="s">
        <v>1882</v>
      </c>
      <c r="G107" t="s">
        <v>39</v>
      </c>
      <c r="H107" t="s">
        <v>1886</v>
      </c>
      <c r="I107" t="s">
        <v>19</v>
      </c>
      <c r="J107" t="s">
        <v>326</v>
      </c>
      <c r="K107" t="s">
        <v>21</v>
      </c>
      <c r="L107" t="s">
        <v>22</v>
      </c>
      <c r="M107" t="s">
        <v>23</v>
      </c>
      <c r="N107">
        <v>41483</v>
      </c>
      <c r="O107">
        <v>651</v>
      </c>
      <c r="P107">
        <v>3098</v>
      </c>
      <c r="Q107">
        <v>2447</v>
      </c>
      <c r="R107">
        <v>8</v>
      </c>
      <c r="S107">
        <v>24784</v>
      </c>
      <c r="T107">
        <v>0.01</v>
      </c>
      <c r="U107">
        <v>247.84</v>
      </c>
      <c r="V107">
        <v>24536.16</v>
      </c>
      <c r="W107">
        <v>650</v>
      </c>
      <c r="X107">
        <v>25186.16</v>
      </c>
    </row>
    <row r="108" spans="1:24" x14ac:dyDescent="0.25">
      <c r="A108" t="s">
        <v>960</v>
      </c>
      <c r="B108" t="s">
        <v>622</v>
      </c>
      <c r="C108" t="s">
        <v>129</v>
      </c>
      <c r="D108" t="s">
        <v>1882</v>
      </c>
      <c r="E108">
        <v>43673</v>
      </c>
      <c r="F108" t="s">
        <v>1882</v>
      </c>
      <c r="G108" t="s">
        <v>34</v>
      </c>
      <c r="H108" t="s">
        <v>1885</v>
      </c>
      <c r="I108" t="s">
        <v>19</v>
      </c>
      <c r="J108" t="s">
        <v>89</v>
      </c>
      <c r="K108" t="s">
        <v>21</v>
      </c>
      <c r="L108" t="s">
        <v>22</v>
      </c>
      <c r="M108" t="s">
        <v>23</v>
      </c>
      <c r="N108">
        <v>41484</v>
      </c>
      <c r="O108">
        <v>3964</v>
      </c>
      <c r="P108">
        <v>15247.999999999998</v>
      </c>
      <c r="Q108">
        <v>11283.999999999998</v>
      </c>
      <c r="R108">
        <v>31</v>
      </c>
      <c r="S108">
        <v>472687.99999999994</v>
      </c>
      <c r="T108">
        <v>7.0000000000000007E-2</v>
      </c>
      <c r="U108">
        <v>33088.159999999996</v>
      </c>
      <c r="V108">
        <v>439599.83999999997</v>
      </c>
      <c r="W108">
        <v>650</v>
      </c>
      <c r="X108">
        <v>440249.83999999997</v>
      </c>
    </row>
    <row r="109" spans="1:24" x14ac:dyDescent="0.25">
      <c r="A109" t="s">
        <v>961</v>
      </c>
      <c r="B109" t="s">
        <v>332</v>
      </c>
      <c r="C109" t="s">
        <v>1809</v>
      </c>
      <c r="D109" t="s">
        <v>1856</v>
      </c>
      <c r="E109">
        <v>43674</v>
      </c>
      <c r="F109" t="s">
        <v>1856</v>
      </c>
      <c r="G109" t="s">
        <v>39</v>
      </c>
      <c r="H109" t="s">
        <v>1892</v>
      </c>
      <c r="I109" t="s">
        <v>40</v>
      </c>
      <c r="J109" t="s">
        <v>349</v>
      </c>
      <c r="K109" t="s">
        <v>28</v>
      </c>
      <c r="L109" t="s">
        <v>29</v>
      </c>
      <c r="M109" t="s">
        <v>23</v>
      </c>
      <c r="N109">
        <v>41485</v>
      </c>
      <c r="O109">
        <v>195</v>
      </c>
      <c r="P109">
        <v>398</v>
      </c>
      <c r="Q109">
        <v>203</v>
      </c>
      <c r="R109">
        <v>30</v>
      </c>
      <c r="S109">
        <v>11940</v>
      </c>
      <c r="T109">
        <v>0.1</v>
      </c>
      <c r="U109">
        <v>1194</v>
      </c>
      <c r="V109">
        <v>10746</v>
      </c>
      <c r="W109">
        <v>83</v>
      </c>
      <c r="X109">
        <v>10829</v>
      </c>
    </row>
    <row r="110" spans="1:24" x14ac:dyDescent="0.25">
      <c r="A110" t="s">
        <v>962</v>
      </c>
      <c r="B110" t="s">
        <v>714</v>
      </c>
      <c r="C110" t="s">
        <v>340</v>
      </c>
      <c r="D110" t="s">
        <v>1882</v>
      </c>
      <c r="E110">
        <v>43675</v>
      </c>
      <c r="F110" t="s">
        <v>1882</v>
      </c>
      <c r="G110" t="s">
        <v>34</v>
      </c>
      <c r="H110" t="s">
        <v>1886</v>
      </c>
      <c r="I110" t="s">
        <v>40</v>
      </c>
      <c r="J110" t="s">
        <v>141</v>
      </c>
      <c r="K110" t="s">
        <v>28</v>
      </c>
      <c r="L110" t="s">
        <v>22</v>
      </c>
      <c r="M110" t="s">
        <v>23</v>
      </c>
      <c r="N110">
        <v>41485</v>
      </c>
      <c r="O110">
        <v>194</v>
      </c>
      <c r="P110">
        <v>308</v>
      </c>
      <c r="Q110">
        <v>114</v>
      </c>
      <c r="R110">
        <v>38</v>
      </c>
      <c r="S110">
        <v>11704</v>
      </c>
      <c r="T110">
        <v>0.04</v>
      </c>
      <c r="U110">
        <v>468.16</v>
      </c>
      <c r="V110">
        <v>11235.84</v>
      </c>
      <c r="W110">
        <v>99</v>
      </c>
      <c r="X110">
        <v>11334.84</v>
      </c>
    </row>
    <row r="111" spans="1:24" x14ac:dyDescent="0.25">
      <c r="A111" t="s">
        <v>963</v>
      </c>
      <c r="B111" t="s">
        <v>595</v>
      </c>
      <c r="C111" t="s">
        <v>596</v>
      </c>
      <c r="D111" t="s">
        <v>1834</v>
      </c>
      <c r="E111">
        <v>43676</v>
      </c>
      <c r="F111" t="s">
        <v>1899</v>
      </c>
      <c r="G111" t="s">
        <v>39</v>
      </c>
      <c r="H111" t="s">
        <v>1888</v>
      </c>
      <c r="I111" t="s">
        <v>40</v>
      </c>
      <c r="J111" t="s">
        <v>709</v>
      </c>
      <c r="K111" t="s">
        <v>21</v>
      </c>
      <c r="L111" t="s">
        <v>48</v>
      </c>
      <c r="M111" t="s">
        <v>49</v>
      </c>
      <c r="N111">
        <v>41486</v>
      </c>
      <c r="O111">
        <v>7679.0000000000009</v>
      </c>
      <c r="P111">
        <v>11999</v>
      </c>
      <c r="Q111">
        <v>4319.9999999999991</v>
      </c>
      <c r="R111">
        <v>24</v>
      </c>
      <c r="S111">
        <v>287976</v>
      </c>
      <c r="T111">
        <v>0.02</v>
      </c>
      <c r="U111">
        <v>5759.52</v>
      </c>
      <c r="V111">
        <v>282216.48</v>
      </c>
      <c r="W111">
        <v>1400</v>
      </c>
      <c r="X111">
        <v>283616.48</v>
      </c>
    </row>
    <row r="112" spans="1:24" x14ac:dyDescent="0.25">
      <c r="A112" t="s">
        <v>781</v>
      </c>
      <c r="B112" t="s">
        <v>683</v>
      </c>
      <c r="C112" t="s">
        <v>1863</v>
      </c>
      <c r="D112" t="s">
        <v>1834</v>
      </c>
      <c r="E112">
        <v>43677</v>
      </c>
      <c r="F112" t="s">
        <v>1899</v>
      </c>
      <c r="G112" t="s">
        <v>25</v>
      </c>
      <c r="H112" t="s">
        <v>1897</v>
      </c>
      <c r="I112" t="s">
        <v>26</v>
      </c>
      <c r="J112" t="s">
        <v>136</v>
      </c>
      <c r="K112" t="s">
        <v>28</v>
      </c>
      <c r="L112" t="s">
        <v>22</v>
      </c>
      <c r="M112" t="s">
        <v>23</v>
      </c>
      <c r="N112">
        <v>41487</v>
      </c>
      <c r="O112">
        <v>184</v>
      </c>
      <c r="P112">
        <v>288</v>
      </c>
      <c r="Q112">
        <v>104</v>
      </c>
      <c r="R112">
        <v>11</v>
      </c>
      <c r="S112">
        <v>3168</v>
      </c>
      <c r="T112">
        <v>0.09</v>
      </c>
      <c r="U112">
        <v>285.12</v>
      </c>
      <c r="V112">
        <v>2882.88</v>
      </c>
      <c r="W112">
        <v>149</v>
      </c>
      <c r="X112">
        <v>3031.88</v>
      </c>
    </row>
    <row r="113" spans="1:24" x14ac:dyDescent="0.25">
      <c r="A113" t="s">
        <v>782</v>
      </c>
      <c r="B113" t="s">
        <v>683</v>
      </c>
      <c r="C113" t="s">
        <v>1864</v>
      </c>
      <c r="D113" t="s">
        <v>1834</v>
      </c>
      <c r="E113">
        <v>43677</v>
      </c>
      <c r="F113" t="s">
        <v>1899</v>
      </c>
      <c r="G113" t="s">
        <v>25</v>
      </c>
      <c r="H113" t="s">
        <v>1897</v>
      </c>
      <c r="I113" t="s">
        <v>26</v>
      </c>
      <c r="J113" t="s">
        <v>20</v>
      </c>
      <c r="K113" t="s">
        <v>21</v>
      </c>
      <c r="L113" t="s">
        <v>22</v>
      </c>
      <c r="M113" t="s">
        <v>23</v>
      </c>
      <c r="N113">
        <v>41488</v>
      </c>
      <c r="O113">
        <v>639</v>
      </c>
      <c r="P113">
        <v>1998</v>
      </c>
      <c r="Q113">
        <v>1359</v>
      </c>
      <c r="R113">
        <v>43</v>
      </c>
      <c r="S113">
        <v>85914</v>
      </c>
      <c r="T113">
        <v>0.1</v>
      </c>
      <c r="U113">
        <v>8591.4</v>
      </c>
      <c r="V113">
        <v>77322.600000000006</v>
      </c>
      <c r="W113">
        <v>400</v>
      </c>
      <c r="X113">
        <v>77722.600000000006</v>
      </c>
    </row>
    <row r="114" spans="1:24" x14ac:dyDescent="0.25">
      <c r="A114" t="s">
        <v>964</v>
      </c>
      <c r="B114" t="s">
        <v>720</v>
      </c>
      <c r="C114" t="s">
        <v>1840</v>
      </c>
      <c r="D114" t="s">
        <v>1834</v>
      </c>
      <c r="E114">
        <v>43679</v>
      </c>
      <c r="F114" t="s">
        <v>1899</v>
      </c>
      <c r="G114" t="s">
        <v>39</v>
      </c>
      <c r="H114" t="s">
        <v>1893</v>
      </c>
      <c r="I114" t="s">
        <v>40</v>
      </c>
      <c r="J114" t="s">
        <v>96</v>
      </c>
      <c r="K114" t="s">
        <v>28</v>
      </c>
      <c r="L114" t="s">
        <v>29</v>
      </c>
      <c r="M114" t="s">
        <v>69</v>
      </c>
      <c r="N114">
        <v>41490</v>
      </c>
      <c r="O114">
        <v>153</v>
      </c>
      <c r="P114">
        <v>278</v>
      </c>
      <c r="Q114">
        <v>125</v>
      </c>
      <c r="R114">
        <v>40</v>
      </c>
      <c r="S114">
        <v>11120</v>
      </c>
      <c r="T114">
        <v>0.03</v>
      </c>
      <c r="U114">
        <v>333.59999999999997</v>
      </c>
      <c r="V114">
        <v>10786.4</v>
      </c>
      <c r="W114">
        <v>134</v>
      </c>
      <c r="X114">
        <v>10920.4</v>
      </c>
    </row>
    <row r="115" spans="1:24" x14ac:dyDescent="0.25">
      <c r="A115" t="s">
        <v>965</v>
      </c>
      <c r="B115" t="s">
        <v>744</v>
      </c>
      <c r="C115" t="s">
        <v>209</v>
      </c>
      <c r="D115" t="s">
        <v>1882</v>
      </c>
      <c r="E115">
        <v>43683</v>
      </c>
      <c r="F115" t="s">
        <v>1882</v>
      </c>
      <c r="G115" t="s">
        <v>18</v>
      </c>
      <c r="H115" t="s">
        <v>1885</v>
      </c>
      <c r="I115" t="s">
        <v>51</v>
      </c>
      <c r="J115" t="s">
        <v>79</v>
      </c>
      <c r="K115" t="s">
        <v>28</v>
      </c>
      <c r="L115" t="s">
        <v>22</v>
      </c>
      <c r="M115" t="s">
        <v>23</v>
      </c>
      <c r="N115">
        <v>41494</v>
      </c>
      <c r="O115">
        <v>225.99999999999997</v>
      </c>
      <c r="P115">
        <v>358</v>
      </c>
      <c r="Q115">
        <v>132.00000000000003</v>
      </c>
      <c r="R115">
        <v>46</v>
      </c>
      <c r="S115">
        <v>16468</v>
      </c>
      <c r="T115">
        <v>0.06</v>
      </c>
      <c r="U115">
        <v>988.07999999999993</v>
      </c>
      <c r="V115">
        <v>15479.92</v>
      </c>
      <c r="W115">
        <v>547</v>
      </c>
      <c r="X115">
        <v>16026.92</v>
      </c>
    </row>
    <row r="116" spans="1:24" x14ac:dyDescent="0.25">
      <c r="A116" t="s">
        <v>966</v>
      </c>
      <c r="B116" t="s">
        <v>743</v>
      </c>
      <c r="C116" t="s">
        <v>71</v>
      </c>
      <c r="D116" t="s">
        <v>1882</v>
      </c>
      <c r="E116">
        <v>43684</v>
      </c>
      <c r="F116" t="s">
        <v>1882</v>
      </c>
      <c r="G116" t="s">
        <v>18</v>
      </c>
      <c r="H116" t="s">
        <v>1885</v>
      </c>
      <c r="I116" t="s">
        <v>35</v>
      </c>
      <c r="J116" t="s">
        <v>44</v>
      </c>
      <c r="K116" t="s">
        <v>28</v>
      </c>
      <c r="L116" t="s">
        <v>45</v>
      </c>
      <c r="M116" t="s">
        <v>23</v>
      </c>
      <c r="N116">
        <v>41495</v>
      </c>
      <c r="O116">
        <v>146</v>
      </c>
      <c r="P116">
        <v>357</v>
      </c>
      <c r="Q116">
        <v>211</v>
      </c>
      <c r="R116">
        <v>23</v>
      </c>
      <c r="S116">
        <v>8211</v>
      </c>
      <c r="T116">
        <v>0.09</v>
      </c>
      <c r="U116">
        <v>738.99</v>
      </c>
      <c r="V116">
        <v>7472.01</v>
      </c>
      <c r="W116">
        <v>417</v>
      </c>
      <c r="X116">
        <v>7889.01</v>
      </c>
    </row>
    <row r="117" spans="1:24" x14ac:dyDescent="0.25">
      <c r="A117" t="s">
        <v>967</v>
      </c>
      <c r="B117" t="s">
        <v>625</v>
      </c>
      <c r="C117" t="s">
        <v>314</v>
      </c>
      <c r="D117" t="s">
        <v>1834</v>
      </c>
      <c r="E117">
        <v>43685</v>
      </c>
      <c r="F117" t="s">
        <v>1899</v>
      </c>
      <c r="G117" t="s">
        <v>18</v>
      </c>
      <c r="H117" t="s">
        <v>1892</v>
      </c>
      <c r="I117" t="s">
        <v>40</v>
      </c>
      <c r="J117" t="s">
        <v>326</v>
      </c>
      <c r="K117" t="s">
        <v>21</v>
      </c>
      <c r="L117" t="s">
        <v>22</v>
      </c>
      <c r="M117" t="s">
        <v>69</v>
      </c>
      <c r="N117">
        <v>41495</v>
      </c>
      <c r="O117">
        <v>651</v>
      </c>
      <c r="P117">
        <v>3098</v>
      </c>
      <c r="Q117">
        <v>2447</v>
      </c>
      <c r="R117">
        <v>44</v>
      </c>
      <c r="S117">
        <v>136312</v>
      </c>
      <c r="T117">
        <v>0.02</v>
      </c>
      <c r="U117">
        <v>2726.2400000000002</v>
      </c>
      <c r="V117">
        <v>133585.76</v>
      </c>
      <c r="W117">
        <v>650</v>
      </c>
      <c r="X117">
        <v>134235.76</v>
      </c>
    </row>
    <row r="118" spans="1:24" x14ac:dyDescent="0.25">
      <c r="A118" t="s">
        <v>968</v>
      </c>
      <c r="B118" t="s">
        <v>742</v>
      </c>
      <c r="C118" t="s">
        <v>78</v>
      </c>
      <c r="D118" t="s">
        <v>1834</v>
      </c>
      <c r="E118">
        <v>43686</v>
      </c>
      <c r="F118" t="s">
        <v>1899</v>
      </c>
      <c r="G118" t="s">
        <v>18</v>
      </c>
      <c r="H118" t="s">
        <v>1893</v>
      </c>
      <c r="I118" t="s">
        <v>40</v>
      </c>
      <c r="J118" t="s">
        <v>593</v>
      </c>
      <c r="K118" t="s">
        <v>28</v>
      </c>
      <c r="L118" t="s">
        <v>22</v>
      </c>
      <c r="M118" t="s">
        <v>23</v>
      </c>
      <c r="N118">
        <v>41496</v>
      </c>
      <c r="O118">
        <v>1838</v>
      </c>
      <c r="P118">
        <v>2917</v>
      </c>
      <c r="Q118">
        <v>1079</v>
      </c>
      <c r="R118">
        <v>8</v>
      </c>
      <c r="S118">
        <v>23336</v>
      </c>
      <c r="T118">
        <v>0.02</v>
      </c>
      <c r="U118">
        <v>466.72</v>
      </c>
      <c r="V118">
        <v>22869.279999999999</v>
      </c>
      <c r="W118">
        <v>627</v>
      </c>
      <c r="X118">
        <v>23496.28</v>
      </c>
    </row>
    <row r="119" spans="1:24" x14ac:dyDescent="0.25">
      <c r="A119" t="s">
        <v>969</v>
      </c>
      <c r="B119" t="s">
        <v>157</v>
      </c>
      <c r="C119" t="s">
        <v>158</v>
      </c>
      <c r="D119" t="s">
        <v>1882</v>
      </c>
      <c r="E119">
        <v>43686</v>
      </c>
      <c r="F119" t="s">
        <v>1882</v>
      </c>
      <c r="G119" t="s">
        <v>34</v>
      </c>
      <c r="H119" t="s">
        <v>1885</v>
      </c>
      <c r="I119" t="s">
        <v>19</v>
      </c>
      <c r="J119" t="s">
        <v>145</v>
      </c>
      <c r="K119" t="s">
        <v>21</v>
      </c>
      <c r="L119" t="s">
        <v>215</v>
      </c>
      <c r="M119" t="s">
        <v>23</v>
      </c>
      <c r="N119">
        <v>41499</v>
      </c>
      <c r="O119">
        <v>21600</v>
      </c>
      <c r="P119">
        <v>44999</v>
      </c>
      <c r="Q119">
        <v>23399</v>
      </c>
      <c r="R119">
        <v>40</v>
      </c>
      <c r="S119">
        <v>1799960</v>
      </c>
      <c r="T119">
        <v>0.04</v>
      </c>
      <c r="U119">
        <v>71998.400000000009</v>
      </c>
      <c r="V119">
        <v>1727961.6</v>
      </c>
      <c r="W119">
        <v>2449</v>
      </c>
      <c r="X119">
        <v>1730410.6</v>
      </c>
    </row>
    <row r="120" spans="1:24" x14ac:dyDescent="0.25">
      <c r="A120" t="s">
        <v>970</v>
      </c>
      <c r="B120" t="s">
        <v>642</v>
      </c>
      <c r="C120" t="s">
        <v>1844</v>
      </c>
      <c r="D120" t="s">
        <v>1834</v>
      </c>
      <c r="E120">
        <v>43686</v>
      </c>
      <c r="F120" t="s">
        <v>1899</v>
      </c>
      <c r="G120" t="s">
        <v>39</v>
      </c>
      <c r="H120" t="s">
        <v>1891</v>
      </c>
      <c r="I120" t="s">
        <v>19</v>
      </c>
      <c r="J120" t="s">
        <v>47</v>
      </c>
      <c r="K120" t="s">
        <v>21</v>
      </c>
      <c r="L120" t="s">
        <v>48</v>
      </c>
      <c r="M120" t="s">
        <v>49</v>
      </c>
      <c r="N120">
        <v>41502</v>
      </c>
      <c r="O120">
        <v>7500</v>
      </c>
      <c r="P120">
        <v>12097</v>
      </c>
      <c r="Q120">
        <v>4597</v>
      </c>
      <c r="R120">
        <v>35</v>
      </c>
      <c r="S120">
        <v>423395</v>
      </c>
      <c r="T120">
        <v>0.08</v>
      </c>
      <c r="U120">
        <v>33871.599999999999</v>
      </c>
      <c r="V120">
        <v>389523.4</v>
      </c>
      <c r="W120">
        <v>2630</v>
      </c>
      <c r="X120">
        <v>392153.4</v>
      </c>
    </row>
    <row r="121" spans="1:24" x14ac:dyDescent="0.25">
      <c r="A121" t="s">
        <v>971</v>
      </c>
      <c r="B121" t="s">
        <v>1922</v>
      </c>
      <c r="C121" t="s">
        <v>340</v>
      </c>
      <c r="D121" t="s">
        <v>1882</v>
      </c>
      <c r="E121">
        <v>43687</v>
      </c>
      <c r="F121" t="s">
        <v>1882</v>
      </c>
      <c r="G121" t="s">
        <v>25</v>
      </c>
      <c r="H121" t="s">
        <v>1886</v>
      </c>
      <c r="I121" t="s">
        <v>35</v>
      </c>
      <c r="J121" t="s">
        <v>57</v>
      </c>
      <c r="K121" t="s">
        <v>28</v>
      </c>
      <c r="L121" t="s">
        <v>22</v>
      </c>
      <c r="M121" t="s">
        <v>23</v>
      </c>
      <c r="N121">
        <v>41498</v>
      </c>
      <c r="O121">
        <v>350</v>
      </c>
      <c r="P121">
        <v>574</v>
      </c>
      <c r="Q121">
        <v>224</v>
      </c>
      <c r="R121">
        <v>50</v>
      </c>
      <c r="S121">
        <v>28700</v>
      </c>
      <c r="T121">
        <v>0.1</v>
      </c>
      <c r="U121">
        <v>2870</v>
      </c>
      <c r="V121">
        <v>25830</v>
      </c>
      <c r="W121">
        <v>501</v>
      </c>
      <c r="X121">
        <v>26331</v>
      </c>
    </row>
    <row r="122" spans="1:24" x14ac:dyDescent="0.25">
      <c r="A122" t="s">
        <v>972</v>
      </c>
      <c r="B122" t="s">
        <v>676</v>
      </c>
      <c r="C122" t="s">
        <v>129</v>
      </c>
      <c r="D122" t="s">
        <v>1882</v>
      </c>
      <c r="E122">
        <v>43688</v>
      </c>
      <c r="F122" t="s">
        <v>1882</v>
      </c>
      <c r="G122" t="s">
        <v>39</v>
      </c>
      <c r="H122" t="s">
        <v>1885</v>
      </c>
      <c r="I122" t="s">
        <v>19</v>
      </c>
      <c r="J122" t="s">
        <v>27</v>
      </c>
      <c r="K122" t="s">
        <v>28</v>
      </c>
      <c r="L122" t="s">
        <v>29</v>
      </c>
      <c r="M122" t="s">
        <v>23</v>
      </c>
      <c r="N122">
        <v>41499</v>
      </c>
      <c r="O122">
        <v>93</v>
      </c>
      <c r="P122">
        <v>148</v>
      </c>
      <c r="Q122">
        <v>55</v>
      </c>
      <c r="R122">
        <v>19</v>
      </c>
      <c r="S122">
        <v>2812</v>
      </c>
      <c r="T122">
        <v>0.09</v>
      </c>
      <c r="U122">
        <v>253.07999999999998</v>
      </c>
      <c r="V122">
        <v>2558.92</v>
      </c>
      <c r="W122">
        <v>70</v>
      </c>
      <c r="X122">
        <v>2628.92</v>
      </c>
    </row>
    <row r="123" spans="1:24" x14ac:dyDescent="0.25">
      <c r="A123" t="s">
        <v>973</v>
      </c>
      <c r="B123" t="s">
        <v>741</v>
      </c>
      <c r="C123" t="s">
        <v>508</v>
      </c>
      <c r="D123" t="s">
        <v>1834</v>
      </c>
      <c r="E123">
        <v>43689</v>
      </c>
      <c r="F123" t="s">
        <v>1899</v>
      </c>
      <c r="G123" t="s">
        <v>34</v>
      </c>
      <c r="H123" t="s">
        <v>1891</v>
      </c>
      <c r="I123" t="s">
        <v>35</v>
      </c>
      <c r="J123" t="s">
        <v>1923</v>
      </c>
      <c r="K123" t="s">
        <v>28</v>
      </c>
      <c r="L123" t="s">
        <v>22</v>
      </c>
      <c r="M123" t="s">
        <v>69</v>
      </c>
      <c r="N123">
        <v>41500</v>
      </c>
      <c r="O123">
        <v>6773</v>
      </c>
      <c r="P123">
        <v>16520</v>
      </c>
      <c r="Q123">
        <v>9747</v>
      </c>
      <c r="R123">
        <v>37</v>
      </c>
      <c r="S123">
        <v>611240</v>
      </c>
      <c r="T123">
        <v>0.04</v>
      </c>
      <c r="U123">
        <v>24449.600000000002</v>
      </c>
      <c r="V123">
        <v>586790.40000000002</v>
      </c>
      <c r="W123">
        <v>1998.9999999999998</v>
      </c>
      <c r="X123">
        <v>588789.4</v>
      </c>
    </row>
    <row r="124" spans="1:24" x14ac:dyDescent="0.25">
      <c r="A124" t="s">
        <v>974</v>
      </c>
      <c r="B124" t="s">
        <v>740</v>
      </c>
      <c r="C124" t="s">
        <v>1916</v>
      </c>
      <c r="D124" t="s">
        <v>1834</v>
      </c>
      <c r="E124">
        <v>43691</v>
      </c>
      <c r="F124" t="s">
        <v>1899</v>
      </c>
      <c r="G124" t="s">
        <v>39</v>
      </c>
      <c r="H124" t="s">
        <v>1888</v>
      </c>
      <c r="I124" t="s">
        <v>19</v>
      </c>
      <c r="J124" t="s">
        <v>345</v>
      </c>
      <c r="K124" t="s">
        <v>28</v>
      </c>
      <c r="L124" t="s">
        <v>22</v>
      </c>
      <c r="M124" t="s">
        <v>23</v>
      </c>
      <c r="N124">
        <v>41509</v>
      </c>
      <c r="O124">
        <v>218.00000000000003</v>
      </c>
      <c r="P124">
        <v>352</v>
      </c>
      <c r="Q124">
        <v>133.99999999999997</v>
      </c>
      <c r="R124">
        <v>12</v>
      </c>
      <c r="S124">
        <v>4224</v>
      </c>
      <c r="T124">
        <v>0.04</v>
      </c>
      <c r="U124">
        <v>168.96</v>
      </c>
      <c r="V124">
        <v>4055.04</v>
      </c>
      <c r="W124">
        <v>683</v>
      </c>
      <c r="X124">
        <v>4738.04</v>
      </c>
    </row>
    <row r="125" spans="1:24" x14ac:dyDescent="0.25">
      <c r="A125" t="s">
        <v>975</v>
      </c>
      <c r="B125" t="s">
        <v>642</v>
      </c>
      <c r="C125" t="s">
        <v>1844</v>
      </c>
      <c r="D125" t="s">
        <v>1834</v>
      </c>
      <c r="E125">
        <v>43692</v>
      </c>
      <c r="F125" t="s">
        <v>1899</v>
      </c>
      <c r="G125" t="s">
        <v>39</v>
      </c>
      <c r="H125" t="s">
        <v>1891</v>
      </c>
      <c r="I125" t="s">
        <v>35</v>
      </c>
      <c r="J125" t="s">
        <v>317</v>
      </c>
      <c r="K125" t="s">
        <v>28</v>
      </c>
      <c r="L125" t="s">
        <v>29</v>
      </c>
      <c r="M125" t="s">
        <v>69</v>
      </c>
      <c r="N125">
        <v>41502</v>
      </c>
      <c r="O125">
        <v>131</v>
      </c>
      <c r="P125">
        <v>284</v>
      </c>
      <c r="Q125">
        <v>153</v>
      </c>
      <c r="R125">
        <v>13</v>
      </c>
      <c r="S125">
        <v>3692</v>
      </c>
      <c r="T125">
        <v>0.01</v>
      </c>
      <c r="U125">
        <v>36.92</v>
      </c>
      <c r="V125">
        <v>3655.08</v>
      </c>
      <c r="W125">
        <v>93</v>
      </c>
      <c r="X125">
        <v>3748.08</v>
      </c>
    </row>
    <row r="126" spans="1:24" x14ac:dyDescent="0.25">
      <c r="A126" t="s">
        <v>976</v>
      </c>
      <c r="B126" t="s">
        <v>241</v>
      </c>
      <c r="C126" t="s">
        <v>1798</v>
      </c>
      <c r="D126" t="s">
        <v>1856</v>
      </c>
      <c r="E126">
        <v>43694</v>
      </c>
      <c r="F126" t="s">
        <v>1856</v>
      </c>
      <c r="G126" t="s">
        <v>39</v>
      </c>
      <c r="H126" t="s">
        <v>1892</v>
      </c>
      <c r="I126" t="s">
        <v>40</v>
      </c>
      <c r="J126" t="s">
        <v>114</v>
      </c>
      <c r="K126" t="s">
        <v>28</v>
      </c>
      <c r="L126" t="s">
        <v>29</v>
      </c>
      <c r="M126" t="s">
        <v>23</v>
      </c>
      <c r="N126">
        <v>41503</v>
      </c>
      <c r="O126">
        <v>252</v>
      </c>
      <c r="P126">
        <v>400</v>
      </c>
      <c r="Q126">
        <v>148</v>
      </c>
      <c r="R126">
        <v>41</v>
      </c>
      <c r="S126">
        <v>16400</v>
      </c>
      <c r="T126">
        <v>0.02</v>
      </c>
      <c r="U126">
        <v>328</v>
      </c>
      <c r="V126">
        <v>16072</v>
      </c>
      <c r="W126">
        <v>130</v>
      </c>
      <c r="X126">
        <v>16202</v>
      </c>
    </row>
    <row r="127" spans="1:24" x14ac:dyDescent="0.25">
      <c r="A127" t="s">
        <v>977</v>
      </c>
      <c r="B127" t="s">
        <v>673</v>
      </c>
      <c r="C127" t="s">
        <v>223</v>
      </c>
      <c r="D127" t="s">
        <v>1834</v>
      </c>
      <c r="E127">
        <v>43697</v>
      </c>
      <c r="F127" t="s">
        <v>1899</v>
      </c>
      <c r="G127" t="s">
        <v>18</v>
      </c>
      <c r="H127" t="s">
        <v>1893</v>
      </c>
      <c r="I127" t="s">
        <v>35</v>
      </c>
      <c r="J127" t="s">
        <v>214</v>
      </c>
      <c r="K127" t="s">
        <v>117</v>
      </c>
      <c r="L127" t="s">
        <v>215</v>
      </c>
      <c r="M127" t="s">
        <v>69</v>
      </c>
      <c r="N127">
        <v>41508</v>
      </c>
      <c r="O127">
        <v>5616</v>
      </c>
      <c r="P127">
        <v>13697.999999999998</v>
      </c>
      <c r="Q127">
        <v>8081.9999999999982</v>
      </c>
      <c r="R127">
        <v>41</v>
      </c>
      <c r="S127">
        <v>561617.99999999988</v>
      </c>
      <c r="T127">
        <v>0.04</v>
      </c>
      <c r="U127">
        <v>22464.719999999998</v>
      </c>
      <c r="V127">
        <v>539153.27999999991</v>
      </c>
      <c r="W127">
        <v>2449</v>
      </c>
      <c r="X127">
        <v>541602.27999999991</v>
      </c>
    </row>
    <row r="128" spans="1:24" x14ac:dyDescent="0.25">
      <c r="A128" t="s">
        <v>978</v>
      </c>
      <c r="B128" t="s">
        <v>86</v>
      </c>
      <c r="C128" t="s">
        <v>87</v>
      </c>
      <c r="D128" t="s">
        <v>1834</v>
      </c>
      <c r="E128">
        <v>43697</v>
      </c>
      <c r="F128" t="s">
        <v>1899</v>
      </c>
      <c r="G128" t="s">
        <v>34</v>
      </c>
      <c r="H128" t="s">
        <v>1892</v>
      </c>
      <c r="I128" t="s">
        <v>19</v>
      </c>
      <c r="J128" t="s">
        <v>421</v>
      </c>
      <c r="K128" t="s">
        <v>28</v>
      </c>
      <c r="L128" t="s">
        <v>29</v>
      </c>
      <c r="M128" t="s">
        <v>23</v>
      </c>
      <c r="N128">
        <v>41508</v>
      </c>
      <c r="O128">
        <v>347</v>
      </c>
      <c r="P128">
        <v>668</v>
      </c>
      <c r="Q128">
        <v>321</v>
      </c>
      <c r="R128">
        <v>5</v>
      </c>
      <c r="S128">
        <v>3340</v>
      </c>
      <c r="T128">
        <v>0.09</v>
      </c>
      <c r="U128">
        <v>300.59999999999997</v>
      </c>
      <c r="V128">
        <v>3039.4</v>
      </c>
      <c r="W128">
        <v>150</v>
      </c>
      <c r="X128">
        <v>3189.4</v>
      </c>
    </row>
    <row r="129" spans="1:24" x14ac:dyDescent="0.25">
      <c r="A129" t="s">
        <v>979</v>
      </c>
      <c r="B129" t="s">
        <v>739</v>
      </c>
      <c r="C129" t="s">
        <v>1924</v>
      </c>
      <c r="D129" t="s">
        <v>1834</v>
      </c>
      <c r="E129">
        <v>43699</v>
      </c>
      <c r="F129" t="s">
        <v>1899</v>
      </c>
      <c r="G129" t="s">
        <v>34</v>
      </c>
      <c r="H129" t="s">
        <v>1894</v>
      </c>
      <c r="I129" t="s">
        <v>19</v>
      </c>
      <c r="J129" t="s">
        <v>1923</v>
      </c>
      <c r="K129" t="s">
        <v>28</v>
      </c>
      <c r="L129" t="s">
        <v>22</v>
      </c>
      <c r="M129" t="s">
        <v>23</v>
      </c>
      <c r="N129">
        <v>41510</v>
      </c>
      <c r="O129">
        <v>6773</v>
      </c>
      <c r="P129">
        <v>16520</v>
      </c>
      <c r="Q129">
        <v>9747</v>
      </c>
      <c r="R129">
        <v>23</v>
      </c>
      <c r="S129">
        <v>379960</v>
      </c>
      <c r="T129">
        <v>7.0000000000000007E-2</v>
      </c>
      <c r="U129">
        <v>26597.200000000001</v>
      </c>
      <c r="V129">
        <v>353362.8</v>
      </c>
      <c r="W129">
        <v>1998.9999999999998</v>
      </c>
      <c r="X129">
        <v>355361.8</v>
      </c>
    </row>
    <row r="130" spans="1:24" x14ac:dyDescent="0.25">
      <c r="A130" t="s">
        <v>980</v>
      </c>
      <c r="B130" t="s">
        <v>738</v>
      </c>
      <c r="C130" t="s">
        <v>106</v>
      </c>
      <c r="D130" t="s">
        <v>1834</v>
      </c>
      <c r="E130">
        <v>43701</v>
      </c>
      <c r="F130" t="s">
        <v>1899</v>
      </c>
      <c r="G130" t="s">
        <v>18</v>
      </c>
      <c r="H130" t="s">
        <v>1891</v>
      </c>
      <c r="I130" t="s">
        <v>40</v>
      </c>
      <c r="J130" t="s">
        <v>68</v>
      </c>
      <c r="K130" t="s">
        <v>28</v>
      </c>
      <c r="L130" t="s">
        <v>45</v>
      </c>
      <c r="M130" t="s">
        <v>23</v>
      </c>
      <c r="N130">
        <v>41513</v>
      </c>
      <c r="O130">
        <v>519</v>
      </c>
      <c r="P130">
        <v>1298</v>
      </c>
      <c r="Q130">
        <v>779</v>
      </c>
      <c r="R130">
        <v>45</v>
      </c>
      <c r="S130">
        <v>58410</v>
      </c>
      <c r="T130">
        <v>0.02</v>
      </c>
      <c r="U130">
        <v>1168.2</v>
      </c>
      <c r="V130">
        <v>57241.8</v>
      </c>
      <c r="W130">
        <v>314</v>
      </c>
      <c r="X130">
        <v>57555.8</v>
      </c>
    </row>
    <row r="131" spans="1:24" x14ac:dyDescent="0.25">
      <c r="A131" t="s">
        <v>981</v>
      </c>
      <c r="B131" t="s">
        <v>663</v>
      </c>
      <c r="C131" t="s">
        <v>1839</v>
      </c>
      <c r="D131" t="s">
        <v>1834</v>
      </c>
      <c r="E131">
        <v>43702</v>
      </c>
      <c r="F131" t="s">
        <v>1899</v>
      </c>
      <c r="G131" t="s">
        <v>18</v>
      </c>
      <c r="H131" t="s">
        <v>1890</v>
      </c>
      <c r="I131" t="s">
        <v>40</v>
      </c>
      <c r="J131" t="s">
        <v>92</v>
      </c>
      <c r="K131" t="s">
        <v>28</v>
      </c>
      <c r="L131" t="s">
        <v>22</v>
      </c>
      <c r="M131" t="s">
        <v>23</v>
      </c>
      <c r="N131">
        <v>41512</v>
      </c>
      <c r="O131">
        <v>118</v>
      </c>
      <c r="P131">
        <v>188</v>
      </c>
      <c r="Q131">
        <v>70</v>
      </c>
      <c r="R131">
        <v>42</v>
      </c>
      <c r="S131">
        <v>7896</v>
      </c>
      <c r="T131">
        <v>0</v>
      </c>
      <c r="U131">
        <v>0</v>
      </c>
      <c r="V131">
        <v>7896</v>
      </c>
      <c r="W131">
        <v>149</v>
      </c>
      <c r="X131">
        <v>8045</v>
      </c>
    </row>
    <row r="132" spans="1:24" x14ac:dyDescent="0.25">
      <c r="A132" t="s">
        <v>982</v>
      </c>
      <c r="B132" t="s">
        <v>248</v>
      </c>
      <c r="C132" t="s">
        <v>1845</v>
      </c>
      <c r="D132" t="s">
        <v>1834</v>
      </c>
      <c r="E132">
        <v>43702</v>
      </c>
      <c r="F132" t="s">
        <v>1899</v>
      </c>
      <c r="G132" t="s">
        <v>34</v>
      </c>
      <c r="H132" t="s">
        <v>1891</v>
      </c>
      <c r="I132" t="s">
        <v>26</v>
      </c>
      <c r="J132" t="s">
        <v>156</v>
      </c>
      <c r="K132" t="s">
        <v>28</v>
      </c>
      <c r="L132" t="s">
        <v>22</v>
      </c>
      <c r="M132" t="s">
        <v>23</v>
      </c>
      <c r="N132">
        <v>41512</v>
      </c>
      <c r="O132">
        <v>352</v>
      </c>
      <c r="P132">
        <v>568</v>
      </c>
      <c r="Q132">
        <v>216</v>
      </c>
      <c r="R132">
        <v>32</v>
      </c>
      <c r="S132">
        <v>18176</v>
      </c>
      <c r="T132">
        <v>0.05</v>
      </c>
      <c r="U132">
        <v>908.80000000000007</v>
      </c>
      <c r="V132">
        <v>17267.2</v>
      </c>
      <c r="W132">
        <v>139</v>
      </c>
      <c r="X132">
        <v>17406.2</v>
      </c>
    </row>
    <row r="133" spans="1:24" x14ac:dyDescent="0.25">
      <c r="A133" t="s">
        <v>983</v>
      </c>
      <c r="B133" t="s">
        <v>502</v>
      </c>
      <c r="C133" t="s">
        <v>223</v>
      </c>
      <c r="D133" t="s">
        <v>1834</v>
      </c>
      <c r="E133">
        <v>43705</v>
      </c>
      <c r="F133" t="s">
        <v>1899</v>
      </c>
      <c r="G133" t="s">
        <v>25</v>
      </c>
      <c r="H133" t="s">
        <v>1893</v>
      </c>
      <c r="I133" t="s">
        <v>40</v>
      </c>
      <c r="J133" t="s">
        <v>141</v>
      </c>
      <c r="K133" t="s">
        <v>28</v>
      </c>
      <c r="L133" t="s">
        <v>22</v>
      </c>
      <c r="M133" t="s">
        <v>23</v>
      </c>
      <c r="N133">
        <v>41515</v>
      </c>
      <c r="O133">
        <v>194</v>
      </c>
      <c r="P133">
        <v>308</v>
      </c>
      <c r="Q133">
        <v>114</v>
      </c>
      <c r="R133">
        <v>45</v>
      </c>
      <c r="S133">
        <v>13860</v>
      </c>
      <c r="T133">
        <v>0.04</v>
      </c>
      <c r="U133">
        <v>554.4</v>
      </c>
      <c r="V133">
        <v>13305.6</v>
      </c>
      <c r="W133">
        <v>99</v>
      </c>
      <c r="X133">
        <v>13404.6</v>
      </c>
    </row>
    <row r="134" spans="1:24" x14ac:dyDescent="0.25">
      <c r="A134" t="s">
        <v>984</v>
      </c>
      <c r="B134" t="s">
        <v>248</v>
      </c>
      <c r="C134" t="s">
        <v>1845</v>
      </c>
      <c r="D134" t="s">
        <v>1834</v>
      </c>
      <c r="E134">
        <v>43706</v>
      </c>
      <c r="F134" t="s">
        <v>1899</v>
      </c>
      <c r="G134" t="s">
        <v>25</v>
      </c>
      <c r="H134" t="s">
        <v>1891</v>
      </c>
      <c r="I134" t="s">
        <v>40</v>
      </c>
      <c r="J134" t="s">
        <v>737</v>
      </c>
      <c r="K134" t="s">
        <v>28</v>
      </c>
      <c r="L134" t="s">
        <v>22</v>
      </c>
      <c r="M134" t="s">
        <v>23</v>
      </c>
      <c r="N134">
        <v>41516</v>
      </c>
      <c r="O134">
        <v>871.00000000000011</v>
      </c>
      <c r="P134">
        <v>1428</v>
      </c>
      <c r="Q134">
        <v>556.99999999999989</v>
      </c>
      <c r="R134">
        <v>8</v>
      </c>
      <c r="S134">
        <v>11424</v>
      </c>
      <c r="T134">
        <v>0.01</v>
      </c>
      <c r="U134">
        <v>114.24000000000001</v>
      </c>
      <c r="V134">
        <v>11309.76</v>
      </c>
      <c r="W134">
        <v>299</v>
      </c>
      <c r="X134">
        <v>11608.76</v>
      </c>
    </row>
    <row r="135" spans="1:24" x14ac:dyDescent="0.25">
      <c r="A135" t="s">
        <v>985</v>
      </c>
      <c r="B135" t="s">
        <v>736</v>
      </c>
      <c r="C135" t="s">
        <v>223</v>
      </c>
      <c r="D135" t="s">
        <v>1834</v>
      </c>
      <c r="E135">
        <v>43706</v>
      </c>
      <c r="F135" t="s">
        <v>1899</v>
      </c>
      <c r="G135" t="s">
        <v>18</v>
      </c>
      <c r="H135" t="s">
        <v>1893</v>
      </c>
      <c r="I135" t="s">
        <v>19</v>
      </c>
      <c r="J135" t="s">
        <v>85</v>
      </c>
      <c r="K135" t="s">
        <v>21</v>
      </c>
      <c r="L135" t="s">
        <v>22</v>
      </c>
      <c r="M135" t="s">
        <v>23</v>
      </c>
      <c r="N135">
        <v>41520</v>
      </c>
      <c r="O135">
        <v>6059</v>
      </c>
      <c r="P135">
        <v>10098</v>
      </c>
      <c r="Q135">
        <v>4039</v>
      </c>
      <c r="R135">
        <v>12</v>
      </c>
      <c r="S135">
        <v>121176</v>
      </c>
      <c r="T135">
        <v>0.04</v>
      </c>
      <c r="U135">
        <v>4847.04</v>
      </c>
      <c r="V135">
        <v>116328.96000000001</v>
      </c>
      <c r="W135">
        <v>718</v>
      </c>
      <c r="X135">
        <v>117046.96</v>
      </c>
    </row>
    <row r="136" spans="1:24" x14ac:dyDescent="0.25">
      <c r="A136" t="s">
        <v>986</v>
      </c>
      <c r="B136" t="s">
        <v>736</v>
      </c>
      <c r="C136" t="s">
        <v>223</v>
      </c>
      <c r="D136" t="s">
        <v>1834</v>
      </c>
      <c r="E136">
        <v>43707</v>
      </c>
      <c r="F136" t="s">
        <v>1899</v>
      </c>
      <c r="G136" t="s">
        <v>18</v>
      </c>
      <c r="H136" t="s">
        <v>1893</v>
      </c>
      <c r="I136" t="s">
        <v>26</v>
      </c>
      <c r="J136" t="s">
        <v>104</v>
      </c>
      <c r="K136" t="s">
        <v>28</v>
      </c>
      <c r="L136" t="s">
        <v>22</v>
      </c>
      <c r="M136" t="s">
        <v>69</v>
      </c>
      <c r="N136">
        <v>41518</v>
      </c>
      <c r="O136">
        <v>245.00000000000003</v>
      </c>
      <c r="P136">
        <v>389</v>
      </c>
      <c r="Q136">
        <v>143.99999999999997</v>
      </c>
      <c r="R136">
        <v>32</v>
      </c>
      <c r="S136">
        <v>12448</v>
      </c>
      <c r="T136">
        <v>0.09</v>
      </c>
      <c r="U136">
        <v>1120.32</v>
      </c>
      <c r="V136">
        <v>11327.68</v>
      </c>
      <c r="W136">
        <v>701</v>
      </c>
      <c r="X136">
        <v>12028.68</v>
      </c>
    </row>
    <row r="137" spans="1:24" x14ac:dyDescent="0.25">
      <c r="A137" t="s">
        <v>987</v>
      </c>
      <c r="B137" t="s">
        <v>175</v>
      </c>
      <c r="C137" t="s">
        <v>1799</v>
      </c>
      <c r="D137" t="s">
        <v>1856</v>
      </c>
      <c r="E137">
        <v>43709</v>
      </c>
      <c r="F137" t="s">
        <v>1856</v>
      </c>
      <c r="G137" t="s">
        <v>18</v>
      </c>
      <c r="H137" t="s">
        <v>1897</v>
      </c>
      <c r="I137" t="s">
        <v>51</v>
      </c>
      <c r="J137" t="s">
        <v>92</v>
      </c>
      <c r="K137" t="s">
        <v>28</v>
      </c>
      <c r="L137" t="s">
        <v>22</v>
      </c>
      <c r="M137" t="s">
        <v>23</v>
      </c>
      <c r="N137">
        <v>41519</v>
      </c>
      <c r="O137">
        <v>118</v>
      </c>
      <c r="P137">
        <v>188</v>
      </c>
      <c r="Q137">
        <v>70</v>
      </c>
      <c r="R137">
        <v>43</v>
      </c>
      <c r="S137">
        <v>8084</v>
      </c>
      <c r="T137">
        <v>0.03</v>
      </c>
      <c r="U137">
        <v>242.51999999999998</v>
      </c>
      <c r="V137">
        <v>7841.48</v>
      </c>
      <c r="W137">
        <v>149</v>
      </c>
      <c r="X137">
        <v>7990.48</v>
      </c>
    </row>
    <row r="138" spans="1:24" x14ac:dyDescent="0.25">
      <c r="A138" t="s">
        <v>988</v>
      </c>
      <c r="B138" t="s">
        <v>390</v>
      </c>
      <c r="C138" t="s">
        <v>1865</v>
      </c>
      <c r="D138" t="s">
        <v>1834</v>
      </c>
      <c r="E138">
        <v>43710</v>
      </c>
      <c r="F138" t="s">
        <v>1899</v>
      </c>
      <c r="G138" t="s">
        <v>39</v>
      </c>
      <c r="H138" t="s">
        <v>1889</v>
      </c>
      <c r="I138" t="s">
        <v>35</v>
      </c>
      <c r="J138" t="s">
        <v>202</v>
      </c>
      <c r="K138" t="s">
        <v>28</v>
      </c>
      <c r="L138" t="s">
        <v>22</v>
      </c>
      <c r="M138" t="s">
        <v>23</v>
      </c>
      <c r="N138">
        <v>41520</v>
      </c>
      <c r="O138">
        <v>446</v>
      </c>
      <c r="P138">
        <v>1089</v>
      </c>
      <c r="Q138">
        <v>643</v>
      </c>
      <c r="R138">
        <v>9</v>
      </c>
      <c r="S138">
        <v>9801</v>
      </c>
      <c r="T138">
        <v>0.03</v>
      </c>
      <c r="U138">
        <v>294.02999999999997</v>
      </c>
      <c r="V138">
        <v>9506.9699999999993</v>
      </c>
      <c r="W138">
        <v>450</v>
      </c>
      <c r="X138">
        <v>9956.9699999999993</v>
      </c>
    </row>
    <row r="139" spans="1:24" x14ac:dyDescent="0.25">
      <c r="A139" t="s">
        <v>989</v>
      </c>
      <c r="B139" t="s">
        <v>684</v>
      </c>
      <c r="C139" t="s">
        <v>1883</v>
      </c>
      <c r="D139" t="s">
        <v>1882</v>
      </c>
      <c r="E139">
        <v>43711</v>
      </c>
      <c r="F139" t="s">
        <v>1882</v>
      </c>
      <c r="G139" t="s">
        <v>39</v>
      </c>
      <c r="H139" t="s">
        <v>1886</v>
      </c>
      <c r="I139" t="s">
        <v>19</v>
      </c>
      <c r="J139" t="s">
        <v>44</v>
      </c>
      <c r="K139" t="s">
        <v>28</v>
      </c>
      <c r="L139" t="s">
        <v>45</v>
      </c>
      <c r="M139" t="s">
        <v>23</v>
      </c>
      <c r="N139">
        <v>41522</v>
      </c>
      <c r="O139">
        <v>146</v>
      </c>
      <c r="P139">
        <v>357</v>
      </c>
      <c r="Q139">
        <v>211</v>
      </c>
      <c r="R139">
        <v>26</v>
      </c>
      <c r="S139">
        <v>9282</v>
      </c>
      <c r="T139">
        <v>0.04</v>
      </c>
      <c r="U139">
        <v>371.28000000000003</v>
      </c>
      <c r="V139">
        <v>8910.7199999999993</v>
      </c>
      <c r="W139">
        <v>417</v>
      </c>
      <c r="X139">
        <v>9327.7199999999993</v>
      </c>
    </row>
    <row r="140" spans="1:24" x14ac:dyDescent="0.25">
      <c r="A140" t="s">
        <v>990</v>
      </c>
      <c r="B140" t="s">
        <v>409</v>
      </c>
      <c r="C140" t="s">
        <v>206</v>
      </c>
      <c r="D140" t="s">
        <v>1882</v>
      </c>
      <c r="E140">
        <v>43712</v>
      </c>
      <c r="F140" t="s">
        <v>1882</v>
      </c>
      <c r="G140" t="s">
        <v>34</v>
      </c>
      <c r="H140" t="s">
        <v>1885</v>
      </c>
      <c r="I140" t="s">
        <v>40</v>
      </c>
      <c r="J140" t="s">
        <v>264</v>
      </c>
      <c r="K140" t="s">
        <v>28</v>
      </c>
      <c r="L140" t="s">
        <v>29</v>
      </c>
      <c r="M140" t="s">
        <v>69</v>
      </c>
      <c r="N140">
        <v>41523</v>
      </c>
      <c r="O140">
        <v>332</v>
      </c>
      <c r="P140">
        <v>518</v>
      </c>
      <c r="Q140">
        <v>186</v>
      </c>
      <c r="R140">
        <v>37</v>
      </c>
      <c r="S140">
        <v>19166</v>
      </c>
      <c r="T140">
        <v>7.0000000000000007E-2</v>
      </c>
      <c r="U140">
        <v>1341.6200000000001</v>
      </c>
      <c r="V140">
        <v>17824.38</v>
      </c>
      <c r="W140">
        <v>204</v>
      </c>
      <c r="X140">
        <v>18028.38</v>
      </c>
    </row>
    <row r="141" spans="1:24" x14ac:dyDescent="0.25">
      <c r="A141" t="s">
        <v>991</v>
      </c>
      <c r="B141" t="s">
        <v>735</v>
      </c>
      <c r="C141" t="s">
        <v>76</v>
      </c>
      <c r="D141" t="s">
        <v>1834</v>
      </c>
      <c r="E141">
        <v>43712</v>
      </c>
      <c r="F141" t="s">
        <v>1899</v>
      </c>
      <c r="G141" t="s">
        <v>39</v>
      </c>
      <c r="H141" t="s">
        <v>1888</v>
      </c>
      <c r="I141" t="s">
        <v>19</v>
      </c>
      <c r="J141" t="s">
        <v>183</v>
      </c>
      <c r="K141" t="s">
        <v>28</v>
      </c>
      <c r="L141" t="s">
        <v>22</v>
      </c>
      <c r="M141" t="s">
        <v>23</v>
      </c>
      <c r="N141">
        <v>41526</v>
      </c>
      <c r="O141">
        <v>384</v>
      </c>
      <c r="P141">
        <v>630</v>
      </c>
      <c r="Q141">
        <v>246</v>
      </c>
      <c r="R141">
        <v>39</v>
      </c>
      <c r="S141">
        <v>24570</v>
      </c>
      <c r="T141">
        <v>0.1</v>
      </c>
      <c r="U141">
        <v>2457</v>
      </c>
      <c r="V141">
        <v>22113</v>
      </c>
      <c r="W141">
        <v>50</v>
      </c>
      <c r="X141">
        <v>22163</v>
      </c>
    </row>
    <row r="142" spans="1:24" x14ac:dyDescent="0.25">
      <c r="A142" t="s">
        <v>992</v>
      </c>
      <c r="B142" t="s">
        <v>639</v>
      </c>
      <c r="C142" t="s">
        <v>1836</v>
      </c>
      <c r="D142" t="s">
        <v>1834</v>
      </c>
      <c r="E142">
        <v>43717</v>
      </c>
      <c r="F142" t="s">
        <v>1899</v>
      </c>
      <c r="G142" t="s">
        <v>39</v>
      </c>
      <c r="H142" t="s">
        <v>1889</v>
      </c>
      <c r="I142" t="s">
        <v>40</v>
      </c>
      <c r="J142" t="s">
        <v>141</v>
      </c>
      <c r="K142" t="s">
        <v>28</v>
      </c>
      <c r="L142" t="s">
        <v>22</v>
      </c>
      <c r="M142" t="s">
        <v>23</v>
      </c>
      <c r="N142">
        <v>41527</v>
      </c>
      <c r="O142">
        <v>194</v>
      </c>
      <c r="P142">
        <v>308</v>
      </c>
      <c r="Q142">
        <v>114</v>
      </c>
      <c r="R142">
        <v>24</v>
      </c>
      <c r="S142">
        <v>7392</v>
      </c>
      <c r="T142">
        <v>0.04</v>
      </c>
      <c r="U142">
        <v>295.68</v>
      </c>
      <c r="V142">
        <v>7096.32</v>
      </c>
      <c r="W142">
        <v>99</v>
      </c>
      <c r="X142">
        <v>7195.32</v>
      </c>
    </row>
    <row r="143" spans="1:24" x14ac:dyDescent="0.25">
      <c r="A143" t="s">
        <v>993</v>
      </c>
      <c r="B143" t="s">
        <v>479</v>
      </c>
      <c r="C143" t="s">
        <v>480</v>
      </c>
      <c r="D143" t="s">
        <v>1834</v>
      </c>
      <c r="E143">
        <v>43718</v>
      </c>
      <c r="F143" t="s">
        <v>1899</v>
      </c>
      <c r="G143" t="s">
        <v>39</v>
      </c>
      <c r="H143" t="s">
        <v>1891</v>
      </c>
      <c r="I143" t="s">
        <v>40</v>
      </c>
      <c r="J143" t="s">
        <v>555</v>
      </c>
      <c r="K143" t="s">
        <v>28</v>
      </c>
      <c r="L143" t="s">
        <v>29</v>
      </c>
      <c r="M143" t="s">
        <v>23</v>
      </c>
      <c r="N143">
        <v>41529</v>
      </c>
      <c r="O143">
        <v>176</v>
      </c>
      <c r="P143">
        <v>338</v>
      </c>
      <c r="Q143">
        <v>162</v>
      </c>
      <c r="R143">
        <v>27</v>
      </c>
      <c r="S143">
        <v>9126</v>
      </c>
      <c r="T143">
        <v>0.08</v>
      </c>
      <c r="U143">
        <v>730.08</v>
      </c>
      <c r="V143">
        <v>8395.92</v>
      </c>
      <c r="W143">
        <v>85</v>
      </c>
      <c r="X143">
        <v>8480.92</v>
      </c>
    </row>
    <row r="144" spans="1:24" x14ac:dyDescent="0.25">
      <c r="A144" t="s">
        <v>994</v>
      </c>
      <c r="B144" t="s">
        <v>1905</v>
      </c>
      <c r="C144" t="s">
        <v>80</v>
      </c>
      <c r="D144" t="s">
        <v>1834</v>
      </c>
      <c r="E144">
        <v>43720</v>
      </c>
      <c r="F144" t="s">
        <v>1899</v>
      </c>
      <c r="G144" t="s">
        <v>34</v>
      </c>
      <c r="H144" t="s">
        <v>1888</v>
      </c>
      <c r="I144" t="s">
        <v>51</v>
      </c>
      <c r="J144" t="s">
        <v>202</v>
      </c>
      <c r="K144" t="s">
        <v>28</v>
      </c>
      <c r="L144" t="s">
        <v>22</v>
      </c>
      <c r="M144" t="s">
        <v>23</v>
      </c>
      <c r="N144">
        <v>41531</v>
      </c>
      <c r="O144">
        <v>446</v>
      </c>
      <c r="P144">
        <v>1089</v>
      </c>
      <c r="Q144">
        <v>643</v>
      </c>
      <c r="R144">
        <v>37</v>
      </c>
      <c r="S144">
        <v>40293</v>
      </c>
      <c r="T144">
        <v>0.1</v>
      </c>
      <c r="U144">
        <v>4029.3</v>
      </c>
      <c r="V144">
        <v>36263.699999999997</v>
      </c>
      <c r="W144">
        <v>450</v>
      </c>
      <c r="X144">
        <v>36713.699999999997</v>
      </c>
    </row>
    <row r="145" spans="1:24" x14ac:dyDescent="0.25">
      <c r="A145" t="s">
        <v>995</v>
      </c>
      <c r="B145" t="s">
        <v>607</v>
      </c>
      <c r="C145" t="s">
        <v>1842</v>
      </c>
      <c r="D145" t="s">
        <v>1834</v>
      </c>
      <c r="E145">
        <v>43720</v>
      </c>
      <c r="F145" t="s">
        <v>1899</v>
      </c>
      <c r="G145" t="s">
        <v>25</v>
      </c>
      <c r="H145" t="s">
        <v>1893</v>
      </c>
      <c r="I145" t="s">
        <v>40</v>
      </c>
      <c r="J145" t="s">
        <v>584</v>
      </c>
      <c r="K145" t="s">
        <v>28</v>
      </c>
      <c r="L145" t="s">
        <v>22</v>
      </c>
      <c r="M145" t="s">
        <v>23</v>
      </c>
      <c r="N145">
        <v>41532</v>
      </c>
      <c r="O145">
        <v>488.99999999999994</v>
      </c>
      <c r="P145">
        <v>764</v>
      </c>
      <c r="Q145">
        <v>275.00000000000006</v>
      </c>
      <c r="R145">
        <v>44</v>
      </c>
      <c r="S145">
        <v>33616</v>
      </c>
      <c r="T145">
        <v>0.01</v>
      </c>
      <c r="U145">
        <v>336.16</v>
      </c>
      <c r="V145">
        <v>33279.839999999997</v>
      </c>
      <c r="W145">
        <v>139</v>
      </c>
      <c r="X145">
        <v>33418.839999999997</v>
      </c>
    </row>
    <row r="146" spans="1:24" x14ac:dyDescent="0.25">
      <c r="A146" t="s">
        <v>996</v>
      </c>
      <c r="B146" t="s">
        <v>734</v>
      </c>
      <c r="C146" t="s">
        <v>119</v>
      </c>
      <c r="D146" t="s">
        <v>1834</v>
      </c>
      <c r="E146">
        <v>43720</v>
      </c>
      <c r="F146" t="s">
        <v>1899</v>
      </c>
      <c r="G146" t="s">
        <v>39</v>
      </c>
      <c r="H146" t="s">
        <v>1889</v>
      </c>
      <c r="I146" t="s">
        <v>26</v>
      </c>
      <c r="J146" t="s">
        <v>493</v>
      </c>
      <c r="K146" t="s">
        <v>21</v>
      </c>
      <c r="L146" t="s">
        <v>22</v>
      </c>
      <c r="M146" t="s">
        <v>23</v>
      </c>
      <c r="N146">
        <v>41531</v>
      </c>
      <c r="O146">
        <v>4211</v>
      </c>
      <c r="P146">
        <v>8098</v>
      </c>
      <c r="Q146">
        <v>3887</v>
      </c>
      <c r="R146">
        <v>34</v>
      </c>
      <c r="S146">
        <v>275332</v>
      </c>
      <c r="T146">
        <v>7.0000000000000007E-2</v>
      </c>
      <c r="U146">
        <v>19273.240000000002</v>
      </c>
      <c r="V146">
        <v>256058.76</v>
      </c>
      <c r="W146">
        <v>718</v>
      </c>
      <c r="X146">
        <v>256776.76</v>
      </c>
    </row>
    <row r="147" spans="1:24" x14ac:dyDescent="0.25">
      <c r="A147" t="s">
        <v>997</v>
      </c>
      <c r="B147" t="s">
        <v>269</v>
      </c>
      <c r="C147" t="s">
        <v>1802</v>
      </c>
      <c r="D147" t="s">
        <v>1856</v>
      </c>
      <c r="E147">
        <v>43722</v>
      </c>
      <c r="F147" t="s">
        <v>1856</v>
      </c>
      <c r="G147" t="s">
        <v>18</v>
      </c>
      <c r="H147" t="s">
        <v>1897</v>
      </c>
      <c r="I147" t="s">
        <v>19</v>
      </c>
      <c r="J147" t="s">
        <v>188</v>
      </c>
      <c r="K147" t="s">
        <v>28</v>
      </c>
      <c r="L147" t="s">
        <v>45</v>
      </c>
      <c r="M147" t="s">
        <v>69</v>
      </c>
      <c r="N147">
        <v>41535</v>
      </c>
      <c r="O147">
        <v>250</v>
      </c>
      <c r="P147">
        <v>568</v>
      </c>
      <c r="Q147">
        <v>318</v>
      </c>
      <c r="R147">
        <v>46</v>
      </c>
      <c r="S147">
        <v>26128</v>
      </c>
      <c r="T147">
        <v>0.1</v>
      </c>
      <c r="U147">
        <v>2612.8000000000002</v>
      </c>
      <c r="V147">
        <v>23515.200000000001</v>
      </c>
      <c r="W147">
        <v>360</v>
      </c>
      <c r="X147">
        <v>23875.200000000001</v>
      </c>
    </row>
    <row r="148" spans="1:24" x14ac:dyDescent="0.25">
      <c r="A148" t="s">
        <v>998</v>
      </c>
      <c r="B148" t="s">
        <v>733</v>
      </c>
      <c r="C148" t="s">
        <v>1838</v>
      </c>
      <c r="D148" t="s">
        <v>1834</v>
      </c>
      <c r="E148">
        <v>43725</v>
      </c>
      <c r="F148" t="s">
        <v>1899</v>
      </c>
      <c r="G148" t="s">
        <v>39</v>
      </c>
      <c r="H148" t="s">
        <v>1892</v>
      </c>
      <c r="I148" t="s">
        <v>35</v>
      </c>
      <c r="J148" t="s">
        <v>57</v>
      </c>
      <c r="K148" t="s">
        <v>28</v>
      </c>
      <c r="L148" t="s">
        <v>22</v>
      </c>
      <c r="M148" t="s">
        <v>23</v>
      </c>
      <c r="N148">
        <v>41536</v>
      </c>
      <c r="O148">
        <v>350</v>
      </c>
      <c r="P148">
        <v>574</v>
      </c>
      <c r="Q148">
        <v>224</v>
      </c>
      <c r="R148">
        <v>3</v>
      </c>
      <c r="S148">
        <v>1722</v>
      </c>
      <c r="T148">
        <v>0.08</v>
      </c>
      <c r="U148">
        <v>137.76</v>
      </c>
      <c r="V148">
        <v>1584.24</v>
      </c>
      <c r="W148">
        <v>501</v>
      </c>
      <c r="X148">
        <v>2085.2399999999998</v>
      </c>
    </row>
    <row r="149" spans="1:24" x14ac:dyDescent="0.25">
      <c r="A149" t="s">
        <v>999</v>
      </c>
      <c r="B149" t="s">
        <v>1925</v>
      </c>
      <c r="C149" t="s">
        <v>1833</v>
      </c>
      <c r="D149" t="s">
        <v>1834</v>
      </c>
      <c r="E149">
        <v>43726</v>
      </c>
      <c r="F149" t="s">
        <v>1899</v>
      </c>
      <c r="G149" t="s">
        <v>18</v>
      </c>
      <c r="H149" t="s">
        <v>1887</v>
      </c>
      <c r="I149" t="s">
        <v>19</v>
      </c>
      <c r="J149" t="s">
        <v>237</v>
      </c>
      <c r="K149" t="s">
        <v>28</v>
      </c>
      <c r="L149" t="s">
        <v>22</v>
      </c>
      <c r="M149" t="s">
        <v>69</v>
      </c>
      <c r="N149">
        <v>41542</v>
      </c>
      <c r="O149">
        <v>1388</v>
      </c>
      <c r="P149">
        <v>2238</v>
      </c>
      <c r="Q149">
        <v>850</v>
      </c>
      <c r="R149">
        <v>16</v>
      </c>
      <c r="S149">
        <v>35808</v>
      </c>
      <c r="T149">
        <v>0</v>
      </c>
      <c r="U149">
        <v>0</v>
      </c>
      <c r="V149">
        <v>35808</v>
      </c>
      <c r="W149">
        <v>1510</v>
      </c>
      <c r="X149">
        <v>37318</v>
      </c>
    </row>
    <row r="150" spans="1:24" x14ac:dyDescent="0.25">
      <c r="A150" t="s">
        <v>1000</v>
      </c>
      <c r="B150" t="s">
        <v>732</v>
      </c>
      <c r="C150" t="s">
        <v>1859</v>
      </c>
      <c r="D150" t="s">
        <v>1834</v>
      </c>
      <c r="E150">
        <v>43728</v>
      </c>
      <c r="F150" t="s">
        <v>1899</v>
      </c>
      <c r="G150" t="s">
        <v>39</v>
      </c>
      <c r="H150" t="s">
        <v>1896</v>
      </c>
      <c r="I150" t="s">
        <v>35</v>
      </c>
      <c r="J150" t="s">
        <v>440</v>
      </c>
      <c r="K150" t="s">
        <v>28</v>
      </c>
      <c r="L150" t="s">
        <v>22</v>
      </c>
      <c r="M150" t="s">
        <v>23</v>
      </c>
      <c r="N150">
        <v>41538</v>
      </c>
      <c r="O150">
        <v>3602.0000000000005</v>
      </c>
      <c r="P150">
        <v>5810</v>
      </c>
      <c r="Q150">
        <v>2207.9999999999995</v>
      </c>
      <c r="R150">
        <v>7</v>
      </c>
      <c r="S150">
        <v>40670</v>
      </c>
      <c r="T150">
        <v>0.1</v>
      </c>
      <c r="U150">
        <v>4067</v>
      </c>
      <c r="V150">
        <v>36603</v>
      </c>
      <c r="W150">
        <v>149</v>
      </c>
      <c r="X150">
        <v>36752</v>
      </c>
    </row>
    <row r="151" spans="1:24" x14ac:dyDescent="0.25">
      <c r="A151" t="s">
        <v>1001</v>
      </c>
      <c r="B151" t="s">
        <v>731</v>
      </c>
      <c r="C151" t="s">
        <v>1846</v>
      </c>
      <c r="D151" t="s">
        <v>1834</v>
      </c>
      <c r="E151">
        <v>43730</v>
      </c>
      <c r="F151" t="s">
        <v>1899</v>
      </c>
      <c r="G151" t="s">
        <v>18</v>
      </c>
      <c r="H151" t="s">
        <v>1892</v>
      </c>
      <c r="I151" t="s">
        <v>51</v>
      </c>
      <c r="J151" t="s">
        <v>108</v>
      </c>
      <c r="K151" t="s">
        <v>28</v>
      </c>
      <c r="L151" t="s">
        <v>45</v>
      </c>
      <c r="M151" t="s">
        <v>23</v>
      </c>
      <c r="N151">
        <v>41541</v>
      </c>
      <c r="O151">
        <v>94</v>
      </c>
      <c r="P151">
        <v>208</v>
      </c>
      <c r="Q151">
        <v>114</v>
      </c>
      <c r="R151">
        <v>43</v>
      </c>
      <c r="S151">
        <v>8944</v>
      </c>
      <c r="T151">
        <v>0.05</v>
      </c>
      <c r="U151">
        <v>447.20000000000005</v>
      </c>
      <c r="V151">
        <v>8496.7999999999993</v>
      </c>
      <c r="W151">
        <v>256</v>
      </c>
      <c r="X151">
        <v>8752.7999999999993</v>
      </c>
    </row>
    <row r="152" spans="1:24" x14ac:dyDescent="0.25">
      <c r="A152" t="s">
        <v>1002</v>
      </c>
      <c r="B152" t="s">
        <v>730</v>
      </c>
      <c r="C152" t="s">
        <v>1906</v>
      </c>
      <c r="D152" t="s">
        <v>1834</v>
      </c>
      <c r="E152">
        <v>43731</v>
      </c>
      <c r="F152" t="s">
        <v>1899</v>
      </c>
      <c r="G152" t="s">
        <v>25</v>
      </c>
      <c r="H152" t="s">
        <v>1898</v>
      </c>
      <c r="I152" t="s">
        <v>19</v>
      </c>
      <c r="J152" t="s">
        <v>195</v>
      </c>
      <c r="K152" t="s">
        <v>21</v>
      </c>
      <c r="L152" t="s">
        <v>66</v>
      </c>
      <c r="M152" t="s">
        <v>23</v>
      </c>
      <c r="N152">
        <v>41547</v>
      </c>
      <c r="O152">
        <v>991</v>
      </c>
      <c r="P152">
        <v>1599</v>
      </c>
      <c r="Q152">
        <v>608</v>
      </c>
      <c r="R152">
        <v>27</v>
      </c>
      <c r="S152">
        <v>43173</v>
      </c>
      <c r="T152">
        <v>0.01</v>
      </c>
      <c r="U152">
        <v>431.73</v>
      </c>
      <c r="V152">
        <v>42741.27</v>
      </c>
      <c r="W152">
        <v>1128</v>
      </c>
      <c r="X152">
        <v>43869.27</v>
      </c>
    </row>
    <row r="153" spans="1:24" x14ac:dyDescent="0.25">
      <c r="A153" t="s">
        <v>1003</v>
      </c>
      <c r="B153" t="s">
        <v>1920</v>
      </c>
      <c r="C153" t="s">
        <v>1860</v>
      </c>
      <c r="D153" t="s">
        <v>1856</v>
      </c>
      <c r="E153">
        <v>43734</v>
      </c>
      <c r="F153" t="s">
        <v>1856</v>
      </c>
      <c r="G153" t="s">
        <v>18</v>
      </c>
      <c r="H153" t="s">
        <v>1892</v>
      </c>
      <c r="I153" t="s">
        <v>26</v>
      </c>
      <c r="J153" t="s">
        <v>264</v>
      </c>
      <c r="K153" t="s">
        <v>28</v>
      </c>
      <c r="L153" t="s">
        <v>29</v>
      </c>
      <c r="M153" t="s">
        <v>23</v>
      </c>
      <c r="N153">
        <v>41545</v>
      </c>
      <c r="O153">
        <v>332</v>
      </c>
      <c r="P153">
        <v>518</v>
      </c>
      <c r="Q153">
        <v>186</v>
      </c>
      <c r="R153">
        <v>23</v>
      </c>
      <c r="S153">
        <v>11914</v>
      </c>
      <c r="T153">
        <v>0.05</v>
      </c>
      <c r="U153">
        <v>595.70000000000005</v>
      </c>
      <c r="V153">
        <v>11318.3</v>
      </c>
      <c r="W153">
        <v>204</v>
      </c>
      <c r="X153">
        <v>11522.3</v>
      </c>
    </row>
    <row r="154" spans="1:24" x14ac:dyDescent="0.25">
      <c r="A154" t="s">
        <v>1004</v>
      </c>
      <c r="B154" t="s">
        <v>295</v>
      </c>
      <c r="C154" t="s">
        <v>1883</v>
      </c>
      <c r="D154" t="s">
        <v>1882</v>
      </c>
      <c r="E154">
        <v>43734</v>
      </c>
      <c r="F154" t="s">
        <v>1882</v>
      </c>
      <c r="G154" t="s">
        <v>18</v>
      </c>
      <c r="H154" t="s">
        <v>1886</v>
      </c>
      <c r="I154" t="s">
        <v>35</v>
      </c>
      <c r="J154" t="s">
        <v>130</v>
      </c>
      <c r="K154" t="s">
        <v>28</v>
      </c>
      <c r="L154" t="s">
        <v>22</v>
      </c>
      <c r="M154" t="s">
        <v>23</v>
      </c>
      <c r="N154">
        <v>41545</v>
      </c>
      <c r="O154">
        <v>1495</v>
      </c>
      <c r="P154">
        <v>3476</v>
      </c>
      <c r="Q154">
        <v>1981</v>
      </c>
      <c r="R154">
        <v>15</v>
      </c>
      <c r="S154">
        <v>52140</v>
      </c>
      <c r="T154">
        <v>0.09</v>
      </c>
      <c r="U154">
        <v>4692.5999999999995</v>
      </c>
      <c r="V154">
        <v>47447.4</v>
      </c>
      <c r="W154">
        <v>822.00000000000011</v>
      </c>
      <c r="X154">
        <v>48269.4</v>
      </c>
    </row>
    <row r="155" spans="1:24" x14ac:dyDescent="0.25">
      <c r="A155" t="s">
        <v>1005</v>
      </c>
      <c r="B155" t="s">
        <v>729</v>
      </c>
      <c r="C155" t="s">
        <v>508</v>
      </c>
      <c r="D155" t="s">
        <v>1834</v>
      </c>
      <c r="E155">
        <v>43735</v>
      </c>
      <c r="F155" t="s">
        <v>1899</v>
      </c>
      <c r="G155" t="s">
        <v>39</v>
      </c>
      <c r="H155" t="s">
        <v>1891</v>
      </c>
      <c r="I155" t="s">
        <v>19</v>
      </c>
      <c r="J155" t="s">
        <v>611</v>
      </c>
      <c r="K155" t="s">
        <v>28</v>
      </c>
      <c r="L155" t="s">
        <v>22</v>
      </c>
      <c r="M155" t="s">
        <v>23</v>
      </c>
      <c r="N155">
        <v>41549</v>
      </c>
      <c r="O155">
        <v>2218</v>
      </c>
      <c r="P155">
        <v>5410</v>
      </c>
      <c r="Q155">
        <v>3192</v>
      </c>
      <c r="R155">
        <v>19</v>
      </c>
      <c r="S155">
        <v>102790</v>
      </c>
      <c r="T155">
        <v>0.1</v>
      </c>
      <c r="U155">
        <v>10279</v>
      </c>
      <c r="V155">
        <v>92511</v>
      </c>
      <c r="W155">
        <v>1998.9999999999998</v>
      </c>
      <c r="X155">
        <v>94510</v>
      </c>
    </row>
    <row r="156" spans="1:24" x14ac:dyDescent="0.25">
      <c r="A156" t="s">
        <v>1006</v>
      </c>
      <c r="B156" t="s">
        <v>503</v>
      </c>
      <c r="C156" t="s">
        <v>221</v>
      </c>
      <c r="D156" t="s">
        <v>1834</v>
      </c>
      <c r="E156">
        <v>43738</v>
      </c>
      <c r="F156" t="s">
        <v>1899</v>
      </c>
      <c r="G156" t="s">
        <v>39</v>
      </c>
      <c r="H156" t="s">
        <v>1891</v>
      </c>
      <c r="I156" t="s">
        <v>40</v>
      </c>
      <c r="J156" t="s">
        <v>264</v>
      </c>
      <c r="K156" t="s">
        <v>28</v>
      </c>
      <c r="L156" t="s">
        <v>29</v>
      </c>
      <c r="M156" t="s">
        <v>23</v>
      </c>
      <c r="N156">
        <v>41549</v>
      </c>
      <c r="O156">
        <v>332</v>
      </c>
      <c r="P156">
        <v>518</v>
      </c>
      <c r="Q156">
        <v>186</v>
      </c>
      <c r="R156">
        <v>10</v>
      </c>
      <c r="S156">
        <v>5180</v>
      </c>
      <c r="T156">
        <v>0.01</v>
      </c>
      <c r="U156">
        <v>51.800000000000004</v>
      </c>
      <c r="V156">
        <v>5128.2</v>
      </c>
      <c r="W156">
        <v>204</v>
      </c>
      <c r="X156">
        <v>5332.2</v>
      </c>
    </row>
    <row r="157" spans="1:24" x14ac:dyDescent="0.25">
      <c r="A157" t="s">
        <v>1007</v>
      </c>
      <c r="B157" t="s">
        <v>728</v>
      </c>
      <c r="C157" t="s">
        <v>1883</v>
      </c>
      <c r="D157" t="s">
        <v>1882</v>
      </c>
      <c r="E157">
        <v>43739</v>
      </c>
      <c r="F157" t="s">
        <v>1882</v>
      </c>
      <c r="G157" t="s">
        <v>39</v>
      </c>
      <c r="H157" t="s">
        <v>1886</v>
      </c>
      <c r="I157" t="s">
        <v>26</v>
      </c>
      <c r="J157" t="s">
        <v>171</v>
      </c>
      <c r="K157" t="s">
        <v>21</v>
      </c>
      <c r="L157" t="s">
        <v>45</v>
      </c>
      <c r="M157" t="s">
        <v>69</v>
      </c>
      <c r="N157">
        <v>41549</v>
      </c>
      <c r="O157">
        <v>2018</v>
      </c>
      <c r="P157">
        <v>3540.9999999999995</v>
      </c>
      <c r="Q157">
        <v>1522.9999999999995</v>
      </c>
      <c r="R157">
        <v>16</v>
      </c>
      <c r="S157">
        <v>56655.999999999993</v>
      </c>
      <c r="T157">
        <v>0</v>
      </c>
      <c r="U157">
        <v>0</v>
      </c>
      <c r="V157">
        <v>56655.999999999993</v>
      </c>
      <c r="W157">
        <v>199</v>
      </c>
      <c r="X157">
        <v>56854.999999999993</v>
      </c>
    </row>
    <row r="158" spans="1:24" x14ac:dyDescent="0.25">
      <c r="A158" t="s">
        <v>1008</v>
      </c>
      <c r="B158" t="s">
        <v>335</v>
      </c>
      <c r="C158" t="s">
        <v>1801</v>
      </c>
      <c r="D158" t="s">
        <v>1856</v>
      </c>
      <c r="E158">
        <v>43741</v>
      </c>
      <c r="F158" t="s">
        <v>1856</v>
      </c>
      <c r="G158" t="s">
        <v>25</v>
      </c>
      <c r="H158" t="s">
        <v>1889</v>
      </c>
      <c r="I158" t="s">
        <v>35</v>
      </c>
      <c r="J158" t="s">
        <v>307</v>
      </c>
      <c r="K158" t="s">
        <v>28</v>
      </c>
      <c r="L158" t="s">
        <v>29</v>
      </c>
      <c r="M158" t="s">
        <v>69</v>
      </c>
      <c r="N158">
        <v>41551</v>
      </c>
      <c r="O158">
        <v>2156</v>
      </c>
      <c r="P158">
        <v>3654.9999999999995</v>
      </c>
      <c r="Q158">
        <v>1498.9999999999995</v>
      </c>
      <c r="R158">
        <v>46</v>
      </c>
      <c r="S158">
        <v>168129.99999999997</v>
      </c>
      <c r="T158">
        <v>0.05</v>
      </c>
      <c r="U158">
        <v>8406.4999999999982</v>
      </c>
      <c r="V158">
        <v>159723.49999999997</v>
      </c>
      <c r="W158">
        <v>1389</v>
      </c>
      <c r="X158">
        <v>161112.49999999997</v>
      </c>
    </row>
    <row r="159" spans="1:24" x14ac:dyDescent="0.25">
      <c r="A159" t="s">
        <v>1009</v>
      </c>
      <c r="B159" t="s">
        <v>681</v>
      </c>
      <c r="C159" t="s">
        <v>406</v>
      </c>
      <c r="D159" t="s">
        <v>1834</v>
      </c>
      <c r="E159">
        <v>43742</v>
      </c>
      <c r="F159" t="s">
        <v>1899</v>
      </c>
      <c r="G159" t="s">
        <v>39</v>
      </c>
      <c r="H159" t="s">
        <v>1894</v>
      </c>
      <c r="I159" t="s">
        <v>35</v>
      </c>
      <c r="J159" t="s">
        <v>1919</v>
      </c>
      <c r="K159" t="s">
        <v>28</v>
      </c>
      <c r="L159" t="s">
        <v>22</v>
      </c>
      <c r="M159" t="s">
        <v>23</v>
      </c>
      <c r="N159">
        <v>41552</v>
      </c>
      <c r="O159">
        <v>17883</v>
      </c>
      <c r="P159">
        <v>41588</v>
      </c>
      <c r="Q159">
        <v>23705</v>
      </c>
      <c r="R159">
        <v>2</v>
      </c>
      <c r="S159">
        <v>83176</v>
      </c>
      <c r="T159">
        <v>0.08</v>
      </c>
      <c r="U159">
        <v>6654.08</v>
      </c>
      <c r="V159">
        <v>76521.919999999998</v>
      </c>
      <c r="W159">
        <v>1137</v>
      </c>
      <c r="X159">
        <v>77658.92</v>
      </c>
    </row>
    <row r="160" spans="1:24" x14ac:dyDescent="0.25">
      <c r="A160" t="s">
        <v>1010</v>
      </c>
      <c r="B160" t="s">
        <v>1926</v>
      </c>
      <c r="C160" t="s">
        <v>1844</v>
      </c>
      <c r="D160" t="s">
        <v>1834</v>
      </c>
      <c r="E160">
        <v>43743</v>
      </c>
      <c r="F160" t="s">
        <v>1899</v>
      </c>
      <c r="G160" t="s">
        <v>25</v>
      </c>
      <c r="H160" t="s">
        <v>1891</v>
      </c>
      <c r="I160" t="s">
        <v>19</v>
      </c>
      <c r="J160" t="s">
        <v>393</v>
      </c>
      <c r="K160" t="s">
        <v>21</v>
      </c>
      <c r="L160" t="s">
        <v>22</v>
      </c>
      <c r="M160" t="s">
        <v>23</v>
      </c>
      <c r="N160">
        <v>41559</v>
      </c>
      <c r="O160">
        <v>4128</v>
      </c>
      <c r="P160">
        <v>9599</v>
      </c>
      <c r="Q160">
        <v>5471</v>
      </c>
      <c r="R160">
        <v>17</v>
      </c>
      <c r="S160">
        <v>163183</v>
      </c>
      <c r="T160">
        <v>0.09</v>
      </c>
      <c r="U160">
        <v>14686.47</v>
      </c>
      <c r="V160">
        <v>148496.53</v>
      </c>
      <c r="W160">
        <v>899</v>
      </c>
      <c r="X160">
        <v>149395.53</v>
      </c>
    </row>
    <row r="161" spans="1:24" x14ac:dyDescent="0.25">
      <c r="A161" t="s">
        <v>1011</v>
      </c>
      <c r="B161" t="s">
        <v>313</v>
      </c>
      <c r="C161" t="s">
        <v>314</v>
      </c>
      <c r="D161" t="s">
        <v>1834</v>
      </c>
      <c r="E161">
        <v>43743</v>
      </c>
      <c r="F161" t="s">
        <v>1899</v>
      </c>
      <c r="G161" t="s">
        <v>39</v>
      </c>
      <c r="H161" t="s">
        <v>1892</v>
      </c>
      <c r="I161" t="s">
        <v>26</v>
      </c>
      <c r="J161" t="s">
        <v>343</v>
      </c>
      <c r="K161" t="s">
        <v>28</v>
      </c>
      <c r="L161" t="s">
        <v>22</v>
      </c>
      <c r="M161" t="s">
        <v>23</v>
      </c>
      <c r="N161">
        <v>41554</v>
      </c>
      <c r="O161">
        <v>133</v>
      </c>
      <c r="P161">
        <v>208</v>
      </c>
      <c r="Q161">
        <v>75</v>
      </c>
      <c r="R161">
        <v>16</v>
      </c>
      <c r="S161">
        <v>3328</v>
      </c>
      <c r="T161">
        <v>0.04</v>
      </c>
      <c r="U161">
        <v>133.12</v>
      </c>
      <c r="V161">
        <v>3194.88</v>
      </c>
      <c r="W161">
        <v>149</v>
      </c>
      <c r="X161">
        <v>3343.88</v>
      </c>
    </row>
    <row r="162" spans="1:24" x14ac:dyDescent="0.25">
      <c r="A162" t="s">
        <v>1012</v>
      </c>
      <c r="B162" t="s">
        <v>407</v>
      </c>
      <c r="C162" t="s">
        <v>300</v>
      </c>
      <c r="D162" t="s">
        <v>1834</v>
      </c>
      <c r="E162">
        <v>43744</v>
      </c>
      <c r="F162" t="s">
        <v>1899</v>
      </c>
      <c r="G162" t="s">
        <v>39</v>
      </c>
      <c r="H162" t="s">
        <v>1890</v>
      </c>
      <c r="I162" t="s">
        <v>26</v>
      </c>
      <c r="J162" t="s">
        <v>1901</v>
      </c>
      <c r="K162" t="s">
        <v>21</v>
      </c>
      <c r="L162" t="s">
        <v>66</v>
      </c>
      <c r="M162" t="s">
        <v>23</v>
      </c>
      <c r="N162">
        <v>41554</v>
      </c>
      <c r="O162">
        <v>882</v>
      </c>
      <c r="P162">
        <v>2099</v>
      </c>
      <c r="Q162">
        <v>1217</v>
      </c>
      <c r="R162">
        <v>25</v>
      </c>
      <c r="S162">
        <v>52475</v>
      </c>
      <c r="T162">
        <v>0.05</v>
      </c>
      <c r="U162">
        <v>2623.75</v>
      </c>
      <c r="V162">
        <v>49851.25</v>
      </c>
      <c r="W162">
        <v>480.99999999999994</v>
      </c>
      <c r="X162">
        <v>50332.25</v>
      </c>
    </row>
    <row r="163" spans="1:24" x14ac:dyDescent="0.25">
      <c r="A163" t="s">
        <v>1013</v>
      </c>
      <c r="B163" t="s">
        <v>666</v>
      </c>
      <c r="C163" t="s">
        <v>95</v>
      </c>
      <c r="D163" t="s">
        <v>1834</v>
      </c>
      <c r="E163">
        <v>43747</v>
      </c>
      <c r="F163" t="s">
        <v>1899</v>
      </c>
      <c r="G163" t="s">
        <v>39</v>
      </c>
      <c r="H163" t="s">
        <v>1897</v>
      </c>
      <c r="I163" t="s">
        <v>26</v>
      </c>
      <c r="J163" t="s">
        <v>96</v>
      </c>
      <c r="K163" t="s">
        <v>28</v>
      </c>
      <c r="L163" t="s">
        <v>29</v>
      </c>
      <c r="M163" t="s">
        <v>23</v>
      </c>
      <c r="N163">
        <v>41558</v>
      </c>
      <c r="O163">
        <v>153</v>
      </c>
      <c r="P163">
        <v>278</v>
      </c>
      <c r="Q163">
        <v>125</v>
      </c>
      <c r="R163">
        <v>6</v>
      </c>
      <c r="S163">
        <v>1668</v>
      </c>
      <c r="T163">
        <v>0.01</v>
      </c>
      <c r="U163">
        <v>16.68</v>
      </c>
      <c r="V163">
        <v>1651.32</v>
      </c>
      <c r="W163">
        <v>134</v>
      </c>
      <c r="X163">
        <v>1785.32</v>
      </c>
    </row>
    <row r="164" spans="1:24" x14ac:dyDescent="0.25">
      <c r="A164" t="s">
        <v>783</v>
      </c>
      <c r="B164" t="s">
        <v>177</v>
      </c>
      <c r="C164" t="s">
        <v>178</v>
      </c>
      <c r="D164" t="s">
        <v>1882</v>
      </c>
      <c r="E164">
        <v>43749</v>
      </c>
      <c r="F164" t="s">
        <v>1882</v>
      </c>
      <c r="G164" t="s">
        <v>25</v>
      </c>
      <c r="H164" t="s">
        <v>1885</v>
      </c>
      <c r="I164" t="s">
        <v>40</v>
      </c>
      <c r="J164" t="s">
        <v>104</v>
      </c>
      <c r="K164" t="s">
        <v>28</v>
      </c>
      <c r="L164" t="s">
        <v>22</v>
      </c>
      <c r="M164" t="s">
        <v>23</v>
      </c>
      <c r="N164">
        <v>41560</v>
      </c>
      <c r="O164">
        <v>245.00000000000003</v>
      </c>
      <c r="P164">
        <v>389</v>
      </c>
      <c r="Q164">
        <v>143.99999999999997</v>
      </c>
      <c r="R164">
        <v>2</v>
      </c>
      <c r="S164">
        <v>778</v>
      </c>
      <c r="T164">
        <v>7.0000000000000007E-2</v>
      </c>
      <c r="U164">
        <v>54.460000000000008</v>
      </c>
      <c r="V164">
        <v>723.54</v>
      </c>
      <c r="W164">
        <v>701</v>
      </c>
      <c r="X164">
        <v>1424.54</v>
      </c>
    </row>
    <row r="165" spans="1:24" x14ac:dyDescent="0.25">
      <c r="A165" t="s">
        <v>784</v>
      </c>
      <c r="B165" t="s">
        <v>177</v>
      </c>
      <c r="C165" t="s">
        <v>178</v>
      </c>
      <c r="D165" t="s">
        <v>1882</v>
      </c>
      <c r="E165">
        <v>43749</v>
      </c>
      <c r="F165" t="s">
        <v>1882</v>
      </c>
      <c r="G165" t="s">
        <v>25</v>
      </c>
      <c r="H165" t="s">
        <v>1885</v>
      </c>
      <c r="I165" t="s">
        <v>40</v>
      </c>
      <c r="J165" t="s">
        <v>1923</v>
      </c>
      <c r="K165" t="s">
        <v>28</v>
      </c>
      <c r="L165" t="s">
        <v>22</v>
      </c>
      <c r="M165" t="s">
        <v>23</v>
      </c>
      <c r="N165">
        <v>41559</v>
      </c>
      <c r="O165">
        <v>6773</v>
      </c>
      <c r="P165">
        <v>16520</v>
      </c>
      <c r="Q165">
        <v>9747</v>
      </c>
      <c r="R165">
        <v>6</v>
      </c>
      <c r="S165">
        <v>99120</v>
      </c>
      <c r="T165">
        <v>0.09</v>
      </c>
      <c r="U165">
        <v>8920.7999999999993</v>
      </c>
      <c r="V165">
        <v>90199.2</v>
      </c>
      <c r="W165">
        <v>1998.9999999999998</v>
      </c>
      <c r="X165">
        <v>92198.2</v>
      </c>
    </row>
    <row r="166" spans="1:24" x14ac:dyDescent="0.25">
      <c r="A166" t="s">
        <v>1014</v>
      </c>
      <c r="B166" t="s">
        <v>696</v>
      </c>
      <c r="C166" t="s">
        <v>1865</v>
      </c>
      <c r="D166" t="s">
        <v>1834</v>
      </c>
      <c r="E166">
        <v>43749</v>
      </c>
      <c r="F166" t="s">
        <v>1899</v>
      </c>
      <c r="G166" t="s">
        <v>34</v>
      </c>
      <c r="H166" t="s">
        <v>1893</v>
      </c>
      <c r="I166" t="s">
        <v>51</v>
      </c>
      <c r="J166" t="s">
        <v>298</v>
      </c>
      <c r="K166" t="s">
        <v>28</v>
      </c>
      <c r="L166" t="s">
        <v>29</v>
      </c>
      <c r="M166" t="s">
        <v>23</v>
      </c>
      <c r="N166">
        <v>41559</v>
      </c>
      <c r="O166">
        <v>109.00000000000001</v>
      </c>
      <c r="P166">
        <v>168</v>
      </c>
      <c r="Q166">
        <v>58.999999999999986</v>
      </c>
      <c r="R166">
        <v>38</v>
      </c>
      <c r="S166">
        <v>6384</v>
      </c>
      <c r="T166">
        <v>7.0000000000000007E-2</v>
      </c>
      <c r="U166">
        <v>446.88000000000005</v>
      </c>
      <c r="V166">
        <v>5937.12</v>
      </c>
      <c r="W166">
        <v>100</v>
      </c>
      <c r="X166">
        <v>6037.12</v>
      </c>
    </row>
    <row r="167" spans="1:24" x14ac:dyDescent="0.25">
      <c r="A167" t="s">
        <v>785</v>
      </c>
      <c r="B167" t="s">
        <v>230</v>
      </c>
      <c r="C167" t="s">
        <v>1800</v>
      </c>
      <c r="D167" t="s">
        <v>1856</v>
      </c>
      <c r="E167">
        <v>43751</v>
      </c>
      <c r="F167" t="s">
        <v>1856</v>
      </c>
      <c r="G167" t="s">
        <v>39</v>
      </c>
      <c r="H167" t="s">
        <v>1892</v>
      </c>
      <c r="I167" t="s">
        <v>51</v>
      </c>
      <c r="J167" t="s">
        <v>143</v>
      </c>
      <c r="K167" t="s">
        <v>21</v>
      </c>
      <c r="L167" t="s">
        <v>22</v>
      </c>
      <c r="M167" t="s">
        <v>23</v>
      </c>
      <c r="N167">
        <v>41561</v>
      </c>
      <c r="O167">
        <v>6240</v>
      </c>
      <c r="P167">
        <v>15599</v>
      </c>
      <c r="Q167">
        <v>9359</v>
      </c>
      <c r="R167">
        <v>48</v>
      </c>
      <c r="S167">
        <v>748752</v>
      </c>
      <c r="T167">
        <v>0.04</v>
      </c>
      <c r="U167">
        <v>29950.080000000002</v>
      </c>
      <c r="V167">
        <v>718801.92000000004</v>
      </c>
      <c r="W167">
        <v>808</v>
      </c>
      <c r="X167">
        <v>719609.92</v>
      </c>
    </row>
    <row r="168" spans="1:24" x14ac:dyDescent="0.25">
      <c r="A168" t="s">
        <v>786</v>
      </c>
      <c r="B168" t="s">
        <v>230</v>
      </c>
      <c r="C168" t="s">
        <v>1800</v>
      </c>
      <c r="D168" t="s">
        <v>1856</v>
      </c>
      <c r="E168">
        <v>43751</v>
      </c>
      <c r="F168" t="s">
        <v>1856</v>
      </c>
      <c r="G168" t="s">
        <v>39</v>
      </c>
      <c r="H168" t="s">
        <v>1892</v>
      </c>
      <c r="I168" t="s">
        <v>51</v>
      </c>
      <c r="J168" t="s">
        <v>148</v>
      </c>
      <c r="K168" t="s">
        <v>28</v>
      </c>
      <c r="L168" t="s">
        <v>22</v>
      </c>
      <c r="M168" t="s">
        <v>23</v>
      </c>
      <c r="N168">
        <v>41560</v>
      </c>
      <c r="O168">
        <v>340</v>
      </c>
      <c r="P168">
        <v>540</v>
      </c>
      <c r="Q168">
        <v>200</v>
      </c>
      <c r="R168">
        <v>8</v>
      </c>
      <c r="S168">
        <v>4320</v>
      </c>
      <c r="T168">
        <v>0.08</v>
      </c>
      <c r="U168">
        <v>345.6</v>
      </c>
      <c r="V168">
        <v>3974.4</v>
      </c>
      <c r="W168">
        <v>778</v>
      </c>
      <c r="X168">
        <v>4752.3999999999996</v>
      </c>
    </row>
    <row r="169" spans="1:24" x14ac:dyDescent="0.25">
      <c r="A169" t="s">
        <v>1015</v>
      </c>
      <c r="B169" t="s">
        <v>439</v>
      </c>
      <c r="C169" t="s">
        <v>129</v>
      </c>
      <c r="D169" t="s">
        <v>1882</v>
      </c>
      <c r="E169">
        <v>43758</v>
      </c>
      <c r="F169" t="s">
        <v>1882</v>
      </c>
      <c r="G169" t="s">
        <v>39</v>
      </c>
      <c r="H169" t="s">
        <v>1885</v>
      </c>
      <c r="I169" t="s">
        <v>51</v>
      </c>
      <c r="J169" t="s">
        <v>126</v>
      </c>
      <c r="K169" t="s">
        <v>28</v>
      </c>
      <c r="L169" t="s">
        <v>29</v>
      </c>
      <c r="M169" t="s">
        <v>23</v>
      </c>
      <c r="N169">
        <v>41569</v>
      </c>
      <c r="O169">
        <v>109.00000000000001</v>
      </c>
      <c r="P169">
        <v>260</v>
      </c>
      <c r="Q169">
        <v>151</v>
      </c>
      <c r="R169">
        <v>36</v>
      </c>
      <c r="S169">
        <v>9360</v>
      </c>
      <c r="T169">
        <v>0</v>
      </c>
      <c r="U169">
        <v>0</v>
      </c>
      <c r="V169">
        <v>9360</v>
      </c>
      <c r="W169">
        <v>240</v>
      </c>
      <c r="X169">
        <v>9600</v>
      </c>
    </row>
    <row r="170" spans="1:24" x14ac:dyDescent="0.25">
      <c r="A170" t="s">
        <v>1016</v>
      </c>
      <c r="B170" t="s">
        <v>1927</v>
      </c>
      <c r="C170" t="s">
        <v>1928</v>
      </c>
      <c r="D170" t="s">
        <v>1834</v>
      </c>
      <c r="E170">
        <v>43758</v>
      </c>
      <c r="F170" t="s">
        <v>1899</v>
      </c>
      <c r="G170" t="s">
        <v>39</v>
      </c>
      <c r="H170" t="s">
        <v>1887</v>
      </c>
      <c r="I170" t="s">
        <v>51</v>
      </c>
      <c r="J170" t="s">
        <v>37</v>
      </c>
      <c r="K170" t="s">
        <v>28</v>
      </c>
      <c r="L170" t="s">
        <v>22</v>
      </c>
      <c r="M170" t="s">
        <v>69</v>
      </c>
      <c r="N170">
        <v>41567</v>
      </c>
      <c r="O170">
        <v>159</v>
      </c>
      <c r="P170">
        <v>261</v>
      </c>
      <c r="Q170">
        <v>102</v>
      </c>
      <c r="R170">
        <v>1</v>
      </c>
      <c r="S170">
        <v>261</v>
      </c>
      <c r="T170">
        <v>0.06</v>
      </c>
      <c r="U170">
        <v>15.66</v>
      </c>
      <c r="V170">
        <v>245.34</v>
      </c>
      <c r="W170">
        <v>50</v>
      </c>
      <c r="X170">
        <v>295.34000000000003</v>
      </c>
    </row>
    <row r="171" spans="1:24" x14ac:dyDescent="0.25">
      <c r="A171" t="s">
        <v>1017</v>
      </c>
      <c r="B171" t="s">
        <v>416</v>
      </c>
      <c r="C171" t="s">
        <v>1836</v>
      </c>
      <c r="D171" t="s">
        <v>1834</v>
      </c>
      <c r="E171">
        <v>43758</v>
      </c>
      <c r="F171" t="s">
        <v>1899</v>
      </c>
      <c r="G171" t="s">
        <v>39</v>
      </c>
      <c r="H171" t="s">
        <v>1889</v>
      </c>
      <c r="I171" t="s">
        <v>26</v>
      </c>
      <c r="J171" t="s">
        <v>197</v>
      </c>
      <c r="K171" t="s">
        <v>28</v>
      </c>
      <c r="L171" t="s">
        <v>22</v>
      </c>
      <c r="M171" t="s">
        <v>23</v>
      </c>
      <c r="N171">
        <v>41568</v>
      </c>
      <c r="O171">
        <v>365</v>
      </c>
      <c r="P171">
        <v>598</v>
      </c>
      <c r="Q171">
        <v>233</v>
      </c>
      <c r="R171">
        <v>21</v>
      </c>
      <c r="S171">
        <v>12558</v>
      </c>
      <c r="T171">
        <v>0.02</v>
      </c>
      <c r="U171">
        <v>251.16</v>
      </c>
      <c r="V171">
        <v>12306.84</v>
      </c>
      <c r="W171">
        <v>149</v>
      </c>
      <c r="X171">
        <v>12455.84</v>
      </c>
    </row>
    <row r="172" spans="1:24" x14ac:dyDescent="0.25">
      <c r="A172" t="s">
        <v>1018</v>
      </c>
      <c r="B172" t="s">
        <v>361</v>
      </c>
      <c r="C172" t="s">
        <v>1836</v>
      </c>
      <c r="D172" t="s">
        <v>1834</v>
      </c>
      <c r="E172">
        <v>43759</v>
      </c>
      <c r="F172" t="s">
        <v>1899</v>
      </c>
      <c r="G172" t="s">
        <v>25</v>
      </c>
      <c r="H172" t="s">
        <v>1889</v>
      </c>
      <c r="I172" t="s">
        <v>40</v>
      </c>
      <c r="J172" t="s">
        <v>197</v>
      </c>
      <c r="K172" t="s">
        <v>28</v>
      </c>
      <c r="L172" t="s">
        <v>22</v>
      </c>
      <c r="M172" t="s">
        <v>23</v>
      </c>
      <c r="N172">
        <v>41570</v>
      </c>
      <c r="O172">
        <v>365</v>
      </c>
      <c r="P172">
        <v>598</v>
      </c>
      <c r="Q172">
        <v>233</v>
      </c>
      <c r="R172">
        <v>40</v>
      </c>
      <c r="S172">
        <v>23920</v>
      </c>
      <c r="T172">
        <v>0</v>
      </c>
      <c r="U172">
        <v>0</v>
      </c>
      <c r="V172">
        <v>23920</v>
      </c>
      <c r="W172">
        <v>149</v>
      </c>
      <c r="X172">
        <v>24069</v>
      </c>
    </row>
    <row r="173" spans="1:24" x14ac:dyDescent="0.25">
      <c r="A173" t="s">
        <v>1019</v>
      </c>
      <c r="B173" t="s">
        <v>696</v>
      </c>
      <c r="C173" t="s">
        <v>1903</v>
      </c>
      <c r="D173" t="s">
        <v>1834</v>
      </c>
      <c r="E173">
        <v>43759</v>
      </c>
      <c r="F173" t="s">
        <v>1899</v>
      </c>
      <c r="G173" t="s">
        <v>34</v>
      </c>
      <c r="H173" t="s">
        <v>1893</v>
      </c>
      <c r="I173" t="s">
        <v>40</v>
      </c>
      <c r="J173" t="s">
        <v>92</v>
      </c>
      <c r="K173" t="s">
        <v>28</v>
      </c>
      <c r="L173" t="s">
        <v>22</v>
      </c>
      <c r="M173" t="s">
        <v>23</v>
      </c>
      <c r="N173">
        <v>41570</v>
      </c>
      <c r="O173">
        <v>118</v>
      </c>
      <c r="P173">
        <v>188</v>
      </c>
      <c r="Q173">
        <v>70</v>
      </c>
      <c r="R173">
        <v>33</v>
      </c>
      <c r="S173">
        <v>6204</v>
      </c>
      <c r="T173">
        <v>7.0000000000000007E-2</v>
      </c>
      <c r="U173">
        <v>434.28000000000003</v>
      </c>
      <c r="V173">
        <v>5769.72</v>
      </c>
      <c r="W173">
        <v>149</v>
      </c>
      <c r="X173">
        <v>5918.72</v>
      </c>
    </row>
    <row r="174" spans="1:24" x14ac:dyDescent="0.25">
      <c r="A174" t="s">
        <v>1020</v>
      </c>
      <c r="B174" t="s">
        <v>727</v>
      </c>
      <c r="C174" t="s">
        <v>1907</v>
      </c>
      <c r="D174" t="s">
        <v>1834</v>
      </c>
      <c r="E174">
        <v>43762</v>
      </c>
      <c r="F174" t="s">
        <v>1899</v>
      </c>
      <c r="G174" t="s">
        <v>34</v>
      </c>
      <c r="H174" t="s">
        <v>1895</v>
      </c>
      <c r="I174" t="s">
        <v>35</v>
      </c>
      <c r="J174" t="s">
        <v>277</v>
      </c>
      <c r="K174" t="s">
        <v>28</v>
      </c>
      <c r="L174" t="s">
        <v>22</v>
      </c>
      <c r="M174" t="s">
        <v>23</v>
      </c>
      <c r="N174">
        <v>41574</v>
      </c>
      <c r="O174">
        <v>453</v>
      </c>
      <c r="P174">
        <v>730</v>
      </c>
      <c r="Q174">
        <v>277</v>
      </c>
      <c r="R174">
        <v>31</v>
      </c>
      <c r="S174">
        <v>22630</v>
      </c>
      <c r="T174">
        <v>0.03</v>
      </c>
      <c r="U174">
        <v>678.9</v>
      </c>
      <c r="V174">
        <v>21951.1</v>
      </c>
      <c r="W174">
        <v>772</v>
      </c>
      <c r="X174">
        <v>22723.1</v>
      </c>
    </row>
    <row r="175" spans="1:24" x14ac:dyDescent="0.25">
      <c r="A175" t="s">
        <v>1021</v>
      </c>
      <c r="B175" t="s">
        <v>169</v>
      </c>
      <c r="C175" t="s">
        <v>1928</v>
      </c>
      <c r="D175" t="s">
        <v>1834</v>
      </c>
      <c r="E175">
        <v>43763</v>
      </c>
      <c r="F175" t="s">
        <v>1899</v>
      </c>
      <c r="G175" t="s">
        <v>34</v>
      </c>
      <c r="H175" t="s">
        <v>1887</v>
      </c>
      <c r="I175" t="s">
        <v>35</v>
      </c>
      <c r="J175" t="s">
        <v>162</v>
      </c>
      <c r="K175" t="s">
        <v>28</v>
      </c>
      <c r="L175" t="s">
        <v>22</v>
      </c>
      <c r="M175" t="s">
        <v>23</v>
      </c>
      <c r="N175">
        <v>41574</v>
      </c>
      <c r="O175">
        <v>1104</v>
      </c>
      <c r="P175">
        <v>1698</v>
      </c>
      <c r="Q175">
        <v>594</v>
      </c>
      <c r="R175">
        <v>27</v>
      </c>
      <c r="S175">
        <v>45846</v>
      </c>
      <c r="T175">
        <v>0.1</v>
      </c>
      <c r="U175">
        <v>4584.6000000000004</v>
      </c>
      <c r="V175">
        <v>41261.4</v>
      </c>
      <c r="W175">
        <v>1239</v>
      </c>
      <c r="X175">
        <v>42500.4</v>
      </c>
    </row>
    <row r="176" spans="1:24" x14ac:dyDescent="0.25">
      <c r="A176" t="s">
        <v>1022</v>
      </c>
      <c r="B176" t="s">
        <v>90</v>
      </c>
      <c r="C176" t="s">
        <v>91</v>
      </c>
      <c r="D176" t="s">
        <v>1834</v>
      </c>
      <c r="E176">
        <v>43764</v>
      </c>
      <c r="F176" t="s">
        <v>1899</v>
      </c>
      <c r="G176" t="s">
        <v>25</v>
      </c>
      <c r="H176" t="s">
        <v>1895</v>
      </c>
      <c r="I176" t="s">
        <v>40</v>
      </c>
      <c r="J176" t="s">
        <v>148</v>
      </c>
      <c r="K176" t="s">
        <v>28</v>
      </c>
      <c r="L176" t="s">
        <v>22</v>
      </c>
      <c r="M176" t="s">
        <v>23</v>
      </c>
      <c r="N176">
        <v>41575</v>
      </c>
      <c r="O176">
        <v>340</v>
      </c>
      <c r="P176">
        <v>540</v>
      </c>
      <c r="Q176">
        <v>200</v>
      </c>
      <c r="R176">
        <v>47</v>
      </c>
      <c r="S176">
        <v>25380</v>
      </c>
      <c r="T176">
        <v>0.03</v>
      </c>
      <c r="U176">
        <v>761.4</v>
      </c>
      <c r="V176">
        <v>24618.6</v>
      </c>
      <c r="W176">
        <v>778</v>
      </c>
      <c r="X176">
        <v>25396.6</v>
      </c>
    </row>
    <row r="177" spans="1:24" x14ac:dyDescent="0.25">
      <c r="A177" t="s">
        <v>1023</v>
      </c>
      <c r="B177" t="s">
        <v>376</v>
      </c>
      <c r="C177" t="s">
        <v>71</v>
      </c>
      <c r="D177" t="s">
        <v>1882</v>
      </c>
      <c r="E177">
        <v>43766</v>
      </c>
      <c r="F177" t="s">
        <v>1882</v>
      </c>
      <c r="G177" t="s">
        <v>39</v>
      </c>
      <c r="H177" t="s">
        <v>1886</v>
      </c>
      <c r="I177" t="s">
        <v>35</v>
      </c>
      <c r="J177" t="s">
        <v>384</v>
      </c>
      <c r="K177" t="s">
        <v>21</v>
      </c>
      <c r="L177" t="s">
        <v>45</v>
      </c>
      <c r="M177" t="s">
        <v>23</v>
      </c>
      <c r="N177">
        <v>41576</v>
      </c>
      <c r="O177">
        <v>187</v>
      </c>
      <c r="P177">
        <v>811.99999999999989</v>
      </c>
      <c r="Q177">
        <v>624.99999999999989</v>
      </c>
      <c r="R177">
        <v>37</v>
      </c>
      <c r="S177">
        <v>30043.999999999996</v>
      </c>
      <c r="T177">
        <v>0</v>
      </c>
      <c r="U177">
        <v>0</v>
      </c>
      <c r="V177">
        <v>30043.999999999996</v>
      </c>
      <c r="W177">
        <v>283</v>
      </c>
      <c r="X177">
        <v>30326.999999999996</v>
      </c>
    </row>
    <row r="178" spans="1:24" x14ac:dyDescent="0.25">
      <c r="A178" t="s">
        <v>1024</v>
      </c>
      <c r="B178" t="s">
        <v>726</v>
      </c>
      <c r="C178" t="s">
        <v>1914</v>
      </c>
      <c r="D178" t="s">
        <v>1882</v>
      </c>
      <c r="E178">
        <v>43766</v>
      </c>
      <c r="F178" t="s">
        <v>1882</v>
      </c>
      <c r="G178" t="s">
        <v>39</v>
      </c>
      <c r="H178" t="s">
        <v>1886</v>
      </c>
      <c r="I178" t="s">
        <v>35</v>
      </c>
      <c r="J178" t="s">
        <v>190</v>
      </c>
      <c r="K178" t="s">
        <v>28</v>
      </c>
      <c r="L178" t="s">
        <v>45</v>
      </c>
      <c r="M178" t="s">
        <v>69</v>
      </c>
      <c r="N178">
        <v>41576</v>
      </c>
      <c r="O178">
        <v>1680</v>
      </c>
      <c r="P178">
        <v>4097</v>
      </c>
      <c r="Q178">
        <v>2417</v>
      </c>
      <c r="R178">
        <v>11</v>
      </c>
      <c r="S178">
        <v>45067</v>
      </c>
      <c r="T178">
        <v>0.03</v>
      </c>
      <c r="U178">
        <v>1352.01</v>
      </c>
      <c r="V178">
        <v>43714.99</v>
      </c>
      <c r="W178">
        <v>899</v>
      </c>
      <c r="X178">
        <v>44613.99</v>
      </c>
    </row>
    <row r="179" spans="1:24" x14ac:dyDescent="0.25">
      <c r="A179" t="s">
        <v>1025</v>
      </c>
      <c r="B179" t="s">
        <v>73</v>
      </c>
      <c r="C179" t="s">
        <v>1847</v>
      </c>
      <c r="D179" t="s">
        <v>1834</v>
      </c>
      <c r="E179">
        <v>43767</v>
      </c>
      <c r="F179" t="s">
        <v>1899</v>
      </c>
      <c r="G179" t="s">
        <v>18</v>
      </c>
      <c r="H179" t="s">
        <v>1890</v>
      </c>
      <c r="I179" t="s">
        <v>51</v>
      </c>
      <c r="J179" t="s">
        <v>141</v>
      </c>
      <c r="K179" t="s">
        <v>28</v>
      </c>
      <c r="L179" t="s">
        <v>22</v>
      </c>
      <c r="M179" t="s">
        <v>23</v>
      </c>
      <c r="N179">
        <v>41577</v>
      </c>
      <c r="O179">
        <v>194</v>
      </c>
      <c r="P179">
        <v>308</v>
      </c>
      <c r="Q179">
        <v>114</v>
      </c>
      <c r="R179">
        <v>41</v>
      </c>
      <c r="S179">
        <v>12628</v>
      </c>
      <c r="T179">
        <v>0.04</v>
      </c>
      <c r="U179">
        <v>505.12</v>
      </c>
      <c r="V179">
        <v>12122.88</v>
      </c>
      <c r="W179">
        <v>99</v>
      </c>
      <c r="X179">
        <v>12221.88</v>
      </c>
    </row>
    <row r="180" spans="1:24" x14ac:dyDescent="0.25">
      <c r="A180" t="s">
        <v>1026</v>
      </c>
      <c r="B180" t="s">
        <v>261</v>
      </c>
      <c r="C180" t="s">
        <v>1907</v>
      </c>
      <c r="D180" t="s">
        <v>1834</v>
      </c>
      <c r="E180">
        <v>43770</v>
      </c>
      <c r="F180" t="s">
        <v>1899</v>
      </c>
      <c r="G180" t="s">
        <v>25</v>
      </c>
      <c r="H180" t="s">
        <v>1895</v>
      </c>
      <c r="I180" t="s">
        <v>51</v>
      </c>
      <c r="J180" t="s">
        <v>384</v>
      </c>
      <c r="K180" t="s">
        <v>21</v>
      </c>
      <c r="L180" t="s">
        <v>45</v>
      </c>
      <c r="M180" t="s">
        <v>23</v>
      </c>
      <c r="N180">
        <v>41580</v>
      </c>
      <c r="O180">
        <v>187</v>
      </c>
      <c r="P180">
        <v>811.99999999999989</v>
      </c>
      <c r="Q180">
        <v>624.99999999999989</v>
      </c>
      <c r="R180">
        <v>16</v>
      </c>
      <c r="S180">
        <v>12991.999999999998</v>
      </c>
      <c r="T180">
        <v>0.03</v>
      </c>
      <c r="U180">
        <v>389.75999999999993</v>
      </c>
      <c r="V180">
        <v>12602.239999999998</v>
      </c>
      <c r="W180">
        <v>283</v>
      </c>
      <c r="X180">
        <v>12885.239999999998</v>
      </c>
    </row>
    <row r="181" spans="1:24" x14ac:dyDescent="0.25">
      <c r="A181" t="s">
        <v>1027</v>
      </c>
      <c r="B181" t="s">
        <v>725</v>
      </c>
      <c r="C181" t="s">
        <v>1914</v>
      </c>
      <c r="D181" t="s">
        <v>1882</v>
      </c>
      <c r="E181">
        <v>43771</v>
      </c>
      <c r="F181" t="s">
        <v>1882</v>
      </c>
      <c r="G181" t="s">
        <v>18</v>
      </c>
      <c r="H181" t="s">
        <v>1885</v>
      </c>
      <c r="I181" t="s">
        <v>26</v>
      </c>
      <c r="J181" t="s">
        <v>277</v>
      </c>
      <c r="K181" t="s">
        <v>28</v>
      </c>
      <c r="L181" t="s">
        <v>22</v>
      </c>
      <c r="M181" t="s">
        <v>23</v>
      </c>
      <c r="N181">
        <v>41581</v>
      </c>
      <c r="O181">
        <v>453</v>
      </c>
      <c r="P181">
        <v>730</v>
      </c>
      <c r="Q181">
        <v>277</v>
      </c>
      <c r="R181">
        <v>45</v>
      </c>
      <c r="S181">
        <v>32850</v>
      </c>
      <c r="T181">
        <v>0.04</v>
      </c>
      <c r="U181">
        <v>1314</v>
      </c>
      <c r="V181">
        <v>31536</v>
      </c>
      <c r="W181">
        <v>772</v>
      </c>
      <c r="X181">
        <v>32308</v>
      </c>
    </row>
    <row r="182" spans="1:24" x14ac:dyDescent="0.25">
      <c r="A182" t="s">
        <v>1028</v>
      </c>
      <c r="B182" t="s">
        <v>668</v>
      </c>
      <c r="C182" t="s">
        <v>618</v>
      </c>
      <c r="D182" t="s">
        <v>1834</v>
      </c>
      <c r="E182">
        <v>43772</v>
      </c>
      <c r="F182" t="s">
        <v>1899</v>
      </c>
      <c r="G182" t="s">
        <v>39</v>
      </c>
      <c r="H182" t="s">
        <v>1894</v>
      </c>
      <c r="I182" t="s">
        <v>51</v>
      </c>
      <c r="J182" t="s">
        <v>68</v>
      </c>
      <c r="K182" t="s">
        <v>28</v>
      </c>
      <c r="L182" t="s">
        <v>45</v>
      </c>
      <c r="M182" t="s">
        <v>23</v>
      </c>
      <c r="N182">
        <v>41581</v>
      </c>
      <c r="O182">
        <v>519</v>
      </c>
      <c r="P182">
        <v>1298</v>
      </c>
      <c r="Q182">
        <v>779</v>
      </c>
      <c r="R182">
        <v>40</v>
      </c>
      <c r="S182">
        <v>51920</v>
      </c>
      <c r="T182">
        <v>0.05</v>
      </c>
      <c r="U182">
        <v>2596</v>
      </c>
      <c r="V182">
        <v>49324</v>
      </c>
      <c r="W182">
        <v>314</v>
      </c>
      <c r="X182">
        <v>49638</v>
      </c>
    </row>
    <row r="183" spans="1:24" x14ac:dyDescent="0.25">
      <c r="A183" t="s">
        <v>1029</v>
      </c>
      <c r="B183" t="s">
        <v>1908</v>
      </c>
      <c r="C183" t="s">
        <v>1929</v>
      </c>
      <c r="D183" t="s">
        <v>1856</v>
      </c>
      <c r="E183">
        <v>43774</v>
      </c>
      <c r="F183" t="s">
        <v>1856</v>
      </c>
      <c r="G183" t="s">
        <v>39</v>
      </c>
      <c r="H183" t="s">
        <v>1891</v>
      </c>
      <c r="I183" t="s">
        <v>40</v>
      </c>
      <c r="J183" t="s">
        <v>284</v>
      </c>
      <c r="K183" t="s">
        <v>28</v>
      </c>
      <c r="L183" t="s">
        <v>22</v>
      </c>
      <c r="M183" t="s">
        <v>23</v>
      </c>
      <c r="N183">
        <v>41585</v>
      </c>
      <c r="O183">
        <v>229</v>
      </c>
      <c r="P183">
        <v>369</v>
      </c>
      <c r="Q183">
        <v>140</v>
      </c>
      <c r="R183">
        <v>42</v>
      </c>
      <c r="S183">
        <v>15498</v>
      </c>
      <c r="T183">
        <v>0.04</v>
      </c>
      <c r="U183">
        <v>619.91999999999996</v>
      </c>
      <c r="V183">
        <v>14878.08</v>
      </c>
      <c r="W183">
        <v>50</v>
      </c>
      <c r="X183">
        <v>14928.08</v>
      </c>
    </row>
    <row r="184" spans="1:24" x14ac:dyDescent="0.25">
      <c r="A184" t="s">
        <v>1030</v>
      </c>
      <c r="B184" t="s">
        <v>184</v>
      </c>
      <c r="C184" t="s">
        <v>185</v>
      </c>
      <c r="D184" t="s">
        <v>1834</v>
      </c>
      <c r="E184">
        <v>43774</v>
      </c>
      <c r="F184" t="s">
        <v>1899</v>
      </c>
      <c r="G184" t="s">
        <v>39</v>
      </c>
      <c r="H184" t="s">
        <v>1889</v>
      </c>
      <c r="I184" t="s">
        <v>51</v>
      </c>
      <c r="J184" t="s">
        <v>404</v>
      </c>
      <c r="K184" t="s">
        <v>28</v>
      </c>
      <c r="L184" t="s">
        <v>29</v>
      </c>
      <c r="M184" t="s">
        <v>23</v>
      </c>
      <c r="N184">
        <v>41584</v>
      </c>
      <c r="O184">
        <v>522</v>
      </c>
      <c r="P184">
        <v>985</v>
      </c>
      <c r="Q184">
        <v>463</v>
      </c>
      <c r="R184">
        <v>27</v>
      </c>
      <c r="S184">
        <v>26595</v>
      </c>
      <c r="T184">
        <v>0.1</v>
      </c>
      <c r="U184">
        <v>2659.5</v>
      </c>
      <c r="V184">
        <v>23935.5</v>
      </c>
      <c r="W184">
        <v>482</v>
      </c>
      <c r="X184">
        <v>24417.5</v>
      </c>
    </row>
    <row r="185" spans="1:24" x14ac:dyDescent="0.25">
      <c r="A185" t="s">
        <v>1031</v>
      </c>
      <c r="B185" t="s">
        <v>702</v>
      </c>
      <c r="C185" t="s">
        <v>1848</v>
      </c>
      <c r="D185" t="s">
        <v>1834</v>
      </c>
      <c r="E185">
        <v>43776</v>
      </c>
      <c r="F185" t="s">
        <v>1899</v>
      </c>
      <c r="G185" t="s">
        <v>34</v>
      </c>
      <c r="H185" t="s">
        <v>1891</v>
      </c>
      <c r="I185" t="s">
        <v>26</v>
      </c>
      <c r="J185" t="s">
        <v>41</v>
      </c>
      <c r="K185" t="s">
        <v>28</v>
      </c>
      <c r="L185" t="s">
        <v>29</v>
      </c>
      <c r="M185" t="s">
        <v>69</v>
      </c>
      <c r="N185">
        <v>41586</v>
      </c>
      <c r="O185">
        <v>375</v>
      </c>
      <c r="P185">
        <v>708</v>
      </c>
      <c r="Q185">
        <v>333</v>
      </c>
      <c r="R185">
        <v>29</v>
      </c>
      <c r="S185">
        <v>20532</v>
      </c>
      <c r="T185">
        <v>7.0000000000000007E-2</v>
      </c>
      <c r="U185">
        <v>1437.2400000000002</v>
      </c>
      <c r="V185">
        <v>19094.759999999998</v>
      </c>
      <c r="W185">
        <v>235</v>
      </c>
      <c r="X185">
        <v>19329.759999999998</v>
      </c>
    </row>
    <row r="186" spans="1:24" x14ac:dyDescent="0.25">
      <c r="A186" t="s">
        <v>1032</v>
      </c>
      <c r="B186" t="s">
        <v>724</v>
      </c>
      <c r="C186" t="s">
        <v>1883</v>
      </c>
      <c r="D186" t="s">
        <v>1882</v>
      </c>
      <c r="E186">
        <v>43778</v>
      </c>
      <c r="F186" t="s">
        <v>1882</v>
      </c>
      <c r="G186" t="s">
        <v>34</v>
      </c>
      <c r="H186" t="s">
        <v>1886</v>
      </c>
      <c r="I186" t="s">
        <v>19</v>
      </c>
      <c r="J186" t="s">
        <v>264</v>
      </c>
      <c r="K186" t="s">
        <v>28</v>
      </c>
      <c r="L186" t="s">
        <v>29</v>
      </c>
      <c r="M186" t="s">
        <v>23</v>
      </c>
      <c r="N186">
        <v>41587</v>
      </c>
      <c r="O186">
        <v>332</v>
      </c>
      <c r="P186">
        <v>518</v>
      </c>
      <c r="Q186">
        <v>186</v>
      </c>
      <c r="R186">
        <v>8</v>
      </c>
      <c r="S186">
        <v>4144</v>
      </c>
      <c r="T186">
        <v>0.06</v>
      </c>
      <c r="U186">
        <v>248.64</v>
      </c>
      <c r="V186">
        <v>3895.36</v>
      </c>
      <c r="W186">
        <v>204</v>
      </c>
      <c r="X186">
        <v>4099.3600000000006</v>
      </c>
    </row>
    <row r="187" spans="1:24" x14ac:dyDescent="0.25">
      <c r="A187" t="s">
        <v>1033</v>
      </c>
      <c r="B187" t="s">
        <v>723</v>
      </c>
      <c r="C187" t="s">
        <v>431</v>
      </c>
      <c r="D187" t="s">
        <v>1882</v>
      </c>
      <c r="E187">
        <v>43781</v>
      </c>
      <c r="F187" t="s">
        <v>1882</v>
      </c>
      <c r="G187" t="s">
        <v>39</v>
      </c>
      <c r="H187" t="s">
        <v>1885</v>
      </c>
      <c r="I187" t="s">
        <v>26</v>
      </c>
      <c r="J187" t="s">
        <v>559</v>
      </c>
      <c r="K187" t="s">
        <v>28</v>
      </c>
      <c r="L187" t="s">
        <v>22</v>
      </c>
      <c r="M187" t="s">
        <v>23</v>
      </c>
      <c r="N187">
        <v>41592</v>
      </c>
      <c r="O187">
        <v>337</v>
      </c>
      <c r="P187">
        <v>553</v>
      </c>
      <c r="Q187">
        <v>216</v>
      </c>
      <c r="R187">
        <v>17</v>
      </c>
      <c r="S187">
        <v>9401</v>
      </c>
      <c r="T187">
        <v>0.02</v>
      </c>
      <c r="U187">
        <v>188.02</v>
      </c>
      <c r="V187">
        <v>9212.98</v>
      </c>
      <c r="W187">
        <v>698</v>
      </c>
      <c r="X187">
        <v>9910.98</v>
      </c>
    </row>
    <row r="188" spans="1:24" x14ac:dyDescent="0.25">
      <c r="A188" t="s">
        <v>1034</v>
      </c>
      <c r="B188" t="s">
        <v>639</v>
      </c>
      <c r="C188" t="s">
        <v>1836</v>
      </c>
      <c r="D188" t="s">
        <v>1834</v>
      </c>
      <c r="E188">
        <v>43784</v>
      </c>
      <c r="F188" t="s">
        <v>1899</v>
      </c>
      <c r="G188" t="s">
        <v>25</v>
      </c>
      <c r="H188" t="s">
        <v>1889</v>
      </c>
      <c r="I188" t="s">
        <v>40</v>
      </c>
      <c r="J188" t="s">
        <v>386</v>
      </c>
      <c r="K188" t="s">
        <v>28</v>
      </c>
      <c r="L188" t="s">
        <v>22</v>
      </c>
      <c r="M188" t="s">
        <v>23</v>
      </c>
      <c r="N188">
        <v>41595</v>
      </c>
      <c r="O188">
        <v>1239</v>
      </c>
      <c r="P188">
        <v>1998</v>
      </c>
      <c r="Q188">
        <v>759</v>
      </c>
      <c r="R188">
        <v>47</v>
      </c>
      <c r="S188">
        <v>93906</v>
      </c>
      <c r="T188">
        <v>0.04</v>
      </c>
      <c r="U188">
        <v>3756.2400000000002</v>
      </c>
      <c r="V188">
        <v>90149.759999999995</v>
      </c>
      <c r="W188">
        <v>577</v>
      </c>
      <c r="X188">
        <v>90726.76</v>
      </c>
    </row>
    <row r="189" spans="1:24" x14ac:dyDescent="0.25">
      <c r="A189" t="s">
        <v>1035</v>
      </c>
      <c r="B189" t="s">
        <v>722</v>
      </c>
      <c r="C189" t="s">
        <v>1837</v>
      </c>
      <c r="D189" t="s">
        <v>1834</v>
      </c>
      <c r="E189">
        <v>43785</v>
      </c>
      <c r="F189" t="s">
        <v>1899</v>
      </c>
      <c r="G189" t="s">
        <v>25</v>
      </c>
      <c r="H189" t="s">
        <v>1887</v>
      </c>
      <c r="I189" t="s">
        <v>40</v>
      </c>
      <c r="J189" t="s">
        <v>116</v>
      </c>
      <c r="K189" t="s">
        <v>117</v>
      </c>
      <c r="L189" t="s">
        <v>45</v>
      </c>
      <c r="M189" t="s">
        <v>23</v>
      </c>
      <c r="N189">
        <v>41594</v>
      </c>
      <c r="O189">
        <v>550</v>
      </c>
      <c r="P189">
        <v>1222</v>
      </c>
      <c r="Q189">
        <v>672</v>
      </c>
      <c r="R189">
        <v>27</v>
      </c>
      <c r="S189">
        <v>32994</v>
      </c>
      <c r="T189">
        <v>7.0000000000000007E-2</v>
      </c>
      <c r="U189">
        <v>2309.5800000000004</v>
      </c>
      <c r="V189">
        <v>30684.42</v>
      </c>
      <c r="W189">
        <v>285</v>
      </c>
      <c r="X189">
        <v>30969.42</v>
      </c>
    </row>
    <row r="190" spans="1:24" x14ac:dyDescent="0.25">
      <c r="A190" t="s">
        <v>1036</v>
      </c>
      <c r="B190" t="s">
        <v>450</v>
      </c>
      <c r="C190" t="s">
        <v>1930</v>
      </c>
      <c r="D190" t="s">
        <v>1834</v>
      </c>
      <c r="E190">
        <v>43785</v>
      </c>
      <c r="F190" t="s">
        <v>1899</v>
      </c>
      <c r="G190" t="s">
        <v>39</v>
      </c>
      <c r="H190" t="s">
        <v>1896</v>
      </c>
      <c r="I190" t="s">
        <v>51</v>
      </c>
      <c r="J190" t="s">
        <v>255</v>
      </c>
      <c r="K190" t="s">
        <v>28</v>
      </c>
      <c r="L190" t="s">
        <v>29</v>
      </c>
      <c r="M190" t="s">
        <v>23</v>
      </c>
      <c r="N190">
        <v>41595</v>
      </c>
      <c r="O190">
        <v>176</v>
      </c>
      <c r="P190">
        <v>294</v>
      </c>
      <c r="Q190">
        <v>118</v>
      </c>
      <c r="R190">
        <v>23</v>
      </c>
      <c r="S190">
        <v>6762</v>
      </c>
      <c r="T190">
        <v>7.0000000000000007E-2</v>
      </c>
      <c r="U190">
        <v>473.34000000000003</v>
      </c>
      <c r="V190">
        <v>6288.66</v>
      </c>
      <c r="W190">
        <v>81</v>
      </c>
      <c r="X190">
        <v>6369.66</v>
      </c>
    </row>
    <row r="191" spans="1:24" x14ac:dyDescent="0.25">
      <c r="A191" t="s">
        <v>1037</v>
      </c>
      <c r="B191" t="s">
        <v>150</v>
      </c>
      <c r="C191" t="s">
        <v>1833</v>
      </c>
      <c r="D191" t="s">
        <v>1834</v>
      </c>
      <c r="E191">
        <v>43786</v>
      </c>
      <c r="F191" t="s">
        <v>1899</v>
      </c>
      <c r="G191" t="s">
        <v>25</v>
      </c>
      <c r="H191" t="s">
        <v>1887</v>
      </c>
      <c r="I191" t="s">
        <v>51</v>
      </c>
      <c r="J191" t="s">
        <v>89</v>
      </c>
      <c r="K191" t="s">
        <v>21</v>
      </c>
      <c r="L191" t="s">
        <v>22</v>
      </c>
      <c r="M191" t="s">
        <v>69</v>
      </c>
      <c r="N191">
        <v>41597</v>
      </c>
      <c r="O191">
        <v>3964</v>
      </c>
      <c r="P191">
        <v>15247.999999999998</v>
      </c>
      <c r="Q191">
        <v>11283.999999999998</v>
      </c>
      <c r="R191">
        <v>2</v>
      </c>
      <c r="S191">
        <v>30495.999999999996</v>
      </c>
      <c r="T191">
        <v>0.02</v>
      </c>
      <c r="U191">
        <v>609.91999999999996</v>
      </c>
      <c r="V191">
        <v>29886.079999999998</v>
      </c>
      <c r="W191">
        <v>650</v>
      </c>
      <c r="X191">
        <v>30536.079999999998</v>
      </c>
    </row>
    <row r="192" spans="1:24" x14ac:dyDescent="0.25">
      <c r="A192" t="s">
        <v>1038</v>
      </c>
      <c r="B192" t="s">
        <v>536</v>
      </c>
      <c r="C192" t="s">
        <v>1903</v>
      </c>
      <c r="D192" t="s">
        <v>1882</v>
      </c>
      <c r="E192">
        <v>43786</v>
      </c>
      <c r="F192" t="s">
        <v>1882</v>
      </c>
      <c r="G192" t="s">
        <v>18</v>
      </c>
      <c r="H192" t="s">
        <v>1886</v>
      </c>
      <c r="I192" t="s">
        <v>51</v>
      </c>
      <c r="J192" t="s">
        <v>475</v>
      </c>
      <c r="K192" t="s">
        <v>28</v>
      </c>
      <c r="L192" t="s">
        <v>45</v>
      </c>
      <c r="M192" t="s">
        <v>23</v>
      </c>
      <c r="N192">
        <v>41596</v>
      </c>
      <c r="O192">
        <v>351</v>
      </c>
      <c r="P192">
        <v>857</v>
      </c>
      <c r="Q192">
        <v>506</v>
      </c>
      <c r="R192">
        <v>24</v>
      </c>
      <c r="S192">
        <v>20568</v>
      </c>
      <c r="T192">
        <v>0.06</v>
      </c>
      <c r="U192">
        <v>1234.08</v>
      </c>
      <c r="V192">
        <v>19333.919999999998</v>
      </c>
      <c r="W192">
        <v>614</v>
      </c>
      <c r="X192">
        <v>19947.919999999998</v>
      </c>
    </row>
    <row r="193" spans="1:24" x14ac:dyDescent="0.25">
      <c r="A193" t="s">
        <v>1039</v>
      </c>
      <c r="B193" t="s">
        <v>721</v>
      </c>
      <c r="C193" t="s">
        <v>71</v>
      </c>
      <c r="D193" t="s">
        <v>1882</v>
      </c>
      <c r="E193">
        <v>43786</v>
      </c>
      <c r="F193" t="s">
        <v>1882</v>
      </c>
      <c r="G193" t="s">
        <v>39</v>
      </c>
      <c r="H193" t="s">
        <v>1886</v>
      </c>
      <c r="I193" t="s">
        <v>35</v>
      </c>
      <c r="J193" t="s">
        <v>104</v>
      </c>
      <c r="K193" t="s">
        <v>28</v>
      </c>
      <c r="L193" t="s">
        <v>22</v>
      </c>
      <c r="M193" t="s">
        <v>23</v>
      </c>
      <c r="N193">
        <v>41595</v>
      </c>
      <c r="O193">
        <v>245.00000000000003</v>
      </c>
      <c r="P193">
        <v>389</v>
      </c>
      <c r="Q193">
        <v>143.99999999999997</v>
      </c>
      <c r="R193">
        <v>47</v>
      </c>
      <c r="S193">
        <v>18283</v>
      </c>
      <c r="T193">
        <v>0</v>
      </c>
      <c r="U193">
        <v>0</v>
      </c>
      <c r="V193">
        <v>18283</v>
      </c>
      <c r="W193">
        <v>701</v>
      </c>
      <c r="X193">
        <v>18984</v>
      </c>
    </row>
    <row r="194" spans="1:24" x14ac:dyDescent="0.25">
      <c r="A194" t="s">
        <v>1040</v>
      </c>
      <c r="B194" t="s">
        <v>233</v>
      </c>
      <c r="C194" t="s">
        <v>1916</v>
      </c>
      <c r="D194" t="s">
        <v>1834</v>
      </c>
      <c r="E194">
        <v>43787</v>
      </c>
      <c r="F194" t="s">
        <v>1899</v>
      </c>
      <c r="G194" t="s">
        <v>34</v>
      </c>
      <c r="H194" t="s">
        <v>1888</v>
      </c>
      <c r="I194" t="s">
        <v>19</v>
      </c>
      <c r="J194" t="s">
        <v>88</v>
      </c>
      <c r="K194" t="s">
        <v>28</v>
      </c>
      <c r="L194" t="s">
        <v>29</v>
      </c>
      <c r="M194" t="s">
        <v>23</v>
      </c>
      <c r="N194">
        <v>41598</v>
      </c>
      <c r="O194">
        <v>160</v>
      </c>
      <c r="P194">
        <v>262</v>
      </c>
      <c r="Q194">
        <v>102</v>
      </c>
      <c r="R194">
        <v>26</v>
      </c>
      <c r="S194">
        <v>6812</v>
      </c>
      <c r="T194">
        <v>0.09</v>
      </c>
      <c r="U194">
        <v>613.07999999999993</v>
      </c>
      <c r="V194">
        <v>6198.92</v>
      </c>
      <c r="W194">
        <v>80</v>
      </c>
      <c r="X194">
        <v>6278.92</v>
      </c>
    </row>
    <row r="195" spans="1:24" x14ac:dyDescent="0.25">
      <c r="A195" t="s">
        <v>1041</v>
      </c>
      <c r="B195" t="s">
        <v>535</v>
      </c>
      <c r="C195" t="s">
        <v>1808</v>
      </c>
      <c r="D195" t="s">
        <v>1856</v>
      </c>
      <c r="E195">
        <v>43787</v>
      </c>
      <c r="F195" t="s">
        <v>1856</v>
      </c>
      <c r="G195" t="s">
        <v>39</v>
      </c>
      <c r="H195" t="s">
        <v>1895</v>
      </c>
      <c r="I195" t="s">
        <v>35</v>
      </c>
      <c r="J195" t="s">
        <v>697</v>
      </c>
      <c r="K195" t="s">
        <v>28</v>
      </c>
      <c r="L195" t="s">
        <v>22</v>
      </c>
      <c r="M195" t="s">
        <v>23</v>
      </c>
      <c r="N195">
        <v>41598</v>
      </c>
      <c r="O195">
        <v>2156</v>
      </c>
      <c r="P195">
        <v>3594</v>
      </c>
      <c r="Q195">
        <v>1438</v>
      </c>
      <c r="R195">
        <v>19</v>
      </c>
      <c r="S195">
        <v>68286</v>
      </c>
      <c r="T195">
        <v>0.09</v>
      </c>
      <c r="U195">
        <v>6145.74</v>
      </c>
      <c r="V195">
        <v>62140.26</v>
      </c>
      <c r="W195">
        <v>666</v>
      </c>
      <c r="X195">
        <v>62806.26</v>
      </c>
    </row>
    <row r="196" spans="1:24" x14ac:dyDescent="0.25">
      <c r="A196" t="s">
        <v>1042</v>
      </c>
      <c r="B196" t="s">
        <v>720</v>
      </c>
      <c r="C196" t="s">
        <v>1840</v>
      </c>
      <c r="D196" t="s">
        <v>1834</v>
      </c>
      <c r="E196">
        <v>43788</v>
      </c>
      <c r="F196" t="s">
        <v>1899</v>
      </c>
      <c r="G196" t="s">
        <v>39</v>
      </c>
      <c r="H196" t="s">
        <v>1893</v>
      </c>
      <c r="I196" t="s">
        <v>26</v>
      </c>
      <c r="J196" t="s">
        <v>63</v>
      </c>
      <c r="K196" t="s">
        <v>28</v>
      </c>
      <c r="L196" t="s">
        <v>22</v>
      </c>
      <c r="M196" t="s">
        <v>23</v>
      </c>
      <c r="N196">
        <v>41599</v>
      </c>
      <c r="O196">
        <v>459</v>
      </c>
      <c r="P196">
        <v>728</v>
      </c>
      <c r="Q196">
        <v>269</v>
      </c>
      <c r="R196">
        <v>3</v>
      </c>
      <c r="S196">
        <v>2184</v>
      </c>
      <c r="T196">
        <v>0.01</v>
      </c>
      <c r="U196">
        <v>21.84</v>
      </c>
      <c r="V196">
        <v>2162.16</v>
      </c>
      <c r="W196">
        <v>1115</v>
      </c>
      <c r="X196">
        <v>3277.16</v>
      </c>
    </row>
    <row r="197" spans="1:24" x14ac:dyDescent="0.25">
      <c r="A197" t="s">
        <v>1043</v>
      </c>
      <c r="B197" t="s">
        <v>1927</v>
      </c>
      <c r="C197" t="s">
        <v>1928</v>
      </c>
      <c r="D197" t="s">
        <v>1834</v>
      </c>
      <c r="E197">
        <v>43789</v>
      </c>
      <c r="F197" t="s">
        <v>1899</v>
      </c>
      <c r="G197" t="s">
        <v>25</v>
      </c>
      <c r="H197" t="s">
        <v>1887</v>
      </c>
      <c r="I197" t="s">
        <v>19</v>
      </c>
      <c r="J197" t="s">
        <v>709</v>
      </c>
      <c r="K197" t="s">
        <v>21</v>
      </c>
      <c r="L197" t="s">
        <v>48</v>
      </c>
      <c r="M197" t="s">
        <v>49</v>
      </c>
      <c r="N197">
        <v>41605</v>
      </c>
      <c r="O197">
        <v>7679.0000000000009</v>
      </c>
      <c r="P197">
        <v>11999</v>
      </c>
      <c r="Q197">
        <v>4319.9999999999991</v>
      </c>
      <c r="R197">
        <v>4</v>
      </c>
      <c r="S197">
        <v>47996</v>
      </c>
      <c r="T197">
        <v>0.06</v>
      </c>
      <c r="U197">
        <v>2879.7599999999998</v>
      </c>
      <c r="V197">
        <v>45116.24</v>
      </c>
      <c r="W197">
        <v>1400</v>
      </c>
      <c r="X197">
        <v>46516.24</v>
      </c>
    </row>
    <row r="198" spans="1:24" x14ac:dyDescent="0.25">
      <c r="A198" t="s">
        <v>1044</v>
      </c>
      <c r="B198" t="s">
        <v>376</v>
      </c>
      <c r="C198" t="s">
        <v>71</v>
      </c>
      <c r="D198" t="s">
        <v>1882</v>
      </c>
      <c r="E198">
        <v>43789</v>
      </c>
      <c r="F198" t="s">
        <v>1882</v>
      </c>
      <c r="G198" t="s">
        <v>39</v>
      </c>
      <c r="H198" t="s">
        <v>1886</v>
      </c>
      <c r="I198" t="s">
        <v>40</v>
      </c>
      <c r="J198" t="s">
        <v>421</v>
      </c>
      <c r="K198" t="s">
        <v>28</v>
      </c>
      <c r="L198" t="s">
        <v>29</v>
      </c>
      <c r="M198" t="s">
        <v>23</v>
      </c>
      <c r="N198">
        <v>41599</v>
      </c>
      <c r="O198">
        <v>347</v>
      </c>
      <c r="P198">
        <v>668</v>
      </c>
      <c r="Q198">
        <v>321</v>
      </c>
      <c r="R198">
        <v>15</v>
      </c>
      <c r="S198">
        <v>10020</v>
      </c>
      <c r="T198">
        <v>0.03</v>
      </c>
      <c r="U198">
        <v>300.59999999999997</v>
      </c>
      <c r="V198">
        <v>9719.4</v>
      </c>
      <c r="W198">
        <v>150</v>
      </c>
      <c r="X198">
        <v>9869.4</v>
      </c>
    </row>
    <row r="199" spans="1:24" x14ac:dyDescent="0.25">
      <c r="A199" t="s">
        <v>1045</v>
      </c>
      <c r="B199" t="s">
        <v>719</v>
      </c>
      <c r="C199" t="s">
        <v>305</v>
      </c>
      <c r="D199" t="s">
        <v>1834</v>
      </c>
      <c r="E199">
        <v>43792</v>
      </c>
      <c r="F199" t="s">
        <v>1899</v>
      </c>
      <c r="G199" t="s">
        <v>25</v>
      </c>
      <c r="H199" t="s">
        <v>1889</v>
      </c>
      <c r="I199" t="s">
        <v>40</v>
      </c>
      <c r="J199" t="s">
        <v>511</v>
      </c>
      <c r="K199" t="s">
        <v>117</v>
      </c>
      <c r="L199" t="s">
        <v>45</v>
      </c>
      <c r="M199" t="s">
        <v>23</v>
      </c>
      <c r="N199">
        <v>41602</v>
      </c>
      <c r="O199">
        <v>1138</v>
      </c>
      <c r="P199">
        <v>1864.9999999999998</v>
      </c>
      <c r="Q199">
        <v>726.99999999999977</v>
      </c>
      <c r="R199">
        <v>19</v>
      </c>
      <c r="S199">
        <v>35434.999999999993</v>
      </c>
      <c r="T199">
        <v>7.0000000000000007E-2</v>
      </c>
      <c r="U199">
        <v>2480.4499999999998</v>
      </c>
      <c r="V199">
        <v>32954.549999999996</v>
      </c>
      <c r="W199">
        <v>377</v>
      </c>
      <c r="X199">
        <v>33331.549999999996</v>
      </c>
    </row>
    <row r="200" spans="1:24" x14ac:dyDescent="0.25">
      <c r="A200" t="s">
        <v>1046</v>
      </c>
      <c r="B200" t="s">
        <v>429</v>
      </c>
      <c r="C200" t="s">
        <v>1836</v>
      </c>
      <c r="D200" t="s">
        <v>1834</v>
      </c>
      <c r="E200">
        <v>43792</v>
      </c>
      <c r="F200" t="s">
        <v>1899</v>
      </c>
      <c r="G200" t="s">
        <v>39</v>
      </c>
      <c r="H200" t="s">
        <v>1889</v>
      </c>
      <c r="I200" t="s">
        <v>26</v>
      </c>
      <c r="J200" t="s">
        <v>57</v>
      </c>
      <c r="K200" t="s">
        <v>28</v>
      </c>
      <c r="L200" t="s">
        <v>22</v>
      </c>
      <c r="M200" t="s">
        <v>69</v>
      </c>
      <c r="N200">
        <v>41603</v>
      </c>
      <c r="O200">
        <v>350</v>
      </c>
      <c r="P200">
        <v>574</v>
      </c>
      <c r="Q200">
        <v>224</v>
      </c>
      <c r="R200">
        <v>27</v>
      </c>
      <c r="S200">
        <v>15498</v>
      </c>
      <c r="T200">
        <v>0.08</v>
      </c>
      <c r="U200">
        <v>1239.8399999999999</v>
      </c>
      <c r="V200">
        <v>14258.16</v>
      </c>
      <c r="W200">
        <v>501</v>
      </c>
      <c r="X200">
        <v>14759.16</v>
      </c>
    </row>
    <row r="201" spans="1:24" x14ac:dyDescent="0.25">
      <c r="A201" t="s">
        <v>1047</v>
      </c>
      <c r="B201" t="s">
        <v>208</v>
      </c>
      <c r="C201" t="s">
        <v>209</v>
      </c>
      <c r="D201" t="s">
        <v>1882</v>
      </c>
      <c r="E201">
        <v>43796</v>
      </c>
      <c r="F201" t="s">
        <v>1882</v>
      </c>
      <c r="G201" t="s">
        <v>25</v>
      </c>
      <c r="H201" t="s">
        <v>1885</v>
      </c>
      <c r="I201" t="s">
        <v>51</v>
      </c>
      <c r="J201" t="s">
        <v>311</v>
      </c>
      <c r="K201" t="s">
        <v>21</v>
      </c>
      <c r="L201" t="s">
        <v>22</v>
      </c>
      <c r="M201" t="s">
        <v>23</v>
      </c>
      <c r="N201">
        <v>41607</v>
      </c>
      <c r="O201">
        <v>8159</v>
      </c>
      <c r="P201">
        <v>15999</v>
      </c>
      <c r="Q201">
        <v>7840</v>
      </c>
      <c r="R201">
        <v>50</v>
      </c>
      <c r="S201">
        <v>799950</v>
      </c>
      <c r="T201">
        <v>0.05</v>
      </c>
      <c r="U201">
        <v>39997.5</v>
      </c>
      <c r="V201">
        <v>759952.5</v>
      </c>
      <c r="W201">
        <v>550</v>
      </c>
      <c r="X201">
        <v>760502.5</v>
      </c>
    </row>
    <row r="202" spans="1:24" x14ac:dyDescent="0.25">
      <c r="A202" t="s">
        <v>1048</v>
      </c>
      <c r="B202" t="s">
        <v>600</v>
      </c>
      <c r="C202" t="s">
        <v>1837</v>
      </c>
      <c r="D202" t="s">
        <v>1834</v>
      </c>
      <c r="E202">
        <v>43798</v>
      </c>
      <c r="F202" t="s">
        <v>1899</v>
      </c>
      <c r="G202" t="s">
        <v>39</v>
      </c>
      <c r="H202" t="s">
        <v>1887</v>
      </c>
      <c r="I202" t="s">
        <v>35</v>
      </c>
      <c r="J202" t="s">
        <v>709</v>
      </c>
      <c r="K202" t="s">
        <v>21</v>
      </c>
      <c r="L202" t="s">
        <v>48</v>
      </c>
      <c r="M202" t="s">
        <v>49</v>
      </c>
      <c r="N202">
        <v>41609</v>
      </c>
      <c r="O202">
        <v>7679.0000000000009</v>
      </c>
      <c r="P202">
        <v>11999</v>
      </c>
      <c r="Q202">
        <v>4319.9999999999991</v>
      </c>
      <c r="R202">
        <v>8</v>
      </c>
      <c r="S202">
        <v>95992</v>
      </c>
      <c r="T202">
        <v>0.09</v>
      </c>
      <c r="U202">
        <v>8639.2799999999988</v>
      </c>
      <c r="V202">
        <v>87352.72</v>
      </c>
      <c r="W202">
        <v>1400</v>
      </c>
      <c r="X202">
        <v>88752.72</v>
      </c>
    </row>
    <row r="203" spans="1:24" x14ac:dyDescent="0.25">
      <c r="A203" t="s">
        <v>1049</v>
      </c>
      <c r="B203" t="s">
        <v>576</v>
      </c>
      <c r="C203" t="s">
        <v>54</v>
      </c>
      <c r="D203" t="s">
        <v>1882</v>
      </c>
      <c r="E203">
        <v>43804</v>
      </c>
      <c r="F203" t="s">
        <v>1882</v>
      </c>
      <c r="G203" t="s">
        <v>34</v>
      </c>
      <c r="H203" t="s">
        <v>1886</v>
      </c>
      <c r="I203" t="s">
        <v>40</v>
      </c>
      <c r="J203" t="s">
        <v>190</v>
      </c>
      <c r="K203" t="s">
        <v>28</v>
      </c>
      <c r="L203" t="s">
        <v>45</v>
      </c>
      <c r="M203" t="s">
        <v>69</v>
      </c>
      <c r="N203">
        <v>41615</v>
      </c>
      <c r="O203">
        <v>1680</v>
      </c>
      <c r="P203">
        <v>4097</v>
      </c>
      <c r="Q203">
        <v>2417</v>
      </c>
      <c r="R203">
        <v>49</v>
      </c>
      <c r="S203">
        <v>200753</v>
      </c>
      <c r="T203">
        <v>0.09</v>
      </c>
      <c r="U203">
        <v>18067.77</v>
      </c>
      <c r="V203">
        <v>182685.23</v>
      </c>
      <c r="W203">
        <v>899</v>
      </c>
      <c r="X203">
        <v>183584.23</v>
      </c>
    </row>
    <row r="204" spans="1:24" x14ac:dyDescent="0.25">
      <c r="A204" t="s">
        <v>1050</v>
      </c>
      <c r="B204" t="s">
        <v>1931</v>
      </c>
      <c r="C204" t="s">
        <v>1841</v>
      </c>
      <c r="D204" t="s">
        <v>1834</v>
      </c>
      <c r="E204">
        <v>43807</v>
      </c>
      <c r="F204" t="s">
        <v>1899</v>
      </c>
      <c r="G204" t="s">
        <v>18</v>
      </c>
      <c r="H204" t="s">
        <v>1894</v>
      </c>
      <c r="I204" t="s">
        <v>19</v>
      </c>
      <c r="J204" t="s">
        <v>88</v>
      </c>
      <c r="K204" t="s">
        <v>28</v>
      </c>
      <c r="L204" t="s">
        <v>29</v>
      </c>
      <c r="M204" t="s">
        <v>23</v>
      </c>
      <c r="N204">
        <v>41623</v>
      </c>
      <c r="O204">
        <v>160</v>
      </c>
      <c r="P204">
        <v>262</v>
      </c>
      <c r="Q204">
        <v>102</v>
      </c>
      <c r="R204">
        <v>47</v>
      </c>
      <c r="S204">
        <v>12314</v>
      </c>
      <c r="T204">
        <v>0.1</v>
      </c>
      <c r="U204">
        <v>1231.4000000000001</v>
      </c>
      <c r="V204">
        <v>11082.6</v>
      </c>
      <c r="W204">
        <v>80</v>
      </c>
      <c r="X204">
        <v>11162.6</v>
      </c>
    </row>
    <row r="205" spans="1:24" x14ac:dyDescent="0.25">
      <c r="A205" t="s">
        <v>1051</v>
      </c>
      <c r="B205" t="s">
        <v>509</v>
      </c>
      <c r="C205" t="s">
        <v>314</v>
      </c>
      <c r="D205" t="s">
        <v>1834</v>
      </c>
      <c r="E205">
        <v>43807</v>
      </c>
      <c r="F205" t="s">
        <v>1899</v>
      </c>
      <c r="G205" t="s">
        <v>18</v>
      </c>
      <c r="H205" t="s">
        <v>1892</v>
      </c>
      <c r="I205" t="s">
        <v>26</v>
      </c>
      <c r="J205" t="s">
        <v>294</v>
      </c>
      <c r="K205" t="s">
        <v>28</v>
      </c>
      <c r="L205" t="s">
        <v>29</v>
      </c>
      <c r="M205" t="s">
        <v>23</v>
      </c>
      <c r="N205">
        <v>41616</v>
      </c>
      <c r="O205">
        <v>93</v>
      </c>
      <c r="P205">
        <v>160</v>
      </c>
      <c r="Q205">
        <v>67</v>
      </c>
      <c r="R205">
        <v>25</v>
      </c>
      <c r="S205">
        <v>4000</v>
      </c>
      <c r="T205">
        <v>0.1</v>
      </c>
      <c r="U205">
        <v>400</v>
      </c>
      <c r="V205">
        <v>3600</v>
      </c>
      <c r="W205">
        <v>129</v>
      </c>
      <c r="X205">
        <v>3729</v>
      </c>
    </row>
    <row r="206" spans="1:24" x14ac:dyDescent="0.25">
      <c r="A206" t="s">
        <v>1052</v>
      </c>
      <c r="B206" t="s">
        <v>169</v>
      </c>
      <c r="C206" t="s">
        <v>1928</v>
      </c>
      <c r="D206" t="s">
        <v>1834</v>
      </c>
      <c r="E206">
        <v>43808</v>
      </c>
      <c r="F206" t="s">
        <v>1899</v>
      </c>
      <c r="G206" t="s">
        <v>39</v>
      </c>
      <c r="H206" t="s">
        <v>1887</v>
      </c>
      <c r="I206" t="s">
        <v>51</v>
      </c>
      <c r="J206" t="s">
        <v>121</v>
      </c>
      <c r="K206" t="s">
        <v>28</v>
      </c>
      <c r="L206" t="s">
        <v>29</v>
      </c>
      <c r="M206" t="s">
        <v>23</v>
      </c>
      <c r="N206">
        <v>41617</v>
      </c>
      <c r="O206">
        <v>24</v>
      </c>
      <c r="P206">
        <v>126</v>
      </c>
      <c r="Q206">
        <v>102</v>
      </c>
      <c r="R206">
        <v>9</v>
      </c>
      <c r="S206">
        <v>1134</v>
      </c>
      <c r="T206">
        <v>0.06</v>
      </c>
      <c r="U206">
        <v>68.039999999999992</v>
      </c>
      <c r="V206">
        <v>1065.96</v>
      </c>
      <c r="W206">
        <v>70</v>
      </c>
      <c r="X206">
        <v>1135.96</v>
      </c>
    </row>
    <row r="207" spans="1:24" x14ac:dyDescent="0.25">
      <c r="A207" t="s">
        <v>1053</v>
      </c>
      <c r="B207" t="s">
        <v>335</v>
      </c>
      <c r="C207" t="s">
        <v>1801</v>
      </c>
      <c r="D207" t="s">
        <v>1856</v>
      </c>
      <c r="E207">
        <v>43809</v>
      </c>
      <c r="F207" t="s">
        <v>1856</v>
      </c>
      <c r="G207" t="s">
        <v>34</v>
      </c>
      <c r="H207" t="s">
        <v>1889</v>
      </c>
      <c r="I207" t="s">
        <v>40</v>
      </c>
      <c r="J207" t="s">
        <v>197</v>
      </c>
      <c r="K207" t="s">
        <v>28</v>
      </c>
      <c r="L207" t="s">
        <v>22</v>
      </c>
      <c r="M207" t="s">
        <v>23</v>
      </c>
      <c r="N207">
        <v>41620</v>
      </c>
      <c r="O207">
        <v>365</v>
      </c>
      <c r="P207">
        <v>598</v>
      </c>
      <c r="Q207">
        <v>233</v>
      </c>
      <c r="R207">
        <v>25</v>
      </c>
      <c r="S207">
        <v>14950</v>
      </c>
      <c r="T207">
        <v>0.03</v>
      </c>
      <c r="U207">
        <v>448.5</v>
      </c>
      <c r="V207">
        <v>14501.5</v>
      </c>
      <c r="W207">
        <v>149</v>
      </c>
      <c r="X207">
        <v>14650.5</v>
      </c>
    </row>
    <row r="208" spans="1:24" x14ac:dyDescent="0.25">
      <c r="A208" t="s">
        <v>787</v>
      </c>
      <c r="B208" t="s">
        <v>205</v>
      </c>
      <c r="C208" t="s">
        <v>206</v>
      </c>
      <c r="D208" t="s">
        <v>1882</v>
      </c>
      <c r="E208">
        <v>43810</v>
      </c>
      <c r="F208" t="s">
        <v>1882</v>
      </c>
      <c r="G208" t="s">
        <v>18</v>
      </c>
      <c r="H208" t="s">
        <v>1885</v>
      </c>
      <c r="I208" t="s">
        <v>19</v>
      </c>
      <c r="J208" t="s">
        <v>250</v>
      </c>
      <c r="K208" t="s">
        <v>28</v>
      </c>
      <c r="L208" t="s">
        <v>22</v>
      </c>
      <c r="M208" t="s">
        <v>23</v>
      </c>
      <c r="N208">
        <v>41621</v>
      </c>
      <c r="O208">
        <v>533</v>
      </c>
      <c r="P208">
        <v>860</v>
      </c>
      <c r="Q208">
        <v>327</v>
      </c>
      <c r="R208">
        <v>6</v>
      </c>
      <c r="S208">
        <v>5160</v>
      </c>
      <c r="T208">
        <v>0.04</v>
      </c>
      <c r="U208">
        <v>206.4</v>
      </c>
      <c r="V208">
        <v>4953.6000000000004</v>
      </c>
      <c r="W208">
        <v>619</v>
      </c>
      <c r="X208">
        <v>5572.6</v>
      </c>
    </row>
    <row r="209" spans="1:24" x14ac:dyDescent="0.25">
      <c r="A209" t="s">
        <v>788</v>
      </c>
      <c r="B209" t="s">
        <v>205</v>
      </c>
      <c r="C209" t="s">
        <v>206</v>
      </c>
      <c r="D209" t="s">
        <v>1882</v>
      </c>
      <c r="E209">
        <v>43810</v>
      </c>
      <c r="F209" t="s">
        <v>1882</v>
      </c>
      <c r="G209" t="s">
        <v>18</v>
      </c>
      <c r="H209" t="s">
        <v>1885</v>
      </c>
      <c r="I209" t="s">
        <v>19</v>
      </c>
      <c r="J209" t="s">
        <v>164</v>
      </c>
      <c r="K209" t="s">
        <v>28</v>
      </c>
      <c r="L209" t="s">
        <v>29</v>
      </c>
      <c r="M209" t="s">
        <v>23</v>
      </c>
      <c r="N209">
        <v>41623</v>
      </c>
      <c r="O209">
        <v>229</v>
      </c>
      <c r="P209">
        <v>358</v>
      </c>
      <c r="Q209">
        <v>129</v>
      </c>
      <c r="R209">
        <v>30</v>
      </c>
      <c r="S209">
        <v>10740</v>
      </c>
      <c r="T209">
        <v>0.01</v>
      </c>
      <c r="U209">
        <v>107.4</v>
      </c>
      <c r="V209">
        <v>10632.6</v>
      </c>
      <c r="W209">
        <v>163</v>
      </c>
      <c r="X209">
        <v>10795.6</v>
      </c>
    </row>
    <row r="210" spans="1:24" x14ac:dyDescent="0.25">
      <c r="A210" t="s">
        <v>1054</v>
      </c>
      <c r="B210" t="s">
        <v>1932</v>
      </c>
      <c r="C210" t="s">
        <v>1866</v>
      </c>
      <c r="D210" t="s">
        <v>1834</v>
      </c>
      <c r="E210">
        <v>43810</v>
      </c>
      <c r="F210" t="s">
        <v>1899</v>
      </c>
      <c r="G210" t="s">
        <v>39</v>
      </c>
      <c r="H210" t="s">
        <v>1892</v>
      </c>
      <c r="I210" t="s">
        <v>19</v>
      </c>
      <c r="J210" t="s">
        <v>593</v>
      </c>
      <c r="K210" t="s">
        <v>28</v>
      </c>
      <c r="L210" t="s">
        <v>22</v>
      </c>
      <c r="M210" t="s">
        <v>23</v>
      </c>
      <c r="N210">
        <v>41623</v>
      </c>
      <c r="O210">
        <v>1838</v>
      </c>
      <c r="P210">
        <v>2917</v>
      </c>
      <c r="Q210">
        <v>1079</v>
      </c>
      <c r="R210">
        <v>16</v>
      </c>
      <c r="S210">
        <v>46672</v>
      </c>
      <c r="T210">
        <v>7.0000000000000007E-2</v>
      </c>
      <c r="U210">
        <v>3267.0400000000004</v>
      </c>
      <c r="V210">
        <v>43404.959999999999</v>
      </c>
      <c r="W210">
        <v>627</v>
      </c>
      <c r="X210">
        <v>44031.96</v>
      </c>
    </row>
    <row r="211" spans="1:24" x14ac:dyDescent="0.25">
      <c r="A211" t="s">
        <v>1055</v>
      </c>
      <c r="B211" t="s">
        <v>517</v>
      </c>
      <c r="C211" t="s">
        <v>1844</v>
      </c>
      <c r="D211" t="s">
        <v>1834</v>
      </c>
      <c r="E211">
        <v>43812</v>
      </c>
      <c r="F211" t="s">
        <v>1899</v>
      </c>
      <c r="G211" t="s">
        <v>25</v>
      </c>
      <c r="H211" t="s">
        <v>1891</v>
      </c>
      <c r="I211" t="s">
        <v>40</v>
      </c>
      <c r="J211" t="s">
        <v>93</v>
      </c>
      <c r="K211" t="s">
        <v>28</v>
      </c>
      <c r="L211" t="s">
        <v>22</v>
      </c>
      <c r="M211" t="s">
        <v>23</v>
      </c>
      <c r="N211">
        <v>41622</v>
      </c>
      <c r="O211">
        <v>375</v>
      </c>
      <c r="P211">
        <v>577</v>
      </c>
      <c r="Q211">
        <v>202</v>
      </c>
      <c r="R211">
        <v>9</v>
      </c>
      <c r="S211">
        <v>5193</v>
      </c>
      <c r="T211">
        <v>0</v>
      </c>
      <c r="U211">
        <v>0</v>
      </c>
      <c r="V211">
        <v>5193</v>
      </c>
      <c r="W211">
        <v>497</v>
      </c>
      <c r="X211">
        <v>5690</v>
      </c>
    </row>
    <row r="212" spans="1:24" x14ac:dyDescent="0.25">
      <c r="A212" t="s">
        <v>1056</v>
      </c>
      <c r="B212" t="s">
        <v>131</v>
      </c>
      <c r="C212" t="s">
        <v>1858</v>
      </c>
      <c r="D212" t="s">
        <v>1834</v>
      </c>
      <c r="E212">
        <v>43812</v>
      </c>
      <c r="F212" t="s">
        <v>1899</v>
      </c>
      <c r="G212" t="s">
        <v>39</v>
      </c>
      <c r="H212" t="s">
        <v>1887</v>
      </c>
      <c r="I212" t="s">
        <v>51</v>
      </c>
      <c r="J212" t="s">
        <v>260</v>
      </c>
      <c r="K212" t="s">
        <v>28</v>
      </c>
      <c r="L212" t="s">
        <v>29</v>
      </c>
      <c r="M212" t="s">
        <v>23</v>
      </c>
      <c r="N212">
        <v>41623</v>
      </c>
      <c r="O212">
        <v>192</v>
      </c>
      <c r="P212">
        <v>326</v>
      </c>
      <c r="Q212">
        <v>134</v>
      </c>
      <c r="R212">
        <v>6</v>
      </c>
      <c r="S212">
        <v>1956</v>
      </c>
      <c r="T212">
        <v>0.01</v>
      </c>
      <c r="U212">
        <v>19.559999999999999</v>
      </c>
      <c r="V212">
        <v>1936.44</v>
      </c>
      <c r="W212">
        <v>186</v>
      </c>
      <c r="X212">
        <v>2122.44</v>
      </c>
    </row>
    <row r="213" spans="1:24" x14ac:dyDescent="0.25">
      <c r="A213" t="s">
        <v>1057</v>
      </c>
      <c r="B213" t="s">
        <v>268</v>
      </c>
      <c r="C213" t="s">
        <v>209</v>
      </c>
      <c r="D213" t="s">
        <v>1882</v>
      </c>
      <c r="E213">
        <v>43815</v>
      </c>
      <c r="F213" t="s">
        <v>1882</v>
      </c>
      <c r="G213" t="s">
        <v>34</v>
      </c>
      <c r="H213" t="s">
        <v>1885</v>
      </c>
      <c r="I213" t="s">
        <v>51</v>
      </c>
      <c r="J213" t="s">
        <v>284</v>
      </c>
      <c r="K213" t="s">
        <v>28</v>
      </c>
      <c r="L213" t="s">
        <v>22</v>
      </c>
      <c r="M213" t="s">
        <v>23</v>
      </c>
      <c r="N213">
        <v>41627</v>
      </c>
      <c r="O213">
        <v>229</v>
      </c>
      <c r="P213">
        <v>369</v>
      </c>
      <c r="Q213">
        <v>140</v>
      </c>
      <c r="R213">
        <v>45</v>
      </c>
      <c r="S213">
        <v>16605</v>
      </c>
      <c r="T213">
        <v>0.08</v>
      </c>
      <c r="U213">
        <v>1328.4</v>
      </c>
      <c r="V213">
        <v>15276.6</v>
      </c>
      <c r="W213">
        <v>50</v>
      </c>
      <c r="X213">
        <v>15326.6</v>
      </c>
    </row>
    <row r="214" spans="1:24" x14ac:dyDescent="0.25">
      <c r="A214" t="s">
        <v>1058</v>
      </c>
      <c r="B214" t="s">
        <v>718</v>
      </c>
      <c r="C214" t="s">
        <v>147</v>
      </c>
      <c r="D214" t="s">
        <v>1834</v>
      </c>
      <c r="E214">
        <v>43816</v>
      </c>
      <c r="F214" t="s">
        <v>1899</v>
      </c>
      <c r="G214" t="s">
        <v>39</v>
      </c>
      <c r="H214" t="s">
        <v>1895</v>
      </c>
      <c r="I214" t="s">
        <v>51</v>
      </c>
      <c r="J214" t="s">
        <v>250</v>
      </c>
      <c r="K214" t="s">
        <v>28</v>
      </c>
      <c r="L214" t="s">
        <v>22</v>
      </c>
      <c r="M214" t="s">
        <v>23</v>
      </c>
      <c r="N214">
        <v>41627</v>
      </c>
      <c r="O214">
        <v>533</v>
      </c>
      <c r="P214">
        <v>860</v>
      </c>
      <c r="Q214">
        <v>327</v>
      </c>
      <c r="R214">
        <v>23</v>
      </c>
      <c r="S214">
        <v>19780</v>
      </c>
      <c r="T214">
        <v>0.02</v>
      </c>
      <c r="U214">
        <v>395.6</v>
      </c>
      <c r="V214">
        <v>19384.400000000001</v>
      </c>
      <c r="W214">
        <v>619</v>
      </c>
      <c r="X214">
        <v>20003.400000000001</v>
      </c>
    </row>
    <row r="215" spans="1:24" x14ac:dyDescent="0.25">
      <c r="A215" t="s">
        <v>1059</v>
      </c>
      <c r="B215" t="s">
        <v>605</v>
      </c>
      <c r="C215" t="s">
        <v>206</v>
      </c>
      <c r="D215" t="s">
        <v>1882</v>
      </c>
      <c r="E215">
        <v>43818</v>
      </c>
      <c r="F215" t="s">
        <v>1882</v>
      </c>
      <c r="G215" t="s">
        <v>25</v>
      </c>
      <c r="H215" t="s">
        <v>1885</v>
      </c>
      <c r="I215" t="s">
        <v>35</v>
      </c>
      <c r="J215" t="s">
        <v>493</v>
      </c>
      <c r="K215" t="s">
        <v>21</v>
      </c>
      <c r="L215" t="s">
        <v>22</v>
      </c>
      <c r="M215" t="s">
        <v>23</v>
      </c>
      <c r="N215">
        <v>41629</v>
      </c>
      <c r="O215">
        <v>4211</v>
      </c>
      <c r="P215">
        <v>8098</v>
      </c>
      <c r="Q215">
        <v>3887</v>
      </c>
      <c r="R215">
        <v>13</v>
      </c>
      <c r="S215">
        <v>105274</v>
      </c>
      <c r="T215">
        <v>0.03</v>
      </c>
      <c r="U215">
        <v>3158.22</v>
      </c>
      <c r="V215">
        <v>102115.78</v>
      </c>
      <c r="W215">
        <v>718</v>
      </c>
      <c r="X215">
        <v>102833.78</v>
      </c>
    </row>
    <row r="216" spans="1:24" x14ac:dyDescent="0.25">
      <c r="A216" t="s">
        <v>1060</v>
      </c>
      <c r="B216" t="s">
        <v>516</v>
      </c>
      <c r="C216" t="s">
        <v>1840</v>
      </c>
      <c r="D216" t="s">
        <v>1834</v>
      </c>
      <c r="E216">
        <v>43822</v>
      </c>
      <c r="F216" t="s">
        <v>1899</v>
      </c>
      <c r="G216" t="s">
        <v>34</v>
      </c>
      <c r="H216" t="s">
        <v>1893</v>
      </c>
      <c r="I216" t="s">
        <v>51</v>
      </c>
      <c r="J216" t="s">
        <v>89</v>
      </c>
      <c r="K216" t="s">
        <v>21</v>
      </c>
      <c r="L216" t="s">
        <v>22</v>
      </c>
      <c r="M216" t="s">
        <v>23</v>
      </c>
      <c r="N216">
        <v>41633</v>
      </c>
      <c r="O216">
        <v>3964</v>
      </c>
      <c r="P216">
        <v>15247.999999999998</v>
      </c>
      <c r="Q216">
        <v>11283.999999999998</v>
      </c>
      <c r="R216">
        <v>41</v>
      </c>
      <c r="S216">
        <v>625167.99999999988</v>
      </c>
      <c r="T216">
        <v>7.0000000000000007E-2</v>
      </c>
      <c r="U216">
        <v>43761.759999999995</v>
      </c>
      <c r="V216">
        <v>581406.23999999987</v>
      </c>
      <c r="W216">
        <v>650</v>
      </c>
      <c r="X216">
        <v>582056.23999999987</v>
      </c>
    </row>
    <row r="217" spans="1:24" x14ac:dyDescent="0.25">
      <c r="A217" t="s">
        <v>1061</v>
      </c>
      <c r="B217" t="s">
        <v>717</v>
      </c>
      <c r="C217" t="s">
        <v>1914</v>
      </c>
      <c r="D217" t="s">
        <v>1882</v>
      </c>
      <c r="E217">
        <v>43822</v>
      </c>
      <c r="F217" t="s">
        <v>1882</v>
      </c>
      <c r="G217" t="s">
        <v>18</v>
      </c>
      <c r="H217" t="s">
        <v>1886</v>
      </c>
      <c r="I217" t="s">
        <v>26</v>
      </c>
      <c r="J217" t="s">
        <v>249</v>
      </c>
      <c r="K217" t="s">
        <v>28</v>
      </c>
      <c r="L217" t="s">
        <v>22</v>
      </c>
      <c r="M217" t="s">
        <v>23</v>
      </c>
      <c r="N217">
        <v>41631</v>
      </c>
      <c r="O217">
        <v>314</v>
      </c>
      <c r="P217">
        <v>491</v>
      </c>
      <c r="Q217">
        <v>177</v>
      </c>
      <c r="R217">
        <v>12</v>
      </c>
      <c r="S217">
        <v>5892</v>
      </c>
      <c r="T217">
        <v>0.04</v>
      </c>
      <c r="U217">
        <v>235.68</v>
      </c>
      <c r="V217">
        <v>5656.32</v>
      </c>
      <c r="W217">
        <v>50</v>
      </c>
      <c r="X217">
        <v>5706.32</v>
      </c>
    </row>
    <row r="218" spans="1:24" x14ac:dyDescent="0.25">
      <c r="A218" t="s">
        <v>1062</v>
      </c>
      <c r="B218" t="s">
        <v>299</v>
      </c>
      <c r="C218" t="s">
        <v>300</v>
      </c>
      <c r="D218" t="s">
        <v>1834</v>
      </c>
      <c r="E218">
        <v>43826</v>
      </c>
      <c r="F218" t="s">
        <v>1899</v>
      </c>
      <c r="G218" t="s">
        <v>18</v>
      </c>
      <c r="H218" t="s">
        <v>1890</v>
      </c>
      <c r="I218" t="s">
        <v>19</v>
      </c>
      <c r="J218" t="s">
        <v>593</v>
      </c>
      <c r="K218" t="s">
        <v>28</v>
      </c>
      <c r="L218" t="s">
        <v>22</v>
      </c>
      <c r="M218" t="s">
        <v>23</v>
      </c>
      <c r="N218">
        <v>41637</v>
      </c>
      <c r="O218">
        <v>1838</v>
      </c>
      <c r="P218">
        <v>2917</v>
      </c>
      <c r="Q218">
        <v>1079</v>
      </c>
      <c r="R218">
        <v>37</v>
      </c>
      <c r="S218">
        <v>107929</v>
      </c>
      <c r="T218">
        <v>0.09</v>
      </c>
      <c r="U218">
        <v>9713.6099999999988</v>
      </c>
      <c r="V218">
        <v>98215.39</v>
      </c>
      <c r="W218">
        <v>627</v>
      </c>
      <c r="X218">
        <v>98842.39</v>
      </c>
    </row>
    <row r="219" spans="1:24" x14ac:dyDescent="0.25">
      <c r="A219" t="s">
        <v>1063</v>
      </c>
      <c r="B219" t="s">
        <v>324</v>
      </c>
      <c r="C219" t="s">
        <v>135</v>
      </c>
      <c r="D219" t="s">
        <v>1834</v>
      </c>
      <c r="E219">
        <v>43828</v>
      </c>
      <c r="F219" t="s">
        <v>1899</v>
      </c>
      <c r="G219" t="s">
        <v>25</v>
      </c>
      <c r="H219" t="s">
        <v>1895</v>
      </c>
      <c r="I219" t="s">
        <v>26</v>
      </c>
      <c r="J219" t="s">
        <v>1912</v>
      </c>
      <c r="K219" t="s">
        <v>28</v>
      </c>
      <c r="L219" t="s">
        <v>29</v>
      </c>
      <c r="M219" t="s">
        <v>23</v>
      </c>
      <c r="N219">
        <v>41638</v>
      </c>
      <c r="O219">
        <v>239</v>
      </c>
      <c r="P219">
        <v>426</v>
      </c>
      <c r="Q219">
        <v>187</v>
      </c>
      <c r="R219">
        <v>26</v>
      </c>
      <c r="S219">
        <v>11076</v>
      </c>
      <c r="T219">
        <v>0.1</v>
      </c>
      <c r="U219">
        <v>1107.6000000000001</v>
      </c>
      <c r="V219">
        <v>9968.4</v>
      </c>
      <c r="W219">
        <v>120</v>
      </c>
      <c r="X219">
        <v>10088.4</v>
      </c>
    </row>
    <row r="220" spans="1:24" x14ac:dyDescent="0.25">
      <c r="A220" t="s">
        <v>1064</v>
      </c>
      <c r="B220" t="s">
        <v>248</v>
      </c>
      <c r="C220" t="s">
        <v>1845</v>
      </c>
      <c r="D220" t="s">
        <v>1834</v>
      </c>
      <c r="E220">
        <v>43828</v>
      </c>
      <c r="F220" t="s">
        <v>1899</v>
      </c>
      <c r="G220" t="s">
        <v>34</v>
      </c>
      <c r="H220" t="s">
        <v>1891</v>
      </c>
      <c r="I220" t="s">
        <v>40</v>
      </c>
      <c r="J220" t="s">
        <v>85</v>
      </c>
      <c r="K220" t="s">
        <v>21</v>
      </c>
      <c r="L220" t="s">
        <v>22</v>
      </c>
      <c r="M220" t="s">
        <v>23</v>
      </c>
      <c r="N220">
        <v>41638</v>
      </c>
      <c r="O220">
        <v>6059</v>
      </c>
      <c r="P220">
        <v>10098</v>
      </c>
      <c r="Q220">
        <v>4039</v>
      </c>
      <c r="R220">
        <v>1</v>
      </c>
      <c r="S220">
        <v>10098</v>
      </c>
      <c r="T220">
        <v>0.1</v>
      </c>
      <c r="U220">
        <v>1009.8000000000001</v>
      </c>
      <c r="V220">
        <v>9088.2000000000007</v>
      </c>
      <c r="W220">
        <v>718</v>
      </c>
      <c r="X220">
        <v>9806.2000000000007</v>
      </c>
    </row>
    <row r="221" spans="1:24" x14ac:dyDescent="0.25">
      <c r="A221" t="s">
        <v>1065</v>
      </c>
      <c r="B221" t="s">
        <v>716</v>
      </c>
      <c r="C221" t="s">
        <v>480</v>
      </c>
      <c r="D221" t="s">
        <v>1834</v>
      </c>
      <c r="E221">
        <v>43829</v>
      </c>
      <c r="F221" t="s">
        <v>1899</v>
      </c>
      <c r="G221" t="s">
        <v>34</v>
      </c>
      <c r="H221" t="s">
        <v>1891</v>
      </c>
      <c r="I221" t="s">
        <v>35</v>
      </c>
      <c r="J221" t="s">
        <v>368</v>
      </c>
      <c r="K221" t="s">
        <v>28</v>
      </c>
      <c r="L221" t="s">
        <v>45</v>
      </c>
      <c r="M221" t="s">
        <v>23</v>
      </c>
      <c r="N221">
        <v>41639</v>
      </c>
      <c r="O221">
        <v>409.99999999999994</v>
      </c>
      <c r="P221">
        <v>931</v>
      </c>
      <c r="Q221">
        <v>521</v>
      </c>
      <c r="R221">
        <v>18</v>
      </c>
      <c r="S221">
        <v>16758</v>
      </c>
      <c r="T221">
        <v>0.01</v>
      </c>
      <c r="U221">
        <v>167.58</v>
      </c>
      <c r="V221">
        <v>16590.419999999998</v>
      </c>
      <c r="W221">
        <v>398</v>
      </c>
      <c r="X221">
        <v>16988.419999999998</v>
      </c>
    </row>
    <row r="222" spans="1:24" x14ac:dyDescent="0.25">
      <c r="A222" t="s">
        <v>1066</v>
      </c>
      <c r="B222" t="s">
        <v>576</v>
      </c>
      <c r="C222" t="s">
        <v>54</v>
      </c>
      <c r="D222" t="s">
        <v>1882</v>
      </c>
      <c r="E222">
        <v>43829</v>
      </c>
      <c r="F222" t="s">
        <v>1882</v>
      </c>
      <c r="G222" t="s">
        <v>34</v>
      </c>
      <c r="H222" t="s">
        <v>1886</v>
      </c>
      <c r="I222" t="s">
        <v>19</v>
      </c>
      <c r="J222" t="s">
        <v>32</v>
      </c>
      <c r="K222" t="s">
        <v>28</v>
      </c>
      <c r="L222" t="s">
        <v>22</v>
      </c>
      <c r="M222" t="s">
        <v>23</v>
      </c>
      <c r="N222">
        <v>41638</v>
      </c>
      <c r="O222">
        <v>1364</v>
      </c>
      <c r="P222">
        <v>2098</v>
      </c>
      <c r="Q222">
        <v>734</v>
      </c>
      <c r="R222">
        <v>23</v>
      </c>
      <c r="S222">
        <v>48254</v>
      </c>
      <c r="T222">
        <v>0.03</v>
      </c>
      <c r="U222">
        <v>1447.62</v>
      </c>
      <c r="V222">
        <v>46806.38</v>
      </c>
      <c r="W222">
        <v>149</v>
      </c>
      <c r="X222">
        <v>46955.38</v>
      </c>
    </row>
    <row r="223" spans="1:24" x14ac:dyDescent="0.25">
      <c r="A223" t="s">
        <v>789</v>
      </c>
      <c r="B223" t="s">
        <v>161</v>
      </c>
      <c r="C223" t="s">
        <v>1930</v>
      </c>
      <c r="D223" t="s">
        <v>1834</v>
      </c>
      <c r="E223">
        <v>43834</v>
      </c>
      <c r="F223" t="s">
        <v>1899</v>
      </c>
      <c r="G223" t="s">
        <v>25</v>
      </c>
      <c r="H223" t="s">
        <v>1896</v>
      </c>
      <c r="I223" t="s">
        <v>51</v>
      </c>
      <c r="J223" t="s">
        <v>350</v>
      </c>
      <c r="K223" t="s">
        <v>28</v>
      </c>
      <c r="L223" t="s">
        <v>22</v>
      </c>
      <c r="M223" t="s">
        <v>23</v>
      </c>
      <c r="N223">
        <v>41645</v>
      </c>
      <c r="O223">
        <v>352</v>
      </c>
      <c r="P223">
        <v>558</v>
      </c>
      <c r="Q223">
        <v>206</v>
      </c>
      <c r="R223">
        <v>49</v>
      </c>
      <c r="S223">
        <v>27342</v>
      </c>
      <c r="T223">
        <v>0.02</v>
      </c>
      <c r="U223">
        <v>546.84</v>
      </c>
      <c r="V223">
        <v>26795.16</v>
      </c>
      <c r="W223">
        <v>299</v>
      </c>
      <c r="X223">
        <v>27094.16</v>
      </c>
    </row>
    <row r="224" spans="1:24" x14ac:dyDescent="0.25">
      <c r="A224" t="s">
        <v>790</v>
      </c>
      <c r="B224" t="s">
        <v>161</v>
      </c>
      <c r="C224" t="s">
        <v>1930</v>
      </c>
      <c r="D224" t="s">
        <v>1834</v>
      </c>
      <c r="E224">
        <v>43834</v>
      </c>
      <c r="F224" t="s">
        <v>1899</v>
      </c>
      <c r="G224" t="s">
        <v>25</v>
      </c>
      <c r="H224" t="s">
        <v>1896</v>
      </c>
      <c r="I224" t="s">
        <v>51</v>
      </c>
      <c r="J224" t="s">
        <v>611</v>
      </c>
      <c r="K224" t="s">
        <v>28</v>
      </c>
      <c r="L224" t="s">
        <v>22</v>
      </c>
      <c r="M224" t="s">
        <v>23</v>
      </c>
      <c r="N224">
        <v>41644</v>
      </c>
      <c r="O224">
        <v>2218</v>
      </c>
      <c r="P224">
        <v>5410</v>
      </c>
      <c r="Q224">
        <v>3192</v>
      </c>
      <c r="R224">
        <v>42</v>
      </c>
      <c r="S224">
        <v>227220</v>
      </c>
      <c r="T224">
        <v>0.02</v>
      </c>
      <c r="U224">
        <v>4544.4000000000005</v>
      </c>
      <c r="V224">
        <v>222675.6</v>
      </c>
      <c r="W224">
        <v>1998.9999999999998</v>
      </c>
      <c r="X224">
        <v>224674.6</v>
      </c>
    </row>
    <row r="225" spans="1:24" x14ac:dyDescent="0.25">
      <c r="A225" t="s">
        <v>1067</v>
      </c>
      <c r="B225" t="s">
        <v>301</v>
      </c>
      <c r="C225" t="s">
        <v>1843</v>
      </c>
      <c r="D225" t="s">
        <v>1834</v>
      </c>
      <c r="E225">
        <v>43837</v>
      </c>
      <c r="F225" t="s">
        <v>1899</v>
      </c>
      <c r="G225" t="s">
        <v>18</v>
      </c>
      <c r="H225" t="s">
        <v>1892</v>
      </c>
      <c r="I225" t="s">
        <v>35</v>
      </c>
      <c r="J225" t="s">
        <v>1923</v>
      </c>
      <c r="K225" t="s">
        <v>28</v>
      </c>
      <c r="L225" t="s">
        <v>22</v>
      </c>
      <c r="M225" t="s">
        <v>23</v>
      </c>
      <c r="N225">
        <v>41646</v>
      </c>
      <c r="O225">
        <v>6773</v>
      </c>
      <c r="P225">
        <v>16520</v>
      </c>
      <c r="Q225">
        <v>9747</v>
      </c>
      <c r="R225">
        <v>49</v>
      </c>
      <c r="S225">
        <v>809480</v>
      </c>
      <c r="T225">
        <v>0.05</v>
      </c>
      <c r="U225">
        <v>40474</v>
      </c>
      <c r="V225">
        <v>769006</v>
      </c>
      <c r="W225">
        <v>1998.9999999999998</v>
      </c>
      <c r="X225">
        <v>771005</v>
      </c>
    </row>
    <row r="226" spans="1:24" x14ac:dyDescent="0.25">
      <c r="A226" t="s">
        <v>1068</v>
      </c>
      <c r="B226" t="s">
        <v>715</v>
      </c>
      <c r="C226" t="s">
        <v>381</v>
      </c>
      <c r="D226" t="s">
        <v>1834</v>
      </c>
      <c r="E226">
        <v>43837</v>
      </c>
      <c r="F226" t="s">
        <v>1899</v>
      </c>
      <c r="G226" t="s">
        <v>18</v>
      </c>
      <c r="H226" t="s">
        <v>1896</v>
      </c>
      <c r="I226" t="s">
        <v>26</v>
      </c>
      <c r="J226" t="s">
        <v>229</v>
      </c>
      <c r="K226" t="s">
        <v>28</v>
      </c>
      <c r="L226" t="s">
        <v>29</v>
      </c>
      <c r="M226" t="s">
        <v>23</v>
      </c>
      <c r="N226">
        <v>41647</v>
      </c>
      <c r="O226">
        <v>231</v>
      </c>
      <c r="P226">
        <v>378</v>
      </c>
      <c r="Q226">
        <v>147</v>
      </c>
      <c r="R226">
        <v>47</v>
      </c>
      <c r="S226">
        <v>17766</v>
      </c>
      <c r="T226">
        <v>0.02</v>
      </c>
      <c r="U226">
        <v>355.32</v>
      </c>
      <c r="V226">
        <v>17410.68</v>
      </c>
      <c r="W226">
        <v>71</v>
      </c>
      <c r="X226">
        <v>17481.68</v>
      </c>
    </row>
    <row r="227" spans="1:24" x14ac:dyDescent="0.25">
      <c r="A227" t="s">
        <v>1069</v>
      </c>
      <c r="B227" t="s">
        <v>399</v>
      </c>
      <c r="C227" t="s">
        <v>147</v>
      </c>
      <c r="D227" t="s">
        <v>1834</v>
      </c>
      <c r="E227">
        <v>43838</v>
      </c>
      <c r="F227" t="s">
        <v>1899</v>
      </c>
      <c r="G227" t="s">
        <v>34</v>
      </c>
      <c r="H227" t="s">
        <v>1895</v>
      </c>
      <c r="I227" t="s">
        <v>19</v>
      </c>
      <c r="J227" t="s">
        <v>237</v>
      </c>
      <c r="K227" t="s">
        <v>28</v>
      </c>
      <c r="L227" t="s">
        <v>22</v>
      </c>
      <c r="M227" t="s">
        <v>23</v>
      </c>
      <c r="N227">
        <v>41654</v>
      </c>
      <c r="O227">
        <v>1388</v>
      </c>
      <c r="P227">
        <v>2238</v>
      </c>
      <c r="Q227">
        <v>850</v>
      </c>
      <c r="R227">
        <v>21</v>
      </c>
      <c r="S227">
        <v>46998</v>
      </c>
      <c r="T227">
        <v>0.04</v>
      </c>
      <c r="U227">
        <v>1879.92</v>
      </c>
      <c r="V227">
        <v>45118.080000000002</v>
      </c>
      <c r="W227">
        <v>1510</v>
      </c>
      <c r="X227">
        <v>46628.08</v>
      </c>
    </row>
    <row r="228" spans="1:24" x14ac:dyDescent="0.25">
      <c r="A228" t="s">
        <v>1070</v>
      </c>
      <c r="B228" t="s">
        <v>213</v>
      </c>
      <c r="C228" t="s">
        <v>178</v>
      </c>
      <c r="D228" t="s">
        <v>1882</v>
      </c>
      <c r="E228">
        <v>43838</v>
      </c>
      <c r="F228" t="s">
        <v>1882</v>
      </c>
      <c r="G228" t="s">
        <v>39</v>
      </c>
      <c r="H228" t="s">
        <v>1885</v>
      </c>
      <c r="I228" t="s">
        <v>19</v>
      </c>
      <c r="J228" t="s">
        <v>192</v>
      </c>
      <c r="K228" t="s">
        <v>28</v>
      </c>
      <c r="L228" t="s">
        <v>29</v>
      </c>
      <c r="M228" t="s">
        <v>23</v>
      </c>
      <c r="N228">
        <v>41651</v>
      </c>
      <c r="O228">
        <v>130</v>
      </c>
      <c r="P228">
        <v>288</v>
      </c>
      <c r="Q228">
        <v>158</v>
      </c>
      <c r="R228">
        <v>46</v>
      </c>
      <c r="S228">
        <v>13248</v>
      </c>
      <c r="T228">
        <v>0.04</v>
      </c>
      <c r="U228">
        <v>529.91999999999996</v>
      </c>
      <c r="V228">
        <v>12718.08</v>
      </c>
      <c r="W228">
        <v>101</v>
      </c>
      <c r="X228">
        <v>12819.08</v>
      </c>
    </row>
    <row r="229" spans="1:24" x14ac:dyDescent="0.25">
      <c r="A229" t="s">
        <v>791</v>
      </c>
      <c r="B229" t="s">
        <v>685</v>
      </c>
      <c r="C229" t="s">
        <v>1859</v>
      </c>
      <c r="D229" t="s">
        <v>1834</v>
      </c>
      <c r="E229">
        <v>43840</v>
      </c>
      <c r="F229" t="s">
        <v>1899</v>
      </c>
      <c r="G229" t="s">
        <v>18</v>
      </c>
      <c r="H229" t="s">
        <v>1893</v>
      </c>
      <c r="I229" t="s">
        <v>26</v>
      </c>
      <c r="J229" t="s">
        <v>148</v>
      </c>
      <c r="K229" t="s">
        <v>28</v>
      </c>
      <c r="L229" t="s">
        <v>22</v>
      </c>
      <c r="M229" t="s">
        <v>69</v>
      </c>
      <c r="N229">
        <v>41649</v>
      </c>
      <c r="O229">
        <v>340</v>
      </c>
      <c r="P229">
        <v>540</v>
      </c>
      <c r="Q229">
        <v>200</v>
      </c>
      <c r="R229">
        <v>9</v>
      </c>
      <c r="S229">
        <v>4860</v>
      </c>
      <c r="T229">
        <v>0.09</v>
      </c>
      <c r="U229">
        <v>437.4</v>
      </c>
      <c r="V229">
        <v>4422.6000000000004</v>
      </c>
      <c r="W229">
        <v>778</v>
      </c>
      <c r="X229">
        <v>5200.6000000000004</v>
      </c>
    </row>
    <row r="230" spans="1:24" x14ac:dyDescent="0.25">
      <c r="A230" t="s">
        <v>792</v>
      </c>
      <c r="B230" t="s">
        <v>685</v>
      </c>
      <c r="C230" t="s">
        <v>1859</v>
      </c>
      <c r="D230" t="s">
        <v>1834</v>
      </c>
      <c r="E230">
        <v>43840</v>
      </c>
      <c r="F230" t="s">
        <v>1899</v>
      </c>
      <c r="G230" t="s">
        <v>18</v>
      </c>
      <c r="H230" t="s">
        <v>1893</v>
      </c>
      <c r="I230" t="s">
        <v>26</v>
      </c>
      <c r="J230" t="s">
        <v>108</v>
      </c>
      <c r="K230" t="s">
        <v>28</v>
      </c>
      <c r="L230" t="s">
        <v>45</v>
      </c>
      <c r="M230" t="s">
        <v>23</v>
      </c>
      <c r="N230">
        <v>41650</v>
      </c>
      <c r="O230">
        <v>94</v>
      </c>
      <c r="P230">
        <v>208</v>
      </c>
      <c r="Q230">
        <v>114</v>
      </c>
      <c r="R230">
        <v>43</v>
      </c>
      <c r="S230">
        <v>8944</v>
      </c>
      <c r="T230">
        <v>0.05</v>
      </c>
      <c r="U230">
        <v>447.20000000000005</v>
      </c>
      <c r="V230">
        <v>8496.7999999999993</v>
      </c>
      <c r="W230">
        <v>256</v>
      </c>
      <c r="X230">
        <v>8752.7999999999993</v>
      </c>
    </row>
    <row r="231" spans="1:24" x14ac:dyDescent="0.25">
      <c r="A231" t="s">
        <v>1071</v>
      </c>
      <c r="B231" t="s">
        <v>714</v>
      </c>
      <c r="C231" t="s">
        <v>340</v>
      </c>
      <c r="D231" t="s">
        <v>1882</v>
      </c>
      <c r="E231">
        <v>43840</v>
      </c>
      <c r="F231" t="s">
        <v>1882</v>
      </c>
      <c r="G231" t="s">
        <v>34</v>
      </c>
      <c r="H231" t="s">
        <v>1886</v>
      </c>
      <c r="I231" t="s">
        <v>40</v>
      </c>
      <c r="J231" t="s">
        <v>214</v>
      </c>
      <c r="K231" t="s">
        <v>117</v>
      </c>
      <c r="L231" t="s">
        <v>215</v>
      </c>
      <c r="M231" t="s">
        <v>69</v>
      </c>
      <c r="N231">
        <v>41650</v>
      </c>
      <c r="O231">
        <v>5616</v>
      </c>
      <c r="P231">
        <v>13697.999999999998</v>
      </c>
      <c r="Q231">
        <v>8081.9999999999982</v>
      </c>
      <c r="R231">
        <v>18</v>
      </c>
      <c r="S231">
        <v>246563.99999999997</v>
      </c>
      <c r="T231">
        <v>0.02</v>
      </c>
      <c r="U231">
        <v>4931.28</v>
      </c>
      <c r="V231">
        <v>241632.71999999997</v>
      </c>
      <c r="W231">
        <v>2449</v>
      </c>
      <c r="X231">
        <v>244081.71999999997</v>
      </c>
    </row>
    <row r="232" spans="1:24" x14ac:dyDescent="0.25">
      <c r="A232" t="s">
        <v>1072</v>
      </c>
      <c r="B232" t="s">
        <v>244</v>
      </c>
      <c r="C232" t="s">
        <v>1867</v>
      </c>
      <c r="D232" t="s">
        <v>1882</v>
      </c>
      <c r="E232">
        <v>43843</v>
      </c>
      <c r="F232" t="s">
        <v>1882</v>
      </c>
      <c r="G232" t="s">
        <v>18</v>
      </c>
      <c r="H232" t="s">
        <v>1886</v>
      </c>
      <c r="I232" t="s">
        <v>19</v>
      </c>
      <c r="J232" t="s">
        <v>697</v>
      </c>
      <c r="K232" t="s">
        <v>28</v>
      </c>
      <c r="L232" t="s">
        <v>22</v>
      </c>
      <c r="M232" t="s">
        <v>23</v>
      </c>
      <c r="N232">
        <v>41657</v>
      </c>
      <c r="O232">
        <v>2156</v>
      </c>
      <c r="P232">
        <v>3594</v>
      </c>
      <c r="Q232">
        <v>1438</v>
      </c>
      <c r="R232">
        <v>13</v>
      </c>
      <c r="S232">
        <v>46722</v>
      </c>
      <c r="T232">
        <v>0.09</v>
      </c>
      <c r="U232">
        <v>4204.9799999999996</v>
      </c>
      <c r="V232">
        <v>42517.020000000004</v>
      </c>
      <c r="W232">
        <v>666</v>
      </c>
      <c r="X232">
        <v>43183.020000000004</v>
      </c>
    </row>
    <row r="233" spans="1:24" x14ac:dyDescent="0.25">
      <c r="A233" t="s">
        <v>1073</v>
      </c>
      <c r="B233" t="s">
        <v>712</v>
      </c>
      <c r="C233" t="s">
        <v>713</v>
      </c>
      <c r="D233" t="s">
        <v>1834</v>
      </c>
      <c r="E233">
        <v>43844</v>
      </c>
      <c r="F233" t="s">
        <v>1899</v>
      </c>
      <c r="G233" t="s">
        <v>25</v>
      </c>
      <c r="H233" t="s">
        <v>1887</v>
      </c>
      <c r="I233" t="s">
        <v>40</v>
      </c>
      <c r="J233" t="s">
        <v>148</v>
      </c>
      <c r="K233" t="s">
        <v>28</v>
      </c>
      <c r="L233" t="s">
        <v>22</v>
      </c>
      <c r="M233" t="s">
        <v>69</v>
      </c>
      <c r="N233">
        <v>41655</v>
      </c>
      <c r="O233">
        <v>340</v>
      </c>
      <c r="P233">
        <v>540</v>
      </c>
      <c r="Q233">
        <v>200</v>
      </c>
      <c r="R233">
        <v>14</v>
      </c>
      <c r="S233">
        <v>7560</v>
      </c>
      <c r="T233">
        <v>0.09</v>
      </c>
      <c r="U233">
        <v>680.4</v>
      </c>
      <c r="V233">
        <v>6879.6</v>
      </c>
      <c r="W233">
        <v>778</v>
      </c>
      <c r="X233">
        <v>7657.6</v>
      </c>
    </row>
    <row r="234" spans="1:24" x14ac:dyDescent="0.25">
      <c r="A234" t="s">
        <v>1074</v>
      </c>
      <c r="B234" t="s">
        <v>1925</v>
      </c>
      <c r="C234" t="s">
        <v>1833</v>
      </c>
      <c r="D234" t="s">
        <v>1834</v>
      </c>
      <c r="E234">
        <v>43844</v>
      </c>
      <c r="F234" t="s">
        <v>1899</v>
      </c>
      <c r="G234" t="s">
        <v>18</v>
      </c>
      <c r="H234" t="s">
        <v>1887</v>
      </c>
      <c r="I234" t="s">
        <v>40</v>
      </c>
      <c r="J234" t="s">
        <v>349</v>
      </c>
      <c r="K234" t="s">
        <v>28</v>
      </c>
      <c r="L234" t="s">
        <v>29</v>
      </c>
      <c r="M234" t="s">
        <v>23</v>
      </c>
      <c r="N234">
        <v>41656</v>
      </c>
      <c r="O234">
        <v>195</v>
      </c>
      <c r="P234">
        <v>398</v>
      </c>
      <c r="Q234">
        <v>203</v>
      </c>
      <c r="R234">
        <v>41</v>
      </c>
      <c r="S234">
        <v>16318</v>
      </c>
      <c r="T234">
        <v>7.0000000000000007E-2</v>
      </c>
      <c r="U234">
        <v>1142.2600000000002</v>
      </c>
      <c r="V234">
        <v>15175.74</v>
      </c>
      <c r="W234">
        <v>83</v>
      </c>
      <c r="X234">
        <v>15258.74</v>
      </c>
    </row>
    <row r="235" spans="1:24" x14ac:dyDescent="0.25">
      <c r="A235" t="s">
        <v>1075</v>
      </c>
      <c r="B235" t="s">
        <v>1920</v>
      </c>
      <c r="C235" t="s">
        <v>1860</v>
      </c>
      <c r="D235" t="s">
        <v>1856</v>
      </c>
      <c r="E235">
        <v>43845</v>
      </c>
      <c r="F235" t="s">
        <v>1856</v>
      </c>
      <c r="G235" t="s">
        <v>39</v>
      </c>
      <c r="H235" t="s">
        <v>1892</v>
      </c>
      <c r="I235" t="s">
        <v>26</v>
      </c>
      <c r="J235" t="s">
        <v>68</v>
      </c>
      <c r="K235" t="s">
        <v>28</v>
      </c>
      <c r="L235" t="s">
        <v>45</v>
      </c>
      <c r="M235" t="s">
        <v>69</v>
      </c>
      <c r="N235">
        <v>41656</v>
      </c>
      <c r="O235">
        <v>519</v>
      </c>
      <c r="P235">
        <v>1298</v>
      </c>
      <c r="Q235">
        <v>779</v>
      </c>
      <c r="R235">
        <v>34</v>
      </c>
      <c r="S235">
        <v>44132</v>
      </c>
      <c r="T235">
        <v>0.04</v>
      </c>
      <c r="U235">
        <v>1765.28</v>
      </c>
      <c r="V235">
        <v>42366.720000000001</v>
      </c>
      <c r="W235">
        <v>314</v>
      </c>
      <c r="X235">
        <v>42680.72</v>
      </c>
    </row>
    <row r="236" spans="1:24" x14ac:dyDescent="0.25">
      <c r="A236" t="s">
        <v>1076</v>
      </c>
      <c r="B236" t="s">
        <v>711</v>
      </c>
      <c r="C236" t="s">
        <v>43</v>
      </c>
      <c r="D236" t="s">
        <v>1834</v>
      </c>
      <c r="E236">
        <v>43845</v>
      </c>
      <c r="F236" t="s">
        <v>1899</v>
      </c>
      <c r="G236" t="s">
        <v>18</v>
      </c>
      <c r="H236" t="s">
        <v>1888</v>
      </c>
      <c r="I236" t="s">
        <v>26</v>
      </c>
      <c r="J236" t="s">
        <v>253</v>
      </c>
      <c r="K236" t="s">
        <v>21</v>
      </c>
      <c r="L236" t="s">
        <v>48</v>
      </c>
      <c r="M236" t="s">
        <v>49</v>
      </c>
      <c r="N236">
        <v>41656</v>
      </c>
      <c r="O236">
        <v>21961</v>
      </c>
      <c r="P236">
        <v>53564</v>
      </c>
      <c r="Q236">
        <v>31603</v>
      </c>
      <c r="R236">
        <v>1</v>
      </c>
      <c r="S236">
        <v>53564</v>
      </c>
      <c r="T236">
        <v>0.05</v>
      </c>
      <c r="U236">
        <v>2678.2000000000003</v>
      </c>
      <c r="V236">
        <v>50885.8</v>
      </c>
      <c r="W236">
        <v>1470</v>
      </c>
      <c r="X236">
        <v>52355.8</v>
      </c>
    </row>
    <row r="237" spans="1:24" x14ac:dyDescent="0.25">
      <c r="A237" t="s">
        <v>1077</v>
      </c>
      <c r="B237" t="s">
        <v>432</v>
      </c>
      <c r="C237" t="s">
        <v>1797</v>
      </c>
      <c r="D237" t="s">
        <v>1856</v>
      </c>
      <c r="E237">
        <v>43847</v>
      </c>
      <c r="F237" t="s">
        <v>1856</v>
      </c>
      <c r="G237" t="s">
        <v>18</v>
      </c>
      <c r="H237" t="s">
        <v>1892</v>
      </c>
      <c r="I237" t="s">
        <v>51</v>
      </c>
      <c r="J237" t="s">
        <v>183</v>
      </c>
      <c r="K237" t="s">
        <v>28</v>
      </c>
      <c r="L237" t="s">
        <v>22</v>
      </c>
      <c r="M237" t="s">
        <v>23</v>
      </c>
      <c r="N237">
        <v>41658</v>
      </c>
      <c r="O237">
        <v>384</v>
      </c>
      <c r="P237">
        <v>630</v>
      </c>
      <c r="Q237">
        <v>246</v>
      </c>
      <c r="R237">
        <v>32</v>
      </c>
      <c r="S237">
        <v>20160</v>
      </c>
      <c r="T237">
        <v>0.04</v>
      </c>
      <c r="U237">
        <v>806.4</v>
      </c>
      <c r="V237">
        <v>19353.599999999999</v>
      </c>
      <c r="W237">
        <v>50</v>
      </c>
      <c r="X237">
        <v>19403.599999999999</v>
      </c>
    </row>
    <row r="238" spans="1:24" x14ac:dyDescent="0.25">
      <c r="A238" t="s">
        <v>1078</v>
      </c>
      <c r="B238" t="s">
        <v>710</v>
      </c>
      <c r="C238" t="s">
        <v>1933</v>
      </c>
      <c r="D238" t="s">
        <v>1834</v>
      </c>
      <c r="E238">
        <v>43853</v>
      </c>
      <c r="F238" t="s">
        <v>1899</v>
      </c>
      <c r="G238" t="s">
        <v>18</v>
      </c>
      <c r="H238" t="s">
        <v>1894</v>
      </c>
      <c r="I238" t="s">
        <v>40</v>
      </c>
      <c r="J238" t="s">
        <v>27</v>
      </c>
      <c r="K238" t="s">
        <v>28</v>
      </c>
      <c r="L238" t="s">
        <v>29</v>
      </c>
      <c r="M238" t="s">
        <v>23</v>
      </c>
      <c r="N238">
        <v>41664</v>
      </c>
      <c r="O238">
        <v>93</v>
      </c>
      <c r="P238">
        <v>148</v>
      </c>
      <c r="Q238">
        <v>55</v>
      </c>
      <c r="R238">
        <v>27</v>
      </c>
      <c r="S238">
        <v>3996</v>
      </c>
      <c r="T238">
        <v>0</v>
      </c>
      <c r="U238">
        <v>0</v>
      </c>
      <c r="V238">
        <v>3996</v>
      </c>
      <c r="W238">
        <v>70</v>
      </c>
      <c r="X238">
        <v>4066</v>
      </c>
    </row>
    <row r="239" spans="1:24" x14ac:dyDescent="0.25">
      <c r="A239" t="s">
        <v>1079</v>
      </c>
      <c r="B239" t="s">
        <v>708</v>
      </c>
      <c r="C239" t="s">
        <v>153</v>
      </c>
      <c r="D239" t="s">
        <v>1834</v>
      </c>
      <c r="E239">
        <v>43854</v>
      </c>
      <c r="F239" t="s">
        <v>1899</v>
      </c>
      <c r="G239" t="s">
        <v>39</v>
      </c>
      <c r="H239" t="s">
        <v>1892</v>
      </c>
      <c r="I239" t="s">
        <v>35</v>
      </c>
      <c r="J239" t="s">
        <v>709</v>
      </c>
      <c r="K239" t="s">
        <v>21</v>
      </c>
      <c r="L239" t="s">
        <v>48</v>
      </c>
      <c r="M239" t="s">
        <v>49</v>
      </c>
      <c r="N239">
        <v>41665</v>
      </c>
      <c r="O239">
        <v>7679.0000000000009</v>
      </c>
      <c r="P239">
        <v>11999</v>
      </c>
      <c r="Q239">
        <v>4319.9999999999991</v>
      </c>
      <c r="R239">
        <v>13</v>
      </c>
      <c r="S239">
        <v>155987</v>
      </c>
      <c r="T239">
        <v>0.04</v>
      </c>
      <c r="U239">
        <v>6239.4800000000005</v>
      </c>
      <c r="V239">
        <v>149747.51999999999</v>
      </c>
      <c r="W239">
        <v>1400</v>
      </c>
      <c r="X239">
        <v>151147.51999999999</v>
      </c>
    </row>
    <row r="240" spans="1:24" x14ac:dyDescent="0.25">
      <c r="A240" t="s">
        <v>1080</v>
      </c>
      <c r="B240" t="s">
        <v>258</v>
      </c>
      <c r="C240" t="s">
        <v>1846</v>
      </c>
      <c r="D240" t="s">
        <v>1834</v>
      </c>
      <c r="E240">
        <v>43855</v>
      </c>
      <c r="F240" t="s">
        <v>1899</v>
      </c>
      <c r="G240" t="s">
        <v>18</v>
      </c>
      <c r="H240" t="s">
        <v>1892</v>
      </c>
      <c r="I240" t="s">
        <v>26</v>
      </c>
      <c r="J240" t="s">
        <v>126</v>
      </c>
      <c r="K240" t="s">
        <v>28</v>
      </c>
      <c r="L240" t="s">
        <v>29</v>
      </c>
      <c r="M240" t="s">
        <v>23</v>
      </c>
      <c r="N240">
        <v>41666</v>
      </c>
      <c r="O240">
        <v>109.00000000000001</v>
      </c>
      <c r="P240">
        <v>260</v>
      </c>
      <c r="Q240">
        <v>151</v>
      </c>
      <c r="R240">
        <v>27</v>
      </c>
      <c r="S240">
        <v>7020</v>
      </c>
      <c r="T240">
        <v>0.09</v>
      </c>
      <c r="U240">
        <v>631.79999999999995</v>
      </c>
      <c r="V240">
        <v>6388.2</v>
      </c>
      <c r="W240">
        <v>240</v>
      </c>
      <c r="X240">
        <v>6628.2</v>
      </c>
    </row>
    <row r="241" spans="1:24" x14ac:dyDescent="0.25">
      <c r="A241" t="s">
        <v>1081</v>
      </c>
      <c r="B241" t="s">
        <v>706</v>
      </c>
      <c r="C241" t="s">
        <v>54</v>
      </c>
      <c r="D241" t="s">
        <v>1882</v>
      </c>
      <c r="E241">
        <v>43856</v>
      </c>
      <c r="F241" t="s">
        <v>1882</v>
      </c>
      <c r="G241" t="s">
        <v>25</v>
      </c>
      <c r="H241" t="s">
        <v>1886</v>
      </c>
      <c r="I241" t="s">
        <v>19</v>
      </c>
      <c r="J241" t="s">
        <v>116</v>
      </c>
      <c r="K241" t="s">
        <v>117</v>
      </c>
      <c r="L241" t="s">
        <v>45</v>
      </c>
      <c r="M241" t="s">
        <v>23</v>
      </c>
      <c r="N241">
        <v>41672</v>
      </c>
      <c r="O241">
        <v>550</v>
      </c>
      <c r="P241">
        <v>1222</v>
      </c>
      <c r="Q241">
        <v>672</v>
      </c>
      <c r="R241">
        <v>19</v>
      </c>
      <c r="S241">
        <v>23218</v>
      </c>
      <c r="T241">
        <v>0.09</v>
      </c>
      <c r="U241">
        <v>2089.62</v>
      </c>
      <c r="V241">
        <v>21128.38</v>
      </c>
      <c r="W241">
        <v>285</v>
      </c>
      <c r="X241">
        <v>21413.38</v>
      </c>
    </row>
    <row r="242" spans="1:24" x14ac:dyDescent="0.25">
      <c r="A242" t="s">
        <v>1082</v>
      </c>
      <c r="B242" t="s">
        <v>707</v>
      </c>
      <c r="C242" t="s">
        <v>1868</v>
      </c>
      <c r="D242" t="s">
        <v>1834</v>
      </c>
      <c r="E242">
        <v>43856</v>
      </c>
      <c r="F242" t="s">
        <v>1899</v>
      </c>
      <c r="G242" t="s">
        <v>39</v>
      </c>
      <c r="H242" t="s">
        <v>1892</v>
      </c>
      <c r="I242" t="s">
        <v>51</v>
      </c>
      <c r="J242" t="s">
        <v>99</v>
      </c>
      <c r="K242" t="s">
        <v>21</v>
      </c>
      <c r="L242" t="s">
        <v>22</v>
      </c>
      <c r="M242" t="s">
        <v>23</v>
      </c>
      <c r="N242">
        <v>41666</v>
      </c>
      <c r="O242">
        <v>1007</v>
      </c>
      <c r="P242">
        <v>1598</v>
      </c>
      <c r="Q242">
        <v>591</v>
      </c>
      <c r="R242">
        <v>8</v>
      </c>
      <c r="S242">
        <v>12784</v>
      </c>
      <c r="T242">
        <v>0.04</v>
      </c>
      <c r="U242">
        <v>511.36</v>
      </c>
      <c r="V242">
        <v>12272.64</v>
      </c>
      <c r="W242">
        <v>400</v>
      </c>
      <c r="X242">
        <v>12672.64</v>
      </c>
    </row>
    <row r="243" spans="1:24" x14ac:dyDescent="0.25">
      <c r="A243" t="s">
        <v>1083</v>
      </c>
      <c r="B243" t="s">
        <v>122</v>
      </c>
      <c r="C243" t="s">
        <v>1900</v>
      </c>
      <c r="D243" t="s">
        <v>1882</v>
      </c>
      <c r="E243">
        <v>43857</v>
      </c>
      <c r="F243" t="s">
        <v>1882</v>
      </c>
      <c r="G243" t="s">
        <v>25</v>
      </c>
      <c r="H243" t="s">
        <v>1886</v>
      </c>
      <c r="I243" t="s">
        <v>35</v>
      </c>
      <c r="J243" t="s">
        <v>250</v>
      </c>
      <c r="K243" t="s">
        <v>28</v>
      </c>
      <c r="L243" t="s">
        <v>22</v>
      </c>
      <c r="M243" t="s">
        <v>23</v>
      </c>
      <c r="N243">
        <v>41666</v>
      </c>
      <c r="O243">
        <v>533</v>
      </c>
      <c r="P243">
        <v>860</v>
      </c>
      <c r="Q243">
        <v>327</v>
      </c>
      <c r="R243">
        <v>4</v>
      </c>
      <c r="S243">
        <v>3440</v>
      </c>
      <c r="T243">
        <v>0.04</v>
      </c>
      <c r="U243">
        <v>137.6</v>
      </c>
      <c r="V243">
        <v>3302.4</v>
      </c>
      <c r="W243">
        <v>619</v>
      </c>
      <c r="X243">
        <v>3921.4</v>
      </c>
    </row>
    <row r="244" spans="1:24" x14ac:dyDescent="0.25">
      <c r="A244" t="s">
        <v>1084</v>
      </c>
      <c r="B244" t="s">
        <v>705</v>
      </c>
      <c r="C244" t="s">
        <v>106</v>
      </c>
      <c r="D244" t="s">
        <v>1834</v>
      </c>
      <c r="E244">
        <v>43859</v>
      </c>
      <c r="F244" t="s">
        <v>1899</v>
      </c>
      <c r="G244" t="s">
        <v>34</v>
      </c>
      <c r="H244" t="s">
        <v>1891</v>
      </c>
      <c r="I244" t="s">
        <v>35</v>
      </c>
      <c r="J244" t="s">
        <v>228</v>
      </c>
      <c r="K244" t="s">
        <v>28</v>
      </c>
      <c r="L244" t="s">
        <v>22</v>
      </c>
      <c r="M244" t="s">
        <v>23</v>
      </c>
      <c r="N244">
        <v>41671</v>
      </c>
      <c r="O244">
        <v>5429</v>
      </c>
      <c r="P244">
        <v>9048</v>
      </c>
      <c r="Q244">
        <v>3619</v>
      </c>
      <c r="R244">
        <v>27</v>
      </c>
      <c r="S244">
        <v>244296</v>
      </c>
      <c r="T244">
        <v>0</v>
      </c>
      <c r="U244">
        <v>0</v>
      </c>
      <c r="V244">
        <v>244296</v>
      </c>
      <c r="W244">
        <v>1998.9999999999998</v>
      </c>
      <c r="X244">
        <v>246295</v>
      </c>
    </row>
    <row r="245" spans="1:24" x14ac:dyDescent="0.25">
      <c r="A245" t="s">
        <v>1085</v>
      </c>
      <c r="B245" t="s">
        <v>704</v>
      </c>
      <c r="C245" t="s">
        <v>218</v>
      </c>
      <c r="D245" t="s">
        <v>1834</v>
      </c>
      <c r="E245">
        <v>43860</v>
      </c>
      <c r="F245" t="s">
        <v>1899</v>
      </c>
      <c r="G245" t="s">
        <v>39</v>
      </c>
      <c r="H245" t="s">
        <v>1889</v>
      </c>
      <c r="I245" t="s">
        <v>51</v>
      </c>
      <c r="J245" t="s">
        <v>32</v>
      </c>
      <c r="K245" t="s">
        <v>28</v>
      </c>
      <c r="L245" t="s">
        <v>22</v>
      </c>
      <c r="M245" t="s">
        <v>23</v>
      </c>
      <c r="N245">
        <v>41671</v>
      </c>
      <c r="O245">
        <v>1364</v>
      </c>
      <c r="P245">
        <v>2098</v>
      </c>
      <c r="Q245">
        <v>734</v>
      </c>
      <c r="R245">
        <v>31</v>
      </c>
      <c r="S245">
        <v>65038</v>
      </c>
      <c r="T245">
        <v>0.09</v>
      </c>
      <c r="U245">
        <v>5853.42</v>
      </c>
      <c r="V245">
        <v>59184.58</v>
      </c>
      <c r="W245">
        <v>149</v>
      </c>
      <c r="X245">
        <v>59333.58</v>
      </c>
    </row>
    <row r="246" spans="1:24" x14ac:dyDescent="0.25">
      <c r="A246" t="s">
        <v>1086</v>
      </c>
      <c r="B246" t="s">
        <v>252</v>
      </c>
      <c r="C246" t="s">
        <v>78</v>
      </c>
      <c r="D246" t="s">
        <v>1834</v>
      </c>
      <c r="E246">
        <v>43860</v>
      </c>
      <c r="F246" t="s">
        <v>1899</v>
      </c>
      <c r="G246" t="s">
        <v>34</v>
      </c>
      <c r="H246" t="s">
        <v>1893</v>
      </c>
      <c r="I246" t="s">
        <v>26</v>
      </c>
      <c r="J246" t="s">
        <v>247</v>
      </c>
      <c r="K246" t="s">
        <v>28</v>
      </c>
      <c r="L246" t="s">
        <v>29</v>
      </c>
      <c r="M246" t="s">
        <v>23</v>
      </c>
      <c r="N246">
        <v>41671</v>
      </c>
      <c r="O246">
        <v>348</v>
      </c>
      <c r="P246">
        <v>543</v>
      </c>
      <c r="Q246">
        <v>195</v>
      </c>
      <c r="R246">
        <v>2</v>
      </c>
      <c r="S246">
        <v>1086</v>
      </c>
      <c r="T246">
        <v>0.1</v>
      </c>
      <c r="U246">
        <v>108.60000000000001</v>
      </c>
      <c r="V246">
        <v>977.4</v>
      </c>
      <c r="W246">
        <v>95</v>
      </c>
      <c r="X246">
        <v>1072.4000000000001</v>
      </c>
    </row>
    <row r="247" spans="1:24" x14ac:dyDescent="0.25">
      <c r="A247" t="s">
        <v>1087</v>
      </c>
      <c r="B247" t="s">
        <v>546</v>
      </c>
      <c r="C247" t="s">
        <v>71</v>
      </c>
      <c r="D247" t="s">
        <v>1882</v>
      </c>
      <c r="E247">
        <v>43863</v>
      </c>
      <c r="F247" t="s">
        <v>1882</v>
      </c>
      <c r="G247" t="s">
        <v>34</v>
      </c>
      <c r="H247" t="s">
        <v>1886</v>
      </c>
      <c r="I247" t="s">
        <v>19</v>
      </c>
      <c r="J247" t="s">
        <v>279</v>
      </c>
      <c r="K247" t="s">
        <v>28</v>
      </c>
      <c r="L247" t="s">
        <v>22</v>
      </c>
      <c r="M247" t="s">
        <v>23</v>
      </c>
      <c r="N247">
        <v>41677</v>
      </c>
      <c r="O247">
        <v>225</v>
      </c>
      <c r="P247">
        <v>369</v>
      </c>
      <c r="Q247">
        <v>144</v>
      </c>
      <c r="R247">
        <v>20</v>
      </c>
      <c r="S247">
        <v>7380</v>
      </c>
      <c r="T247">
        <v>0.08</v>
      </c>
      <c r="U247">
        <v>590.4</v>
      </c>
      <c r="V247">
        <v>6789.6</v>
      </c>
      <c r="W247">
        <v>250</v>
      </c>
      <c r="X247">
        <v>7039.6</v>
      </c>
    </row>
    <row r="248" spans="1:24" x14ac:dyDescent="0.25">
      <c r="A248" t="s">
        <v>1088</v>
      </c>
      <c r="B248" t="s">
        <v>703</v>
      </c>
      <c r="C248" t="s">
        <v>596</v>
      </c>
      <c r="D248" t="s">
        <v>1834</v>
      </c>
      <c r="E248">
        <v>43864</v>
      </c>
      <c r="F248" t="s">
        <v>1899</v>
      </c>
      <c r="G248" t="s">
        <v>34</v>
      </c>
      <c r="H248" t="s">
        <v>1888</v>
      </c>
      <c r="I248" t="s">
        <v>51</v>
      </c>
      <c r="J248" t="s">
        <v>137</v>
      </c>
      <c r="K248" t="s">
        <v>21</v>
      </c>
      <c r="L248" t="s">
        <v>22</v>
      </c>
      <c r="M248" t="s">
        <v>23</v>
      </c>
      <c r="N248">
        <v>41674</v>
      </c>
      <c r="O248">
        <v>5452</v>
      </c>
      <c r="P248">
        <v>10097</v>
      </c>
      <c r="Q248">
        <v>4645</v>
      </c>
      <c r="R248">
        <v>15</v>
      </c>
      <c r="S248">
        <v>151455</v>
      </c>
      <c r="T248">
        <v>0.08</v>
      </c>
      <c r="U248">
        <v>12116.4</v>
      </c>
      <c r="V248">
        <v>139338.6</v>
      </c>
      <c r="W248">
        <v>718</v>
      </c>
      <c r="X248">
        <v>140056.6</v>
      </c>
    </row>
    <row r="249" spans="1:24" x14ac:dyDescent="0.25">
      <c r="A249" t="s">
        <v>1089</v>
      </c>
      <c r="B249" t="s">
        <v>702</v>
      </c>
      <c r="C249" t="s">
        <v>1848</v>
      </c>
      <c r="D249" t="s">
        <v>1834</v>
      </c>
      <c r="E249">
        <v>43866</v>
      </c>
      <c r="F249" t="s">
        <v>1899</v>
      </c>
      <c r="G249" t="s">
        <v>34</v>
      </c>
      <c r="H249" t="s">
        <v>1891</v>
      </c>
      <c r="I249" t="s">
        <v>26</v>
      </c>
      <c r="J249" t="s">
        <v>145</v>
      </c>
      <c r="K249" t="s">
        <v>21</v>
      </c>
      <c r="L249" t="s">
        <v>48</v>
      </c>
      <c r="M249" t="s">
        <v>49</v>
      </c>
      <c r="N249">
        <v>41676</v>
      </c>
      <c r="O249">
        <v>27899</v>
      </c>
      <c r="P249">
        <v>44999</v>
      </c>
      <c r="Q249">
        <v>17100</v>
      </c>
      <c r="R249">
        <v>39</v>
      </c>
      <c r="S249">
        <v>1754961</v>
      </c>
      <c r="T249">
        <v>0.08</v>
      </c>
      <c r="U249">
        <v>140396.88</v>
      </c>
      <c r="V249">
        <v>1614564.12</v>
      </c>
      <c r="W249">
        <v>4900</v>
      </c>
      <c r="X249">
        <v>1619464.12</v>
      </c>
    </row>
    <row r="250" spans="1:24" x14ac:dyDescent="0.25">
      <c r="A250" t="s">
        <v>793</v>
      </c>
      <c r="B250" t="s">
        <v>203</v>
      </c>
      <c r="C250" t="s">
        <v>204</v>
      </c>
      <c r="D250" t="s">
        <v>1882</v>
      </c>
      <c r="E250">
        <v>43868</v>
      </c>
      <c r="F250" t="s">
        <v>1882</v>
      </c>
      <c r="G250" t="s">
        <v>39</v>
      </c>
      <c r="H250" t="s">
        <v>1885</v>
      </c>
      <c r="I250" t="s">
        <v>19</v>
      </c>
      <c r="J250" t="s">
        <v>270</v>
      </c>
      <c r="K250" t="s">
        <v>21</v>
      </c>
      <c r="L250" t="s">
        <v>215</v>
      </c>
      <c r="M250" t="s">
        <v>23</v>
      </c>
      <c r="N250">
        <v>41686</v>
      </c>
      <c r="O250">
        <v>37799</v>
      </c>
      <c r="P250">
        <v>59999</v>
      </c>
      <c r="Q250">
        <v>22200</v>
      </c>
      <c r="R250">
        <v>48</v>
      </c>
      <c r="S250">
        <v>2879952</v>
      </c>
      <c r="T250">
        <v>0.08</v>
      </c>
      <c r="U250">
        <v>230396.16</v>
      </c>
      <c r="V250">
        <v>2649555.84</v>
      </c>
      <c r="W250">
        <v>2449</v>
      </c>
      <c r="X250">
        <v>2652004.84</v>
      </c>
    </row>
    <row r="251" spans="1:24" x14ac:dyDescent="0.25">
      <c r="A251" t="s">
        <v>794</v>
      </c>
      <c r="B251" t="s">
        <v>203</v>
      </c>
      <c r="C251" t="s">
        <v>204</v>
      </c>
      <c r="D251" t="s">
        <v>1882</v>
      </c>
      <c r="E251">
        <v>43868</v>
      </c>
      <c r="F251" t="s">
        <v>1882</v>
      </c>
      <c r="G251" t="s">
        <v>39</v>
      </c>
      <c r="H251" t="s">
        <v>1885</v>
      </c>
      <c r="I251" t="s">
        <v>19</v>
      </c>
      <c r="J251" t="s">
        <v>207</v>
      </c>
      <c r="K251" t="s">
        <v>28</v>
      </c>
      <c r="L251" t="s">
        <v>29</v>
      </c>
      <c r="M251" t="s">
        <v>69</v>
      </c>
      <c r="N251">
        <v>41682</v>
      </c>
      <c r="O251">
        <v>259</v>
      </c>
      <c r="P251">
        <v>398</v>
      </c>
      <c r="Q251">
        <v>139</v>
      </c>
      <c r="R251">
        <v>11</v>
      </c>
      <c r="S251">
        <v>4378</v>
      </c>
      <c r="T251">
        <v>0.1</v>
      </c>
      <c r="U251">
        <v>437.8</v>
      </c>
      <c r="V251">
        <v>3940.2</v>
      </c>
      <c r="W251">
        <v>297</v>
      </c>
      <c r="X251">
        <v>4237.2</v>
      </c>
    </row>
    <row r="252" spans="1:24" x14ac:dyDescent="0.25">
      <c r="A252" t="s">
        <v>1090</v>
      </c>
      <c r="B252" t="s">
        <v>701</v>
      </c>
      <c r="C252" t="s">
        <v>388</v>
      </c>
      <c r="D252" t="s">
        <v>1834</v>
      </c>
      <c r="E252">
        <v>43870</v>
      </c>
      <c r="F252" t="s">
        <v>1899</v>
      </c>
      <c r="G252" t="s">
        <v>39</v>
      </c>
      <c r="H252" t="s">
        <v>1892</v>
      </c>
      <c r="I252" t="s">
        <v>19</v>
      </c>
      <c r="J252" t="s">
        <v>79</v>
      </c>
      <c r="K252" t="s">
        <v>28</v>
      </c>
      <c r="L252" t="s">
        <v>22</v>
      </c>
      <c r="M252" t="s">
        <v>23</v>
      </c>
      <c r="N252">
        <v>41683</v>
      </c>
      <c r="O252">
        <v>225.99999999999997</v>
      </c>
      <c r="P252">
        <v>358</v>
      </c>
      <c r="Q252">
        <v>132.00000000000003</v>
      </c>
      <c r="R252">
        <v>42</v>
      </c>
      <c r="S252">
        <v>15036</v>
      </c>
      <c r="T252">
        <v>0.01</v>
      </c>
      <c r="U252">
        <v>150.36000000000001</v>
      </c>
      <c r="V252">
        <v>14885.64</v>
      </c>
      <c r="W252">
        <v>547</v>
      </c>
      <c r="X252">
        <v>15432.64</v>
      </c>
    </row>
    <row r="253" spans="1:24" x14ac:dyDescent="0.25">
      <c r="A253" t="s">
        <v>1091</v>
      </c>
      <c r="B253" t="s">
        <v>688</v>
      </c>
      <c r="C253" t="s">
        <v>1902</v>
      </c>
      <c r="D253" t="s">
        <v>1882</v>
      </c>
      <c r="E253">
        <v>43871</v>
      </c>
      <c r="F253" t="s">
        <v>1882</v>
      </c>
      <c r="G253" t="s">
        <v>34</v>
      </c>
      <c r="H253" t="s">
        <v>1886</v>
      </c>
      <c r="I253" t="s">
        <v>51</v>
      </c>
      <c r="J253" t="s">
        <v>1901</v>
      </c>
      <c r="K253" t="s">
        <v>21</v>
      </c>
      <c r="L253" t="s">
        <v>66</v>
      </c>
      <c r="M253" t="s">
        <v>23</v>
      </c>
      <c r="N253">
        <v>41681</v>
      </c>
      <c r="O253">
        <v>882</v>
      </c>
      <c r="P253">
        <v>2099</v>
      </c>
      <c r="Q253">
        <v>1217</v>
      </c>
      <c r="R253">
        <v>42</v>
      </c>
      <c r="S253">
        <v>88158</v>
      </c>
      <c r="T253">
        <v>7.0000000000000007E-2</v>
      </c>
      <c r="U253">
        <v>6171.06</v>
      </c>
      <c r="V253">
        <v>81986.94</v>
      </c>
      <c r="W253">
        <v>480.99999999999994</v>
      </c>
      <c r="X253">
        <v>82467.94</v>
      </c>
    </row>
    <row r="254" spans="1:24" x14ac:dyDescent="0.25">
      <c r="A254" t="s">
        <v>1092</v>
      </c>
      <c r="B254" t="s">
        <v>700</v>
      </c>
      <c r="C254" t="s">
        <v>618</v>
      </c>
      <c r="D254" t="s">
        <v>1834</v>
      </c>
      <c r="E254">
        <v>43871</v>
      </c>
      <c r="F254" t="s">
        <v>1899</v>
      </c>
      <c r="G254" t="s">
        <v>25</v>
      </c>
      <c r="H254" t="s">
        <v>1894</v>
      </c>
      <c r="I254" t="s">
        <v>19</v>
      </c>
      <c r="J254" t="s">
        <v>101</v>
      </c>
      <c r="K254" t="s">
        <v>28</v>
      </c>
      <c r="L254" t="s">
        <v>22</v>
      </c>
      <c r="M254" t="s">
        <v>69</v>
      </c>
      <c r="N254">
        <v>41682</v>
      </c>
      <c r="O254">
        <v>5207</v>
      </c>
      <c r="P254">
        <v>8398</v>
      </c>
      <c r="Q254">
        <v>3191</v>
      </c>
      <c r="R254">
        <v>9</v>
      </c>
      <c r="S254">
        <v>75582</v>
      </c>
      <c r="T254">
        <v>0.05</v>
      </c>
      <c r="U254">
        <v>3779.1000000000004</v>
      </c>
      <c r="V254">
        <v>71802.899999999994</v>
      </c>
      <c r="W254">
        <v>501</v>
      </c>
      <c r="X254">
        <v>72303.899999999994</v>
      </c>
    </row>
    <row r="255" spans="1:24" x14ac:dyDescent="0.25">
      <c r="A255" t="s">
        <v>1093</v>
      </c>
      <c r="B255" t="s">
        <v>494</v>
      </c>
      <c r="C255" t="s">
        <v>1904</v>
      </c>
      <c r="D255" t="s">
        <v>1834</v>
      </c>
      <c r="E255">
        <v>43873</v>
      </c>
      <c r="F255" t="s">
        <v>1899</v>
      </c>
      <c r="G255" t="s">
        <v>18</v>
      </c>
      <c r="H255" t="s">
        <v>1891</v>
      </c>
      <c r="I255" t="s">
        <v>35</v>
      </c>
      <c r="J255" t="s">
        <v>145</v>
      </c>
      <c r="K255" t="s">
        <v>21</v>
      </c>
      <c r="L255" t="s">
        <v>215</v>
      </c>
      <c r="M255" t="s">
        <v>23</v>
      </c>
      <c r="N255">
        <v>41683</v>
      </c>
      <c r="O255">
        <v>21600</v>
      </c>
      <c r="P255">
        <v>44999</v>
      </c>
      <c r="Q255">
        <v>23399</v>
      </c>
      <c r="R255">
        <v>5</v>
      </c>
      <c r="S255">
        <v>224995</v>
      </c>
      <c r="T255">
        <v>0.02</v>
      </c>
      <c r="U255">
        <v>4499.9000000000005</v>
      </c>
      <c r="V255">
        <v>220495.1</v>
      </c>
      <c r="W255">
        <v>2449</v>
      </c>
      <c r="X255">
        <v>222944.1</v>
      </c>
    </row>
    <row r="256" spans="1:24" x14ac:dyDescent="0.25">
      <c r="A256" t="s">
        <v>1094</v>
      </c>
      <c r="B256" t="s">
        <v>100</v>
      </c>
      <c r="C256" t="s">
        <v>1833</v>
      </c>
      <c r="D256" t="s">
        <v>1834</v>
      </c>
      <c r="E256">
        <v>43874</v>
      </c>
      <c r="F256" t="s">
        <v>1899</v>
      </c>
      <c r="G256" t="s">
        <v>25</v>
      </c>
      <c r="H256" t="s">
        <v>1887</v>
      </c>
      <c r="I256" t="s">
        <v>35</v>
      </c>
      <c r="J256" t="s">
        <v>60</v>
      </c>
      <c r="K256" t="s">
        <v>28</v>
      </c>
      <c r="L256" t="s">
        <v>29</v>
      </c>
      <c r="M256" t="s">
        <v>23</v>
      </c>
      <c r="N256">
        <v>41683</v>
      </c>
      <c r="O256">
        <v>216</v>
      </c>
      <c r="P256">
        <v>385</v>
      </c>
      <c r="Q256">
        <v>169</v>
      </c>
      <c r="R256">
        <v>31</v>
      </c>
      <c r="S256">
        <v>11935</v>
      </c>
      <c r="T256">
        <v>0.09</v>
      </c>
      <c r="U256">
        <v>1074.1499999999999</v>
      </c>
      <c r="V256">
        <v>10860.85</v>
      </c>
      <c r="W256">
        <v>70</v>
      </c>
      <c r="X256">
        <v>10930.85</v>
      </c>
    </row>
    <row r="257" spans="1:24" x14ac:dyDescent="0.25">
      <c r="A257" t="s">
        <v>1095</v>
      </c>
      <c r="B257" t="s">
        <v>585</v>
      </c>
      <c r="C257" t="s">
        <v>340</v>
      </c>
      <c r="D257" t="s">
        <v>1882</v>
      </c>
      <c r="E257">
        <v>43876</v>
      </c>
      <c r="F257" t="s">
        <v>1882</v>
      </c>
      <c r="G257" t="s">
        <v>18</v>
      </c>
      <c r="H257" t="s">
        <v>1886</v>
      </c>
      <c r="I257" t="s">
        <v>26</v>
      </c>
      <c r="J257" t="s">
        <v>699</v>
      </c>
      <c r="K257" t="s">
        <v>28</v>
      </c>
      <c r="L257" t="s">
        <v>29</v>
      </c>
      <c r="M257" t="s">
        <v>23</v>
      </c>
      <c r="N257">
        <v>41686</v>
      </c>
      <c r="O257">
        <v>114.99999999999999</v>
      </c>
      <c r="P257">
        <v>267</v>
      </c>
      <c r="Q257">
        <v>152</v>
      </c>
      <c r="R257">
        <v>19</v>
      </c>
      <c r="S257">
        <v>5073</v>
      </c>
      <c r="T257">
        <v>0.03</v>
      </c>
      <c r="U257">
        <v>152.19</v>
      </c>
      <c r="V257">
        <v>4920.8100000000004</v>
      </c>
      <c r="W257">
        <v>86</v>
      </c>
      <c r="X257">
        <v>5006.8100000000004</v>
      </c>
    </row>
    <row r="258" spans="1:24" x14ac:dyDescent="0.25">
      <c r="A258" t="s">
        <v>1096</v>
      </c>
      <c r="B258" t="s">
        <v>472</v>
      </c>
      <c r="C258" t="s">
        <v>1846</v>
      </c>
      <c r="D258" t="s">
        <v>1834</v>
      </c>
      <c r="E258">
        <v>43876</v>
      </c>
      <c r="F258" t="s">
        <v>1899</v>
      </c>
      <c r="G258" t="s">
        <v>39</v>
      </c>
      <c r="H258" t="s">
        <v>1892</v>
      </c>
      <c r="I258" t="s">
        <v>19</v>
      </c>
      <c r="J258" t="s">
        <v>694</v>
      </c>
      <c r="K258" t="s">
        <v>28</v>
      </c>
      <c r="L258" t="s">
        <v>29</v>
      </c>
      <c r="M258" t="s">
        <v>69</v>
      </c>
      <c r="N258">
        <v>41690</v>
      </c>
      <c r="O258">
        <v>157</v>
      </c>
      <c r="P258">
        <v>328</v>
      </c>
      <c r="Q258">
        <v>171</v>
      </c>
      <c r="R258">
        <v>44</v>
      </c>
      <c r="S258">
        <v>14432</v>
      </c>
      <c r="T258">
        <v>0</v>
      </c>
      <c r="U258">
        <v>0</v>
      </c>
      <c r="V258">
        <v>14432</v>
      </c>
      <c r="W258">
        <v>98</v>
      </c>
      <c r="X258">
        <v>14530</v>
      </c>
    </row>
    <row r="259" spans="1:24" x14ac:dyDescent="0.25">
      <c r="A259" t="s">
        <v>1097</v>
      </c>
      <c r="B259" t="s">
        <v>698</v>
      </c>
      <c r="C259" t="s">
        <v>1914</v>
      </c>
      <c r="D259" t="s">
        <v>1882</v>
      </c>
      <c r="E259">
        <v>43877</v>
      </c>
      <c r="F259" t="s">
        <v>1882</v>
      </c>
      <c r="G259" t="s">
        <v>39</v>
      </c>
      <c r="H259" t="s">
        <v>1885</v>
      </c>
      <c r="I259" t="s">
        <v>35</v>
      </c>
      <c r="J259" t="s">
        <v>1901</v>
      </c>
      <c r="K259" t="s">
        <v>21</v>
      </c>
      <c r="L259" t="s">
        <v>66</v>
      </c>
      <c r="M259" t="s">
        <v>23</v>
      </c>
      <c r="N259">
        <v>41688</v>
      </c>
      <c r="O259">
        <v>882</v>
      </c>
      <c r="P259">
        <v>2099</v>
      </c>
      <c r="Q259">
        <v>1217</v>
      </c>
      <c r="R259">
        <v>24</v>
      </c>
      <c r="S259">
        <v>50376</v>
      </c>
      <c r="T259">
        <v>0.01</v>
      </c>
      <c r="U259">
        <v>503.76</v>
      </c>
      <c r="V259">
        <v>49872.24</v>
      </c>
      <c r="W259">
        <v>480.99999999999994</v>
      </c>
      <c r="X259">
        <v>50353.24</v>
      </c>
    </row>
    <row r="260" spans="1:24" x14ac:dyDescent="0.25">
      <c r="A260" t="s">
        <v>1098</v>
      </c>
      <c r="B260" t="s">
        <v>696</v>
      </c>
      <c r="C260" t="s">
        <v>1903</v>
      </c>
      <c r="D260" t="s">
        <v>1834</v>
      </c>
      <c r="E260">
        <v>43883</v>
      </c>
      <c r="F260" t="s">
        <v>1899</v>
      </c>
      <c r="G260" t="s">
        <v>39</v>
      </c>
      <c r="H260" t="s">
        <v>1893</v>
      </c>
      <c r="I260" t="s">
        <v>51</v>
      </c>
      <c r="J260" t="s">
        <v>112</v>
      </c>
      <c r="K260" t="s">
        <v>28</v>
      </c>
      <c r="L260" t="s">
        <v>45</v>
      </c>
      <c r="M260" t="s">
        <v>23</v>
      </c>
      <c r="N260">
        <v>41693</v>
      </c>
      <c r="O260">
        <v>419.00000000000006</v>
      </c>
      <c r="P260">
        <v>1023</v>
      </c>
      <c r="Q260">
        <v>604</v>
      </c>
      <c r="R260">
        <v>9</v>
      </c>
      <c r="S260">
        <v>9207</v>
      </c>
      <c r="T260">
        <v>7.0000000000000007E-2</v>
      </c>
      <c r="U260">
        <v>644.49</v>
      </c>
      <c r="V260">
        <v>8562.51</v>
      </c>
      <c r="W260">
        <v>468</v>
      </c>
      <c r="X260">
        <v>9030.51</v>
      </c>
    </row>
    <row r="261" spans="1:24" x14ac:dyDescent="0.25">
      <c r="A261" t="s">
        <v>1099</v>
      </c>
      <c r="B261" t="s">
        <v>638</v>
      </c>
      <c r="C261" t="s">
        <v>209</v>
      </c>
      <c r="D261" t="s">
        <v>1882</v>
      </c>
      <c r="E261">
        <v>43883</v>
      </c>
      <c r="F261" t="s">
        <v>1882</v>
      </c>
      <c r="G261" t="s">
        <v>25</v>
      </c>
      <c r="H261" t="s">
        <v>1885</v>
      </c>
      <c r="I261" t="s">
        <v>35</v>
      </c>
      <c r="J261" t="s">
        <v>27</v>
      </c>
      <c r="K261" t="s">
        <v>28</v>
      </c>
      <c r="L261" t="s">
        <v>29</v>
      </c>
      <c r="M261" t="s">
        <v>23</v>
      </c>
      <c r="N261">
        <v>41693</v>
      </c>
      <c r="O261">
        <v>93</v>
      </c>
      <c r="P261">
        <v>148</v>
      </c>
      <c r="Q261">
        <v>55</v>
      </c>
      <c r="R261">
        <v>46</v>
      </c>
      <c r="S261">
        <v>6808</v>
      </c>
      <c r="T261">
        <v>0</v>
      </c>
      <c r="U261">
        <v>0</v>
      </c>
      <c r="V261">
        <v>6808</v>
      </c>
      <c r="W261">
        <v>70</v>
      </c>
      <c r="X261">
        <v>6878</v>
      </c>
    </row>
    <row r="262" spans="1:24" x14ac:dyDescent="0.25">
      <c r="A262" t="s">
        <v>1100</v>
      </c>
      <c r="B262" t="s">
        <v>479</v>
      </c>
      <c r="C262" t="s">
        <v>480</v>
      </c>
      <c r="D262" t="s">
        <v>1834</v>
      </c>
      <c r="E262">
        <v>43883</v>
      </c>
      <c r="F262" t="s">
        <v>1899</v>
      </c>
      <c r="G262" t="s">
        <v>39</v>
      </c>
      <c r="H262" t="s">
        <v>1891</v>
      </c>
      <c r="I262" t="s">
        <v>35</v>
      </c>
      <c r="J262" t="s">
        <v>697</v>
      </c>
      <c r="K262" t="s">
        <v>28</v>
      </c>
      <c r="L262" t="s">
        <v>22</v>
      </c>
      <c r="M262" t="s">
        <v>23</v>
      </c>
      <c r="N262">
        <v>41693</v>
      </c>
      <c r="O262">
        <v>2156</v>
      </c>
      <c r="P262">
        <v>3594</v>
      </c>
      <c r="Q262">
        <v>1438</v>
      </c>
      <c r="R262">
        <v>13</v>
      </c>
      <c r="S262">
        <v>46722</v>
      </c>
      <c r="T262">
        <v>0.03</v>
      </c>
      <c r="U262">
        <v>1401.6599999999999</v>
      </c>
      <c r="V262">
        <v>45320.34</v>
      </c>
      <c r="W262">
        <v>666</v>
      </c>
      <c r="X262">
        <v>45986.34</v>
      </c>
    </row>
    <row r="263" spans="1:24" x14ac:dyDescent="0.25">
      <c r="A263" t="s">
        <v>1101</v>
      </c>
      <c r="B263" t="s">
        <v>695</v>
      </c>
      <c r="C263" t="s">
        <v>206</v>
      </c>
      <c r="D263" t="s">
        <v>1882</v>
      </c>
      <c r="E263">
        <v>43884</v>
      </c>
      <c r="F263" t="s">
        <v>1882</v>
      </c>
      <c r="G263" t="s">
        <v>34</v>
      </c>
      <c r="H263" t="s">
        <v>1885</v>
      </c>
      <c r="I263" t="s">
        <v>26</v>
      </c>
      <c r="J263" t="s">
        <v>493</v>
      </c>
      <c r="K263" t="s">
        <v>21</v>
      </c>
      <c r="L263" t="s">
        <v>22</v>
      </c>
      <c r="M263" t="s">
        <v>23</v>
      </c>
      <c r="N263">
        <v>41696</v>
      </c>
      <c r="O263">
        <v>4211</v>
      </c>
      <c r="P263">
        <v>8098</v>
      </c>
      <c r="Q263">
        <v>3887</v>
      </c>
      <c r="R263">
        <v>45</v>
      </c>
      <c r="S263">
        <v>364410</v>
      </c>
      <c r="T263">
        <v>0</v>
      </c>
      <c r="U263">
        <v>0</v>
      </c>
      <c r="V263">
        <v>364410</v>
      </c>
      <c r="W263">
        <v>718</v>
      </c>
      <c r="X263">
        <v>365128</v>
      </c>
    </row>
    <row r="264" spans="1:24" x14ac:dyDescent="0.25">
      <c r="A264" t="s">
        <v>1102</v>
      </c>
      <c r="B264" t="s">
        <v>549</v>
      </c>
      <c r="C264" t="s">
        <v>181</v>
      </c>
      <c r="D264" t="s">
        <v>1834</v>
      </c>
      <c r="E264">
        <v>43885</v>
      </c>
      <c r="F264" t="s">
        <v>1899</v>
      </c>
      <c r="G264" t="s">
        <v>34</v>
      </c>
      <c r="H264" t="s">
        <v>1891</v>
      </c>
      <c r="I264" t="s">
        <v>51</v>
      </c>
      <c r="J264" t="s">
        <v>513</v>
      </c>
      <c r="K264" t="s">
        <v>28</v>
      </c>
      <c r="L264" t="s">
        <v>22</v>
      </c>
      <c r="M264" t="s">
        <v>23</v>
      </c>
      <c r="N264">
        <v>41695</v>
      </c>
      <c r="O264">
        <v>274</v>
      </c>
      <c r="P264">
        <v>449</v>
      </c>
      <c r="Q264">
        <v>175</v>
      </c>
      <c r="R264">
        <v>6</v>
      </c>
      <c r="S264">
        <v>2694</v>
      </c>
      <c r="T264">
        <v>0.03</v>
      </c>
      <c r="U264">
        <v>80.819999999999993</v>
      </c>
      <c r="V264">
        <v>2613.1799999999998</v>
      </c>
      <c r="W264">
        <v>149</v>
      </c>
      <c r="X264">
        <v>2762.18</v>
      </c>
    </row>
    <row r="265" spans="1:24" x14ac:dyDescent="0.25">
      <c r="A265" t="s">
        <v>1103</v>
      </c>
      <c r="B265" t="s">
        <v>142</v>
      </c>
      <c r="C265" t="s">
        <v>1839</v>
      </c>
      <c r="D265" t="s">
        <v>1834</v>
      </c>
      <c r="E265">
        <v>43885</v>
      </c>
      <c r="F265" t="s">
        <v>1899</v>
      </c>
      <c r="G265" t="s">
        <v>34</v>
      </c>
      <c r="H265" t="s">
        <v>1890</v>
      </c>
      <c r="I265" t="s">
        <v>40</v>
      </c>
      <c r="J265" t="s">
        <v>114</v>
      </c>
      <c r="K265" t="s">
        <v>28</v>
      </c>
      <c r="L265" t="s">
        <v>29</v>
      </c>
      <c r="M265" t="s">
        <v>23</v>
      </c>
      <c r="N265">
        <v>41696</v>
      </c>
      <c r="O265">
        <v>252</v>
      </c>
      <c r="P265">
        <v>400</v>
      </c>
      <c r="Q265">
        <v>148</v>
      </c>
      <c r="R265">
        <v>33</v>
      </c>
      <c r="S265">
        <v>13200</v>
      </c>
      <c r="T265">
        <v>0.08</v>
      </c>
      <c r="U265">
        <v>1056</v>
      </c>
      <c r="V265">
        <v>12144</v>
      </c>
      <c r="W265">
        <v>130</v>
      </c>
      <c r="X265">
        <v>12274</v>
      </c>
    </row>
    <row r="266" spans="1:24" x14ac:dyDescent="0.25">
      <c r="A266" t="s">
        <v>1104</v>
      </c>
      <c r="B266" t="s">
        <v>477</v>
      </c>
      <c r="C266" t="s">
        <v>1866</v>
      </c>
      <c r="D266" t="s">
        <v>1882</v>
      </c>
      <c r="E266">
        <v>43886</v>
      </c>
      <c r="F266" t="s">
        <v>1882</v>
      </c>
      <c r="G266" t="s">
        <v>34</v>
      </c>
      <c r="H266" t="s">
        <v>1886</v>
      </c>
      <c r="I266" t="s">
        <v>40</v>
      </c>
      <c r="J266" t="s">
        <v>694</v>
      </c>
      <c r="K266" t="s">
        <v>28</v>
      </c>
      <c r="L266" t="s">
        <v>29</v>
      </c>
      <c r="M266" t="s">
        <v>23</v>
      </c>
      <c r="N266">
        <v>41696</v>
      </c>
      <c r="O266">
        <v>157</v>
      </c>
      <c r="P266">
        <v>328</v>
      </c>
      <c r="Q266">
        <v>171</v>
      </c>
      <c r="R266">
        <v>26</v>
      </c>
      <c r="S266">
        <v>8528</v>
      </c>
      <c r="T266">
        <v>0.08</v>
      </c>
      <c r="U266">
        <v>682.24</v>
      </c>
      <c r="V266">
        <v>7845.76</v>
      </c>
      <c r="W266">
        <v>98</v>
      </c>
      <c r="X266">
        <v>7943.76</v>
      </c>
    </row>
    <row r="267" spans="1:24" x14ac:dyDescent="0.25">
      <c r="A267" t="s">
        <v>1105</v>
      </c>
      <c r="B267" t="s">
        <v>1931</v>
      </c>
      <c r="C267" t="s">
        <v>1841</v>
      </c>
      <c r="D267" t="s">
        <v>1834</v>
      </c>
      <c r="E267">
        <v>43886</v>
      </c>
      <c r="F267" t="s">
        <v>1899</v>
      </c>
      <c r="G267" t="s">
        <v>18</v>
      </c>
      <c r="H267" t="s">
        <v>1894</v>
      </c>
      <c r="I267" t="s">
        <v>51</v>
      </c>
      <c r="J267" t="s">
        <v>421</v>
      </c>
      <c r="K267" t="s">
        <v>28</v>
      </c>
      <c r="L267" t="s">
        <v>29</v>
      </c>
      <c r="M267" t="s">
        <v>23</v>
      </c>
      <c r="N267">
        <v>41697</v>
      </c>
      <c r="O267">
        <v>347</v>
      </c>
      <c r="P267">
        <v>668</v>
      </c>
      <c r="Q267">
        <v>321</v>
      </c>
      <c r="R267">
        <v>33</v>
      </c>
      <c r="S267">
        <v>22044</v>
      </c>
      <c r="T267">
        <v>0.03</v>
      </c>
      <c r="U267">
        <v>661.31999999999994</v>
      </c>
      <c r="V267">
        <v>21382.68</v>
      </c>
      <c r="W267">
        <v>150</v>
      </c>
      <c r="X267">
        <v>21532.68</v>
      </c>
    </row>
    <row r="268" spans="1:24" x14ac:dyDescent="0.25">
      <c r="A268" t="s">
        <v>1106</v>
      </c>
      <c r="B268" t="s">
        <v>693</v>
      </c>
      <c r="C268" t="s">
        <v>314</v>
      </c>
      <c r="D268" t="s">
        <v>1834</v>
      </c>
      <c r="E268">
        <v>43889</v>
      </c>
      <c r="F268" t="s">
        <v>1899</v>
      </c>
      <c r="G268" t="s">
        <v>34</v>
      </c>
      <c r="H268" t="s">
        <v>1892</v>
      </c>
      <c r="I268" t="s">
        <v>26</v>
      </c>
      <c r="J268" t="s">
        <v>179</v>
      </c>
      <c r="K268" t="s">
        <v>28</v>
      </c>
      <c r="L268" t="s">
        <v>29</v>
      </c>
      <c r="M268" t="s">
        <v>23</v>
      </c>
      <c r="N268">
        <v>41699</v>
      </c>
      <c r="O268">
        <v>90</v>
      </c>
      <c r="P268">
        <v>210</v>
      </c>
      <c r="Q268">
        <v>120</v>
      </c>
      <c r="R268">
        <v>21</v>
      </c>
      <c r="S268">
        <v>4410</v>
      </c>
      <c r="T268">
        <v>0.04</v>
      </c>
      <c r="U268">
        <v>176.4</v>
      </c>
      <c r="V268">
        <v>4233.6000000000004</v>
      </c>
      <c r="W268">
        <v>70</v>
      </c>
      <c r="X268">
        <v>4303.6000000000004</v>
      </c>
    </row>
    <row r="269" spans="1:24" x14ac:dyDescent="0.25">
      <c r="A269" t="s">
        <v>1107</v>
      </c>
      <c r="B269" t="s">
        <v>1934</v>
      </c>
      <c r="C269" t="s">
        <v>218</v>
      </c>
      <c r="D269" t="s">
        <v>1834</v>
      </c>
      <c r="E269">
        <v>43892</v>
      </c>
      <c r="F269" t="s">
        <v>1899</v>
      </c>
      <c r="G269" t="s">
        <v>18</v>
      </c>
      <c r="H269" t="s">
        <v>1889</v>
      </c>
      <c r="I269" t="s">
        <v>26</v>
      </c>
      <c r="J269" t="s">
        <v>593</v>
      </c>
      <c r="K269" t="s">
        <v>28</v>
      </c>
      <c r="L269" t="s">
        <v>22</v>
      </c>
      <c r="M269" t="s">
        <v>23</v>
      </c>
      <c r="N269">
        <v>41701</v>
      </c>
      <c r="O269">
        <v>1838</v>
      </c>
      <c r="P269">
        <v>2917</v>
      </c>
      <c r="Q269">
        <v>1079</v>
      </c>
      <c r="R269">
        <v>1</v>
      </c>
      <c r="S269">
        <v>2917</v>
      </c>
      <c r="T269">
        <v>0.02</v>
      </c>
      <c r="U269">
        <v>58.34</v>
      </c>
      <c r="V269">
        <v>2858.66</v>
      </c>
      <c r="W269">
        <v>627</v>
      </c>
      <c r="X269">
        <v>3485.66</v>
      </c>
    </row>
    <row r="270" spans="1:24" x14ac:dyDescent="0.25">
      <c r="A270" t="s">
        <v>1108</v>
      </c>
      <c r="B270" t="s">
        <v>692</v>
      </c>
      <c r="C270" t="s">
        <v>1883</v>
      </c>
      <c r="D270" t="s">
        <v>1882</v>
      </c>
      <c r="E270">
        <v>43896</v>
      </c>
      <c r="F270" t="s">
        <v>1882</v>
      </c>
      <c r="G270" t="s">
        <v>34</v>
      </c>
      <c r="H270" t="s">
        <v>1886</v>
      </c>
      <c r="I270" t="s">
        <v>51</v>
      </c>
      <c r="J270" t="s">
        <v>202</v>
      </c>
      <c r="K270" t="s">
        <v>28</v>
      </c>
      <c r="L270" t="s">
        <v>22</v>
      </c>
      <c r="M270" t="s">
        <v>23</v>
      </c>
      <c r="N270">
        <v>41705</v>
      </c>
      <c r="O270">
        <v>446</v>
      </c>
      <c r="P270">
        <v>1089</v>
      </c>
      <c r="Q270">
        <v>643</v>
      </c>
      <c r="R270">
        <v>32</v>
      </c>
      <c r="S270">
        <v>34848</v>
      </c>
      <c r="T270">
        <v>0.1</v>
      </c>
      <c r="U270">
        <v>3484.8</v>
      </c>
      <c r="V270">
        <v>31363.200000000001</v>
      </c>
      <c r="W270">
        <v>450</v>
      </c>
      <c r="X270">
        <v>31813.200000000001</v>
      </c>
    </row>
    <row r="271" spans="1:24" x14ac:dyDescent="0.25">
      <c r="A271" t="s">
        <v>1109</v>
      </c>
      <c r="B271" t="s">
        <v>691</v>
      </c>
      <c r="C271" t="s">
        <v>218</v>
      </c>
      <c r="D271" t="s">
        <v>1834</v>
      </c>
      <c r="E271">
        <v>43900</v>
      </c>
      <c r="F271" t="s">
        <v>1899</v>
      </c>
      <c r="G271" t="s">
        <v>39</v>
      </c>
      <c r="H271" t="s">
        <v>1889</v>
      </c>
      <c r="I271" t="s">
        <v>40</v>
      </c>
      <c r="J271" t="s">
        <v>141</v>
      </c>
      <c r="K271" t="s">
        <v>28</v>
      </c>
      <c r="L271" t="s">
        <v>22</v>
      </c>
      <c r="M271" t="s">
        <v>23</v>
      </c>
      <c r="N271">
        <v>41709</v>
      </c>
      <c r="O271">
        <v>194</v>
      </c>
      <c r="P271">
        <v>308</v>
      </c>
      <c r="Q271">
        <v>114</v>
      </c>
      <c r="R271">
        <v>1</v>
      </c>
      <c r="S271">
        <v>308</v>
      </c>
      <c r="T271">
        <v>0.08</v>
      </c>
      <c r="U271">
        <v>24.64</v>
      </c>
      <c r="V271">
        <v>283.36</v>
      </c>
      <c r="W271">
        <v>99</v>
      </c>
      <c r="X271">
        <v>382.36</v>
      </c>
    </row>
    <row r="272" spans="1:24" x14ac:dyDescent="0.25">
      <c r="A272" t="s">
        <v>1110</v>
      </c>
      <c r="B272" t="s">
        <v>689</v>
      </c>
      <c r="C272" t="s">
        <v>690</v>
      </c>
      <c r="D272" t="s">
        <v>1834</v>
      </c>
      <c r="E272">
        <v>43901</v>
      </c>
      <c r="F272" t="s">
        <v>1899</v>
      </c>
      <c r="G272" t="s">
        <v>39</v>
      </c>
      <c r="H272" t="s">
        <v>1888</v>
      </c>
      <c r="I272" t="s">
        <v>26</v>
      </c>
      <c r="J272" t="s">
        <v>289</v>
      </c>
      <c r="K272" t="s">
        <v>28</v>
      </c>
      <c r="L272" t="s">
        <v>22</v>
      </c>
      <c r="M272" t="s">
        <v>23</v>
      </c>
      <c r="N272">
        <v>41710</v>
      </c>
      <c r="O272">
        <v>5204</v>
      </c>
      <c r="P272">
        <v>8393</v>
      </c>
      <c r="Q272">
        <v>3189</v>
      </c>
      <c r="R272">
        <v>50</v>
      </c>
      <c r="S272">
        <v>419650</v>
      </c>
      <c r="T272">
        <v>0.1</v>
      </c>
      <c r="U272">
        <v>41965</v>
      </c>
      <c r="V272">
        <v>377685</v>
      </c>
      <c r="W272">
        <v>1998.9999999999998</v>
      </c>
      <c r="X272">
        <v>379684</v>
      </c>
    </row>
    <row r="273" spans="1:24" x14ac:dyDescent="0.25">
      <c r="A273" t="s">
        <v>1111</v>
      </c>
      <c r="B273" t="s">
        <v>423</v>
      </c>
      <c r="C273" t="s">
        <v>1804</v>
      </c>
      <c r="D273" t="s">
        <v>1856</v>
      </c>
      <c r="E273">
        <v>43902</v>
      </c>
      <c r="F273" t="s">
        <v>1856</v>
      </c>
      <c r="G273" t="s">
        <v>18</v>
      </c>
      <c r="H273" t="s">
        <v>1891</v>
      </c>
      <c r="I273" t="s">
        <v>35</v>
      </c>
      <c r="J273" t="s">
        <v>85</v>
      </c>
      <c r="K273" t="s">
        <v>21</v>
      </c>
      <c r="L273" t="s">
        <v>22</v>
      </c>
      <c r="M273" t="s">
        <v>69</v>
      </c>
      <c r="N273">
        <v>41711</v>
      </c>
      <c r="O273">
        <v>6059</v>
      </c>
      <c r="P273">
        <v>10098</v>
      </c>
      <c r="Q273">
        <v>4039</v>
      </c>
      <c r="R273">
        <v>5</v>
      </c>
      <c r="S273">
        <v>50490</v>
      </c>
      <c r="T273">
        <v>0.02</v>
      </c>
      <c r="U273">
        <v>1009.8000000000001</v>
      </c>
      <c r="V273">
        <v>49480.2</v>
      </c>
      <c r="W273">
        <v>718</v>
      </c>
      <c r="X273">
        <v>50198.2</v>
      </c>
    </row>
    <row r="274" spans="1:24" x14ac:dyDescent="0.25">
      <c r="A274" t="s">
        <v>1112</v>
      </c>
      <c r="B274" t="s">
        <v>688</v>
      </c>
      <c r="C274" t="s">
        <v>1902</v>
      </c>
      <c r="D274" t="s">
        <v>1882</v>
      </c>
      <c r="E274">
        <v>43903</v>
      </c>
      <c r="F274" t="s">
        <v>1882</v>
      </c>
      <c r="G274" t="s">
        <v>39</v>
      </c>
      <c r="H274" t="s">
        <v>1886</v>
      </c>
      <c r="I274" t="s">
        <v>19</v>
      </c>
      <c r="J274" t="s">
        <v>41</v>
      </c>
      <c r="K274" t="s">
        <v>28</v>
      </c>
      <c r="L274" t="s">
        <v>29</v>
      </c>
      <c r="M274" t="s">
        <v>23</v>
      </c>
      <c r="N274">
        <v>41711</v>
      </c>
      <c r="O274">
        <v>375</v>
      </c>
      <c r="P274">
        <v>708</v>
      </c>
      <c r="Q274">
        <v>333</v>
      </c>
      <c r="R274">
        <v>34</v>
      </c>
      <c r="S274">
        <v>24072</v>
      </c>
      <c r="T274">
        <v>0.03</v>
      </c>
      <c r="U274">
        <v>722.16</v>
      </c>
      <c r="V274">
        <v>23349.84</v>
      </c>
      <c r="W274">
        <v>235</v>
      </c>
      <c r="X274">
        <v>23584.84</v>
      </c>
    </row>
    <row r="275" spans="1:24" x14ac:dyDescent="0.25">
      <c r="A275" t="s">
        <v>1113</v>
      </c>
      <c r="B275" t="s">
        <v>664</v>
      </c>
      <c r="C275" t="s">
        <v>1837</v>
      </c>
      <c r="D275" t="s">
        <v>1834</v>
      </c>
      <c r="E275">
        <v>43905</v>
      </c>
      <c r="F275" t="s">
        <v>1899</v>
      </c>
      <c r="G275" t="s">
        <v>34</v>
      </c>
      <c r="H275" t="s">
        <v>1887</v>
      </c>
      <c r="I275" t="s">
        <v>51</v>
      </c>
      <c r="J275" t="s">
        <v>57</v>
      </c>
      <c r="K275" t="s">
        <v>28</v>
      </c>
      <c r="L275" t="s">
        <v>22</v>
      </c>
      <c r="M275" t="s">
        <v>23</v>
      </c>
      <c r="N275">
        <v>41713</v>
      </c>
      <c r="O275">
        <v>350</v>
      </c>
      <c r="P275">
        <v>574</v>
      </c>
      <c r="Q275">
        <v>224</v>
      </c>
      <c r="R275">
        <v>45</v>
      </c>
      <c r="S275">
        <v>25830</v>
      </c>
      <c r="T275">
        <v>0</v>
      </c>
      <c r="U275">
        <v>0</v>
      </c>
      <c r="V275">
        <v>25830</v>
      </c>
      <c r="W275">
        <v>501</v>
      </c>
      <c r="X275">
        <v>26331</v>
      </c>
    </row>
    <row r="276" spans="1:24" x14ac:dyDescent="0.25">
      <c r="A276" t="s">
        <v>1114</v>
      </c>
      <c r="B276" t="s">
        <v>604</v>
      </c>
      <c r="C276" t="s">
        <v>91</v>
      </c>
      <c r="D276" t="s">
        <v>1834</v>
      </c>
      <c r="E276">
        <v>43907</v>
      </c>
      <c r="F276" t="s">
        <v>1899</v>
      </c>
      <c r="G276" t="s">
        <v>18</v>
      </c>
      <c r="H276" t="s">
        <v>1895</v>
      </c>
      <c r="I276" t="s">
        <v>51</v>
      </c>
      <c r="J276" t="s">
        <v>126</v>
      </c>
      <c r="K276" t="s">
        <v>28</v>
      </c>
      <c r="L276" t="s">
        <v>29</v>
      </c>
      <c r="M276" t="s">
        <v>23</v>
      </c>
      <c r="N276">
        <v>41716</v>
      </c>
      <c r="O276">
        <v>109.00000000000001</v>
      </c>
      <c r="P276">
        <v>260</v>
      </c>
      <c r="Q276">
        <v>151</v>
      </c>
      <c r="R276">
        <v>43</v>
      </c>
      <c r="S276">
        <v>11180</v>
      </c>
      <c r="T276">
        <v>0.01</v>
      </c>
      <c r="U276">
        <v>111.8</v>
      </c>
      <c r="V276">
        <v>11068.2</v>
      </c>
      <c r="W276">
        <v>240</v>
      </c>
      <c r="X276">
        <v>11308.2</v>
      </c>
    </row>
    <row r="277" spans="1:24" x14ac:dyDescent="0.25">
      <c r="A277" t="s">
        <v>1115</v>
      </c>
      <c r="B277" t="s">
        <v>594</v>
      </c>
      <c r="C277" t="s">
        <v>1928</v>
      </c>
      <c r="D277" t="s">
        <v>1834</v>
      </c>
      <c r="E277">
        <v>43907</v>
      </c>
      <c r="F277" t="s">
        <v>1899</v>
      </c>
      <c r="G277" t="s">
        <v>39</v>
      </c>
      <c r="H277" t="s">
        <v>1887</v>
      </c>
      <c r="I277" t="s">
        <v>40</v>
      </c>
      <c r="J277" t="s">
        <v>120</v>
      </c>
      <c r="K277" t="s">
        <v>28</v>
      </c>
      <c r="L277" t="s">
        <v>22</v>
      </c>
      <c r="M277" t="s">
        <v>23</v>
      </c>
      <c r="N277">
        <v>41716</v>
      </c>
      <c r="O277">
        <v>892</v>
      </c>
      <c r="P277">
        <v>2974</v>
      </c>
      <c r="Q277">
        <v>2082</v>
      </c>
      <c r="R277">
        <v>25</v>
      </c>
      <c r="S277">
        <v>74350</v>
      </c>
      <c r="T277">
        <v>0</v>
      </c>
      <c r="U277">
        <v>0</v>
      </c>
      <c r="V277">
        <v>74350</v>
      </c>
      <c r="W277">
        <v>664</v>
      </c>
      <c r="X277">
        <v>75014</v>
      </c>
    </row>
    <row r="278" spans="1:24" x14ac:dyDescent="0.25">
      <c r="A278" t="s">
        <v>1116</v>
      </c>
      <c r="B278" t="s">
        <v>687</v>
      </c>
      <c r="C278" t="s">
        <v>158</v>
      </c>
      <c r="D278" t="s">
        <v>1882</v>
      </c>
      <c r="E278">
        <v>43907</v>
      </c>
      <c r="F278" t="s">
        <v>1882</v>
      </c>
      <c r="G278" t="s">
        <v>34</v>
      </c>
      <c r="H278" t="s">
        <v>1885</v>
      </c>
      <c r="I278" t="s">
        <v>40</v>
      </c>
      <c r="J278" t="s">
        <v>239</v>
      </c>
      <c r="K278" t="s">
        <v>28</v>
      </c>
      <c r="L278" t="s">
        <v>22</v>
      </c>
      <c r="M278" t="s">
        <v>23</v>
      </c>
      <c r="N278">
        <v>41716</v>
      </c>
      <c r="O278">
        <v>2197</v>
      </c>
      <c r="P278">
        <v>3544</v>
      </c>
      <c r="Q278">
        <v>1347</v>
      </c>
      <c r="R278">
        <v>21</v>
      </c>
      <c r="S278">
        <v>74424</v>
      </c>
      <c r="T278">
        <v>0</v>
      </c>
      <c r="U278">
        <v>0</v>
      </c>
      <c r="V278">
        <v>74424</v>
      </c>
      <c r="W278">
        <v>492</v>
      </c>
      <c r="X278">
        <v>74916</v>
      </c>
    </row>
    <row r="279" spans="1:24" x14ac:dyDescent="0.25">
      <c r="A279" t="s">
        <v>1117</v>
      </c>
      <c r="B279" t="s">
        <v>160</v>
      </c>
      <c r="C279" t="s">
        <v>1935</v>
      </c>
      <c r="D279" t="s">
        <v>1882</v>
      </c>
      <c r="E279">
        <v>43909</v>
      </c>
      <c r="F279" t="s">
        <v>1882</v>
      </c>
      <c r="G279" t="s">
        <v>34</v>
      </c>
      <c r="H279" t="s">
        <v>1886</v>
      </c>
      <c r="I279" t="s">
        <v>51</v>
      </c>
      <c r="J279" t="s">
        <v>79</v>
      </c>
      <c r="K279" t="s">
        <v>28</v>
      </c>
      <c r="L279" t="s">
        <v>22</v>
      </c>
      <c r="M279" t="s">
        <v>23</v>
      </c>
      <c r="N279">
        <v>41719</v>
      </c>
      <c r="O279">
        <v>225.99999999999997</v>
      </c>
      <c r="P279">
        <v>358</v>
      </c>
      <c r="Q279">
        <v>132.00000000000003</v>
      </c>
      <c r="R279">
        <v>39</v>
      </c>
      <c r="S279">
        <v>13962</v>
      </c>
      <c r="T279">
        <v>0</v>
      </c>
      <c r="U279">
        <v>0</v>
      </c>
      <c r="V279">
        <v>13962</v>
      </c>
      <c r="W279">
        <v>547</v>
      </c>
      <c r="X279">
        <v>14509</v>
      </c>
    </row>
    <row r="280" spans="1:24" x14ac:dyDescent="0.25">
      <c r="A280" t="s">
        <v>1118</v>
      </c>
      <c r="B280" t="s">
        <v>686</v>
      </c>
      <c r="C280" t="s">
        <v>618</v>
      </c>
      <c r="D280" t="s">
        <v>1834</v>
      </c>
      <c r="E280">
        <v>43911</v>
      </c>
      <c r="F280" t="s">
        <v>1899</v>
      </c>
      <c r="G280" t="s">
        <v>18</v>
      </c>
      <c r="H280" t="s">
        <v>1894</v>
      </c>
      <c r="I280" t="s">
        <v>19</v>
      </c>
      <c r="J280" t="s">
        <v>141</v>
      </c>
      <c r="K280" t="s">
        <v>28</v>
      </c>
      <c r="L280" t="s">
        <v>22</v>
      </c>
      <c r="M280" t="s">
        <v>23</v>
      </c>
      <c r="N280">
        <v>41724</v>
      </c>
      <c r="O280">
        <v>194</v>
      </c>
      <c r="P280">
        <v>308</v>
      </c>
      <c r="Q280">
        <v>114</v>
      </c>
      <c r="R280">
        <v>5</v>
      </c>
      <c r="S280">
        <v>1540</v>
      </c>
      <c r="T280">
        <v>0.06</v>
      </c>
      <c r="U280">
        <v>92.399999999999991</v>
      </c>
      <c r="V280">
        <v>1447.6</v>
      </c>
      <c r="W280">
        <v>99</v>
      </c>
      <c r="X280">
        <v>1546.6</v>
      </c>
    </row>
    <row r="281" spans="1:24" x14ac:dyDescent="0.25">
      <c r="A281" t="s">
        <v>1119</v>
      </c>
      <c r="B281" t="s">
        <v>399</v>
      </c>
      <c r="C281" t="s">
        <v>147</v>
      </c>
      <c r="D281" t="s">
        <v>1834</v>
      </c>
      <c r="E281">
        <v>43918</v>
      </c>
      <c r="F281" t="s">
        <v>1899</v>
      </c>
      <c r="G281" t="s">
        <v>34</v>
      </c>
      <c r="H281" t="s">
        <v>1895</v>
      </c>
      <c r="I281" t="s">
        <v>35</v>
      </c>
      <c r="J281" t="s">
        <v>162</v>
      </c>
      <c r="K281" t="s">
        <v>28</v>
      </c>
      <c r="L281" t="s">
        <v>22</v>
      </c>
      <c r="M281" t="s">
        <v>23</v>
      </c>
      <c r="N281">
        <v>41726</v>
      </c>
      <c r="O281">
        <v>1104</v>
      </c>
      <c r="P281">
        <v>1698</v>
      </c>
      <c r="Q281">
        <v>594</v>
      </c>
      <c r="R281">
        <v>31</v>
      </c>
      <c r="S281">
        <v>52638</v>
      </c>
      <c r="T281">
        <v>0.03</v>
      </c>
      <c r="U281">
        <v>1579.1399999999999</v>
      </c>
      <c r="V281">
        <v>51058.86</v>
      </c>
      <c r="W281">
        <v>1239</v>
      </c>
      <c r="X281">
        <v>52297.86</v>
      </c>
    </row>
    <row r="282" spans="1:24" x14ac:dyDescent="0.25">
      <c r="A282" t="s">
        <v>1120</v>
      </c>
      <c r="B282" t="s">
        <v>405</v>
      </c>
      <c r="C282" t="s">
        <v>406</v>
      </c>
      <c r="D282" t="s">
        <v>1834</v>
      </c>
      <c r="E282">
        <v>43919</v>
      </c>
      <c r="F282" t="s">
        <v>1899</v>
      </c>
      <c r="G282" t="s">
        <v>25</v>
      </c>
      <c r="H282" t="s">
        <v>1894</v>
      </c>
      <c r="I282" t="s">
        <v>40</v>
      </c>
      <c r="J282" t="s">
        <v>277</v>
      </c>
      <c r="K282" t="s">
        <v>28</v>
      </c>
      <c r="L282" t="s">
        <v>22</v>
      </c>
      <c r="M282" t="s">
        <v>23</v>
      </c>
      <c r="N282">
        <v>41728</v>
      </c>
      <c r="O282">
        <v>453</v>
      </c>
      <c r="P282">
        <v>730</v>
      </c>
      <c r="Q282">
        <v>277</v>
      </c>
      <c r="R282">
        <v>18</v>
      </c>
      <c r="S282">
        <v>13140</v>
      </c>
      <c r="T282">
        <v>0.05</v>
      </c>
      <c r="U282">
        <v>657</v>
      </c>
      <c r="V282">
        <v>12483</v>
      </c>
      <c r="W282">
        <v>772</v>
      </c>
      <c r="X282">
        <v>13255</v>
      </c>
    </row>
    <row r="283" spans="1:24" x14ac:dyDescent="0.25">
      <c r="A283" t="s">
        <v>1121</v>
      </c>
      <c r="B283" t="s">
        <v>191</v>
      </c>
      <c r="C283" t="s">
        <v>80</v>
      </c>
      <c r="D283" t="s">
        <v>1834</v>
      </c>
      <c r="E283">
        <v>43921</v>
      </c>
      <c r="F283" t="s">
        <v>1899</v>
      </c>
      <c r="G283" t="s">
        <v>18</v>
      </c>
      <c r="H283" t="s">
        <v>1888</v>
      </c>
      <c r="I283" t="s">
        <v>40</v>
      </c>
      <c r="J283" t="s">
        <v>424</v>
      </c>
      <c r="K283" t="s">
        <v>28</v>
      </c>
      <c r="L283" t="s">
        <v>29</v>
      </c>
      <c r="M283" t="s">
        <v>23</v>
      </c>
      <c r="N283">
        <v>41729</v>
      </c>
      <c r="O283">
        <v>437</v>
      </c>
      <c r="P283">
        <v>911</v>
      </c>
      <c r="Q283">
        <v>474</v>
      </c>
      <c r="R283">
        <v>1</v>
      </c>
      <c r="S283">
        <v>911</v>
      </c>
      <c r="T283">
        <v>0.1</v>
      </c>
      <c r="U283">
        <v>91.100000000000009</v>
      </c>
      <c r="V283">
        <v>819.9</v>
      </c>
      <c r="W283">
        <v>225</v>
      </c>
      <c r="X283">
        <v>1044.9000000000001</v>
      </c>
    </row>
    <row r="284" spans="1:24" x14ac:dyDescent="0.25">
      <c r="A284" t="s">
        <v>1122</v>
      </c>
      <c r="B284" t="s">
        <v>685</v>
      </c>
      <c r="C284" t="s">
        <v>1859</v>
      </c>
      <c r="D284" t="s">
        <v>1834</v>
      </c>
      <c r="E284">
        <v>43922</v>
      </c>
      <c r="F284" t="s">
        <v>1899</v>
      </c>
      <c r="G284" t="s">
        <v>25</v>
      </c>
      <c r="H284" t="s">
        <v>1893</v>
      </c>
      <c r="I284" t="s">
        <v>51</v>
      </c>
      <c r="J284" t="s">
        <v>190</v>
      </c>
      <c r="K284" t="s">
        <v>28</v>
      </c>
      <c r="L284" t="s">
        <v>45</v>
      </c>
      <c r="M284" t="s">
        <v>23</v>
      </c>
      <c r="N284">
        <v>41731</v>
      </c>
      <c r="O284">
        <v>1680</v>
      </c>
      <c r="P284">
        <v>4097</v>
      </c>
      <c r="Q284">
        <v>2417</v>
      </c>
      <c r="R284">
        <v>44</v>
      </c>
      <c r="S284">
        <v>180268</v>
      </c>
      <c r="T284">
        <v>0.08</v>
      </c>
      <c r="U284">
        <v>14421.44</v>
      </c>
      <c r="V284">
        <v>165846.56</v>
      </c>
      <c r="W284">
        <v>899</v>
      </c>
      <c r="X284">
        <v>166745.56</v>
      </c>
    </row>
    <row r="285" spans="1:24" x14ac:dyDescent="0.25">
      <c r="A285" t="s">
        <v>1123</v>
      </c>
      <c r="B285" t="s">
        <v>684</v>
      </c>
      <c r="C285" t="s">
        <v>1883</v>
      </c>
      <c r="D285" t="s">
        <v>1882</v>
      </c>
      <c r="E285">
        <v>43923</v>
      </c>
      <c r="F285" t="s">
        <v>1882</v>
      </c>
      <c r="G285" t="s">
        <v>39</v>
      </c>
      <c r="H285" t="s">
        <v>1886</v>
      </c>
      <c r="I285" t="s">
        <v>26</v>
      </c>
      <c r="J285" t="s">
        <v>609</v>
      </c>
      <c r="K285" t="s">
        <v>28</v>
      </c>
      <c r="L285" t="s">
        <v>22</v>
      </c>
      <c r="M285" t="s">
        <v>23</v>
      </c>
      <c r="N285">
        <v>41733</v>
      </c>
      <c r="O285">
        <v>713</v>
      </c>
      <c r="P285">
        <v>2098</v>
      </c>
      <c r="Q285">
        <v>1385</v>
      </c>
      <c r="R285">
        <v>39</v>
      </c>
      <c r="S285">
        <v>81822</v>
      </c>
      <c r="T285">
        <v>0.04</v>
      </c>
      <c r="U285">
        <v>3272.88</v>
      </c>
      <c r="V285">
        <v>78549.119999999995</v>
      </c>
      <c r="W285">
        <v>542</v>
      </c>
      <c r="X285">
        <v>79091.12</v>
      </c>
    </row>
    <row r="286" spans="1:24" x14ac:dyDescent="0.25">
      <c r="A286" t="s">
        <v>1124</v>
      </c>
      <c r="B286" t="s">
        <v>216</v>
      </c>
      <c r="C286" t="s">
        <v>1849</v>
      </c>
      <c r="D286" t="s">
        <v>1834</v>
      </c>
      <c r="E286">
        <v>43923</v>
      </c>
      <c r="F286" t="s">
        <v>1899</v>
      </c>
      <c r="G286" t="s">
        <v>25</v>
      </c>
      <c r="H286" t="s">
        <v>1896</v>
      </c>
      <c r="I286" t="s">
        <v>51</v>
      </c>
      <c r="J286" t="s">
        <v>44</v>
      </c>
      <c r="K286" t="s">
        <v>28</v>
      </c>
      <c r="L286" t="s">
        <v>45</v>
      </c>
      <c r="M286" t="s">
        <v>23</v>
      </c>
      <c r="N286">
        <v>41733</v>
      </c>
      <c r="O286">
        <v>146</v>
      </c>
      <c r="P286">
        <v>357</v>
      </c>
      <c r="Q286">
        <v>211</v>
      </c>
      <c r="R286">
        <v>41</v>
      </c>
      <c r="S286">
        <v>14637</v>
      </c>
      <c r="T286">
        <v>0.03</v>
      </c>
      <c r="U286">
        <v>439.10999999999996</v>
      </c>
      <c r="V286">
        <v>14197.89</v>
      </c>
      <c r="W286">
        <v>417</v>
      </c>
      <c r="X286">
        <v>14614.89</v>
      </c>
    </row>
    <row r="287" spans="1:24" x14ac:dyDescent="0.25">
      <c r="A287" t="s">
        <v>1125</v>
      </c>
      <c r="B287" t="s">
        <v>683</v>
      </c>
      <c r="C287" t="s">
        <v>1869</v>
      </c>
      <c r="D287" t="s">
        <v>1834</v>
      </c>
      <c r="E287">
        <v>43924</v>
      </c>
      <c r="F287" t="s">
        <v>1899</v>
      </c>
      <c r="G287" t="s">
        <v>25</v>
      </c>
      <c r="H287" t="s">
        <v>1897</v>
      </c>
      <c r="I287" t="s">
        <v>26</v>
      </c>
      <c r="J287" t="s">
        <v>461</v>
      </c>
      <c r="K287" t="s">
        <v>28</v>
      </c>
      <c r="L287" t="s">
        <v>29</v>
      </c>
      <c r="M287" t="s">
        <v>23</v>
      </c>
      <c r="N287">
        <v>41734</v>
      </c>
      <c r="O287">
        <v>213</v>
      </c>
      <c r="P287">
        <v>349</v>
      </c>
      <c r="Q287">
        <v>136</v>
      </c>
      <c r="R287">
        <v>46</v>
      </c>
      <c r="S287">
        <v>16054</v>
      </c>
      <c r="T287">
        <v>0.01</v>
      </c>
      <c r="U287">
        <v>160.54</v>
      </c>
      <c r="V287">
        <v>15893.46</v>
      </c>
      <c r="W287">
        <v>76</v>
      </c>
      <c r="X287">
        <v>15969.46</v>
      </c>
    </row>
    <row r="288" spans="1:24" x14ac:dyDescent="0.25">
      <c r="A288" t="s">
        <v>1126</v>
      </c>
      <c r="B288" t="s">
        <v>622</v>
      </c>
      <c r="C288" t="s">
        <v>129</v>
      </c>
      <c r="D288" t="s">
        <v>1882</v>
      </c>
      <c r="E288">
        <v>43925</v>
      </c>
      <c r="F288" t="s">
        <v>1882</v>
      </c>
      <c r="G288" t="s">
        <v>34</v>
      </c>
      <c r="H288" t="s">
        <v>1885</v>
      </c>
      <c r="I288" t="s">
        <v>40</v>
      </c>
      <c r="J288" t="s">
        <v>183</v>
      </c>
      <c r="K288" t="s">
        <v>28</v>
      </c>
      <c r="L288" t="s">
        <v>22</v>
      </c>
      <c r="M288" t="s">
        <v>23</v>
      </c>
      <c r="N288">
        <v>41734</v>
      </c>
      <c r="O288">
        <v>384</v>
      </c>
      <c r="P288">
        <v>630</v>
      </c>
      <c r="Q288">
        <v>246</v>
      </c>
      <c r="R288">
        <v>18</v>
      </c>
      <c r="S288">
        <v>11340</v>
      </c>
      <c r="T288">
        <v>0.1</v>
      </c>
      <c r="U288">
        <v>1134</v>
      </c>
      <c r="V288">
        <v>10206</v>
      </c>
      <c r="W288">
        <v>50</v>
      </c>
      <c r="X288">
        <v>10256</v>
      </c>
    </row>
    <row r="289" spans="1:24" x14ac:dyDescent="0.25">
      <c r="A289" t="s">
        <v>1127</v>
      </c>
      <c r="B289" t="s">
        <v>682</v>
      </c>
      <c r="C289" t="s">
        <v>1849</v>
      </c>
      <c r="D289" t="s">
        <v>1834</v>
      </c>
      <c r="E289">
        <v>43927</v>
      </c>
      <c r="F289" t="s">
        <v>1899</v>
      </c>
      <c r="G289" t="s">
        <v>39</v>
      </c>
      <c r="H289" t="s">
        <v>1896</v>
      </c>
      <c r="I289" t="s">
        <v>19</v>
      </c>
      <c r="J289" t="s">
        <v>159</v>
      </c>
      <c r="K289" t="s">
        <v>28</v>
      </c>
      <c r="L289" t="s">
        <v>29</v>
      </c>
      <c r="M289" t="s">
        <v>23</v>
      </c>
      <c r="N289">
        <v>41740</v>
      </c>
      <c r="O289">
        <v>105</v>
      </c>
      <c r="P289">
        <v>195</v>
      </c>
      <c r="Q289">
        <v>90</v>
      </c>
      <c r="R289">
        <v>31</v>
      </c>
      <c r="S289">
        <v>6045</v>
      </c>
      <c r="T289">
        <v>0.02</v>
      </c>
      <c r="U289">
        <v>120.9</v>
      </c>
      <c r="V289">
        <v>5924.1</v>
      </c>
      <c r="W289">
        <v>163</v>
      </c>
      <c r="X289">
        <v>6087.1</v>
      </c>
    </row>
    <row r="290" spans="1:24" x14ac:dyDescent="0.25">
      <c r="A290" t="s">
        <v>1128</v>
      </c>
      <c r="B290" t="s">
        <v>238</v>
      </c>
      <c r="C290" t="s">
        <v>1900</v>
      </c>
      <c r="D290" t="s">
        <v>1882</v>
      </c>
      <c r="E290">
        <v>43928</v>
      </c>
      <c r="F290" t="s">
        <v>1882</v>
      </c>
      <c r="G290" t="s">
        <v>39</v>
      </c>
      <c r="H290" t="s">
        <v>1886</v>
      </c>
      <c r="I290" t="s">
        <v>51</v>
      </c>
      <c r="J290" t="s">
        <v>121</v>
      </c>
      <c r="K290" t="s">
        <v>28</v>
      </c>
      <c r="L290" t="s">
        <v>29</v>
      </c>
      <c r="M290" t="s">
        <v>23</v>
      </c>
      <c r="N290">
        <v>41736</v>
      </c>
      <c r="O290">
        <v>24</v>
      </c>
      <c r="P290">
        <v>126</v>
      </c>
      <c r="Q290">
        <v>102</v>
      </c>
      <c r="R290">
        <v>35</v>
      </c>
      <c r="S290">
        <v>4410</v>
      </c>
      <c r="T290">
        <v>0.09</v>
      </c>
      <c r="U290">
        <v>396.9</v>
      </c>
      <c r="V290">
        <v>4013.1</v>
      </c>
      <c r="W290">
        <v>70</v>
      </c>
      <c r="X290">
        <v>4083.1</v>
      </c>
    </row>
    <row r="291" spans="1:24" x14ac:dyDescent="0.25">
      <c r="A291" t="s">
        <v>1129</v>
      </c>
      <c r="B291" t="s">
        <v>681</v>
      </c>
      <c r="C291" t="s">
        <v>406</v>
      </c>
      <c r="D291" t="s">
        <v>1834</v>
      </c>
      <c r="E291">
        <v>43928</v>
      </c>
      <c r="F291" t="s">
        <v>1899</v>
      </c>
      <c r="G291" t="s">
        <v>18</v>
      </c>
      <c r="H291" t="s">
        <v>1894</v>
      </c>
      <c r="I291" t="s">
        <v>40</v>
      </c>
      <c r="J291" t="s">
        <v>468</v>
      </c>
      <c r="K291" t="s">
        <v>21</v>
      </c>
      <c r="L291" t="s">
        <v>48</v>
      </c>
      <c r="M291" t="s">
        <v>49</v>
      </c>
      <c r="N291">
        <v>41736</v>
      </c>
      <c r="O291">
        <v>31561</v>
      </c>
      <c r="P291">
        <v>50097</v>
      </c>
      <c r="Q291">
        <v>18536</v>
      </c>
      <c r="R291">
        <v>31</v>
      </c>
      <c r="S291">
        <v>1553007</v>
      </c>
      <c r="T291">
        <v>0.06</v>
      </c>
      <c r="U291">
        <v>93180.42</v>
      </c>
      <c r="V291">
        <v>1459826.58</v>
      </c>
      <c r="W291">
        <v>6930</v>
      </c>
      <c r="X291">
        <v>1466756.58</v>
      </c>
    </row>
    <row r="292" spans="1:24" x14ac:dyDescent="0.25">
      <c r="A292" t="s">
        <v>1130</v>
      </c>
      <c r="B292" t="s">
        <v>308</v>
      </c>
      <c r="C292" t="s">
        <v>1846</v>
      </c>
      <c r="D292" t="s">
        <v>1834</v>
      </c>
      <c r="E292">
        <v>43928</v>
      </c>
      <c r="F292" t="s">
        <v>1899</v>
      </c>
      <c r="G292" t="s">
        <v>39</v>
      </c>
      <c r="H292" t="s">
        <v>1892</v>
      </c>
      <c r="I292" t="s">
        <v>26</v>
      </c>
      <c r="J292" t="s">
        <v>270</v>
      </c>
      <c r="K292" t="s">
        <v>21</v>
      </c>
      <c r="L292" t="s">
        <v>215</v>
      </c>
      <c r="M292" t="s">
        <v>23</v>
      </c>
      <c r="N292">
        <v>41738</v>
      </c>
      <c r="O292">
        <v>37799</v>
      </c>
      <c r="P292">
        <v>59999</v>
      </c>
      <c r="Q292">
        <v>22200</v>
      </c>
      <c r="R292">
        <v>30</v>
      </c>
      <c r="S292">
        <v>1799970</v>
      </c>
      <c r="T292">
        <v>0.09</v>
      </c>
      <c r="U292">
        <v>161997.29999999999</v>
      </c>
      <c r="V292">
        <v>1637972.7</v>
      </c>
      <c r="W292">
        <v>2449</v>
      </c>
      <c r="X292">
        <v>1640421.7</v>
      </c>
    </row>
    <row r="293" spans="1:24" x14ac:dyDescent="0.25">
      <c r="A293" t="s">
        <v>1131</v>
      </c>
      <c r="B293" t="s">
        <v>680</v>
      </c>
      <c r="C293" t="s">
        <v>1843</v>
      </c>
      <c r="D293" t="s">
        <v>1834</v>
      </c>
      <c r="E293">
        <v>43932</v>
      </c>
      <c r="F293" t="s">
        <v>1899</v>
      </c>
      <c r="G293" t="s">
        <v>34</v>
      </c>
      <c r="H293" t="s">
        <v>1892</v>
      </c>
      <c r="I293" t="s">
        <v>26</v>
      </c>
      <c r="J293" t="s">
        <v>126</v>
      </c>
      <c r="K293" t="s">
        <v>28</v>
      </c>
      <c r="L293" t="s">
        <v>29</v>
      </c>
      <c r="M293" t="s">
        <v>23</v>
      </c>
      <c r="N293">
        <v>41741</v>
      </c>
      <c r="O293">
        <v>109.00000000000001</v>
      </c>
      <c r="P293">
        <v>260</v>
      </c>
      <c r="Q293">
        <v>151</v>
      </c>
      <c r="R293">
        <v>2</v>
      </c>
      <c r="S293">
        <v>520</v>
      </c>
      <c r="T293">
        <v>0.03</v>
      </c>
      <c r="U293">
        <v>15.6</v>
      </c>
      <c r="V293">
        <v>504.4</v>
      </c>
      <c r="W293">
        <v>240</v>
      </c>
      <c r="X293">
        <v>744.4</v>
      </c>
    </row>
    <row r="294" spans="1:24" x14ac:dyDescent="0.25">
      <c r="A294" t="s">
        <v>1132</v>
      </c>
      <c r="B294" t="s">
        <v>679</v>
      </c>
      <c r="C294" t="s">
        <v>571</v>
      </c>
      <c r="D294" t="s">
        <v>1834</v>
      </c>
      <c r="E294">
        <v>43936</v>
      </c>
      <c r="F294" t="s">
        <v>1899</v>
      </c>
      <c r="G294" t="s">
        <v>39</v>
      </c>
      <c r="H294" t="s">
        <v>1889</v>
      </c>
      <c r="I294" t="s">
        <v>35</v>
      </c>
      <c r="J294" t="s">
        <v>326</v>
      </c>
      <c r="K294" t="s">
        <v>21</v>
      </c>
      <c r="L294" t="s">
        <v>22</v>
      </c>
      <c r="M294" t="s">
        <v>23</v>
      </c>
      <c r="N294">
        <v>41745</v>
      </c>
      <c r="O294">
        <v>651</v>
      </c>
      <c r="P294">
        <v>3098</v>
      </c>
      <c r="Q294">
        <v>2447</v>
      </c>
      <c r="R294">
        <v>36</v>
      </c>
      <c r="S294">
        <v>111528</v>
      </c>
      <c r="T294">
        <v>0</v>
      </c>
      <c r="U294">
        <v>0</v>
      </c>
      <c r="V294">
        <v>111528</v>
      </c>
      <c r="W294">
        <v>650</v>
      </c>
      <c r="X294">
        <v>112178</v>
      </c>
    </row>
    <row r="295" spans="1:24" x14ac:dyDescent="0.25">
      <c r="A295" t="s">
        <v>1133</v>
      </c>
      <c r="B295" t="s">
        <v>633</v>
      </c>
      <c r="C295" t="s">
        <v>158</v>
      </c>
      <c r="D295" t="s">
        <v>1882</v>
      </c>
      <c r="E295">
        <v>43938</v>
      </c>
      <c r="F295" t="s">
        <v>1882</v>
      </c>
      <c r="G295" t="s">
        <v>25</v>
      </c>
      <c r="H295" t="s">
        <v>1885</v>
      </c>
      <c r="I295" t="s">
        <v>35</v>
      </c>
      <c r="J295" t="s">
        <v>63</v>
      </c>
      <c r="K295" t="s">
        <v>28</v>
      </c>
      <c r="L295" t="s">
        <v>22</v>
      </c>
      <c r="M295" t="s">
        <v>23</v>
      </c>
      <c r="N295">
        <v>41748</v>
      </c>
      <c r="O295">
        <v>459</v>
      </c>
      <c r="P295">
        <v>728</v>
      </c>
      <c r="Q295">
        <v>269</v>
      </c>
      <c r="R295">
        <v>11</v>
      </c>
      <c r="S295">
        <v>8008</v>
      </c>
      <c r="T295">
        <v>7.0000000000000007E-2</v>
      </c>
      <c r="U295">
        <v>560.56000000000006</v>
      </c>
      <c r="V295">
        <v>7447.44</v>
      </c>
      <c r="W295">
        <v>1115</v>
      </c>
      <c r="X295">
        <v>8562.4399999999987</v>
      </c>
    </row>
    <row r="296" spans="1:24" x14ac:dyDescent="0.25">
      <c r="A296" t="s">
        <v>1134</v>
      </c>
      <c r="B296" t="s">
        <v>291</v>
      </c>
      <c r="C296" t="s">
        <v>204</v>
      </c>
      <c r="D296" t="s">
        <v>1882</v>
      </c>
      <c r="E296">
        <v>43938</v>
      </c>
      <c r="F296" t="s">
        <v>1882</v>
      </c>
      <c r="G296" t="s">
        <v>18</v>
      </c>
      <c r="H296" t="s">
        <v>1885</v>
      </c>
      <c r="I296" t="s">
        <v>26</v>
      </c>
      <c r="J296" t="s">
        <v>112</v>
      </c>
      <c r="K296" t="s">
        <v>28</v>
      </c>
      <c r="L296" t="s">
        <v>45</v>
      </c>
      <c r="M296" t="s">
        <v>23</v>
      </c>
      <c r="N296">
        <v>41747</v>
      </c>
      <c r="O296">
        <v>419.00000000000006</v>
      </c>
      <c r="P296">
        <v>1023</v>
      </c>
      <c r="Q296">
        <v>604</v>
      </c>
      <c r="R296">
        <v>22</v>
      </c>
      <c r="S296">
        <v>22506</v>
      </c>
      <c r="T296">
        <v>7.0000000000000007E-2</v>
      </c>
      <c r="U296">
        <v>1575.42</v>
      </c>
      <c r="V296">
        <v>20930.580000000002</v>
      </c>
      <c r="W296">
        <v>468</v>
      </c>
      <c r="X296">
        <v>21398.58</v>
      </c>
    </row>
    <row r="297" spans="1:24" x14ac:dyDescent="0.25">
      <c r="A297" t="s">
        <v>1135</v>
      </c>
      <c r="B297" t="s">
        <v>678</v>
      </c>
      <c r="C297" t="s">
        <v>1870</v>
      </c>
      <c r="D297" t="s">
        <v>1834</v>
      </c>
      <c r="E297">
        <v>43938</v>
      </c>
      <c r="F297" t="s">
        <v>1899</v>
      </c>
      <c r="G297" t="s">
        <v>34</v>
      </c>
      <c r="H297" t="s">
        <v>1898</v>
      </c>
      <c r="I297" t="s">
        <v>51</v>
      </c>
      <c r="J297" t="s">
        <v>548</v>
      </c>
      <c r="K297" t="s">
        <v>28</v>
      </c>
      <c r="L297" t="s">
        <v>45</v>
      </c>
      <c r="M297" t="s">
        <v>69</v>
      </c>
      <c r="N297">
        <v>41747</v>
      </c>
      <c r="O297">
        <v>342</v>
      </c>
      <c r="P297">
        <v>834</v>
      </c>
      <c r="Q297">
        <v>492</v>
      </c>
      <c r="R297">
        <v>16</v>
      </c>
      <c r="S297">
        <v>13344</v>
      </c>
      <c r="T297">
        <v>0.04</v>
      </c>
      <c r="U297">
        <v>533.76</v>
      </c>
      <c r="V297">
        <v>12810.24</v>
      </c>
      <c r="W297">
        <v>264</v>
      </c>
      <c r="X297">
        <v>13074.24</v>
      </c>
    </row>
    <row r="298" spans="1:24" x14ac:dyDescent="0.25">
      <c r="A298" t="s">
        <v>1136</v>
      </c>
      <c r="B298" t="s">
        <v>613</v>
      </c>
      <c r="C298" t="s">
        <v>65</v>
      </c>
      <c r="D298" t="s">
        <v>1834</v>
      </c>
      <c r="E298">
        <v>43953</v>
      </c>
      <c r="F298" t="s">
        <v>1899</v>
      </c>
      <c r="G298" t="s">
        <v>25</v>
      </c>
      <c r="H298" t="s">
        <v>1894</v>
      </c>
      <c r="I298" t="s">
        <v>19</v>
      </c>
      <c r="J298" t="s">
        <v>347</v>
      </c>
      <c r="K298" t="s">
        <v>28</v>
      </c>
      <c r="L298" t="s">
        <v>22</v>
      </c>
      <c r="M298" t="s">
        <v>23</v>
      </c>
      <c r="N298">
        <v>41763</v>
      </c>
      <c r="O298">
        <v>8422</v>
      </c>
      <c r="P298">
        <v>21055</v>
      </c>
      <c r="Q298">
        <v>12633</v>
      </c>
      <c r="R298">
        <v>32</v>
      </c>
      <c r="S298">
        <v>673760</v>
      </c>
      <c r="T298">
        <v>0.1</v>
      </c>
      <c r="U298">
        <v>67376</v>
      </c>
      <c r="V298">
        <v>606384</v>
      </c>
      <c r="W298">
        <v>999</v>
      </c>
      <c r="X298">
        <v>607383</v>
      </c>
    </row>
    <row r="299" spans="1:24" x14ac:dyDescent="0.25">
      <c r="A299" t="s">
        <v>1137</v>
      </c>
      <c r="B299" t="s">
        <v>677</v>
      </c>
      <c r="C299" t="s">
        <v>59</v>
      </c>
      <c r="D299" t="s">
        <v>1834</v>
      </c>
      <c r="E299">
        <v>43953</v>
      </c>
      <c r="F299" t="s">
        <v>1899</v>
      </c>
      <c r="G299" t="s">
        <v>39</v>
      </c>
      <c r="H299" t="s">
        <v>1895</v>
      </c>
      <c r="I299" t="s">
        <v>40</v>
      </c>
      <c r="J299" t="s">
        <v>609</v>
      </c>
      <c r="K299" t="s">
        <v>28</v>
      </c>
      <c r="L299" t="s">
        <v>22</v>
      </c>
      <c r="M299" t="s">
        <v>69</v>
      </c>
      <c r="N299">
        <v>41762</v>
      </c>
      <c r="O299">
        <v>713</v>
      </c>
      <c r="P299">
        <v>2098</v>
      </c>
      <c r="Q299">
        <v>1385</v>
      </c>
      <c r="R299">
        <v>14</v>
      </c>
      <c r="S299">
        <v>29372</v>
      </c>
      <c r="T299">
        <v>0.1</v>
      </c>
      <c r="U299">
        <v>2937.2000000000003</v>
      </c>
      <c r="V299">
        <v>26434.799999999999</v>
      </c>
      <c r="W299">
        <v>542</v>
      </c>
      <c r="X299">
        <v>26976.799999999999</v>
      </c>
    </row>
    <row r="300" spans="1:24" x14ac:dyDescent="0.25">
      <c r="A300" t="s">
        <v>1138</v>
      </c>
      <c r="B300" t="s">
        <v>643</v>
      </c>
      <c r="C300" t="s">
        <v>124</v>
      </c>
      <c r="D300" t="s">
        <v>1834</v>
      </c>
      <c r="E300">
        <v>43953</v>
      </c>
      <c r="F300" t="s">
        <v>1899</v>
      </c>
      <c r="G300" t="s">
        <v>18</v>
      </c>
      <c r="H300" t="s">
        <v>1892</v>
      </c>
      <c r="I300" t="s">
        <v>51</v>
      </c>
      <c r="J300" t="s">
        <v>164</v>
      </c>
      <c r="K300" t="s">
        <v>28</v>
      </c>
      <c r="L300" t="s">
        <v>29</v>
      </c>
      <c r="M300" t="s">
        <v>23</v>
      </c>
      <c r="N300">
        <v>41762</v>
      </c>
      <c r="O300">
        <v>229</v>
      </c>
      <c r="P300">
        <v>358</v>
      </c>
      <c r="Q300">
        <v>129</v>
      </c>
      <c r="R300">
        <v>15</v>
      </c>
      <c r="S300">
        <v>5370</v>
      </c>
      <c r="T300">
        <v>0.05</v>
      </c>
      <c r="U300">
        <v>268.5</v>
      </c>
      <c r="V300">
        <v>5101.5</v>
      </c>
      <c r="W300">
        <v>163</v>
      </c>
      <c r="X300">
        <v>5264.5</v>
      </c>
    </row>
    <row r="301" spans="1:24" x14ac:dyDescent="0.25">
      <c r="A301" t="s">
        <v>1139</v>
      </c>
      <c r="B301" t="s">
        <v>676</v>
      </c>
      <c r="C301" t="s">
        <v>129</v>
      </c>
      <c r="D301" t="s">
        <v>1882</v>
      </c>
      <c r="E301">
        <v>43954</v>
      </c>
      <c r="F301" t="s">
        <v>1882</v>
      </c>
      <c r="G301" t="s">
        <v>18</v>
      </c>
      <c r="H301" t="s">
        <v>1885</v>
      </c>
      <c r="I301" t="s">
        <v>19</v>
      </c>
      <c r="J301" t="s">
        <v>317</v>
      </c>
      <c r="K301" t="s">
        <v>28</v>
      </c>
      <c r="L301" t="s">
        <v>29</v>
      </c>
      <c r="M301" t="s">
        <v>23</v>
      </c>
      <c r="N301">
        <v>41766</v>
      </c>
      <c r="O301">
        <v>131</v>
      </c>
      <c r="P301">
        <v>284</v>
      </c>
      <c r="Q301">
        <v>153</v>
      </c>
      <c r="R301">
        <v>48</v>
      </c>
      <c r="S301">
        <v>13632</v>
      </c>
      <c r="T301">
        <v>0.1</v>
      </c>
      <c r="U301">
        <v>1363.2</v>
      </c>
      <c r="V301">
        <v>12268.8</v>
      </c>
      <c r="W301">
        <v>93</v>
      </c>
      <c r="X301">
        <v>12361.8</v>
      </c>
    </row>
    <row r="302" spans="1:24" x14ac:dyDescent="0.25">
      <c r="A302" t="s">
        <v>795</v>
      </c>
      <c r="B302" t="s">
        <v>675</v>
      </c>
      <c r="C302" t="s">
        <v>87</v>
      </c>
      <c r="D302" t="s">
        <v>1834</v>
      </c>
      <c r="E302">
        <v>43957</v>
      </c>
      <c r="F302" t="s">
        <v>1899</v>
      </c>
      <c r="G302" t="s">
        <v>18</v>
      </c>
      <c r="H302" t="s">
        <v>1892</v>
      </c>
      <c r="I302" t="s">
        <v>40</v>
      </c>
      <c r="J302" t="s">
        <v>79</v>
      </c>
      <c r="K302" t="s">
        <v>28</v>
      </c>
      <c r="L302" t="s">
        <v>22</v>
      </c>
      <c r="M302" t="s">
        <v>23</v>
      </c>
      <c r="N302">
        <v>41767</v>
      </c>
      <c r="O302">
        <v>225.99999999999997</v>
      </c>
      <c r="P302">
        <v>358</v>
      </c>
      <c r="Q302">
        <v>132.00000000000003</v>
      </c>
      <c r="R302">
        <v>25</v>
      </c>
      <c r="S302">
        <v>8950</v>
      </c>
      <c r="T302">
        <v>0</v>
      </c>
      <c r="U302">
        <v>0</v>
      </c>
      <c r="V302">
        <v>8950</v>
      </c>
      <c r="W302">
        <v>547</v>
      </c>
      <c r="X302">
        <v>9497</v>
      </c>
    </row>
    <row r="303" spans="1:24" x14ac:dyDescent="0.25">
      <c r="A303" t="s">
        <v>796</v>
      </c>
      <c r="B303" t="s">
        <v>675</v>
      </c>
      <c r="C303" t="s">
        <v>87</v>
      </c>
      <c r="D303" t="s">
        <v>1834</v>
      </c>
      <c r="E303">
        <v>43957</v>
      </c>
      <c r="F303" t="s">
        <v>1899</v>
      </c>
      <c r="G303" t="s">
        <v>18</v>
      </c>
      <c r="H303" t="s">
        <v>1892</v>
      </c>
      <c r="I303" t="s">
        <v>40</v>
      </c>
      <c r="J303" t="s">
        <v>151</v>
      </c>
      <c r="K303" t="s">
        <v>28</v>
      </c>
      <c r="L303" t="s">
        <v>29</v>
      </c>
      <c r="M303" t="s">
        <v>23</v>
      </c>
      <c r="N303">
        <v>41767</v>
      </c>
      <c r="O303">
        <v>87</v>
      </c>
      <c r="P303">
        <v>181</v>
      </c>
      <c r="Q303">
        <v>94</v>
      </c>
      <c r="R303">
        <v>45</v>
      </c>
      <c r="S303">
        <v>8145</v>
      </c>
      <c r="T303">
        <v>0.08</v>
      </c>
      <c r="U303">
        <v>651.6</v>
      </c>
      <c r="V303">
        <v>7493.4</v>
      </c>
      <c r="W303">
        <v>75</v>
      </c>
      <c r="X303">
        <v>7568.4</v>
      </c>
    </row>
    <row r="304" spans="1:24" x14ac:dyDescent="0.25">
      <c r="A304" t="s">
        <v>1140</v>
      </c>
      <c r="B304" t="s">
        <v>621</v>
      </c>
      <c r="C304" t="s">
        <v>1806</v>
      </c>
      <c r="D304" t="s">
        <v>1856</v>
      </c>
      <c r="E304">
        <v>43959</v>
      </c>
      <c r="F304" t="s">
        <v>1856</v>
      </c>
      <c r="G304" t="s">
        <v>39</v>
      </c>
      <c r="H304" t="s">
        <v>1891</v>
      </c>
      <c r="I304" t="s">
        <v>19</v>
      </c>
      <c r="J304" t="s">
        <v>27</v>
      </c>
      <c r="K304" t="s">
        <v>28</v>
      </c>
      <c r="L304" t="s">
        <v>29</v>
      </c>
      <c r="M304" t="s">
        <v>23</v>
      </c>
      <c r="N304">
        <v>41772</v>
      </c>
      <c r="O304">
        <v>93</v>
      </c>
      <c r="P304">
        <v>148</v>
      </c>
      <c r="Q304">
        <v>55</v>
      </c>
      <c r="R304">
        <v>33</v>
      </c>
      <c r="S304">
        <v>4884</v>
      </c>
      <c r="T304">
        <v>7.0000000000000007E-2</v>
      </c>
      <c r="U304">
        <v>341.88000000000005</v>
      </c>
      <c r="V304">
        <v>4542.12</v>
      </c>
      <c r="W304">
        <v>70</v>
      </c>
      <c r="X304">
        <v>4612.12</v>
      </c>
    </row>
    <row r="305" spans="1:24" x14ac:dyDescent="0.25">
      <c r="A305" t="s">
        <v>1141</v>
      </c>
      <c r="B305" t="s">
        <v>348</v>
      </c>
      <c r="C305" t="s">
        <v>1918</v>
      </c>
      <c r="D305" t="s">
        <v>1834</v>
      </c>
      <c r="E305">
        <v>43959</v>
      </c>
      <c r="F305" t="s">
        <v>1899</v>
      </c>
      <c r="G305" t="s">
        <v>39</v>
      </c>
      <c r="H305" t="s">
        <v>1893</v>
      </c>
      <c r="I305" t="s">
        <v>19</v>
      </c>
      <c r="J305" t="s">
        <v>343</v>
      </c>
      <c r="K305" t="s">
        <v>28</v>
      </c>
      <c r="L305" t="s">
        <v>22</v>
      </c>
      <c r="M305" t="s">
        <v>23</v>
      </c>
      <c r="N305">
        <v>41771</v>
      </c>
      <c r="O305">
        <v>133</v>
      </c>
      <c r="P305">
        <v>208</v>
      </c>
      <c r="Q305">
        <v>75</v>
      </c>
      <c r="R305">
        <v>40</v>
      </c>
      <c r="S305">
        <v>8320</v>
      </c>
      <c r="T305">
        <v>0</v>
      </c>
      <c r="U305">
        <v>0</v>
      </c>
      <c r="V305">
        <v>8320</v>
      </c>
      <c r="W305">
        <v>149</v>
      </c>
      <c r="X305">
        <v>8469</v>
      </c>
    </row>
    <row r="306" spans="1:24" x14ac:dyDescent="0.25">
      <c r="A306" t="s">
        <v>1142</v>
      </c>
      <c r="B306" t="s">
        <v>674</v>
      </c>
      <c r="C306" t="s">
        <v>204</v>
      </c>
      <c r="D306" t="s">
        <v>1882</v>
      </c>
      <c r="E306">
        <v>43960</v>
      </c>
      <c r="F306" t="s">
        <v>1882</v>
      </c>
      <c r="G306" t="s">
        <v>39</v>
      </c>
      <c r="H306" t="s">
        <v>1885</v>
      </c>
      <c r="I306" t="s">
        <v>51</v>
      </c>
      <c r="J306" t="s">
        <v>214</v>
      </c>
      <c r="K306" t="s">
        <v>117</v>
      </c>
      <c r="L306" t="s">
        <v>215</v>
      </c>
      <c r="M306" t="s">
        <v>23</v>
      </c>
      <c r="N306">
        <v>41769</v>
      </c>
      <c r="O306">
        <v>5616</v>
      </c>
      <c r="P306">
        <v>13697.999999999998</v>
      </c>
      <c r="Q306">
        <v>8081.9999999999982</v>
      </c>
      <c r="R306">
        <v>44</v>
      </c>
      <c r="S306">
        <v>602711.99999999988</v>
      </c>
      <c r="T306">
        <v>0.08</v>
      </c>
      <c r="U306">
        <v>48216.959999999992</v>
      </c>
      <c r="V306">
        <v>554495.03999999992</v>
      </c>
      <c r="W306">
        <v>2449</v>
      </c>
      <c r="X306">
        <v>556944.03999999992</v>
      </c>
    </row>
    <row r="307" spans="1:24" x14ac:dyDescent="0.25">
      <c r="A307" t="s">
        <v>1143</v>
      </c>
      <c r="B307" t="s">
        <v>1920</v>
      </c>
      <c r="C307" t="s">
        <v>1860</v>
      </c>
      <c r="D307" t="s">
        <v>1856</v>
      </c>
      <c r="E307">
        <v>43962</v>
      </c>
      <c r="F307" t="s">
        <v>1856</v>
      </c>
      <c r="G307" t="s">
        <v>39</v>
      </c>
      <c r="H307" t="s">
        <v>1892</v>
      </c>
      <c r="I307" t="s">
        <v>26</v>
      </c>
      <c r="J307" t="s">
        <v>404</v>
      </c>
      <c r="K307" t="s">
        <v>28</v>
      </c>
      <c r="L307" t="s">
        <v>29</v>
      </c>
      <c r="M307" t="s">
        <v>23</v>
      </c>
      <c r="N307">
        <v>41771</v>
      </c>
      <c r="O307">
        <v>522</v>
      </c>
      <c r="P307">
        <v>985</v>
      </c>
      <c r="Q307">
        <v>463</v>
      </c>
      <c r="R307">
        <v>20</v>
      </c>
      <c r="S307">
        <v>19700</v>
      </c>
      <c r="T307">
        <v>0.06</v>
      </c>
      <c r="U307">
        <v>1182</v>
      </c>
      <c r="V307">
        <v>18518</v>
      </c>
      <c r="W307">
        <v>482</v>
      </c>
      <c r="X307">
        <v>19000</v>
      </c>
    </row>
    <row r="308" spans="1:24" x14ac:dyDescent="0.25">
      <c r="A308" t="s">
        <v>1144</v>
      </c>
      <c r="B308" t="s">
        <v>673</v>
      </c>
      <c r="C308" t="s">
        <v>223</v>
      </c>
      <c r="D308" t="s">
        <v>1834</v>
      </c>
      <c r="E308">
        <v>43964</v>
      </c>
      <c r="F308" t="s">
        <v>1899</v>
      </c>
      <c r="G308" t="s">
        <v>18</v>
      </c>
      <c r="H308" t="s">
        <v>1893</v>
      </c>
      <c r="I308" t="s">
        <v>40</v>
      </c>
      <c r="J308" t="s">
        <v>491</v>
      </c>
      <c r="K308" t="s">
        <v>28</v>
      </c>
      <c r="L308" t="s">
        <v>22</v>
      </c>
      <c r="M308" t="s">
        <v>23</v>
      </c>
      <c r="N308">
        <v>41773</v>
      </c>
      <c r="O308">
        <v>276</v>
      </c>
      <c r="P308">
        <v>438</v>
      </c>
      <c r="Q308">
        <v>162</v>
      </c>
      <c r="R308">
        <v>29</v>
      </c>
      <c r="S308">
        <v>12702</v>
      </c>
      <c r="T308">
        <v>0.08</v>
      </c>
      <c r="U308">
        <v>1016.16</v>
      </c>
      <c r="V308">
        <v>11685.84</v>
      </c>
      <c r="W308">
        <v>621</v>
      </c>
      <c r="X308">
        <v>12306.84</v>
      </c>
    </row>
    <row r="309" spans="1:24" x14ac:dyDescent="0.25">
      <c r="A309" t="s">
        <v>1145</v>
      </c>
      <c r="B309" t="s">
        <v>335</v>
      </c>
      <c r="C309" t="s">
        <v>1801</v>
      </c>
      <c r="D309" t="s">
        <v>1856</v>
      </c>
      <c r="E309">
        <v>43966</v>
      </c>
      <c r="F309" t="s">
        <v>1856</v>
      </c>
      <c r="G309" t="s">
        <v>25</v>
      </c>
      <c r="H309" t="s">
        <v>1889</v>
      </c>
      <c r="I309" t="s">
        <v>26</v>
      </c>
      <c r="J309" t="s">
        <v>141</v>
      </c>
      <c r="K309" t="s">
        <v>28</v>
      </c>
      <c r="L309" t="s">
        <v>22</v>
      </c>
      <c r="M309" t="s">
        <v>23</v>
      </c>
      <c r="N309">
        <v>41775</v>
      </c>
      <c r="O309">
        <v>194</v>
      </c>
      <c r="P309">
        <v>308</v>
      </c>
      <c r="Q309">
        <v>114</v>
      </c>
      <c r="R309">
        <v>9</v>
      </c>
      <c r="S309">
        <v>2772</v>
      </c>
      <c r="T309">
        <v>0.01</v>
      </c>
      <c r="U309">
        <v>27.72</v>
      </c>
      <c r="V309">
        <v>2744.28</v>
      </c>
      <c r="W309">
        <v>99</v>
      </c>
      <c r="X309">
        <v>2843.28</v>
      </c>
    </row>
    <row r="310" spans="1:24" x14ac:dyDescent="0.25">
      <c r="A310" t="s">
        <v>1146</v>
      </c>
      <c r="B310" t="s">
        <v>556</v>
      </c>
      <c r="C310" t="s">
        <v>1839</v>
      </c>
      <c r="D310" t="s">
        <v>1834</v>
      </c>
      <c r="E310">
        <v>43968</v>
      </c>
      <c r="F310" t="s">
        <v>1899</v>
      </c>
      <c r="G310" t="s">
        <v>34</v>
      </c>
      <c r="H310" t="s">
        <v>1890</v>
      </c>
      <c r="I310" t="s">
        <v>40</v>
      </c>
      <c r="J310" t="s">
        <v>68</v>
      </c>
      <c r="K310" t="s">
        <v>28</v>
      </c>
      <c r="L310" t="s">
        <v>45</v>
      </c>
      <c r="M310" t="s">
        <v>23</v>
      </c>
      <c r="N310">
        <v>41777</v>
      </c>
      <c r="O310">
        <v>519</v>
      </c>
      <c r="P310">
        <v>1298</v>
      </c>
      <c r="Q310">
        <v>779</v>
      </c>
      <c r="R310">
        <v>20</v>
      </c>
      <c r="S310">
        <v>25960</v>
      </c>
      <c r="T310">
        <v>0.04</v>
      </c>
      <c r="U310">
        <v>1038.4000000000001</v>
      </c>
      <c r="V310">
        <v>24921.599999999999</v>
      </c>
      <c r="W310">
        <v>314</v>
      </c>
      <c r="X310">
        <v>25235.599999999999</v>
      </c>
    </row>
    <row r="311" spans="1:24" x14ac:dyDescent="0.25">
      <c r="A311" t="s">
        <v>1147</v>
      </c>
      <c r="B311" t="s">
        <v>671</v>
      </c>
      <c r="C311" t="s">
        <v>1935</v>
      </c>
      <c r="D311" t="s">
        <v>1882</v>
      </c>
      <c r="E311">
        <v>43970</v>
      </c>
      <c r="F311" t="s">
        <v>1882</v>
      </c>
      <c r="G311" t="s">
        <v>25</v>
      </c>
      <c r="H311" t="s">
        <v>1886</v>
      </c>
      <c r="I311" t="s">
        <v>26</v>
      </c>
      <c r="J311" t="s">
        <v>116</v>
      </c>
      <c r="K311" t="s">
        <v>117</v>
      </c>
      <c r="L311" t="s">
        <v>45</v>
      </c>
      <c r="M311" t="s">
        <v>69</v>
      </c>
      <c r="N311">
        <v>41779</v>
      </c>
      <c r="O311">
        <v>550</v>
      </c>
      <c r="P311">
        <v>1222</v>
      </c>
      <c r="Q311">
        <v>672</v>
      </c>
      <c r="R311">
        <v>18</v>
      </c>
      <c r="S311">
        <v>21996</v>
      </c>
      <c r="T311">
        <v>0.04</v>
      </c>
      <c r="U311">
        <v>879.84</v>
      </c>
      <c r="V311">
        <v>21116.16</v>
      </c>
      <c r="W311">
        <v>285</v>
      </c>
      <c r="X311">
        <v>21401.16</v>
      </c>
    </row>
    <row r="312" spans="1:24" x14ac:dyDescent="0.25">
      <c r="A312" t="s">
        <v>1148</v>
      </c>
      <c r="B312" t="s">
        <v>672</v>
      </c>
      <c r="C312" t="s">
        <v>300</v>
      </c>
      <c r="D312" t="s">
        <v>1834</v>
      </c>
      <c r="E312">
        <v>43970</v>
      </c>
      <c r="F312" t="s">
        <v>1899</v>
      </c>
      <c r="G312" t="s">
        <v>39</v>
      </c>
      <c r="H312" t="s">
        <v>1890</v>
      </c>
      <c r="I312" t="s">
        <v>19</v>
      </c>
      <c r="J312" t="s">
        <v>229</v>
      </c>
      <c r="K312" t="s">
        <v>28</v>
      </c>
      <c r="L312" t="s">
        <v>29</v>
      </c>
      <c r="M312" t="s">
        <v>69</v>
      </c>
      <c r="N312">
        <v>41783</v>
      </c>
      <c r="O312">
        <v>231</v>
      </c>
      <c r="P312">
        <v>378</v>
      </c>
      <c r="Q312">
        <v>147</v>
      </c>
      <c r="R312">
        <v>15</v>
      </c>
      <c r="S312">
        <v>5670</v>
      </c>
      <c r="T312">
        <v>0.03</v>
      </c>
      <c r="U312">
        <v>170.1</v>
      </c>
      <c r="V312">
        <v>5499.9</v>
      </c>
      <c r="W312">
        <v>71</v>
      </c>
      <c r="X312">
        <v>5570.9</v>
      </c>
    </row>
    <row r="313" spans="1:24" x14ac:dyDescent="0.25">
      <c r="A313" t="s">
        <v>1149</v>
      </c>
      <c r="B313" t="s">
        <v>465</v>
      </c>
      <c r="C313" t="s">
        <v>466</v>
      </c>
      <c r="D313" t="s">
        <v>1834</v>
      </c>
      <c r="E313">
        <v>43976</v>
      </c>
      <c r="F313" t="s">
        <v>1899</v>
      </c>
      <c r="G313" t="s">
        <v>34</v>
      </c>
      <c r="H313" t="s">
        <v>1897</v>
      </c>
      <c r="I313" t="s">
        <v>19</v>
      </c>
      <c r="J313" t="s">
        <v>145</v>
      </c>
      <c r="K313" t="s">
        <v>21</v>
      </c>
      <c r="L313" t="s">
        <v>48</v>
      </c>
      <c r="M313" t="s">
        <v>49</v>
      </c>
      <c r="N313">
        <v>41788</v>
      </c>
      <c r="O313">
        <v>27899</v>
      </c>
      <c r="P313">
        <v>44999</v>
      </c>
      <c r="Q313">
        <v>17100</v>
      </c>
      <c r="R313">
        <v>47</v>
      </c>
      <c r="S313">
        <v>2114953</v>
      </c>
      <c r="T313">
        <v>0.1</v>
      </c>
      <c r="U313">
        <v>211495.30000000002</v>
      </c>
      <c r="V313">
        <v>1903457.7</v>
      </c>
      <c r="W313">
        <v>4900</v>
      </c>
      <c r="X313">
        <v>1908357.7</v>
      </c>
    </row>
    <row r="314" spans="1:24" x14ac:dyDescent="0.25">
      <c r="A314" t="s">
        <v>1150</v>
      </c>
      <c r="B314" t="s">
        <v>426</v>
      </c>
      <c r="C314" t="s">
        <v>1843</v>
      </c>
      <c r="D314" t="s">
        <v>1834</v>
      </c>
      <c r="E314">
        <v>43980</v>
      </c>
      <c r="F314" t="s">
        <v>1899</v>
      </c>
      <c r="G314" t="s">
        <v>39</v>
      </c>
      <c r="H314" t="s">
        <v>1892</v>
      </c>
      <c r="I314" t="s">
        <v>19</v>
      </c>
      <c r="J314" t="s">
        <v>89</v>
      </c>
      <c r="K314" t="s">
        <v>21</v>
      </c>
      <c r="L314" t="s">
        <v>22</v>
      </c>
      <c r="M314" t="s">
        <v>23</v>
      </c>
      <c r="N314">
        <v>41792</v>
      </c>
      <c r="O314">
        <v>3202.0000000000005</v>
      </c>
      <c r="P314">
        <v>15247.999999999998</v>
      </c>
      <c r="Q314">
        <v>12045.999999999998</v>
      </c>
      <c r="R314">
        <v>49</v>
      </c>
      <c r="S314">
        <v>747151.99999999988</v>
      </c>
      <c r="T314">
        <v>0.03</v>
      </c>
      <c r="U314">
        <v>22414.559999999994</v>
      </c>
      <c r="V314">
        <v>724737.44</v>
      </c>
      <c r="W314">
        <v>400</v>
      </c>
      <c r="X314">
        <v>725137.44</v>
      </c>
    </row>
    <row r="315" spans="1:24" x14ac:dyDescent="0.25">
      <c r="A315" t="s">
        <v>1151</v>
      </c>
      <c r="B315" t="s">
        <v>669</v>
      </c>
      <c r="C315" t="s">
        <v>1871</v>
      </c>
      <c r="D315" t="s">
        <v>1834</v>
      </c>
      <c r="E315">
        <v>43980</v>
      </c>
      <c r="F315" t="s">
        <v>1899</v>
      </c>
      <c r="G315" t="s">
        <v>39</v>
      </c>
      <c r="H315" t="s">
        <v>1891</v>
      </c>
      <c r="I315" t="s">
        <v>35</v>
      </c>
      <c r="J315" t="s">
        <v>237</v>
      </c>
      <c r="K315" t="s">
        <v>28</v>
      </c>
      <c r="L315" t="s">
        <v>22</v>
      </c>
      <c r="M315" t="s">
        <v>23</v>
      </c>
      <c r="N315">
        <v>41788</v>
      </c>
      <c r="O315">
        <v>1388</v>
      </c>
      <c r="P315">
        <v>2238</v>
      </c>
      <c r="Q315">
        <v>850</v>
      </c>
      <c r="R315">
        <v>26</v>
      </c>
      <c r="S315">
        <v>58188</v>
      </c>
      <c r="T315">
        <v>7.0000000000000007E-2</v>
      </c>
      <c r="U315">
        <v>4073.1600000000003</v>
      </c>
      <c r="V315">
        <v>54114.84</v>
      </c>
      <c r="W315">
        <v>1510</v>
      </c>
      <c r="X315">
        <v>55624.84</v>
      </c>
    </row>
    <row r="316" spans="1:24" x14ac:dyDescent="0.25">
      <c r="A316" t="s">
        <v>1152</v>
      </c>
      <c r="B316" t="s">
        <v>670</v>
      </c>
      <c r="C316" t="s">
        <v>209</v>
      </c>
      <c r="D316" t="s">
        <v>1882</v>
      </c>
      <c r="E316">
        <v>43980</v>
      </c>
      <c r="F316" t="s">
        <v>1882</v>
      </c>
      <c r="G316" t="s">
        <v>39</v>
      </c>
      <c r="H316" t="s">
        <v>1885</v>
      </c>
      <c r="I316" t="s">
        <v>26</v>
      </c>
      <c r="J316" t="s">
        <v>245</v>
      </c>
      <c r="K316" t="s">
        <v>28</v>
      </c>
      <c r="L316" t="s">
        <v>45</v>
      </c>
      <c r="M316" t="s">
        <v>23</v>
      </c>
      <c r="N316">
        <v>41788</v>
      </c>
      <c r="O316">
        <v>479</v>
      </c>
      <c r="P316">
        <v>1197</v>
      </c>
      <c r="Q316">
        <v>718</v>
      </c>
      <c r="R316">
        <v>46</v>
      </c>
      <c r="S316">
        <v>55062</v>
      </c>
      <c r="T316">
        <v>7.0000000000000007E-2</v>
      </c>
      <c r="U316">
        <v>3854.34</v>
      </c>
      <c r="V316">
        <v>51207.66</v>
      </c>
      <c r="W316">
        <v>581</v>
      </c>
      <c r="X316">
        <v>51788.66</v>
      </c>
    </row>
    <row r="317" spans="1:24" x14ac:dyDescent="0.25">
      <c r="A317" t="s">
        <v>1153</v>
      </c>
      <c r="B317" t="s">
        <v>560</v>
      </c>
      <c r="C317" t="s">
        <v>1872</v>
      </c>
      <c r="D317" t="s">
        <v>1882</v>
      </c>
      <c r="E317">
        <v>43984</v>
      </c>
      <c r="F317" t="s">
        <v>1882</v>
      </c>
      <c r="G317" t="s">
        <v>39</v>
      </c>
      <c r="H317" t="s">
        <v>1886</v>
      </c>
      <c r="I317" t="s">
        <v>51</v>
      </c>
      <c r="J317" t="s">
        <v>1901</v>
      </c>
      <c r="K317" t="s">
        <v>21</v>
      </c>
      <c r="L317" t="s">
        <v>66</v>
      </c>
      <c r="M317" t="s">
        <v>23</v>
      </c>
      <c r="N317">
        <v>41794</v>
      </c>
      <c r="O317">
        <v>882</v>
      </c>
      <c r="P317">
        <v>2099</v>
      </c>
      <c r="Q317">
        <v>1217</v>
      </c>
      <c r="R317">
        <v>10</v>
      </c>
      <c r="S317">
        <v>20990</v>
      </c>
      <c r="T317">
        <v>0</v>
      </c>
      <c r="U317">
        <v>0</v>
      </c>
      <c r="V317">
        <v>20990</v>
      </c>
      <c r="W317">
        <v>480.99999999999994</v>
      </c>
      <c r="X317">
        <v>21471</v>
      </c>
    </row>
    <row r="318" spans="1:24" x14ac:dyDescent="0.25">
      <c r="A318" t="s">
        <v>1154</v>
      </c>
      <c r="B318" t="s">
        <v>668</v>
      </c>
      <c r="C318" t="s">
        <v>618</v>
      </c>
      <c r="D318" t="s">
        <v>1834</v>
      </c>
      <c r="E318">
        <v>43985</v>
      </c>
      <c r="F318" t="s">
        <v>1899</v>
      </c>
      <c r="G318" t="s">
        <v>39</v>
      </c>
      <c r="H318" t="s">
        <v>1894</v>
      </c>
      <c r="I318" t="s">
        <v>40</v>
      </c>
      <c r="J318" t="s">
        <v>176</v>
      </c>
      <c r="K318" t="s">
        <v>28</v>
      </c>
      <c r="L318" t="s">
        <v>29</v>
      </c>
      <c r="M318" t="s">
        <v>23</v>
      </c>
      <c r="N318">
        <v>41794</v>
      </c>
      <c r="O318">
        <v>109.00000000000001</v>
      </c>
      <c r="P318">
        <v>182</v>
      </c>
      <c r="Q318">
        <v>72.999999999999986</v>
      </c>
      <c r="R318">
        <v>40</v>
      </c>
      <c r="S318">
        <v>7280</v>
      </c>
      <c r="T318">
        <v>0.1</v>
      </c>
      <c r="U318">
        <v>728</v>
      </c>
      <c r="V318">
        <v>6552</v>
      </c>
      <c r="W318">
        <v>100</v>
      </c>
      <c r="X318">
        <v>6652</v>
      </c>
    </row>
    <row r="319" spans="1:24" x14ac:dyDescent="0.25">
      <c r="A319" t="s">
        <v>1155</v>
      </c>
      <c r="B319" t="s">
        <v>111</v>
      </c>
      <c r="C319" t="s">
        <v>1795</v>
      </c>
      <c r="D319" t="s">
        <v>1856</v>
      </c>
      <c r="E319">
        <v>43985</v>
      </c>
      <c r="F319" t="s">
        <v>1856</v>
      </c>
      <c r="G319" t="s">
        <v>34</v>
      </c>
      <c r="H319" t="s">
        <v>1892</v>
      </c>
      <c r="I319" t="s">
        <v>35</v>
      </c>
      <c r="J319" t="s">
        <v>41</v>
      </c>
      <c r="K319" t="s">
        <v>28</v>
      </c>
      <c r="L319" t="s">
        <v>29</v>
      </c>
      <c r="M319" t="s">
        <v>23</v>
      </c>
      <c r="N319">
        <v>41795</v>
      </c>
      <c r="O319">
        <v>375</v>
      </c>
      <c r="P319">
        <v>708</v>
      </c>
      <c r="Q319">
        <v>333</v>
      </c>
      <c r="R319">
        <v>45</v>
      </c>
      <c r="S319">
        <v>31860</v>
      </c>
      <c r="T319">
        <v>0.06</v>
      </c>
      <c r="U319">
        <v>1911.6</v>
      </c>
      <c r="V319">
        <v>29948.400000000001</v>
      </c>
      <c r="W319">
        <v>235</v>
      </c>
      <c r="X319">
        <v>30183.4</v>
      </c>
    </row>
    <row r="320" spans="1:24" x14ac:dyDescent="0.25">
      <c r="A320" t="s">
        <v>1156</v>
      </c>
      <c r="B320" t="s">
        <v>666</v>
      </c>
      <c r="C320" t="s">
        <v>95</v>
      </c>
      <c r="D320" t="s">
        <v>1834</v>
      </c>
      <c r="E320">
        <v>43986</v>
      </c>
      <c r="F320" t="s">
        <v>1899</v>
      </c>
      <c r="G320" t="s">
        <v>25</v>
      </c>
      <c r="H320" t="s">
        <v>1897</v>
      </c>
      <c r="I320" t="s">
        <v>35</v>
      </c>
      <c r="J320" t="s">
        <v>1919</v>
      </c>
      <c r="K320" t="s">
        <v>28</v>
      </c>
      <c r="L320" t="s">
        <v>22</v>
      </c>
      <c r="M320" t="s">
        <v>23</v>
      </c>
      <c r="N320">
        <v>41795</v>
      </c>
      <c r="O320">
        <v>17883</v>
      </c>
      <c r="P320">
        <v>41588</v>
      </c>
      <c r="Q320">
        <v>23705</v>
      </c>
      <c r="R320">
        <v>43</v>
      </c>
      <c r="S320">
        <v>1788284</v>
      </c>
      <c r="T320">
        <v>7.0000000000000007E-2</v>
      </c>
      <c r="U320">
        <v>125179.88</v>
      </c>
      <c r="V320">
        <v>1663104.12</v>
      </c>
      <c r="W320">
        <v>1137</v>
      </c>
      <c r="X320">
        <v>1664241.12</v>
      </c>
    </row>
    <row r="321" spans="1:24" x14ac:dyDescent="0.25">
      <c r="A321" t="s">
        <v>1157</v>
      </c>
      <c r="B321" t="s">
        <v>667</v>
      </c>
      <c r="C321" t="s">
        <v>1918</v>
      </c>
      <c r="D321" t="s">
        <v>1834</v>
      </c>
      <c r="E321">
        <v>43986</v>
      </c>
      <c r="F321" t="s">
        <v>1899</v>
      </c>
      <c r="G321" t="s">
        <v>34</v>
      </c>
      <c r="H321" t="s">
        <v>1893</v>
      </c>
      <c r="I321" t="s">
        <v>40</v>
      </c>
      <c r="J321" t="s">
        <v>55</v>
      </c>
      <c r="K321" t="s">
        <v>21</v>
      </c>
      <c r="L321" t="s">
        <v>22</v>
      </c>
      <c r="M321" t="s">
        <v>23</v>
      </c>
      <c r="N321">
        <v>41795</v>
      </c>
      <c r="O321">
        <v>15650</v>
      </c>
      <c r="P321">
        <v>30097.000000000004</v>
      </c>
      <c r="Q321">
        <v>14447.000000000004</v>
      </c>
      <c r="R321">
        <v>6</v>
      </c>
      <c r="S321">
        <v>180582.00000000003</v>
      </c>
      <c r="T321">
        <v>0.04</v>
      </c>
      <c r="U321">
        <v>7223.2800000000016</v>
      </c>
      <c r="V321">
        <v>173358.72000000003</v>
      </c>
      <c r="W321">
        <v>718</v>
      </c>
      <c r="X321">
        <v>174076.72000000003</v>
      </c>
    </row>
    <row r="322" spans="1:24" x14ac:dyDescent="0.25">
      <c r="A322" t="s">
        <v>1158</v>
      </c>
      <c r="B322" t="s">
        <v>304</v>
      </c>
      <c r="C322" t="s">
        <v>305</v>
      </c>
      <c r="D322" t="s">
        <v>1834</v>
      </c>
      <c r="E322">
        <v>43987</v>
      </c>
      <c r="F322" t="s">
        <v>1899</v>
      </c>
      <c r="G322" t="s">
        <v>39</v>
      </c>
      <c r="H322" t="s">
        <v>1889</v>
      </c>
      <c r="I322" t="s">
        <v>26</v>
      </c>
      <c r="J322" t="s">
        <v>386</v>
      </c>
      <c r="K322" t="s">
        <v>28</v>
      </c>
      <c r="L322" t="s">
        <v>22</v>
      </c>
      <c r="M322" t="s">
        <v>23</v>
      </c>
      <c r="N322">
        <v>41797</v>
      </c>
      <c r="O322">
        <v>1239</v>
      </c>
      <c r="P322">
        <v>1998</v>
      </c>
      <c r="Q322">
        <v>759</v>
      </c>
      <c r="R322">
        <v>10</v>
      </c>
      <c r="S322">
        <v>19980</v>
      </c>
      <c r="T322">
        <v>0.1</v>
      </c>
      <c r="U322">
        <v>1998</v>
      </c>
      <c r="V322">
        <v>17982</v>
      </c>
      <c r="W322">
        <v>577</v>
      </c>
      <c r="X322">
        <v>18559</v>
      </c>
    </row>
    <row r="323" spans="1:24" x14ac:dyDescent="0.25">
      <c r="A323" t="s">
        <v>1159</v>
      </c>
      <c r="B323" t="s">
        <v>665</v>
      </c>
      <c r="C323" t="s">
        <v>574</v>
      </c>
      <c r="D323" t="s">
        <v>1834</v>
      </c>
      <c r="E323">
        <v>43989</v>
      </c>
      <c r="F323" t="s">
        <v>1899</v>
      </c>
      <c r="G323" t="s">
        <v>25</v>
      </c>
      <c r="H323" t="s">
        <v>1894</v>
      </c>
      <c r="I323" t="s">
        <v>26</v>
      </c>
      <c r="J323" t="s">
        <v>145</v>
      </c>
      <c r="K323" t="s">
        <v>21</v>
      </c>
      <c r="L323" t="s">
        <v>48</v>
      </c>
      <c r="M323" t="s">
        <v>49</v>
      </c>
      <c r="N323">
        <v>41798</v>
      </c>
      <c r="O323">
        <v>27899</v>
      </c>
      <c r="P323">
        <v>44999</v>
      </c>
      <c r="Q323">
        <v>17100</v>
      </c>
      <c r="R323">
        <v>5</v>
      </c>
      <c r="S323">
        <v>224995</v>
      </c>
      <c r="T323">
        <v>0.01</v>
      </c>
      <c r="U323">
        <v>2249.9500000000003</v>
      </c>
      <c r="V323">
        <v>222745.05</v>
      </c>
      <c r="W323">
        <v>4900</v>
      </c>
      <c r="X323">
        <v>227645.05</v>
      </c>
    </row>
    <row r="324" spans="1:24" x14ac:dyDescent="0.25">
      <c r="A324" t="s">
        <v>1160</v>
      </c>
      <c r="B324" t="s">
        <v>344</v>
      </c>
      <c r="C324" t="s">
        <v>54</v>
      </c>
      <c r="D324" t="s">
        <v>1882</v>
      </c>
      <c r="E324">
        <v>43990</v>
      </c>
      <c r="F324" t="s">
        <v>1882</v>
      </c>
      <c r="G324" t="s">
        <v>39</v>
      </c>
      <c r="H324" t="s">
        <v>1886</v>
      </c>
      <c r="I324" t="s">
        <v>40</v>
      </c>
      <c r="J324" t="s">
        <v>79</v>
      </c>
      <c r="K324" t="s">
        <v>28</v>
      </c>
      <c r="L324" t="s">
        <v>22</v>
      </c>
      <c r="M324" t="s">
        <v>69</v>
      </c>
      <c r="N324">
        <v>41800</v>
      </c>
      <c r="O324">
        <v>225.99999999999997</v>
      </c>
      <c r="P324">
        <v>358</v>
      </c>
      <c r="Q324">
        <v>132.00000000000003</v>
      </c>
      <c r="R324">
        <v>44</v>
      </c>
      <c r="S324">
        <v>15752</v>
      </c>
      <c r="T324">
        <v>0.06</v>
      </c>
      <c r="U324">
        <v>945.12</v>
      </c>
      <c r="V324">
        <v>14806.88</v>
      </c>
      <c r="W324">
        <v>547</v>
      </c>
      <c r="X324">
        <v>15353.88</v>
      </c>
    </row>
    <row r="325" spans="1:24" x14ac:dyDescent="0.25">
      <c r="A325" t="s">
        <v>1161</v>
      </c>
      <c r="B325" t="s">
        <v>134</v>
      </c>
      <c r="C325" t="s">
        <v>1854</v>
      </c>
      <c r="D325" t="s">
        <v>1856</v>
      </c>
      <c r="E325">
        <v>43991</v>
      </c>
      <c r="F325" t="s">
        <v>1856</v>
      </c>
      <c r="G325" t="s">
        <v>34</v>
      </c>
      <c r="H325" t="s">
        <v>1895</v>
      </c>
      <c r="I325" t="s">
        <v>35</v>
      </c>
      <c r="J325" t="s">
        <v>511</v>
      </c>
      <c r="K325" t="s">
        <v>117</v>
      </c>
      <c r="L325" t="s">
        <v>45</v>
      </c>
      <c r="M325" t="s">
        <v>23</v>
      </c>
      <c r="N325">
        <v>41799</v>
      </c>
      <c r="O325">
        <v>1138</v>
      </c>
      <c r="P325">
        <v>1864.9999999999998</v>
      </c>
      <c r="Q325">
        <v>726.99999999999977</v>
      </c>
      <c r="R325">
        <v>18</v>
      </c>
      <c r="S325">
        <v>33569.999999999993</v>
      </c>
      <c r="T325">
        <v>0.1</v>
      </c>
      <c r="U325">
        <v>3356.9999999999995</v>
      </c>
      <c r="V325">
        <v>30212.999999999993</v>
      </c>
      <c r="W325">
        <v>377</v>
      </c>
      <c r="X325">
        <v>30589.999999999993</v>
      </c>
    </row>
    <row r="326" spans="1:24" x14ac:dyDescent="0.25">
      <c r="A326" t="s">
        <v>1162</v>
      </c>
      <c r="B326" t="s">
        <v>501</v>
      </c>
      <c r="C326" t="s">
        <v>194</v>
      </c>
      <c r="D326" t="s">
        <v>1834</v>
      </c>
      <c r="E326">
        <v>43995</v>
      </c>
      <c r="F326" t="s">
        <v>1899</v>
      </c>
      <c r="G326" t="s">
        <v>39</v>
      </c>
      <c r="H326" t="s">
        <v>1890</v>
      </c>
      <c r="I326" t="s">
        <v>19</v>
      </c>
      <c r="J326" t="s">
        <v>72</v>
      </c>
      <c r="K326" t="s">
        <v>28</v>
      </c>
      <c r="L326" t="s">
        <v>22</v>
      </c>
      <c r="M326" t="s">
        <v>69</v>
      </c>
      <c r="N326">
        <v>41812</v>
      </c>
      <c r="O326">
        <v>1982.9999999999998</v>
      </c>
      <c r="P326">
        <v>3098</v>
      </c>
      <c r="Q326">
        <v>1115.0000000000002</v>
      </c>
      <c r="R326">
        <v>46</v>
      </c>
      <c r="S326">
        <v>142508</v>
      </c>
      <c r="T326">
        <v>0.04</v>
      </c>
      <c r="U326">
        <v>5700.32</v>
      </c>
      <c r="V326">
        <v>136807.67999999999</v>
      </c>
      <c r="W326">
        <v>1951.0000000000002</v>
      </c>
      <c r="X326">
        <v>138758.68</v>
      </c>
    </row>
    <row r="327" spans="1:24" x14ac:dyDescent="0.25">
      <c r="A327" t="s">
        <v>1163</v>
      </c>
      <c r="B327" t="s">
        <v>494</v>
      </c>
      <c r="C327" t="s">
        <v>1904</v>
      </c>
      <c r="D327" t="s">
        <v>1834</v>
      </c>
      <c r="E327">
        <v>43998</v>
      </c>
      <c r="F327" t="s">
        <v>1899</v>
      </c>
      <c r="G327" t="s">
        <v>18</v>
      </c>
      <c r="H327" t="s">
        <v>1891</v>
      </c>
      <c r="I327" t="s">
        <v>19</v>
      </c>
      <c r="J327" t="s">
        <v>156</v>
      </c>
      <c r="K327" t="s">
        <v>28</v>
      </c>
      <c r="L327" t="s">
        <v>22</v>
      </c>
      <c r="M327" t="s">
        <v>23</v>
      </c>
      <c r="N327">
        <v>41811</v>
      </c>
      <c r="O327">
        <v>352</v>
      </c>
      <c r="P327">
        <v>568</v>
      </c>
      <c r="Q327">
        <v>216</v>
      </c>
      <c r="R327">
        <v>32</v>
      </c>
      <c r="S327">
        <v>18176</v>
      </c>
      <c r="T327">
        <v>0.1</v>
      </c>
      <c r="U327">
        <v>1817.6000000000001</v>
      </c>
      <c r="V327">
        <v>16358.4</v>
      </c>
      <c r="W327">
        <v>139</v>
      </c>
      <c r="X327">
        <v>16497.400000000001</v>
      </c>
    </row>
    <row r="328" spans="1:24" x14ac:dyDescent="0.25">
      <c r="A328" t="s">
        <v>1164</v>
      </c>
      <c r="B328" t="s">
        <v>1915</v>
      </c>
      <c r="C328" t="s">
        <v>1839</v>
      </c>
      <c r="D328" t="s">
        <v>1834</v>
      </c>
      <c r="E328">
        <v>43999</v>
      </c>
      <c r="F328" t="s">
        <v>1899</v>
      </c>
      <c r="G328" t="s">
        <v>18</v>
      </c>
      <c r="H328" t="s">
        <v>1890</v>
      </c>
      <c r="I328" t="s">
        <v>26</v>
      </c>
      <c r="J328" t="s">
        <v>92</v>
      </c>
      <c r="K328" t="s">
        <v>28</v>
      </c>
      <c r="L328" t="s">
        <v>22</v>
      </c>
      <c r="M328" t="s">
        <v>23</v>
      </c>
      <c r="N328">
        <v>41808</v>
      </c>
      <c r="O328">
        <v>118</v>
      </c>
      <c r="P328">
        <v>188</v>
      </c>
      <c r="Q328">
        <v>70</v>
      </c>
      <c r="R328">
        <v>19</v>
      </c>
      <c r="S328">
        <v>3572</v>
      </c>
      <c r="T328">
        <v>7.0000000000000007E-2</v>
      </c>
      <c r="U328">
        <v>250.04000000000002</v>
      </c>
      <c r="V328">
        <v>3321.96</v>
      </c>
      <c r="W328">
        <v>149</v>
      </c>
      <c r="X328">
        <v>3470.96</v>
      </c>
    </row>
    <row r="329" spans="1:24" x14ac:dyDescent="0.25">
      <c r="A329" t="s">
        <v>1165</v>
      </c>
      <c r="B329" t="s">
        <v>325</v>
      </c>
      <c r="C329" t="s">
        <v>1873</v>
      </c>
      <c r="D329" t="s">
        <v>1856</v>
      </c>
      <c r="E329">
        <v>44000</v>
      </c>
      <c r="F329" t="s">
        <v>1856</v>
      </c>
      <c r="G329" t="s">
        <v>39</v>
      </c>
      <c r="H329" t="s">
        <v>1889</v>
      </c>
      <c r="I329" t="s">
        <v>35</v>
      </c>
      <c r="J329" t="s">
        <v>414</v>
      </c>
      <c r="K329" t="s">
        <v>28</v>
      </c>
      <c r="L329" t="s">
        <v>29</v>
      </c>
      <c r="M329" t="s">
        <v>23</v>
      </c>
      <c r="N329">
        <v>41808</v>
      </c>
      <c r="O329">
        <v>241</v>
      </c>
      <c r="P329">
        <v>371</v>
      </c>
      <c r="Q329">
        <v>130</v>
      </c>
      <c r="R329">
        <v>39</v>
      </c>
      <c r="S329">
        <v>14469</v>
      </c>
      <c r="T329">
        <v>0.06</v>
      </c>
      <c r="U329">
        <v>868.14</v>
      </c>
      <c r="V329">
        <v>13600.86</v>
      </c>
      <c r="W329">
        <v>193</v>
      </c>
      <c r="X329">
        <v>13793.86</v>
      </c>
    </row>
    <row r="330" spans="1:24" x14ac:dyDescent="0.25">
      <c r="A330" t="s">
        <v>1166</v>
      </c>
      <c r="B330" t="s">
        <v>664</v>
      </c>
      <c r="C330" t="s">
        <v>1837</v>
      </c>
      <c r="D330" t="s">
        <v>1834</v>
      </c>
      <c r="E330">
        <v>44000</v>
      </c>
      <c r="F330" t="s">
        <v>1899</v>
      </c>
      <c r="G330" t="s">
        <v>34</v>
      </c>
      <c r="H330" t="s">
        <v>1887</v>
      </c>
      <c r="I330" t="s">
        <v>51</v>
      </c>
      <c r="J330" t="s">
        <v>498</v>
      </c>
      <c r="K330" t="s">
        <v>28</v>
      </c>
      <c r="L330" t="s">
        <v>29</v>
      </c>
      <c r="M330" t="s">
        <v>23</v>
      </c>
      <c r="N330">
        <v>41808</v>
      </c>
      <c r="O330">
        <v>188</v>
      </c>
      <c r="P330">
        <v>314</v>
      </c>
      <c r="Q330">
        <v>126</v>
      </c>
      <c r="R330">
        <v>32</v>
      </c>
      <c r="S330">
        <v>10048</v>
      </c>
      <c r="T330">
        <v>0.03</v>
      </c>
      <c r="U330">
        <v>301.44</v>
      </c>
      <c r="V330">
        <v>9746.56</v>
      </c>
      <c r="W330">
        <v>113.99999999999999</v>
      </c>
      <c r="X330">
        <v>9860.56</v>
      </c>
    </row>
    <row r="331" spans="1:24" x14ac:dyDescent="0.25">
      <c r="A331" t="s">
        <v>1167</v>
      </c>
      <c r="B331" t="s">
        <v>661</v>
      </c>
      <c r="C331" t="s">
        <v>1855</v>
      </c>
      <c r="D331" t="s">
        <v>1882</v>
      </c>
      <c r="E331">
        <v>44001</v>
      </c>
      <c r="F331" t="s">
        <v>1882</v>
      </c>
      <c r="G331" t="s">
        <v>25</v>
      </c>
      <c r="H331" t="s">
        <v>1886</v>
      </c>
      <c r="I331" t="s">
        <v>26</v>
      </c>
      <c r="J331" t="s">
        <v>307</v>
      </c>
      <c r="K331" t="s">
        <v>28</v>
      </c>
      <c r="L331" t="s">
        <v>29</v>
      </c>
      <c r="M331" t="s">
        <v>23</v>
      </c>
      <c r="N331">
        <v>41811</v>
      </c>
      <c r="O331">
        <v>2156</v>
      </c>
      <c r="P331">
        <v>3654.9999999999995</v>
      </c>
      <c r="Q331">
        <v>1498.9999999999995</v>
      </c>
      <c r="R331">
        <v>48</v>
      </c>
      <c r="S331">
        <v>175439.99999999997</v>
      </c>
      <c r="T331">
        <v>7.0000000000000007E-2</v>
      </c>
      <c r="U331">
        <v>12280.8</v>
      </c>
      <c r="V331">
        <v>163159.19999999998</v>
      </c>
      <c r="W331">
        <v>1389</v>
      </c>
      <c r="X331">
        <v>164548.19999999998</v>
      </c>
    </row>
    <row r="332" spans="1:24" x14ac:dyDescent="0.25">
      <c r="A332" t="s">
        <v>1168</v>
      </c>
      <c r="B332" t="s">
        <v>662</v>
      </c>
      <c r="C332" t="s">
        <v>147</v>
      </c>
      <c r="D332" t="s">
        <v>1834</v>
      </c>
      <c r="E332">
        <v>44001</v>
      </c>
      <c r="F332" t="s">
        <v>1899</v>
      </c>
      <c r="G332" t="s">
        <v>25</v>
      </c>
      <c r="H332" t="s">
        <v>1895</v>
      </c>
      <c r="I332" t="s">
        <v>40</v>
      </c>
      <c r="J332" t="s">
        <v>171</v>
      </c>
      <c r="K332" t="s">
        <v>21</v>
      </c>
      <c r="L332" t="s">
        <v>45</v>
      </c>
      <c r="M332" t="s">
        <v>23</v>
      </c>
      <c r="N332">
        <v>41811</v>
      </c>
      <c r="O332">
        <v>2018</v>
      </c>
      <c r="P332">
        <v>3540.9999999999995</v>
      </c>
      <c r="Q332">
        <v>1522.9999999999995</v>
      </c>
      <c r="R332">
        <v>21</v>
      </c>
      <c r="S332">
        <v>74360.999999999985</v>
      </c>
      <c r="T332">
        <v>0.01</v>
      </c>
      <c r="U332">
        <v>743.6099999999999</v>
      </c>
      <c r="V332">
        <v>73617.389999999985</v>
      </c>
      <c r="W332">
        <v>199</v>
      </c>
      <c r="X332">
        <v>73816.389999999985</v>
      </c>
    </row>
    <row r="333" spans="1:24" x14ac:dyDescent="0.25">
      <c r="A333" t="s">
        <v>1169</v>
      </c>
      <c r="B333" t="s">
        <v>663</v>
      </c>
      <c r="C333" t="s">
        <v>1839</v>
      </c>
      <c r="D333" t="s">
        <v>1834</v>
      </c>
      <c r="E333">
        <v>44001</v>
      </c>
      <c r="F333" t="s">
        <v>1899</v>
      </c>
      <c r="G333" t="s">
        <v>18</v>
      </c>
      <c r="H333" t="s">
        <v>1890</v>
      </c>
      <c r="I333" t="s">
        <v>35</v>
      </c>
      <c r="J333" t="s">
        <v>316</v>
      </c>
      <c r="K333" t="s">
        <v>28</v>
      </c>
      <c r="L333" t="s">
        <v>22</v>
      </c>
      <c r="M333" t="s">
        <v>23</v>
      </c>
      <c r="N333">
        <v>41811</v>
      </c>
      <c r="O333">
        <v>9939</v>
      </c>
      <c r="P333">
        <v>16293</v>
      </c>
      <c r="Q333">
        <v>6354</v>
      </c>
      <c r="R333">
        <v>16</v>
      </c>
      <c r="S333">
        <v>260688</v>
      </c>
      <c r="T333">
        <v>0.1</v>
      </c>
      <c r="U333">
        <v>26068.800000000003</v>
      </c>
      <c r="V333">
        <v>234619.2</v>
      </c>
      <c r="W333">
        <v>1998.9999999999998</v>
      </c>
      <c r="X333">
        <v>236618.2</v>
      </c>
    </row>
    <row r="334" spans="1:24" x14ac:dyDescent="0.25">
      <c r="A334" t="s">
        <v>1170</v>
      </c>
      <c r="B334" t="s">
        <v>64</v>
      </c>
      <c r="C334" t="s">
        <v>65</v>
      </c>
      <c r="D334" t="s">
        <v>1834</v>
      </c>
      <c r="E334">
        <v>44004</v>
      </c>
      <c r="F334" t="s">
        <v>1899</v>
      </c>
      <c r="G334" t="s">
        <v>39</v>
      </c>
      <c r="H334" t="s">
        <v>1894</v>
      </c>
      <c r="I334" t="s">
        <v>40</v>
      </c>
      <c r="J334" t="s">
        <v>214</v>
      </c>
      <c r="K334" t="s">
        <v>117</v>
      </c>
      <c r="L334" t="s">
        <v>215</v>
      </c>
      <c r="M334" t="s">
        <v>69</v>
      </c>
      <c r="N334">
        <v>41814</v>
      </c>
      <c r="O334">
        <v>5616</v>
      </c>
      <c r="P334">
        <v>13697.999999999998</v>
      </c>
      <c r="Q334">
        <v>8081.9999999999982</v>
      </c>
      <c r="R334">
        <v>17</v>
      </c>
      <c r="S334">
        <v>232865.99999999997</v>
      </c>
      <c r="T334">
        <v>0</v>
      </c>
      <c r="U334">
        <v>0</v>
      </c>
      <c r="V334">
        <v>232865.99999999997</v>
      </c>
      <c r="W334">
        <v>2449</v>
      </c>
      <c r="X334">
        <v>235314.99999999997</v>
      </c>
    </row>
    <row r="335" spans="1:24" x14ac:dyDescent="0.25">
      <c r="A335" t="s">
        <v>1171</v>
      </c>
      <c r="B335" t="s">
        <v>372</v>
      </c>
      <c r="C335" t="s">
        <v>1884</v>
      </c>
      <c r="D335" t="s">
        <v>1882</v>
      </c>
      <c r="E335">
        <v>44004</v>
      </c>
      <c r="F335" t="s">
        <v>1882</v>
      </c>
      <c r="G335" t="s">
        <v>25</v>
      </c>
      <c r="H335" t="s">
        <v>1886</v>
      </c>
      <c r="I335" t="s">
        <v>26</v>
      </c>
      <c r="J335" t="s">
        <v>249</v>
      </c>
      <c r="K335" t="s">
        <v>28</v>
      </c>
      <c r="L335" t="s">
        <v>22</v>
      </c>
      <c r="M335" t="s">
        <v>69</v>
      </c>
      <c r="N335">
        <v>41814</v>
      </c>
      <c r="O335">
        <v>314</v>
      </c>
      <c r="P335">
        <v>491</v>
      </c>
      <c r="Q335">
        <v>177</v>
      </c>
      <c r="R335">
        <v>24</v>
      </c>
      <c r="S335">
        <v>11784</v>
      </c>
      <c r="T335">
        <v>0.01</v>
      </c>
      <c r="U335">
        <v>117.84</v>
      </c>
      <c r="V335">
        <v>11666.16</v>
      </c>
      <c r="W335">
        <v>50</v>
      </c>
      <c r="X335">
        <v>11716.16</v>
      </c>
    </row>
    <row r="336" spans="1:24" x14ac:dyDescent="0.25">
      <c r="A336" t="s">
        <v>1172</v>
      </c>
      <c r="B336" t="s">
        <v>541</v>
      </c>
      <c r="C336" t="s">
        <v>542</v>
      </c>
      <c r="D336" t="s">
        <v>1834</v>
      </c>
      <c r="E336">
        <v>44005</v>
      </c>
      <c r="F336" t="s">
        <v>1899</v>
      </c>
      <c r="G336" t="s">
        <v>18</v>
      </c>
      <c r="H336" t="s">
        <v>1889</v>
      </c>
      <c r="I336" t="s">
        <v>26</v>
      </c>
      <c r="J336" t="s">
        <v>82</v>
      </c>
      <c r="K336" t="s">
        <v>28</v>
      </c>
      <c r="L336" t="s">
        <v>22</v>
      </c>
      <c r="M336" t="s">
        <v>23</v>
      </c>
      <c r="N336">
        <v>41813</v>
      </c>
      <c r="O336">
        <v>184</v>
      </c>
      <c r="P336">
        <v>288</v>
      </c>
      <c r="Q336">
        <v>104</v>
      </c>
      <c r="R336">
        <v>8</v>
      </c>
      <c r="S336">
        <v>2304</v>
      </c>
      <c r="T336">
        <v>7.0000000000000007E-2</v>
      </c>
      <c r="U336">
        <v>161.28000000000003</v>
      </c>
      <c r="V336">
        <v>2142.7199999999998</v>
      </c>
      <c r="W336">
        <v>99</v>
      </c>
      <c r="X336">
        <v>2241.7199999999998</v>
      </c>
    </row>
    <row r="337" spans="1:24" x14ac:dyDescent="0.25">
      <c r="A337" t="s">
        <v>1173</v>
      </c>
      <c r="B337" t="s">
        <v>660</v>
      </c>
      <c r="C337" t="s">
        <v>59</v>
      </c>
      <c r="D337" t="s">
        <v>1834</v>
      </c>
      <c r="E337">
        <v>44007</v>
      </c>
      <c r="F337" t="s">
        <v>1899</v>
      </c>
      <c r="G337" t="s">
        <v>34</v>
      </c>
      <c r="H337" t="s">
        <v>1895</v>
      </c>
      <c r="I337" t="s">
        <v>40</v>
      </c>
      <c r="J337" t="s">
        <v>190</v>
      </c>
      <c r="K337" t="s">
        <v>28</v>
      </c>
      <c r="L337" t="s">
        <v>45</v>
      </c>
      <c r="M337" t="s">
        <v>23</v>
      </c>
      <c r="N337">
        <v>41815</v>
      </c>
      <c r="O337">
        <v>1680</v>
      </c>
      <c r="P337">
        <v>4097</v>
      </c>
      <c r="Q337">
        <v>2417</v>
      </c>
      <c r="R337">
        <v>47</v>
      </c>
      <c r="S337">
        <v>192559</v>
      </c>
      <c r="T337">
        <v>0.06</v>
      </c>
      <c r="U337">
        <v>11553.539999999999</v>
      </c>
      <c r="V337">
        <v>181005.46</v>
      </c>
      <c r="W337">
        <v>899</v>
      </c>
      <c r="X337">
        <v>181904.46</v>
      </c>
    </row>
    <row r="338" spans="1:24" x14ac:dyDescent="0.25">
      <c r="A338" t="s">
        <v>1174</v>
      </c>
      <c r="B338" t="s">
        <v>403</v>
      </c>
      <c r="C338" t="s">
        <v>1902</v>
      </c>
      <c r="D338" t="s">
        <v>1882</v>
      </c>
      <c r="E338">
        <v>44009</v>
      </c>
      <c r="F338" t="s">
        <v>1882</v>
      </c>
      <c r="G338" t="s">
        <v>34</v>
      </c>
      <c r="H338" t="s">
        <v>1886</v>
      </c>
      <c r="I338" t="s">
        <v>35</v>
      </c>
      <c r="J338" t="s">
        <v>44</v>
      </c>
      <c r="K338" t="s">
        <v>28</v>
      </c>
      <c r="L338" t="s">
        <v>45</v>
      </c>
      <c r="M338" t="s">
        <v>23</v>
      </c>
      <c r="N338">
        <v>41818</v>
      </c>
      <c r="O338">
        <v>146</v>
      </c>
      <c r="P338">
        <v>357</v>
      </c>
      <c r="Q338">
        <v>211</v>
      </c>
      <c r="R338">
        <v>46</v>
      </c>
      <c r="S338">
        <v>16422</v>
      </c>
      <c r="T338">
        <v>0.01</v>
      </c>
      <c r="U338">
        <v>164.22</v>
      </c>
      <c r="V338">
        <v>16257.78</v>
      </c>
      <c r="W338">
        <v>417</v>
      </c>
      <c r="X338">
        <v>16674.78</v>
      </c>
    </row>
    <row r="339" spans="1:24" x14ac:dyDescent="0.25">
      <c r="A339" t="s">
        <v>797</v>
      </c>
      <c r="B339" t="s">
        <v>658</v>
      </c>
      <c r="C339" t="s">
        <v>1847</v>
      </c>
      <c r="D339" t="s">
        <v>1834</v>
      </c>
      <c r="E339">
        <v>44011</v>
      </c>
      <c r="F339" t="s">
        <v>1899</v>
      </c>
      <c r="G339" t="s">
        <v>18</v>
      </c>
      <c r="H339" t="s">
        <v>1890</v>
      </c>
      <c r="I339" t="s">
        <v>40</v>
      </c>
      <c r="J339" t="s">
        <v>277</v>
      </c>
      <c r="K339" t="s">
        <v>28</v>
      </c>
      <c r="L339" t="s">
        <v>22</v>
      </c>
      <c r="M339" t="s">
        <v>23</v>
      </c>
      <c r="N339">
        <v>41820</v>
      </c>
      <c r="O339">
        <v>453</v>
      </c>
      <c r="P339">
        <v>730</v>
      </c>
      <c r="Q339">
        <v>277</v>
      </c>
      <c r="R339">
        <v>50</v>
      </c>
      <c r="S339">
        <v>36500</v>
      </c>
      <c r="T339">
        <v>0.02</v>
      </c>
      <c r="U339">
        <v>730</v>
      </c>
      <c r="V339">
        <v>35770</v>
      </c>
      <c r="W339">
        <v>772</v>
      </c>
      <c r="X339">
        <v>36542</v>
      </c>
    </row>
    <row r="340" spans="1:24" x14ac:dyDescent="0.25">
      <c r="A340" t="s">
        <v>798</v>
      </c>
      <c r="B340" t="s">
        <v>658</v>
      </c>
      <c r="C340" t="s">
        <v>1847</v>
      </c>
      <c r="D340" t="s">
        <v>1834</v>
      </c>
      <c r="E340">
        <v>44011</v>
      </c>
      <c r="F340" t="s">
        <v>1899</v>
      </c>
      <c r="G340" t="s">
        <v>18</v>
      </c>
      <c r="H340" t="s">
        <v>1890</v>
      </c>
      <c r="I340" t="s">
        <v>40</v>
      </c>
      <c r="J340" t="s">
        <v>464</v>
      </c>
      <c r="K340" t="s">
        <v>28</v>
      </c>
      <c r="L340" t="s">
        <v>29</v>
      </c>
      <c r="M340" t="s">
        <v>23</v>
      </c>
      <c r="N340">
        <v>41820</v>
      </c>
      <c r="O340">
        <v>153</v>
      </c>
      <c r="P340">
        <v>247.00000000000003</v>
      </c>
      <c r="Q340">
        <v>94.000000000000028</v>
      </c>
      <c r="R340">
        <v>43</v>
      </c>
      <c r="S340">
        <v>10621.000000000002</v>
      </c>
      <c r="T340">
        <v>0.02</v>
      </c>
      <c r="U340">
        <v>212.42000000000004</v>
      </c>
      <c r="V340">
        <v>10408.580000000002</v>
      </c>
      <c r="W340">
        <v>102</v>
      </c>
      <c r="X340">
        <v>10510.580000000002</v>
      </c>
    </row>
    <row r="341" spans="1:24" x14ac:dyDescent="0.25">
      <c r="A341" t="s">
        <v>1175</v>
      </c>
      <c r="B341" t="s">
        <v>659</v>
      </c>
      <c r="C341" t="s">
        <v>1836</v>
      </c>
      <c r="D341" t="s">
        <v>1834</v>
      </c>
      <c r="E341">
        <v>44011</v>
      </c>
      <c r="F341" t="s">
        <v>1899</v>
      </c>
      <c r="G341" t="s">
        <v>39</v>
      </c>
      <c r="H341" t="s">
        <v>1889</v>
      </c>
      <c r="I341" t="s">
        <v>26</v>
      </c>
      <c r="J341" t="s">
        <v>37</v>
      </c>
      <c r="K341" t="s">
        <v>28</v>
      </c>
      <c r="L341" t="s">
        <v>22</v>
      </c>
      <c r="M341" t="s">
        <v>23</v>
      </c>
      <c r="N341">
        <v>41819</v>
      </c>
      <c r="O341">
        <v>159</v>
      </c>
      <c r="P341">
        <v>261</v>
      </c>
      <c r="Q341">
        <v>102</v>
      </c>
      <c r="R341">
        <v>44</v>
      </c>
      <c r="S341">
        <v>11484</v>
      </c>
      <c r="T341">
        <v>0.09</v>
      </c>
      <c r="U341">
        <v>1033.56</v>
      </c>
      <c r="V341">
        <v>10450.44</v>
      </c>
      <c r="W341">
        <v>50</v>
      </c>
      <c r="X341">
        <v>10500.44</v>
      </c>
    </row>
    <row r="342" spans="1:24" x14ac:dyDescent="0.25">
      <c r="A342" t="s">
        <v>1176</v>
      </c>
      <c r="B342" t="s">
        <v>457</v>
      </c>
      <c r="C342" t="s">
        <v>431</v>
      </c>
      <c r="D342" t="s">
        <v>1882</v>
      </c>
      <c r="E342">
        <v>44011</v>
      </c>
      <c r="F342" t="s">
        <v>1882</v>
      </c>
      <c r="G342" t="s">
        <v>39</v>
      </c>
      <c r="H342" t="s">
        <v>1885</v>
      </c>
      <c r="I342" t="s">
        <v>40</v>
      </c>
      <c r="J342" t="s">
        <v>240</v>
      </c>
      <c r="K342" t="s">
        <v>21</v>
      </c>
      <c r="L342" t="s">
        <v>22</v>
      </c>
      <c r="M342" t="s">
        <v>23</v>
      </c>
      <c r="N342">
        <v>41820</v>
      </c>
      <c r="O342">
        <v>1470</v>
      </c>
      <c r="P342">
        <v>2999</v>
      </c>
      <c r="Q342">
        <v>1529</v>
      </c>
      <c r="R342">
        <v>20</v>
      </c>
      <c r="S342">
        <v>59980</v>
      </c>
      <c r="T342">
        <v>0</v>
      </c>
      <c r="U342">
        <v>0</v>
      </c>
      <c r="V342">
        <v>59980</v>
      </c>
      <c r="W342">
        <v>550</v>
      </c>
      <c r="X342">
        <v>60530</v>
      </c>
    </row>
    <row r="343" spans="1:24" x14ac:dyDescent="0.25">
      <c r="A343" t="s">
        <v>1177</v>
      </c>
      <c r="B343" t="s">
        <v>115</v>
      </c>
      <c r="C343" t="s">
        <v>1936</v>
      </c>
      <c r="D343" t="s">
        <v>1834</v>
      </c>
      <c r="E343">
        <v>44012</v>
      </c>
      <c r="F343" t="s">
        <v>1899</v>
      </c>
      <c r="G343" t="s">
        <v>39</v>
      </c>
      <c r="H343" t="s">
        <v>1894</v>
      </c>
      <c r="I343" t="s">
        <v>26</v>
      </c>
      <c r="J343" t="s">
        <v>120</v>
      </c>
      <c r="K343" t="s">
        <v>28</v>
      </c>
      <c r="L343" t="s">
        <v>22</v>
      </c>
      <c r="M343" t="s">
        <v>23</v>
      </c>
      <c r="N343">
        <v>41823</v>
      </c>
      <c r="O343">
        <v>892</v>
      </c>
      <c r="P343">
        <v>2974</v>
      </c>
      <c r="Q343">
        <v>2082</v>
      </c>
      <c r="R343">
        <v>4</v>
      </c>
      <c r="S343">
        <v>11896</v>
      </c>
      <c r="T343">
        <v>0.05</v>
      </c>
      <c r="U343">
        <v>594.80000000000007</v>
      </c>
      <c r="V343">
        <v>11301.2</v>
      </c>
      <c r="W343">
        <v>664</v>
      </c>
      <c r="X343">
        <v>11965.2</v>
      </c>
    </row>
    <row r="344" spans="1:24" x14ac:dyDescent="0.25">
      <c r="A344" t="s">
        <v>1178</v>
      </c>
      <c r="B344" t="s">
        <v>534</v>
      </c>
      <c r="C344" t="s">
        <v>54</v>
      </c>
      <c r="D344" t="s">
        <v>1882</v>
      </c>
      <c r="E344">
        <v>44016</v>
      </c>
      <c r="F344" t="s">
        <v>1882</v>
      </c>
      <c r="G344" t="s">
        <v>25</v>
      </c>
      <c r="H344" t="s">
        <v>1886</v>
      </c>
      <c r="I344" t="s">
        <v>35</v>
      </c>
      <c r="J344" t="s">
        <v>264</v>
      </c>
      <c r="K344" t="s">
        <v>28</v>
      </c>
      <c r="L344" t="s">
        <v>29</v>
      </c>
      <c r="M344" t="s">
        <v>23</v>
      </c>
      <c r="N344">
        <v>41826</v>
      </c>
      <c r="O344">
        <v>332</v>
      </c>
      <c r="P344">
        <v>518</v>
      </c>
      <c r="Q344">
        <v>186</v>
      </c>
      <c r="R344">
        <v>43</v>
      </c>
      <c r="S344">
        <v>22274</v>
      </c>
      <c r="T344">
        <v>0.03</v>
      </c>
      <c r="U344">
        <v>668.22</v>
      </c>
      <c r="V344">
        <v>21605.78</v>
      </c>
      <c r="W344">
        <v>204</v>
      </c>
      <c r="X344">
        <v>21809.78</v>
      </c>
    </row>
    <row r="345" spans="1:24" x14ac:dyDescent="0.25">
      <c r="A345" t="s">
        <v>1179</v>
      </c>
      <c r="B345" t="s">
        <v>657</v>
      </c>
      <c r="C345" t="s">
        <v>80</v>
      </c>
      <c r="D345" t="s">
        <v>1834</v>
      </c>
      <c r="E345">
        <v>44017</v>
      </c>
      <c r="F345" t="s">
        <v>1899</v>
      </c>
      <c r="G345" t="s">
        <v>25</v>
      </c>
      <c r="H345" t="s">
        <v>1888</v>
      </c>
      <c r="I345" t="s">
        <v>51</v>
      </c>
      <c r="J345" t="s">
        <v>382</v>
      </c>
      <c r="K345" t="s">
        <v>28</v>
      </c>
      <c r="L345" t="s">
        <v>22</v>
      </c>
      <c r="M345" t="s">
        <v>23</v>
      </c>
      <c r="N345">
        <v>41828</v>
      </c>
      <c r="O345">
        <v>184</v>
      </c>
      <c r="P345">
        <v>288</v>
      </c>
      <c r="Q345">
        <v>104</v>
      </c>
      <c r="R345">
        <v>47</v>
      </c>
      <c r="S345">
        <v>13536</v>
      </c>
      <c r="T345">
        <v>0.03</v>
      </c>
      <c r="U345">
        <v>406.08</v>
      </c>
      <c r="V345">
        <v>13129.92</v>
      </c>
      <c r="W345">
        <v>533</v>
      </c>
      <c r="X345">
        <v>13662.92</v>
      </c>
    </row>
    <row r="346" spans="1:24" x14ac:dyDescent="0.25">
      <c r="A346" t="s">
        <v>1180</v>
      </c>
      <c r="B346" t="s">
        <v>638</v>
      </c>
      <c r="C346" t="s">
        <v>209</v>
      </c>
      <c r="D346" t="s">
        <v>1882</v>
      </c>
      <c r="E346">
        <v>44023</v>
      </c>
      <c r="F346" t="s">
        <v>1882</v>
      </c>
      <c r="G346" t="s">
        <v>25</v>
      </c>
      <c r="H346" t="s">
        <v>1885</v>
      </c>
      <c r="I346" t="s">
        <v>35</v>
      </c>
      <c r="J346" t="s">
        <v>99</v>
      </c>
      <c r="K346" t="s">
        <v>21</v>
      </c>
      <c r="L346" t="s">
        <v>22</v>
      </c>
      <c r="M346" t="s">
        <v>23</v>
      </c>
      <c r="N346">
        <v>41833</v>
      </c>
      <c r="O346">
        <v>831</v>
      </c>
      <c r="P346">
        <v>1598</v>
      </c>
      <c r="Q346">
        <v>767</v>
      </c>
      <c r="R346">
        <v>40</v>
      </c>
      <c r="S346">
        <v>63920</v>
      </c>
      <c r="T346">
        <v>0.03</v>
      </c>
      <c r="U346">
        <v>1917.6</v>
      </c>
      <c r="V346">
        <v>62002.400000000001</v>
      </c>
      <c r="W346">
        <v>650</v>
      </c>
      <c r="X346">
        <v>62652.4</v>
      </c>
    </row>
    <row r="347" spans="1:24" x14ac:dyDescent="0.25">
      <c r="A347" t="s">
        <v>1181</v>
      </c>
      <c r="B347" t="s">
        <v>488</v>
      </c>
      <c r="C347" t="s">
        <v>135</v>
      </c>
      <c r="D347" t="s">
        <v>1834</v>
      </c>
      <c r="E347">
        <v>44024</v>
      </c>
      <c r="F347" t="s">
        <v>1899</v>
      </c>
      <c r="G347" t="s">
        <v>25</v>
      </c>
      <c r="H347" t="s">
        <v>1895</v>
      </c>
      <c r="I347" t="s">
        <v>26</v>
      </c>
      <c r="J347" t="s">
        <v>608</v>
      </c>
      <c r="K347" t="s">
        <v>28</v>
      </c>
      <c r="L347" t="s">
        <v>22</v>
      </c>
      <c r="M347" t="s">
        <v>23</v>
      </c>
      <c r="N347">
        <v>41834</v>
      </c>
      <c r="O347">
        <v>182</v>
      </c>
      <c r="P347">
        <v>284</v>
      </c>
      <c r="Q347">
        <v>102</v>
      </c>
      <c r="R347">
        <v>19</v>
      </c>
      <c r="S347">
        <v>5396</v>
      </c>
      <c r="T347">
        <v>0</v>
      </c>
      <c r="U347">
        <v>0</v>
      </c>
      <c r="V347">
        <v>5396</v>
      </c>
      <c r="W347">
        <v>544</v>
      </c>
      <c r="X347">
        <v>5940</v>
      </c>
    </row>
    <row r="348" spans="1:24" x14ac:dyDescent="0.25">
      <c r="A348" t="s">
        <v>1182</v>
      </c>
      <c r="B348" t="s">
        <v>656</v>
      </c>
      <c r="C348" t="s">
        <v>1866</v>
      </c>
      <c r="D348" t="s">
        <v>1882</v>
      </c>
      <c r="E348">
        <v>44027</v>
      </c>
      <c r="F348" t="s">
        <v>1882</v>
      </c>
      <c r="G348" t="s">
        <v>39</v>
      </c>
      <c r="H348" t="s">
        <v>1886</v>
      </c>
      <c r="I348" t="s">
        <v>40</v>
      </c>
      <c r="J348" t="s">
        <v>384</v>
      </c>
      <c r="K348" t="s">
        <v>21</v>
      </c>
      <c r="L348" t="s">
        <v>45</v>
      </c>
      <c r="M348" t="s">
        <v>23</v>
      </c>
      <c r="N348">
        <v>41837</v>
      </c>
      <c r="O348">
        <v>187</v>
      </c>
      <c r="P348">
        <v>811.99999999999989</v>
      </c>
      <c r="Q348">
        <v>624.99999999999989</v>
      </c>
      <c r="R348">
        <v>4</v>
      </c>
      <c r="S348">
        <v>3247.9999999999995</v>
      </c>
      <c r="T348">
        <v>7.0000000000000007E-2</v>
      </c>
      <c r="U348">
        <v>227.35999999999999</v>
      </c>
      <c r="V348">
        <v>3020.6399999999994</v>
      </c>
      <c r="W348">
        <v>283</v>
      </c>
      <c r="X348">
        <v>3303.6399999999994</v>
      </c>
    </row>
    <row r="349" spans="1:24" x14ac:dyDescent="0.25">
      <c r="A349" t="s">
        <v>1183</v>
      </c>
      <c r="B349" t="s">
        <v>335</v>
      </c>
      <c r="C349" t="s">
        <v>1801</v>
      </c>
      <c r="D349" t="s">
        <v>1856</v>
      </c>
      <c r="E349">
        <v>44029</v>
      </c>
      <c r="F349" t="s">
        <v>1856</v>
      </c>
      <c r="G349" t="s">
        <v>34</v>
      </c>
      <c r="H349" t="s">
        <v>1889</v>
      </c>
      <c r="I349" t="s">
        <v>35</v>
      </c>
      <c r="J349" t="s">
        <v>491</v>
      </c>
      <c r="K349" t="s">
        <v>28</v>
      </c>
      <c r="L349" t="s">
        <v>22</v>
      </c>
      <c r="M349" t="s">
        <v>23</v>
      </c>
      <c r="N349">
        <v>41838</v>
      </c>
      <c r="O349">
        <v>276</v>
      </c>
      <c r="P349">
        <v>438</v>
      </c>
      <c r="Q349">
        <v>162</v>
      </c>
      <c r="R349">
        <v>18</v>
      </c>
      <c r="S349">
        <v>7884</v>
      </c>
      <c r="T349">
        <v>0.03</v>
      </c>
      <c r="U349">
        <v>236.51999999999998</v>
      </c>
      <c r="V349">
        <v>7647.48</v>
      </c>
      <c r="W349">
        <v>621</v>
      </c>
      <c r="X349">
        <v>8268.48</v>
      </c>
    </row>
    <row r="350" spans="1:24" x14ac:dyDescent="0.25">
      <c r="A350" t="s">
        <v>1184</v>
      </c>
      <c r="B350" t="s">
        <v>427</v>
      </c>
      <c r="C350" t="s">
        <v>1854</v>
      </c>
      <c r="D350" t="s">
        <v>1834</v>
      </c>
      <c r="E350">
        <v>44030</v>
      </c>
      <c r="F350" t="s">
        <v>1899</v>
      </c>
      <c r="G350" t="s">
        <v>39</v>
      </c>
      <c r="H350" t="s">
        <v>1887</v>
      </c>
      <c r="I350" t="s">
        <v>26</v>
      </c>
      <c r="J350" t="s">
        <v>82</v>
      </c>
      <c r="K350" t="s">
        <v>28</v>
      </c>
      <c r="L350" t="s">
        <v>22</v>
      </c>
      <c r="M350" t="s">
        <v>23</v>
      </c>
      <c r="N350">
        <v>41839</v>
      </c>
      <c r="O350">
        <v>184</v>
      </c>
      <c r="P350">
        <v>288</v>
      </c>
      <c r="Q350">
        <v>104</v>
      </c>
      <c r="R350">
        <v>10</v>
      </c>
      <c r="S350">
        <v>2880</v>
      </c>
      <c r="T350">
        <v>0.01</v>
      </c>
      <c r="U350">
        <v>28.8</v>
      </c>
      <c r="V350">
        <v>2851.2</v>
      </c>
      <c r="W350">
        <v>99</v>
      </c>
      <c r="X350">
        <v>2950.2</v>
      </c>
    </row>
    <row r="351" spans="1:24" x14ac:dyDescent="0.25">
      <c r="A351" t="s">
        <v>799</v>
      </c>
      <c r="B351" t="s">
        <v>592</v>
      </c>
      <c r="C351" t="s">
        <v>1803</v>
      </c>
      <c r="D351" t="s">
        <v>1856</v>
      </c>
      <c r="E351">
        <v>44030</v>
      </c>
      <c r="F351" t="s">
        <v>1856</v>
      </c>
      <c r="G351" t="s">
        <v>25</v>
      </c>
      <c r="H351" t="s">
        <v>1889</v>
      </c>
      <c r="I351" t="s">
        <v>19</v>
      </c>
      <c r="J351" t="s">
        <v>365</v>
      </c>
      <c r="K351" t="s">
        <v>28</v>
      </c>
      <c r="L351" t="s">
        <v>29</v>
      </c>
      <c r="M351" t="s">
        <v>23</v>
      </c>
      <c r="N351">
        <v>41840</v>
      </c>
      <c r="O351">
        <v>92</v>
      </c>
      <c r="P351">
        <v>181</v>
      </c>
      <c r="Q351">
        <v>89</v>
      </c>
      <c r="R351">
        <v>8</v>
      </c>
      <c r="S351">
        <v>1448</v>
      </c>
      <c r="T351">
        <v>0.05</v>
      </c>
      <c r="U351">
        <v>72.400000000000006</v>
      </c>
      <c r="V351">
        <v>1375.6</v>
      </c>
      <c r="W351">
        <v>156</v>
      </c>
      <c r="X351">
        <v>1531.6</v>
      </c>
    </row>
    <row r="352" spans="1:24" x14ac:dyDescent="0.25">
      <c r="A352" t="s">
        <v>800</v>
      </c>
      <c r="B352" t="s">
        <v>592</v>
      </c>
      <c r="C352" t="s">
        <v>1803</v>
      </c>
      <c r="D352" t="s">
        <v>1856</v>
      </c>
      <c r="E352">
        <v>44030</v>
      </c>
      <c r="F352" t="s">
        <v>1856</v>
      </c>
      <c r="G352" t="s">
        <v>25</v>
      </c>
      <c r="H352" t="s">
        <v>1889</v>
      </c>
      <c r="I352" t="s">
        <v>19</v>
      </c>
      <c r="J352" t="s">
        <v>655</v>
      </c>
      <c r="K352" t="s">
        <v>28</v>
      </c>
      <c r="L352" t="s">
        <v>29</v>
      </c>
      <c r="M352" t="s">
        <v>23</v>
      </c>
      <c r="N352">
        <v>41845</v>
      </c>
      <c r="O352">
        <v>190</v>
      </c>
      <c r="P352">
        <v>328</v>
      </c>
      <c r="Q352">
        <v>138</v>
      </c>
      <c r="R352">
        <v>41</v>
      </c>
      <c r="S352">
        <v>13448</v>
      </c>
      <c r="T352">
        <v>0.05</v>
      </c>
      <c r="U352">
        <v>672.40000000000009</v>
      </c>
      <c r="V352">
        <v>12775.6</v>
      </c>
      <c r="W352">
        <v>195</v>
      </c>
      <c r="X352">
        <v>12970.6</v>
      </c>
    </row>
    <row r="353" spans="1:24" x14ac:dyDescent="0.25">
      <c r="A353" t="s">
        <v>1185</v>
      </c>
      <c r="B353" t="s">
        <v>654</v>
      </c>
      <c r="C353" t="s">
        <v>1928</v>
      </c>
      <c r="D353" t="s">
        <v>1834</v>
      </c>
      <c r="E353">
        <v>44034</v>
      </c>
      <c r="F353" t="s">
        <v>1899</v>
      </c>
      <c r="G353" t="s">
        <v>25</v>
      </c>
      <c r="H353" t="s">
        <v>1887</v>
      </c>
      <c r="I353" t="s">
        <v>19</v>
      </c>
      <c r="J353" t="s">
        <v>343</v>
      </c>
      <c r="K353" t="s">
        <v>28</v>
      </c>
      <c r="L353" t="s">
        <v>22</v>
      </c>
      <c r="M353" t="s">
        <v>23</v>
      </c>
      <c r="N353">
        <v>41844</v>
      </c>
      <c r="O353">
        <v>133</v>
      </c>
      <c r="P353">
        <v>208</v>
      </c>
      <c r="Q353">
        <v>75</v>
      </c>
      <c r="R353">
        <v>20</v>
      </c>
      <c r="S353">
        <v>4160</v>
      </c>
      <c r="T353">
        <v>0.04</v>
      </c>
      <c r="U353">
        <v>166.4</v>
      </c>
      <c r="V353">
        <v>3993.6</v>
      </c>
      <c r="W353">
        <v>149</v>
      </c>
      <c r="X353">
        <v>4142.6000000000004</v>
      </c>
    </row>
    <row r="354" spans="1:24" x14ac:dyDescent="0.25">
      <c r="A354" t="s">
        <v>1186</v>
      </c>
      <c r="B354" t="s">
        <v>341</v>
      </c>
      <c r="C354" t="s">
        <v>1849</v>
      </c>
      <c r="D354" t="s">
        <v>1834</v>
      </c>
      <c r="E354">
        <v>44036</v>
      </c>
      <c r="F354" t="s">
        <v>1899</v>
      </c>
      <c r="G354" t="s">
        <v>34</v>
      </c>
      <c r="H354" t="s">
        <v>1896</v>
      </c>
      <c r="I354" t="s">
        <v>51</v>
      </c>
      <c r="J354" t="s">
        <v>88</v>
      </c>
      <c r="K354" t="s">
        <v>28</v>
      </c>
      <c r="L354" t="s">
        <v>29</v>
      </c>
      <c r="M354" t="s">
        <v>69</v>
      </c>
      <c r="N354">
        <v>41846</v>
      </c>
      <c r="O354">
        <v>160</v>
      </c>
      <c r="P354">
        <v>262</v>
      </c>
      <c r="Q354">
        <v>102</v>
      </c>
      <c r="R354">
        <v>25</v>
      </c>
      <c r="S354">
        <v>6550</v>
      </c>
      <c r="T354">
        <v>0.09</v>
      </c>
      <c r="U354">
        <v>589.5</v>
      </c>
      <c r="V354">
        <v>5960.5</v>
      </c>
      <c r="W354">
        <v>80</v>
      </c>
      <c r="X354">
        <v>6040.5</v>
      </c>
    </row>
    <row r="355" spans="1:24" x14ac:dyDescent="0.25">
      <c r="A355" t="s">
        <v>1187</v>
      </c>
      <c r="B355" t="s">
        <v>558</v>
      </c>
      <c r="C355" t="s">
        <v>158</v>
      </c>
      <c r="D355" t="s">
        <v>1882</v>
      </c>
      <c r="E355">
        <v>44037</v>
      </c>
      <c r="F355" t="s">
        <v>1882</v>
      </c>
      <c r="G355" t="s">
        <v>18</v>
      </c>
      <c r="H355" t="s">
        <v>1885</v>
      </c>
      <c r="I355" t="s">
        <v>19</v>
      </c>
      <c r="J355" t="s">
        <v>168</v>
      </c>
      <c r="K355" t="s">
        <v>28</v>
      </c>
      <c r="L355" t="s">
        <v>22</v>
      </c>
      <c r="M355" t="s">
        <v>23</v>
      </c>
      <c r="N355">
        <v>41847</v>
      </c>
      <c r="O355">
        <v>198</v>
      </c>
      <c r="P355">
        <v>315</v>
      </c>
      <c r="Q355">
        <v>117</v>
      </c>
      <c r="R355">
        <v>46</v>
      </c>
      <c r="S355">
        <v>14490</v>
      </c>
      <c r="T355">
        <v>0.1</v>
      </c>
      <c r="U355">
        <v>1449</v>
      </c>
      <c r="V355">
        <v>13041</v>
      </c>
      <c r="W355">
        <v>49</v>
      </c>
      <c r="X355">
        <v>13090</v>
      </c>
    </row>
    <row r="356" spans="1:24" x14ac:dyDescent="0.25">
      <c r="A356" t="s">
        <v>801</v>
      </c>
      <c r="B356" t="s">
        <v>1909</v>
      </c>
      <c r="C356" t="s">
        <v>221</v>
      </c>
      <c r="D356" t="s">
        <v>1834</v>
      </c>
      <c r="E356">
        <v>44038</v>
      </c>
      <c r="F356" t="s">
        <v>1899</v>
      </c>
      <c r="G356" t="s">
        <v>18</v>
      </c>
      <c r="H356" t="s">
        <v>1891</v>
      </c>
      <c r="I356" t="s">
        <v>19</v>
      </c>
      <c r="J356" t="s">
        <v>270</v>
      </c>
      <c r="K356" t="s">
        <v>21</v>
      </c>
      <c r="L356" t="s">
        <v>215</v>
      </c>
      <c r="M356" t="s">
        <v>23</v>
      </c>
      <c r="N356">
        <v>41855</v>
      </c>
      <c r="O356">
        <v>37799</v>
      </c>
      <c r="P356">
        <v>59999</v>
      </c>
      <c r="Q356">
        <v>22200</v>
      </c>
      <c r="R356">
        <v>25</v>
      </c>
      <c r="S356">
        <v>1499975</v>
      </c>
      <c r="T356">
        <v>7.0000000000000007E-2</v>
      </c>
      <c r="U356">
        <v>104998.25000000001</v>
      </c>
      <c r="V356">
        <v>1394976.75</v>
      </c>
      <c r="W356">
        <v>2449</v>
      </c>
      <c r="X356">
        <v>1397425.75</v>
      </c>
    </row>
    <row r="357" spans="1:24" x14ac:dyDescent="0.25">
      <c r="A357" t="s">
        <v>802</v>
      </c>
      <c r="B357" t="s">
        <v>1909</v>
      </c>
      <c r="C357" t="s">
        <v>221</v>
      </c>
      <c r="D357" t="s">
        <v>1834</v>
      </c>
      <c r="E357">
        <v>44038</v>
      </c>
      <c r="F357" t="s">
        <v>1899</v>
      </c>
      <c r="G357" t="s">
        <v>18</v>
      </c>
      <c r="H357" t="s">
        <v>1891</v>
      </c>
      <c r="I357" t="s">
        <v>19</v>
      </c>
      <c r="J357" t="s">
        <v>88</v>
      </c>
      <c r="K357" t="s">
        <v>28</v>
      </c>
      <c r="L357" t="s">
        <v>29</v>
      </c>
      <c r="M357" t="s">
        <v>23</v>
      </c>
      <c r="N357">
        <v>41853</v>
      </c>
      <c r="O357">
        <v>160</v>
      </c>
      <c r="P357">
        <v>262</v>
      </c>
      <c r="Q357">
        <v>102</v>
      </c>
      <c r="R357">
        <v>10</v>
      </c>
      <c r="S357">
        <v>2620</v>
      </c>
      <c r="T357">
        <v>0.08</v>
      </c>
      <c r="U357">
        <v>209.6</v>
      </c>
      <c r="V357">
        <v>2410.4</v>
      </c>
      <c r="W357">
        <v>80</v>
      </c>
      <c r="X357">
        <v>2490.4</v>
      </c>
    </row>
    <row r="358" spans="1:24" x14ac:dyDescent="0.25">
      <c r="A358" t="s">
        <v>1188</v>
      </c>
      <c r="B358" t="s">
        <v>274</v>
      </c>
      <c r="C358" t="s">
        <v>200</v>
      </c>
      <c r="D358" t="s">
        <v>1834</v>
      </c>
      <c r="E358">
        <v>44040</v>
      </c>
      <c r="F358" t="s">
        <v>1899</v>
      </c>
      <c r="G358" t="s">
        <v>39</v>
      </c>
      <c r="H358" t="s">
        <v>1895</v>
      </c>
      <c r="I358" t="s">
        <v>26</v>
      </c>
      <c r="J358" t="s">
        <v>1901</v>
      </c>
      <c r="K358" t="s">
        <v>21</v>
      </c>
      <c r="L358" t="s">
        <v>66</v>
      </c>
      <c r="M358" t="s">
        <v>23</v>
      </c>
      <c r="N358">
        <v>41850</v>
      </c>
      <c r="O358">
        <v>882</v>
      </c>
      <c r="P358">
        <v>2099</v>
      </c>
      <c r="Q358">
        <v>1217</v>
      </c>
      <c r="R358">
        <v>9</v>
      </c>
      <c r="S358">
        <v>18891</v>
      </c>
      <c r="T358">
        <v>0.08</v>
      </c>
      <c r="U358">
        <v>1511.28</v>
      </c>
      <c r="V358">
        <v>17379.72</v>
      </c>
      <c r="W358">
        <v>480.99999999999994</v>
      </c>
      <c r="X358">
        <v>17860.72</v>
      </c>
    </row>
    <row r="359" spans="1:24" x14ac:dyDescent="0.25">
      <c r="A359" t="s">
        <v>1189</v>
      </c>
      <c r="B359" t="s">
        <v>652</v>
      </c>
      <c r="C359" t="s">
        <v>1914</v>
      </c>
      <c r="D359" t="s">
        <v>1882</v>
      </c>
      <c r="E359">
        <v>44042</v>
      </c>
      <c r="F359" t="s">
        <v>1882</v>
      </c>
      <c r="G359" t="s">
        <v>34</v>
      </c>
      <c r="H359" t="s">
        <v>1885</v>
      </c>
      <c r="I359" t="s">
        <v>35</v>
      </c>
      <c r="J359" t="s">
        <v>382</v>
      </c>
      <c r="K359" t="s">
        <v>28</v>
      </c>
      <c r="L359" t="s">
        <v>22</v>
      </c>
      <c r="M359" t="s">
        <v>23</v>
      </c>
      <c r="N359">
        <v>41851</v>
      </c>
      <c r="O359">
        <v>184</v>
      </c>
      <c r="P359">
        <v>288</v>
      </c>
      <c r="Q359">
        <v>104</v>
      </c>
      <c r="R359">
        <v>11</v>
      </c>
      <c r="S359">
        <v>3168</v>
      </c>
      <c r="T359">
        <v>0.02</v>
      </c>
      <c r="U359">
        <v>63.36</v>
      </c>
      <c r="V359">
        <v>3104.64</v>
      </c>
      <c r="W359">
        <v>533</v>
      </c>
      <c r="X359">
        <v>3637.64</v>
      </c>
    </row>
    <row r="360" spans="1:24" x14ac:dyDescent="0.25">
      <c r="A360" t="s">
        <v>1190</v>
      </c>
      <c r="B360" t="s">
        <v>653</v>
      </c>
      <c r="C360" t="s">
        <v>1836</v>
      </c>
      <c r="D360" t="s">
        <v>1834</v>
      </c>
      <c r="E360">
        <v>44042</v>
      </c>
      <c r="F360" t="s">
        <v>1899</v>
      </c>
      <c r="G360" t="s">
        <v>34</v>
      </c>
      <c r="H360" t="s">
        <v>1889</v>
      </c>
      <c r="I360" t="s">
        <v>35</v>
      </c>
      <c r="J360" t="s">
        <v>237</v>
      </c>
      <c r="K360" t="s">
        <v>28</v>
      </c>
      <c r="L360" t="s">
        <v>22</v>
      </c>
      <c r="M360" t="s">
        <v>23</v>
      </c>
      <c r="N360">
        <v>41852</v>
      </c>
      <c r="O360">
        <v>1388</v>
      </c>
      <c r="P360">
        <v>2238</v>
      </c>
      <c r="Q360">
        <v>850</v>
      </c>
      <c r="R360">
        <v>34</v>
      </c>
      <c r="S360">
        <v>76092</v>
      </c>
      <c r="T360">
        <v>0.01</v>
      </c>
      <c r="U360">
        <v>760.92</v>
      </c>
      <c r="V360">
        <v>75331.08</v>
      </c>
      <c r="W360">
        <v>1510</v>
      </c>
      <c r="X360">
        <v>76841.08</v>
      </c>
    </row>
    <row r="361" spans="1:24" x14ac:dyDescent="0.25">
      <c r="A361" t="s">
        <v>1191</v>
      </c>
      <c r="B361" t="s">
        <v>362</v>
      </c>
      <c r="C361" t="s">
        <v>1900</v>
      </c>
      <c r="D361" t="s">
        <v>1882</v>
      </c>
      <c r="E361">
        <v>44042</v>
      </c>
      <c r="F361" t="s">
        <v>1882</v>
      </c>
      <c r="G361" t="s">
        <v>39</v>
      </c>
      <c r="H361" t="s">
        <v>1886</v>
      </c>
      <c r="I361" t="s">
        <v>26</v>
      </c>
      <c r="J361" t="s">
        <v>584</v>
      </c>
      <c r="K361" t="s">
        <v>28</v>
      </c>
      <c r="L361" t="s">
        <v>22</v>
      </c>
      <c r="M361" t="s">
        <v>23</v>
      </c>
      <c r="N361">
        <v>41852</v>
      </c>
      <c r="O361">
        <v>488.99999999999994</v>
      </c>
      <c r="P361">
        <v>764</v>
      </c>
      <c r="Q361">
        <v>275.00000000000006</v>
      </c>
      <c r="R361">
        <v>7</v>
      </c>
      <c r="S361">
        <v>5348</v>
      </c>
      <c r="T361">
        <v>0.06</v>
      </c>
      <c r="U361">
        <v>320.88</v>
      </c>
      <c r="V361">
        <v>5027.12</v>
      </c>
      <c r="W361">
        <v>139</v>
      </c>
      <c r="X361">
        <v>5166.12</v>
      </c>
    </row>
    <row r="362" spans="1:24" x14ac:dyDescent="0.25">
      <c r="A362" t="s">
        <v>1192</v>
      </c>
      <c r="B362" t="s">
        <v>651</v>
      </c>
      <c r="C362" t="s">
        <v>1930</v>
      </c>
      <c r="D362" t="s">
        <v>1834</v>
      </c>
      <c r="E362">
        <v>44046</v>
      </c>
      <c r="F362" t="s">
        <v>1899</v>
      </c>
      <c r="G362" t="s">
        <v>39</v>
      </c>
      <c r="H362" t="s">
        <v>1896</v>
      </c>
      <c r="I362" t="s">
        <v>26</v>
      </c>
      <c r="J362" t="s">
        <v>57</v>
      </c>
      <c r="K362" t="s">
        <v>28</v>
      </c>
      <c r="L362" t="s">
        <v>22</v>
      </c>
      <c r="M362" t="s">
        <v>23</v>
      </c>
      <c r="N362">
        <v>41855</v>
      </c>
      <c r="O362">
        <v>350</v>
      </c>
      <c r="P362">
        <v>574</v>
      </c>
      <c r="Q362">
        <v>224</v>
      </c>
      <c r="R362">
        <v>7</v>
      </c>
      <c r="S362">
        <v>4018</v>
      </c>
      <c r="T362">
        <v>0.04</v>
      </c>
      <c r="U362">
        <v>160.72</v>
      </c>
      <c r="V362">
        <v>3857.28</v>
      </c>
      <c r="W362">
        <v>501</v>
      </c>
      <c r="X362">
        <v>4358.2800000000007</v>
      </c>
    </row>
    <row r="363" spans="1:24" x14ac:dyDescent="0.25">
      <c r="A363" t="s">
        <v>1193</v>
      </c>
      <c r="B363" t="s">
        <v>275</v>
      </c>
      <c r="C363" t="s">
        <v>206</v>
      </c>
      <c r="D363" t="s">
        <v>1882</v>
      </c>
      <c r="E363">
        <v>44048</v>
      </c>
      <c r="F363" t="s">
        <v>1882</v>
      </c>
      <c r="G363" t="s">
        <v>25</v>
      </c>
      <c r="H363" t="s">
        <v>1885</v>
      </c>
      <c r="I363" t="s">
        <v>35</v>
      </c>
      <c r="J363" t="s">
        <v>126</v>
      </c>
      <c r="K363" t="s">
        <v>28</v>
      </c>
      <c r="L363" t="s">
        <v>29</v>
      </c>
      <c r="M363" t="s">
        <v>23</v>
      </c>
      <c r="N363">
        <v>41858</v>
      </c>
      <c r="O363">
        <v>109.00000000000001</v>
      </c>
      <c r="P363">
        <v>260</v>
      </c>
      <c r="Q363">
        <v>151</v>
      </c>
      <c r="R363">
        <v>43</v>
      </c>
      <c r="S363">
        <v>11180</v>
      </c>
      <c r="T363">
        <v>0.06</v>
      </c>
      <c r="U363">
        <v>670.8</v>
      </c>
      <c r="V363">
        <v>10509.2</v>
      </c>
      <c r="W363">
        <v>240</v>
      </c>
      <c r="X363">
        <v>10749.2</v>
      </c>
    </row>
    <row r="364" spans="1:24" x14ac:dyDescent="0.25">
      <c r="A364" t="s">
        <v>1194</v>
      </c>
      <c r="B364" t="s">
        <v>650</v>
      </c>
      <c r="C364" t="s">
        <v>321</v>
      </c>
      <c r="D364" t="s">
        <v>1834</v>
      </c>
      <c r="E364">
        <v>44049</v>
      </c>
      <c r="F364" t="s">
        <v>1899</v>
      </c>
      <c r="G364" t="s">
        <v>39</v>
      </c>
      <c r="H364" t="s">
        <v>1897</v>
      </c>
      <c r="I364" t="s">
        <v>19</v>
      </c>
      <c r="J364" t="s">
        <v>197</v>
      </c>
      <c r="K364" t="s">
        <v>28</v>
      </c>
      <c r="L364" t="s">
        <v>22</v>
      </c>
      <c r="M364" t="s">
        <v>23</v>
      </c>
      <c r="N364">
        <v>41857</v>
      </c>
      <c r="O364">
        <v>365</v>
      </c>
      <c r="P364">
        <v>598</v>
      </c>
      <c r="Q364">
        <v>233</v>
      </c>
      <c r="R364">
        <v>32</v>
      </c>
      <c r="S364">
        <v>19136</v>
      </c>
      <c r="T364">
        <v>0.1</v>
      </c>
      <c r="U364">
        <v>1913.6000000000001</v>
      </c>
      <c r="V364">
        <v>17222.400000000001</v>
      </c>
      <c r="W364">
        <v>149</v>
      </c>
      <c r="X364">
        <v>17371.400000000001</v>
      </c>
    </row>
    <row r="365" spans="1:24" x14ac:dyDescent="0.25">
      <c r="A365" t="s">
        <v>1195</v>
      </c>
      <c r="B365" t="s">
        <v>336</v>
      </c>
      <c r="C365" t="s">
        <v>1838</v>
      </c>
      <c r="D365" t="s">
        <v>1834</v>
      </c>
      <c r="E365">
        <v>44050</v>
      </c>
      <c r="F365" t="s">
        <v>1899</v>
      </c>
      <c r="G365" t="s">
        <v>34</v>
      </c>
      <c r="H365" t="s">
        <v>1892</v>
      </c>
      <c r="I365" t="s">
        <v>51</v>
      </c>
      <c r="J365" t="s">
        <v>264</v>
      </c>
      <c r="K365" t="s">
        <v>28</v>
      </c>
      <c r="L365" t="s">
        <v>29</v>
      </c>
      <c r="M365" t="s">
        <v>23</v>
      </c>
      <c r="N365">
        <v>41860</v>
      </c>
      <c r="O365">
        <v>332</v>
      </c>
      <c r="P365">
        <v>518</v>
      </c>
      <c r="Q365">
        <v>186</v>
      </c>
      <c r="R365">
        <v>17</v>
      </c>
      <c r="S365">
        <v>8806</v>
      </c>
      <c r="T365">
        <v>0.02</v>
      </c>
      <c r="U365">
        <v>176.12</v>
      </c>
      <c r="V365">
        <v>8629.8799999999992</v>
      </c>
      <c r="W365">
        <v>204</v>
      </c>
      <c r="X365">
        <v>8833.8799999999992</v>
      </c>
    </row>
    <row r="366" spans="1:24" x14ac:dyDescent="0.25">
      <c r="A366" t="s">
        <v>1196</v>
      </c>
      <c r="B366" t="s">
        <v>646</v>
      </c>
      <c r="C366" t="s">
        <v>1862</v>
      </c>
      <c r="D366" t="s">
        <v>1834</v>
      </c>
      <c r="E366">
        <v>44054</v>
      </c>
      <c r="F366" t="s">
        <v>1899</v>
      </c>
      <c r="G366" t="s">
        <v>39</v>
      </c>
      <c r="H366" t="s">
        <v>1893</v>
      </c>
      <c r="I366" t="s">
        <v>51</v>
      </c>
      <c r="J366" t="s">
        <v>121</v>
      </c>
      <c r="K366" t="s">
        <v>28</v>
      </c>
      <c r="L366" t="s">
        <v>29</v>
      </c>
      <c r="M366" t="s">
        <v>23</v>
      </c>
      <c r="N366">
        <v>41863</v>
      </c>
      <c r="O366">
        <v>24</v>
      </c>
      <c r="P366">
        <v>126</v>
      </c>
      <c r="Q366">
        <v>102</v>
      </c>
      <c r="R366">
        <v>2</v>
      </c>
      <c r="S366">
        <v>252</v>
      </c>
      <c r="T366">
        <v>0.06</v>
      </c>
      <c r="U366">
        <v>15.12</v>
      </c>
      <c r="V366">
        <v>236.88</v>
      </c>
      <c r="W366">
        <v>70</v>
      </c>
      <c r="X366">
        <v>306.88</v>
      </c>
    </row>
    <row r="367" spans="1:24" x14ac:dyDescent="0.25">
      <c r="A367" t="s">
        <v>1197</v>
      </c>
      <c r="B367" t="s">
        <v>647</v>
      </c>
      <c r="C367" t="s">
        <v>54</v>
      </c>
      <c r="D367" t="s">
        <v>1882</v>
      </c>
      <c r="E367">
        <v>44054</v>
      </c>
      <c r="F367" t="s">
        <v>1882</v>
      </c>
      <c r="G367" t="s">
        <v>34</v>
      </c>
      <c r="H367" t="s">
        <v>1886</v>
      </c>
      <c r="I367" t="s">
        <v>51</v>
      </c>
      <c r="J367" t="s">
        <v>307</v>
      </c>
      <c r="K367" t="s">
        <v>28</v>
      </c>
      <c r="L367" t="s">
        <v>29</v>
      </c>
      <c r="M367" t="s">
        <v>23</v>
      </c>
      <c r="N367">
        <v>41865</v>
      </c>
      <c r="O367">
        <v>2156</v>
      </c>
      <c r="P367">
        <v>3654.9999999999995</v>
      </c>
      <c r="Q367">
        <v>1498.9999999999995</v>
      </c>
      <c r="R367">
        <v>24</v>
      </c>
      <c r="S367">
        <v>87719.999999999985</v>
      </c>
      <c r="T367">
        <v>7.0000000000000007E-2</v>
      </c>
      <c r="U367">
        <v>6140.4</v>
      </c>
      <c r="V367">
        <v>81579.599999999991</v>
      </c>
      <c r="W367">
        <v>1389</v>
      </c>
      <c r="X367">
        <v>82968.599999999991</v>
      </c>
    </row>
    <row r="368" spans="1:24" x14ac:dyDescent="0.25">
      <c r="A368" t="s">
        <v>1198</v>
      </c>
      <c r="B368" t="s">
        <v>648</v>
      </c>
      <c r="C368" t="s">
        <v>54</v>
      </c>
      <c r="D368" t="s">
        <v>1882</v>
      </c>
      <c r="E368">
        <v>44054</v>
      </c>
      <c r="F368" t="s">
        <v>1882</v>
      </c>
      <c r="G368" t="s">
        <v>39</v>
      </c>
      <c r="H368" t="s">
        <v>1886</v>
      </c>
      <c r="I368" t="s">
        <v>26</v>
      </c>
      <c r="J368" t="s">
        <v>41</v>
      </c>
      <c r="K368" t="s">
        <v>28</v>
      </c>
      <c r="L368" t="s">
        <v>29</v>
      </c>
      <c r="M368" t="s">
        <v>23</v>
      </c>
      <c r="N368">
        <v>41864</v>
      </c>
      <c r="O368">
        <v>375</v>
      </c>
      <c r="P368">
        <v>708</v>
      </c>
      <c r="Q368">
        <v>333</v>
      </c>
      <c r="R368">
        <v>47</v>
      </c>
      <c r="S368">
        <v>33276</v>
      </c>
      <c r="T368">
        <v>0.1</v>
      </c>
      <c r="U368">
        <v>3327.6000000000004</v>
      </c>
      <c r="V368">
        <v>29948.400000000001</v>
      </c>
      <c r="W368">
        <v>235</v>
      </c>
      <c r="X368">
        <v>30183.4</v>
      </c>
    </row>
    <row r="369" spans="1:24" x14ac:dyDescent="0.25">
      <c r="A369" t="s">
        <v>1199</v>
      </c>
      <c r="B369" t="s">
        <v>649</v>
      </c>
      <c r="C369" t="s">
        <v>206</v>
      </c>
      <c r="D369" t="s">
        <v>1882</v>
      </c>
      <c r="E369">
        <v>44054</v>
      </c>
      <c r="F369" t="s">
        <v>1882</v>
      </c>
      <c r="G369" t="s">
        <v>25</v>
      </c>
      <c r="H369" t="s">
        <v>1885</v>
      </c>
      <c r="I369" t="s">
        <v>35</v>
      </c>
      <c r="J369" t="s">
        <v>281</v>
      </c>
      <c r="K369" t="s">
        <v>28</v>
      </c>
      <c r="L369" t="s">
        <v>29</v>
      </c>
      <c r="M369" t="s">
        <v>69</v>
      </c>
      <c r="N369">
        <v>41864</v>
      </c>
      <c r="O369">
        <v>290</v>
      </c>
      <c r="P369">
        <v>476</v>
      </c>
      <c r="Q369">
        <v>186</v>
      </c>
      <c r="R369">
        <v>11</v>
      </c>
      <c r="S369">
        <v>5236</v>
      </c>
      <c r="T369">
        <v>0.08</v>
      </c>
      <c r="U369">
        <v>418.88</v>
      </c>
      <c r="V369">
        <v>4817.12</v>
      </c>
      <c r="W369">
        <v>88</v>
      </c>
      <c r="X369">
        <v>4905.12</v>
      </c>
    </row>
    <row r="370" spans="1:24" x14ac:dyDescent="0.25">
      <c r="A370" t="s">
        <v>1200</v>
      </c>
      <c r="B370" t="s">
        <v>123</v>
      </c>
      <c r="C370" t="s">
        <v>124</v>
      </c>
      <c r="D370" t="s">
        <v>1834</v>
      </c>
      <c r="E370">
        <v>44055</v>
      </c>
      <c r="F370" t="s">
        <v>1899</v>
      </c>
      <c r="G370" t="s">
        <v>18</v>
      </c>
      <c r="H370" t="s">
        <v>1892</v>
      </c>
      <c r="I370" t="s">
        <v>19</v>
      </c>
      <c r="J370" t="s">
        <v>20</v>
      </c>
      <c r="K370" t="s">
        <v>21</v>
      </c>
      <c r="L370" t="s">
        <v>22</v>
      </c>
      <c r="M370" t="s">
        <v>23</v>
      </c>
      <c r="N370">
        <v>41870</v>
      </c>
      <c r="O370">
        <v>639</v>
      </c>
      <c r="P370">
        <v>1998</v>
      </c>
      <c r="Q370">
        <v>1359</v>
      </c>
      <c r="R370">
        <v>5</v>
      </c>
      <c r="S370">
        <v>9990</v>
      </c>
      <c r="T370">
        <v>0.09</v>
      </c>
      <c r="U370">
        <v>899.1</v>
      </c>
      <c r="V370">
        <v>9090.9</v>
      </c>
      <c r="W370">
        <v>400</v>
      </c>
      <c r="X370">
        <v>9490.9</v>
      </c>
    </row>
    <row r="371" spans="1:24" x14ac:dyDescent="0.25">
      <c r="A371" t="s">
        <v>1201</v>
      </c>
      <c r="B371" t="s">
        <v>118</v>
      </c>
      <c r="C371" t="s">
        <v>119</v>
      </c>
      <c r="D371" t="s">
        <v>1834</v>
      </c>
      <c r="E371">
        <v>44065</v>
      </c>
      <c r="F371" t="s">
        <v>1899</v>
      </c>
      <c r="G371" t="s">
        <v>18</v>
      </c>
      <c r="H371" t="s">
        <v>1889</v>
      </c>
      <c r="I371" t="s">
        <v>40</v>
      </c>
      <c r="J371" t="s">
        <v>257</v>
      </c>
      <c r="K371" t="s">
        <v>28</v>
      </c>
      <c r="L371" t="s">
        <v>22</v>
      </c>
      <c r="M371" t="s">
        <v>23</v>
      </c>
      <c r="N371">
        <v>41874</v>
      </c>
      <c r="O371">
        <v>403</v>
      </c>
      <c r="P371">
        <v>938.00000000000011</v>
      </c>
      <c r="Q371">
        <v>535.00000000000011</v>
      </c>
      <c r="R371">
        <v>17</v>
      </c>
      <c r="S371">
        <v>15946.000000000002</v>
      </c>
      <c r="T371">
        <v>0.09</v>
      </c>
      <c r="U371">
        <v>1435.14</v>
      </c>
      <c r="V371">
        <v>14510.860000000002</v>
      </c>
      <c r="W371">
        <v>728</v>
      </c>
      <c r="X371">
        <v>15238.860000000002</v>
      </c>
    </row>
    <row r="372" spans="1:24" x14ac:dyDescent="0.25">
      <c r="A372" t="s">
        <v>1202</v>
      </c>
      <c r="B372" t="s">
        <v>344</v>
      </c>
      <c r="C372" t="s">
        <v>54</v>
      </c>
      <c r="D372" t="s">
        <v>1882</v>
      </c>
      <c r="E372">
        <v>44068</v>
      </c>
      <c r="F372" t="s">
        <v>1882</v>
      </c>
      <c r="G372" t="s">
        <v>39</v>
      </c>
      <c r="H372" t="s">
        <v>1886</v>
      </c>
      <c r="I372" t="s">
        <v>35</v>
      </c>
      <c r="J372" t="s">
        <v>116</v>
      </c>
      <c r="K372" t="s">
        <v>117</v>
      </c>
      <c r="L372" t="s">
        <v>45</v>
      </c>
      <c r="M372" t="s">
        <v>23</v>
      </c>
      <c r="N372">
        <v>41878</v>
      </c>
      <c r="O372">
        <v>550</v>
      </c>
      <c r="P372">
        <v>1222</v>
      </c>
      <c r="Q372">
        <v>672</v>
      </c>
      <c r="R372">
        <v>37</v>
      </c>
      <c r="S372">
        <v>45214</v>
      </c>
      <c r="T372">
        <v>0.09</v>
      </c>
      <c r="U372">
        <v>4069.2599999999998</v>
      </c>
      <c r="V372">
        <v>41144.74</v>
      </c>
      <c r="W372">
        <v>285</v>
      </c>
      <c r="X372">
        <v>41429.74</v>
      </c>
    </row>
    <row r="373" spans="1:24" x14ac:dyDescent="0.25">
      <c r="A373" t="s">
        <v>1203</v>
      </c>
      <c r="B373" t="s">
        <v>645</v>
      </c>
      <c r="C373" t="s">
        <v>388</v>
      </c>
      <c r="D373" t="s">
        <v>1834</v>
      </c>
      <c r="E373">
        <v>44068</v>
      </c>
      <c r="F373" t="s">
        <v>1899</v>
      </c>
      <c r="G373" t="s">
        <v>18</v>
      </c>
      <c r="H373" t="s">
        <v>1892</v>
      </c>
      <c r="I373" t="s">
        <v>35</v>
      </c>
      <c r="J373" t="s">
        <v>271</v>
      </c>
      <c r="K373" t="s">
        <v>28</v>
      </c>
      <c r="L373" t="s">
        <v>29</v>
      </c>
      <c r="M373" t="s">
        <v>23</v>
      </c>
      <c r="N373">
        <v>41878</v>
      </c>
      <c r="O373">
        <v>1111</v>
      </c>
      <c r="P373">
        <v>1984</v>
      </c>
      <c r="Q373">
        <v>873</v>
      </c>
      <c r="R373">
        <v>28</v>
      </c>
      <c r="S373">
        <v>55552</v>
      </c>
      <c r="T373">
        <v>0.06</v>
      </c>
      <c r="U373">
        <v>3333.12</v>
      </c>
      <c r="V373">
        <v>52218.879999999997</v>
      </c>
      <c r="W373">
        <v>409.99999999999994</v>
      </c>
      <c r="X373">
        <v>52628.88</v>
      </c>
    </row>
    <row r="374" spans="1:24" x14ac:dyDescent="0.25">
      <c r="A374" t="s">
        <v>1204</v>
      </c>
      <c r="B374" t="s">
        <v>241</v>
      </c>
      <c r="C374" t="s">
        <v>1798</v>
      </c>
      <c r="D374" t="s">
        <v>1856</v>
      </c>
      <c r="E374">
        <v>44069</v>
      </c>
      <c r="F374" t="s">
        <v>1856</v>
      </c>
      <c r="G374" t="s">
        <v>39</v>
      </c>
      <c r="H374" t="s">
        <v>1892</v>
      </c>
      <c r="I374" t="s">
        <v>26</v>
      </c>
      <c r="J374" t="s">
        <v>99</v>
      </c>
      <c r="K374" t="s">
        <v>21</v>
      </c>
      <c r="L374" t="s">
        <v>22</v>
      </c>
      <c r="M374" t="s">
        <v>23</v>
      </c>
      <c r="N374">
        <v>41877</v>
      </c>
      <c r="O374">
        <v>1007</v>
      </c>
      <c r="P374">
        <v>1598</v>
      </c>
      <c r="Q374">
        <v>591</v>
      </c>
      <c r="R374">
        <v>46</v>
      </c>
      <c r="S374">
        <v>73508</v>
      </c>
      <c r="T374">
        <v>0.02</v>
      </c>
      <c r="U374">
        <v>1470.16</v>
      </c>
      <c r="V374">
        <v>72037.84</v>
      </c>
      <c r="W374">
        <v>400</v>
      </c>
      <c r="X374">
        <v>72437.84</v>
      </c>
    </row>
    <row r="375" spans="1:24" x14ac:dyDescent="0.25">
      <c r="A375" t="s">
        <v>1205</v>
      </c>
      <c r="B375" t="s">
        <v>1937</v>
      </c>
      <c r="C375" t="s">
        <v>17</v>
      </c>
      <c r="D375" t="s">
        <v>1882</v>
      </c>
      <c r="E375">
        <v>44070</v>
      </c>
      <c r="F375" t="s">
        <v>1882</v>
      </c>
      <c r="G375" t="s">
        <v>18</v>
      </c>
      <c r="H375" t="s">
        <v>1886</v>
      </c>
      <c r="I375" t="s">
        <v>40</v>
      </c>
      <c r="J375" t="s">
        <v>88</v>
      </c>
      <c r="K375" t="s">
        <v>28</v>
      </c>
      <c r="L375" t="s">
        <v>29</v>
      </c>
      <c r="M375" t="s">
        <v>69</v>
      </c>
      <c r="N375">
        <v>41879</v>
      </c>
      <c r="O375">
        <v>160</v>
      </c>
      <c r="P375">
        <v>262</v>
      </c>
      <c r="Q375">
        <v>102</v>
      </c>
      <c r="R375">
        <v>45</v>
      </c>
      <c r="S375">
        <v>11790</v>
      </c>
      <c r="T375">
        <v>0.01</v>
      </c>
      <c r="U375">
        <v>117.9</v>
      </c>
      <c r="V375">
        <v>11672.1</v>
      </c>
      <c r="W375">
        <v>80</v>
      </c>
      <c r="X375">
        <v>11752.1</v>
      </c>
    </row>
    <row r="376" spans="1:24" x14ac:dyDescent="0.25">
      <c r="A376" t="s">
        <v>803</v>
      </c>
      <c r="B376" t="s">
        <v>644</v>
      </c>
      <c r="C376" t="s">
        <v>71</v>
      </c>
      <c r="D376" t="s">
        <v>1882</v>
      </c>
      <c r="E376">
        <v>44071</v>
      </c>
      <c r="F376" t="s">
        <v>1882</v>
      </c>
      <c r="G376" t="s">
        <v>39</v>
      </c>
      <c r="H376" t="s">
        <v>1885</v>
      </c>
      <c r="I376" t="s">
        <v>35</v>
      </c>
      <c r="J376" t="s">
        <v>145</v>
      </c>
      <c r="K376" t="s">
        <v>21</v>
      </c>
      <c r="L376" t="s">
        <v>48</v>
      </c>
      <c r="M376" t="s">
        <v>49</v>
      </c>
      <c r="N376">
        <v>41879</v>
      </c>
      <c r="O376">
        <v>27899</v>
      </c>
      <c r="P376">
        <v>44999</v>
      </c>
      <c r="Q376">
        <v>17100</v>
      </c>
      <c r="R376">
        <v>15</v>
      </c>
      <c r="S376">
        <v>674985</v>
      </c>
      <c r="T376">
        <v>0.04</v>
      </c>
      <c r="U376">
        <v>26999.4</v>
      </c>
      <c r="V376">
        <v>647985.6</v>
      </c>
      <c r="W376">
        <v>4900</v>
      </c>
      <c r="X376">
        <v>652885.6</v>
      </c>
    </row>
    <row r="377" spans="1:24" x14ac:dyDescent="0.25">
      <c r="A377" t="s">
        <v>804</v>
      </c>
      <c r="B377" t="s">
        <v>644</v>
      </c>
      <c r="C377" t="s">
        <v>71</v>
      </c>
      <c r="D377" t="s">
        <v>1882</v>
      </c>
      <c r="E377">
        <v>44071</v>
      </c>
      <c r="F377" t="s">
        <v>1882</v>
      </c>
      <c r="G377" t="s">
        <v>39</v>
      </c>
      <c r="H377" t="s">
        <v>1885</v>
      </c>
      <c r="I377" t="s">
        <v>35</v>
      </c>
      <c r="J377" t="s">
        <v>114</v>
      </c>
      <c r="K377" t="s">
        <v>28</v>
      </c>
      <c r="L377" t="s">
        <v>29</v>
      </c>
      <c r="M377" t="s">
        <v>23</v>
      </c>
      <c r="N377">
        <v>41880</v>
      </c>
      <c r="O377">
        <v>252</v>
      </c>
      <c r="P377">
        <v>400</v>
      </c>
      <c r="Q377">
        <v>148</v>
      </c>
      <c r="R377">
        <v>14</v>
      </c>
      <c r="S377">
        <v>5600</v>
      </c>
      <c r="T377">
        <v>0.06</v>
      </c>
      <c r="U377">
        <v>336</v>
      </c>
      <c r="V377">
        <v>5264</v>
      </c>
      <c r="W377">
        <v>130</v>
      </c>
      <c r="X377">
        <v>5394</v>
      </c>
    </row>
    <row r="378" spans="1:24" x14ac:dyDescent="0.25">
      <c r="A378" t="s">
        <v>1206</v>
      </c>
      <c r="B378" t="s">
        <v>322</v>
      </c>
      <c r="C378" t="s">
        <v>59</v>
      </c>
      <c r="D378" t="s">
        <v>1834</v>
      </c>
      <c r="E378">
        <v>44071</v>
      </c>
      <c r="F378" t="s">
        <v>1899</v>
      </c>
      <c r="G378" t="s">
        <v>25</v>
      </c>
      <c r="H378" t="s">
        <v>1895</v>
      </c>
      <c r="I378" t="s">
        <v>19</v>
      </c>
      <c r="J378" t="s">
        <v>326</v>
      </c>
      <c r="K378" t="s">
        <v>21</v>
      </c>
      <c r="L378" t="s">
        <v>22</v>
      </c>
      <c r="M378" t="s">
        <v>23</v>
      </c>
      <c r="N378">
        <v>41883</v>
      </c>
      <c r="O378">
        <v>651</v>
      </c>
      <c r="P378">
        <v>3098</v>
      </c>
      <c r="Q378">
        <v>2447</v>
      </c>
      <c r="R378">
        <v>37</v>
      </c>
      <c r="S378">
        <v>114626</v>
      </c>
      <c r="T378">
        <v>0.03</v>
      </c>
      <c r="U378">
        <v>3438.7799999999997</v>
      </c>
      <c r="V378">
        <v>111187.22</v>
      </c>
      <c r="W378">
        <v>650</v>
      </c>
      <c r="X378">
        <v>111837.22</v>
      </c>
    </row>
    <row r="379" spans="1:24" x14ac:dyDescent="0.25">
      <c r="A379" t="s">
        <v>1207</v>
      </c>
      <c r="B379" t="s">
        <v>643</v>
      </c>
      <c r="C379" t="s">
        <v>124</v>
      </c>
      <c r="D379" t="s">
        <v>1834</v>
      </c>
      <c r="E379">
        <v>44076</v>
      </c>
      <c r="F379" t="s">
        <v>1899</v>
      </c>
      <c r="G379" t="s">
        <v>18</v>
      </c>
      <c r="H379" t="s">
        <v>1892</v>
      </c>
      <c r="I379" t="s">
        <v>19</v>
      </c>
      <c r="J379" t="s">
        <v>99</v>
      </c>
      <c r="K379" t="s">
        <v>21</v>
      </c>
      <c r="L379" t="s">
        <v>22</v>
      </c>
      <c r="M379" t="s">
        <v>23</v>
      </c>
      <c r="N379">
        <v>41886</v>
      </c>
      <c r="O379">
        <v>1007</v>
      </c>
      <c r="P379">
        <v>1598</v>
      </c>
      <c r="Q379">
        <v>591</v>
      </c>
      <c r="R379">
        <v>29</v>
      </c>
      <c r="S379">
        <v>46342</v>
      </c>
      <c r="T379">
        <v>0.04</v>
      </c>
      <c r="U379">
        <v>1853.68</v>
      </c>
      <c r="V379">
        <v>44488.32</v>
      </c>
      <c r="W379">
        <v>400</v>
      </c>
      <c r="X379">
        <v>44888.32</v>
      </c>
    </row>
    <row r="380" spans="1:24" x14ac:dyDescent="0.25">
      <c r="A380" t="s">
        <v>1208</v>
      </c>
      <c r="B380" t="s">
        <v>222</v>
      </c>
      <c r="C380" t="s">
        <v>223</v>
      </c>
      <c r="D380" t="s">
        <v>1834</v>
      </c>
      <c r="E380">
        <v>44077</v>
      </c>
      <c r="F380" t="s">
        <v>1899</v>
      </c>
      <c r="G380" t="s">
        <v>34</v>
      </c>
      <c r="H380" t="s">
        <v>1893</v>
      </c>
      <c r="I380" t="s">
        <v>26</v>
      </c>
      <c r="J380" t="s">
        <v>260</v>
      </c>
      <c r="K380" t="s">
        <v>28</v>
      </c>
      <c r="L380" t="s">
        <v>29</v>
      </c>
      <c r="M380" t="s">
        <v>23</v>
      </c>
      <c r="N380">
        <v>41887</v>
      </c>
      <c r="O380">
        <v>192</v>
      </c>
      <c r="P380">
        <v>326</v>
      </c>
      <c r="Q380">
        <v>134</v>
      </c>
      <c r="R380">
        <v>31</v>
      </c>
      <c r="S380">
        <v>10106</v>
      </c>
      <c r="T380">
        <v>0</v>
      </c>
      <c r="U380">
        <v>0</v>
      </c>
      <c r="V380">
        <v>10106</v>
      </c>
      <c r="W380">
        <v>186</v>
      </c>
      <c r="X380">
        <v>10292</v>
      </c>
    </row>
    <row r="381" spans="1:24" x14ac:dyDescent="0.25">
      <c r="A381" t="s">
        <v>1209</v>
      </c>
      <c r="B381" t="s">
        <v>50</v>
      </c>
      <c r="C381" t="s">
        <v>1811</v>
      </c>
      <c r="D381" t="s">
        <v>1856</v>
      </c>
      <c r="E381">
        <v>44077</v>
      </c>
      <c r="F381" t="s">
        <v>1856</v>
      </c>
      <c r="G381" t="s">
        <v>39</v>
      </c>
      <c r="H381" t="s">
        <v>1891</v>
      </c>
      <c r="I381" t="s">
        <v>19</v>
      </c>
      <c r="J381" t="s">
        <v>396</v>
      </c>
      <c r="K381" t="s">
        <v>28</v>
      </c>
      <c r="L381" t="s">
        <v>29</v>
      </c>
      <c r="M381" t="s">
        <v>23</v>
      </c>
      <c r="N381">
        <v>41892</v>
      </c>
      <c r="O381">
        <v>298</v>
      </c>
      <c r="P381">
        <v>584</v>
      </c>
      <c r="Q381">
        <v>286</v>
      </c>
      <c r="R381">
        <v>22</v>
      </c>
      <c r="S381">
        <v>12848</v>
      </c>
      <c r="T381">
        <v>0.1</v>
      </c>
      <c r="U381">
        <v>1284.8000000000002</v>
      </c>
      <c r="V381">
        <v>11563.2</v>
      </c>
      <c r="W381">
        <v>83</v>
      </c>
      <c r="X381">
        <v>11646.2</v>
      </c>
    </row>
    <row r="382" spans="1:24" x14ac:dyDescent="0.25">
      <c r="A382" t="s">
        <v>1210</v>
      </c>
      <c r="B382" t="s">
        <v>642</v>
      </c>
      <c r="C382" t="s">
        <v>1844</v>
      </c>
      <c r="D382" t="s">
        <v>1834</v>
      </c>
      <c r="E382">
        <v>44078</v>
      </c>
      <c r="F382" t="s">
        <v>1899</v>
      </c>
      <c r="G382" t="s">
        <v>39</v>
      </c>
      <c r="H382" t="s">
        <v>1891</v>
      </c>
      <c r="I382" t="s">
        <v>40</v>
      </c>
      <c r="J382" t="s">
        <v>188</v>
      </c>
      <c r="K382" t="s">
        <v>28</v>
      </c>
      <c r="L382" t="s">
        <v>45</v>
      </c>
      <c r="M382" t="s">
        <v>23</v>
      </c>
      <c r="N382">
        <v>41887</v>
      </c>
      <c r="O382">
        <v>250</v>
      </c>
      <c r="P382">
        <v>568</v>
      </c>
      <c r="Q382">
        <v>318</v>
      </c>
      <c r="R382">
        <v>23</v>
      </c>
      <c r="S382">
        <v>13064</v>
      </c>
      <c r="T382">
        <v>0.01</v>
      </c>
      <c r="U382">
        <v>130.64000000000001</v>
      </c>
      <c r="V382">
        <v>12933.36</v>
      </c>
      <c r="W382">
        <v>360</v>
      </c>
      <c r="X382">
        <v>13293.36</v>
      </c>
    </row>
    <row r="383" spans="1:24" x14ac:dyDescent="0.25">
      <c r="A383" t="s">
        <v>805</v>
      </c>
      <c r="B383" t="s">
        <v>630</v>
      </c>
      <c r="C383" t="s">
        <v>1796</v>
      </c>
      <c r="D383" t="s">
        <v>1856</v>
      </c>
      <c r="E383">
        <v>44081</v>
      </c>
      <c r="F383" t="s">
        <v>1856</v>
      </c>
      <c r="G383" t="s">
        <v>18</v>
      </c>
      <c r="H383" t="s">
        <v>1895</v>
      </c>
      <c r="I383" t="s">
        <v>40</v>
      </c>
      <c r="J383" t="s">
        <v>92</v>
      </c>
      <c r="K383" t="s">
        <v>28</v>
      </c>
      <c r="L383" t="s">
        <v>22</v>
      </c>
      <c r="M383" t="s">
        <v>23</v>
      </c>
      <c r="N383">
        <v>41889</v>
      </c>
      <c r="O383">
        <v>118</v>
      </c>
      <c r="P383">
        <v>188</v>
      </c>
      <c r="Q383">
        <v>70</v>
      </c>
      <c r="R383">
        <v>47</v>
      </c>
      <c r="S383">
        <v>8836</v>
      </c>
      <c r="T383">
        <v>0.06</v>
      </c>
      <c r="U383">
        <v>530.16</v>
      </c>
      <c r="V383">
        <v>8305.84</v>
      </c>
      <c r="W383">
        <v>149</v>
      </c>
      <c r="X383">
        <v>8454.84</v>
      </c>
    </row>
    <row r="384" spans="1:24" x14ac:dyDescent="0.25">
      <c r="A384" t="s">
        <v>806</v>
      </c>
      <c r="B384" t="s">
        <v>630</v>
      </c>
      <c r="C384" t="s">
        <v>1796</v>
      </c>
      <c r="D384" t="s">
        <v>1856</v>
      </c>
      <c r="E384">
        <v>44081</v>
      </c>
      <c r="F384" t="s">
        <v>1856</v>
      </c>
      <c r="G384" t="s">
        <v>18</v>
      </c>
      <c r="H384" t="s">
        <v>1895</v>
      </c>
      <c r="I384" t="s">
        <v>40</v>
      </c>
      <c r="J384" t="s">
        <v>317</v>
      </c>
      <c r="K384" t="s">
        <v>28</v>
      </c>
      <c r="L384" t="s">
        <v>29</v>
      </c>
      <c r="M384" t="s">
        <v>23</v>
      </c>
      <c r="N384">
        <v>41891</v>
      </c>
      <c r="O384">
        <v>131</v>
      </c>
      <c r="P384">
        <v>284</v>
      </c>
      <c r="Q384">
        <v>153</v>
      </c>
      <c r="R384">
        <v>39</v>
      </c>
      <c r="S384">
        <v>11076</v>
      </c>
      <c r="T384">
        <v>0.08</v>
      </c>
      <c r="U384">
        <v>886.08</v>
      </c>
      <c r="V384">
        <v>10189.92</v>
      </c>
      <c r="W384">
        <v>93</v>
      </c>
      <c r="X384">
        <v>10282.92</v>
      </c>
    </row>
    <row r="385" spans="1:24" x14ac:dyDescent="0.25">
      <c r="A385" t="s">
        <v>1211</v>
      </c>
      <c r="B385" t="s">
        <v>1908</v>
      </c>
      <c r="C385" t="s">
        <v>1929</v>
      </c>
      <c r="D385" t="s">
        <v>1856</v>
      </c>
      <c r="E385">
        <v>44084</v>
      </c>
      <c r="F385" t="s">
        <v>1856</v>
      </c>
      <c r="G385" t="s">
        <v>39</v>
      </c>
      <c r="H385" t="s">
        <v>1891</v>
      </c>
      <c r="I385" t="s">
        <v>40</v>
      </c>
      <c r="J385" t="s">
        <v>511</v>
      </c>
      <c r="K385" t="s">
        <v>117</v>
      </c>
      <c r="L385" t="s">
        <v>45</v>
      </c>
      <c r="M385" t="s">
        <v>23</v>
      </c>
      <c r="N385">
        <v>41894</v>
      </c>
      <c r="O385">
        <v>1138</v>
      </c>
      <c r="P385">
        <v>1864.9999999999998</v>
      </c>
      <c r="Q385">
        <v>726.99999999999977</v>
      </c>
      <c r="R385">
        <v>7</v>
      </c>
      <c r="S385">
        <v>13054.999999999998</v>
      </c>
      <c r="T385">
        <v>0.01</v>
      </c>
      <c r="U385">
        <v>130.54999999999998</v>
      </c>
      <c r="V385">
        <v>12924.449999999999</v>
      </c>
      <c r="W385">
        <v>377</v>
      </c>
      <c r="X385">
        <v>13301.449999999999</v>
      </c>
    </row>
    <row r="386" spans="1:24" x14ac:dyDescent="0.25">
      <c r="A386" t="s">
        <v>1212</v>
      </c>
      <c r="B386" t="s">
        <v>558</v>
      </c>
      <c r="C386" t="s">
        <v>158</v>
      </c>
      <c r="D386" t="s">
        <v>1882</v>
      </c>
      <c r="E386">
        <v>44085</v>
      </c>
      <c r="F386" t="s">
        <v>1882</v>
      </c>
      <c r="G386" t="s">
        <v>18</v>
      </c>
      <c r="H386" t="s">
        <v>1885</v>
      </c>
      <c r="I386" t="s">
        <v>51</v>
      </c>
      <c r="J386" t="s">
        <v>27</v>
      </c>
      <c r="K386" t="s">
        <v>28</v>
      </c>
      <c r="L386" t="s">
        <v>29</v>
      </c>
      <c r="M386" t="s">
        <v>23</v>
      </c>
      <c r="N386">
        <v>41895</v>
      </c>
      <c r="O386">
        <v>93</v>
      </c>
      <c r="P386">
        <v>148</v>
      </c>
      <c r="Q386">
        <v>55</v>
      </c>
      <c r="R386">
        <v>15</v>
      </c>
      <c r="S386">
        <v>2220</v>
      </c>
      <c r="T386">
        <v>0.03</v>
      </c>
      <c r="U386">
        <v>66.599999999999994</v>
      </c>
      <c r="V386">
        <v>2153.4</v>
      </c>
      <c r="W386">
        <v>70</v>
      </c>
      <c r="X386">
        <v>2223.4</v>
      </c>
    </row>
    <row r="387" spans="1:24" x14ac:dyDescent="0.25">
      <c r="A387" t="s">
        <v>1213</v>
      </c>
      <c r="B387" t="s">
        <v>641</v>
      </c>
      <c r="C387" t="s">
        <v>218</v>
      </c>
      <c r="D387" t="s">
        <v>1834</v>
      </c>
      <c r="E387">
        <v>44086</v>
      </c>
      <c r="F387" t="s">
        <v>1899</v>
      </c>
      <c r="G387" t="s">
        <v>39</v>
      </c>
      <c r="H387" t="s">
        <v>1889</v>
      </c>
      <c r="I387" t="s">
        <v>51</v>
      </c>
      <c r="J387" t="s">
        <v>176</v>
      </c>
      <c r="K387" t="s">
        <v>28</v>
      </c>
      <c r="L387" t="s">
        <v>29</v>
      </c>
      <c r="M387" t="s">
        <v>23</v>
      </c>
      <c r="N387">
        <v>41895</v>
      </c>
      <c r="O387">
        <v>109.00000000000001</v>
      </c>
      <c r="P387">
        <v>182</v>
      </c>
      <c r="Q387">
        <v>72.999999999999986</v>
      </c>
      <c r="R387">
        <v>36</v>
      </c>
      <c r="S387">
        <v>6552</v>
      </c>
      <c r="T387">
        <v>0.09</v>
      </c>
      <c r="U387">
        <v>589.67999999999995</v>
      </c>
      <c r="V387">
        <v>5962.32</v>
      </c>
      <c r="W387">
        <v>100</v>
      </c>
      <c r="X387">
        <v>6062.32</v>
      </c>
    </row>
    <row r="388" spans="1:24" x14ac:dyDescent="0.25">
      <c r="A388" t="s">
        <v>1214</v>
      </c>
      <c r="B388" t="s">
        <v>401</v>
      </c>
      <c r="C388" t="s">
        <v>1837</v>
      </c>
      <c r="D388" t="s">
        <v>1834</v>
      </c>
      <c r="E388">
        <v>44086</v>
      </c>
      <c r="F388" t="s">
        <v>1899</v>
      </c>
      <c r="G388" t="s">
        <v>25</v>
      </c>
      <c r="H388" t="s">
        <v>1887</v>
      </c>
      <c r="I388" t="s">
        <v>19</v>
      </c>
      <c r="J388" t="s">
        <v>130</v>
      </c>
      <c r="K388" t="s">
        <v>28</v>
      </c>
      <c r="L388" t="s">
        <v>22</v>
      </c>
      <c r="M388" t="s">
        <v>23</v>
      </c>
      <c r="N388">
        <v>41901</v>
      </c>
      <c r="O388">
        <v>1495</v>
      </c>
      <c r="P388">
        <v>3476</v>
      </c>
      <c r="Q388">
        <v>1981</v>
      </c>
      <c r="R388">
        <v>34</v>
      </c>
      <c r="S388">
        <v>118184</v>
      </c>
      <c r="T388">
        <v>0.03</v>
      </c>
      <c r="U388">
        <v>3545.52</v>
      </c>
      <c r="V388">
        <v>114638.48</v>
      </c>
      <c r="W388">
        <v>822.00000000000011</v>
      </c>
      <c r="X388">
        <v>115460.48</v>
      </c>
    </row>
    <row r="389" spans="1:24" x14ac:dyDescent="0.25">
      <c r="A389" t="s">
        <v>1215</v>
      </c>
      <c r="B389" t="s">
        <v>256</v>
      </c>
      <c r="C389" t="s">
        <v>1838</v>
      </c>
      <c r="D389" t="s">
        <v>1834</v>
      </c>
      <c r="E389">
        <v>44087</v>
      </c>
      <c r="F389" t="s">
        <v>1899</v>
      </c>
      <c r="G389" t="s">
        <v>34</v>
      </c>
      <c r="H389" t="s">
        <v>1892</v>
      </c>
      <c r="I389" t="s">
        <v>19</v>
      </c>
      <c r="J389" t="s">
        <v>277</v>
      </c>
      <c r="K389" t="s">
        <v>28</v>
      </c>
      <c r="L389" t="s">
        <v>22</v>
      </c>
      <c r="M389" t="s">
        <v>23</v>
      </c>
      <c r="N389">
        <v>41899</v>
      </c>
      <c r="O389">
        <v>453</v>
      </c>
      <c r="P389">
        <v>730</v>
      </c>
      <c r="Q389">
        <v>277</v>
      </c>
      <c r="R389">
        <v>26</v>
      </c>
      <c r="S389">
        <v>18980</v>
      </c>
      <c r="T389">
        <v>0.03</v>
      </c>
      <c r="U389">
        <v>569.4</v>
      </c>
      <c r="V389">
        <v>18410.599999999999</v>
      </c>
      <c r="W389">
        <v>772</v>
      </c>
      <c r="X389">
        <v>19182.599999999999</v>
      </c>
    </row>
    <row r="390" spans="1:24" x14ac:dyDescent="0.25">
      <c r="A390" t="s">
        <v>1216</v>
      </c>
      <c r="B390" t="s">
        <v>1938</v>
      </c>
      <c r="C390" t="s">
        <v>1874</v>
      </c>
      <c r="D390" t="s">
        <v>1834</v>
      </c>
      <c r="E390">
        <v>44091</v>
      </c>
      <c r="F390" t="s">
        <v>1899</v>
      </c>
      <c r="G390" t="s">
        <v>39</v>
      </c>
      <c r="H390" t="s">
        <v>1888</v>
      </c>
      <c r="I390" t="s">
        <v>51</v>
      </c>
      <c r="J390" t="s">
        <v>79</v>
      </c>
      <c r="K390" t="s">
        <v>28</v>
      </c>
      <c r="L390" t="s">
        <v>22</v>
      </c>
      <c r="M390" t="s">
        <v>23</v>
      </c>
      <c r="N390">
        <v>41900</v>
      </c>
      <c r="O390">
        <v>225.99999999999997</v>
      </c>
      <c r="P390">
        <v>358</v>
      </c>
      <c r="Q390">
        <v>132.00000000000003</v>
      </c>
      <c r="R390">
        <v>19</v>
      </c>
      <c r="S390">
        <v>6802</v>
      </c>
      <c r="T390">
        <v>0</v>
      </c>
      <c r="U390">
        <v>0</v>
      </c>
      <c r="V390">
        <v>6802</v>
      </c>
      <c r="W390">
        <v>547</v>
      </c>
      <c r="X390">
        <v>7349</v>
      </c>
    </row>
    <row r="391" spans="1:24" x14ac:dyDescent="0.25">
      <c r="A391" t="s">
        <v>807</v>
      </c>
      <c r="B391" t="s">
        <v>342</v>
      </c>
      <c r="C391" t="s">
        <v>1935</v>
      </c>
      <c r="D391" t="s">
        <v>1882</v>
      </c>
      <c r="E391">
        <v>44095</v>
      </c>
      <c r="F391" t="s">
        <v>1882</v>
      </c>
      <c r="G391" t="s">
        <v>25</v>
      </c>
      <c r="H391" t="s">
        <v>1886</v>
      </c>
      <c r="I391" t="s">
        <v>26</v>
      </c>
      <c r="J391" t="s">
        <v>267</v>
      </c>
      <c r="K391" t="s">
        <v>21</v>
      </c>
      <c r="L391" t="s">
        <v>22</v>
      </c>
      <c r="M391" t="s">
        <v>23</v>
      </c>
      <c r="N391">
        <v>41905</v>
      </c>
      <c r="O391">
        <v>1978</v>
      </c>
      <c r="P391">
        <v>4599</v>
      </c>
      <c r="Q391">
        <v>2621</v>
      </c>
      <c r="R391">
        <v>23</v>
      </c>
      <c r="S391">
        <v>105777</v>
      </c>
      <c r="T391">
        <v>0.1</v>
      </c>
      <c r="U391">
        <v>10577.7</v>
      </c>
      <c r="V391">
        <v>95199.3</v>
      </c>
      <c r="W391">
        <v>499</v>
      </c>
      <c r="X391">
        <v>95698.3</v>
      </c>
    </row>
    <row r="392" spans="1:24" x14ac:dyDescent="0.25">
      <c r="A392" t="s">
        <v>808</v>
      </c>
      <c r="B392" t="s">
        <v>342</v>
      </c>
      <c r="C392" t="s">
        <v>1935</v>
      </c>
      <c r="D392" t="s">
        <v>1882</v>
      </c>
      <c r="E392">
        <v>44095</v>
      </c>
      <c r="F392" t="s">
        <v>1882</v>
      </c>
      <c r="G392" t="s">
        <v>25</v>
      </c>
      <c r="H392" t="s">
        <v>1886</v>
      </c>
      <c r="I392" t="s">
        <v>26</v>
      </c>
      <c r="J392" t="s">
        <v>27</v>
      </c>
      <c r="K392" t="s">
        <v>28</v>
      </c>
      <c r="L392" t="s">
        <v>29</v>
      </c>
      <c r="M392" t="s">
        <v>23</v>
      </c>
      <c r="N392">
        <v>41904</v>
      </c>
      <c r="O392">
        <v>93</v>
      </c>
      <c r="P392">
        <v>148</v>
      </c>
      <c r="Q392">
        <v>55</v>
      </c>
      <c r="R392">
        <v>33</v>
      </c>
      <c r="S392">
        <v>4884</v>
      </c>
      <c r="T392">
        <v>0.06</v>
      </c>
      <c r="U392">
        <v>293.03999999999996</v>
      </c>
      <c r="V392">
        <v>4590.96</v>
      </c>
      <c r="W392">
        <v>70</v>
      </c>
      <c r="X392">
        <v>4660.96</v>
      </c>
    </row>
    <row r="393" spans="1:24" x14ac:dyDescent="0.25">
      <c r="A393" t="s">
        <v>1217</v>
      </c>
      <c r="B393" t="s">
        <v>530</v>
      </c>
      <c r="C393" t="s">
        <v>1902</v>
      </c>
      <c r="D393" t="s">
        <v>1882</v>
      </c>
      <c r="E393">
        <v>44097</v>
      </c>
      <c r="F393" t="s">
        <v>1882</v>
      </c>
      <c r="G393" t="s">
        <v>39</v>
      </c>
      <c r="H393" t="s">
        <v>1886</v>
      </c>
      <c r="I393" t="s">
        <v>35</v>
      </c>
      <c r="J393" t="s">
        <v>424</v>
      </c>
      <c r="K393" t="s">
        <v>28</v>
      </c>
      <c r="L393" t="s">
        <v>29</v>
      </c>
      <c r="M393" t="s">
        <v>69</v>
      </c>
      <c r="N393">
        <v>41907</v>
      </c>
      <c r="O393">
        <v>437</v>
      </c>
      <c r="P393">
        <v>911</v>
      </c>
      <c r="Q393">
        <v>474</v>
      </c>
      <c r="R393">
        <v>48</v>
      </c>
      <c r="S393">
        <v>43728</v>
      </c>
      <c r="T393">
        <v>0.06</v>
      </c>
      <c r="U393">
        <v>2623.68</v>
      </c>
      <c r="V393">
        <v>41104.32</v>
      </c>
      <c r="W393">
        <v>225</v>
      </c>
      <c r="X393">
        <v>41329.32</v>
      </c>
    </row>
    <row r="394" spans="1:24" x14ac:dyDescent="0.25">
      <c r="A394" t="s">
        <v>1218</v>
      </c>
      <c r="B394" t="s">
        <v>38</v>
      </c>
      <c r="C394" t="s">
        <v>1800</v>
      </c>
      <c r="D394" t="s">
        <v>1856</v>
      </c>
      <c r="E394">
        <v>44101</v>
      </c>
      <c r="F394" t="s">
        <v>1856</v>
      </c>
      <c r="G394" t="s">
        <v>39</v>
      </c>
      <c r="H394" t="s">
        <v>1892</v>
      </c>
      <c r="I394" t="s">
        <v>19</v>
      </c>
      <c r="J394" t="s">
        <v>108</v>
      </c>
      <c r="K394" t="s">
        <v>28</v>
      </c>
      <c r="L394" t="s">
        <v>45</v>
      </c>
      <c r="M394" t="s">
        <v>23</v>
      </c>
      <c r="N394">
        <v>41914</v>
      </c>
      <c r="O394">
        <v>94</v>
      </c>
      <c r="P394">
        <v>208</v>
      </c>
      <c r="Q394">
        <v>114</v>
      </c>
      <c r="R394">
        <v>36</v>
      </c>
      <c r="S394">
        <v>7488</v>
      </c>
      <c r="T394">
        <v>0.01</v>
      </c>
      <c r="U394">
        <v>74.88</v>
      </c>
      <c r="V394">
        <v>7413.12</v>
      </c>
      <c r="W394">
        <v>256</v>
      </c>
      <c r="X394">
        <v>7669.12</v>
      </c>
    </row>
    <row r="395" spans="1:24" x14ac:dyDescent="0.25">
      <c r="A395" t="s">
        <v>1219</v>
      </c>
      <c r="B395" t="s">
        <v>640</v>
      </c>
      <c r="C395" t="s">
        <v>194</v>
      </c>
      <c r="D395" t="s">
        <v>1834</v>
      </c>
      <c r="E395">
        <v>44102</v>
      </c>
      <c r="F395" t="s">
        <v>1899</v>
      </c>
      <c r="G395" t="s">
        <v>39</v>
      </c>
      <c r="H395" t="s">
        <v>1890</v>
      </c>
      <c r="I395" t="s">
        <v>35</v>
      </c>
      <c r="J395" t="s">
        <v>464</v>
      </c>
      <c r="K395" t="s">
        <v>28</v>
      </c>
      <c r="L395" t="s">
        <v>29</v>
      </c>
      <c r="M395" t="s">
        <v>23</v>
      </c>
      <c r="N395">
        <v>41911</v>
      </c>
      <c r="O395">
        <v>153</v>
      </c>
      <c r="P395">
        <v>247.00000000000003</v>
      </c>
      <c r="Q395">
        <v>94.000000000000028</v>
      </c>
      <c r="R395">
        <v>49</v>
      </c>
      <c r="S395">
        <v>12103.000000000002</v>
      </c>
      <c r="T395">
        <v>0.03</v>
      </c>
      <c r="U395">
        <v>363.09000000000003</v>
      </c>
      <c r="V395">
        <v>11739.910000000002</v>
      </c>
      <c r="W395">
        <v>102</v>
      </c>
      <c r="X395">
        <v>11841.910000000002</v>
      </c>
    </row>
    <row r="396" spans="1:24" x14ac:dyDescent="0.25">
      <c r="A396" t="s">
        <v>1220</v>
      </c>
      <c r="B396" t="s">
        <v>251</v>
      </c>
      <c r="C396" t="s">
        <v>87</v>
      </c>
      <c r="D396" t="s">
        <v>1834</v>
      </c>
      <c r="E396">
        <v>44102</v>
      </c>
      <c r="F396" t="s">
        <v>1899</v>
      </c>
      <c r="G396" t="s">
        <v>18</v>
      </c>
      <c r="H396" t="s">
        <v>1892</v>
      </c>
      <c r="I396" t="s">
        <v>35</v>
      </c>
      <c r="J396" t="s">
        <v>421</v>
      </c>
      <c r="K396" t="s">
        <v>28</v>
      </c>
      <c r="L396" t="s">
        <v>29</v>
      </c>
      <c r="M396" t="s">
        <v>23</v>
      </c>
      <c r="N396">
        <v>41911</v>
      </c>
      <c r="O396">
        <v>347</v>
      </c>
      <c r="P396">
        <v>668</v>
      </c>
      <c r="Q396">
        <v>321</v>
      </c>
      <c r="R396">
        <v>16</v>
      </c>
      <c r="S396">
        <v>10688</v>
      </c>
      <c r="T396">
        <v>0.1</v>
      </c>
      <c r="U396">
        <v>1068.8</v>
      </c>
      <c r="V396">
        <v>9619.2000000000007</v>
      </c>
      <c r="W396">
        <v>150</v>
      </c>
      <c r="X396">
        <v>9769.2000000000007</v>
      </c>
    </row>
    <row r="397" spans="1:24" x14ac:dyDescent="0.25">
      <c r="A397" t="s">
        <v>1221</v>
      </c>
      <c r="B397" t="s">
        <v>111</v>
      </c>
      <c r="C397" t="s">
        <v>1794</v>
      </c>
      <c r="D397" t="s">
        <v>1856</v>
      </c>
      <c r="E397">
        <v>44103</v>
      </c>
      <c r="F397" t="s">
        <v>1856</v>
      </c>
      <c r="G397" t="s">
        <v>34</v>
      </c>
      <c r="H397" t="s">
        <v>1892</v>
      </c>
      <c r="I397" t="s">
        <v>19</v>
      </c>
      <c r="J397" t="s">
        <v>74</v>
      </c>
      <c r="K397" t="s">
        <v>28</v>
      </c>
      <c r="L397" t="s">
        <v>29</v>
      </c>
      <c r="M397" t="s">
        <v>23</v>
      </c>
      <c r="N397">
        <v>41911</v>
      </c>
      <c r="O397">
        <v>71</v>
      </c>
      <c r="P397">
        <v>113.99999999999999</v>
      </c>
      <c r="Q397">
        <v>42.999999999999986</v>
      </c>
      <c r="R397">
        <v>8</v>
      </c>
      <c r="S397">
        <v>911.99999999999989</v>
      </c>
      <c r="T397">
        <v>0</v>
      </c>
      <c r="U397">
        <v>0</v>
      </c>
      <c r="V397">
        <v>911.99999999999989</v>
      </c>
      <c r="W397">
        <v>70</v>
      </c>
      <c r="X397">
        <v>981.99999999999989</v>
      </c>
    </row>
    <row r="398" spans="1:24" x14ac:dyDescent="0.25">
      <c r="A398" t="s">
        <v>1222</v>
      </c>
      <c r="B398" t="s">
        <v>205</v>
      </c>
      <c r="C398" t="s">
        <v>206</v>
      </c>
      <c r="D398" t="s">
        <v>1882</v>
      </c>
      <c r="E398">
        <v>44105</v>
      </c>
      <c r="F398" t="s">
        <v>1882</v>
      </c>
      <c r="G398" t="s">
        <v>18</v>
      </c>
      <c r="H398" t="s">
        <v>1885</v>
      </c>
      <c r="I398" t="s">
        <v>35</v>
      </c>
      <c r="J398" t="s">
        <v>89</v>
      </c>
      <c r="K398" t="s">
        <v>21</v>
      </c>
      <c r="L398" t="s">
        <v>22</v>
      </c>
      <c r="M398" t="s">
        <v>23</v>
      </c>
      <c r="N398">
        <v>41915</v>
      </c>
      <c r="O398">
        <v>3964</v>
      </c>
      <c r="P398">
        <v>15247.999999999998</v>
      </c>
      <c r="Q398">
        <v>11283.999999999998</v>
      </c>
      <c r="R398">
        <v>48</v>
      </c>
      <c r="S398">
        <v>731903.99999999988</v>
      </c>
      <c r="T398">
        <v>0.04</v>
      </c>
      <c r="U398">
        <v>29276.159999999996</v>
      </c>
      <c r="V398">
        <v>702627.83999999985</v>
      </c>
      <c r="W398">
        <v>650</v>
      </c>
      <c r="X398">
        <v>703277.83999999985</v>
      </c>
    </row>
    <row r="399" spans="1:24" x14ac:dyDescent="0.25">
      <c r="A399" t="s">
        <v>1223</v>
      </c>
      <c r="B399" t="s">
        <v>627</v>
      </c>
      <c r="C399" t="s">
        <v>1836</v>
      </c>
      <c r="D399" t="s">
        <v>1834</v>
      </c>
      <c r="E399">
        <v>44105</v>
      </c>
      <c r="F399" t="s">
        <v>1899</v>
      </c>
      <c r="G399" t="s">
        <v>39</v>
      </c>
      <c r="H399" t="s">
        <v>1889</v>
      </c>
      <c r="I399" t="s">
        <v>40</v>
      </c>
      <c r="J399" t="s">
        <v>271</v>
      </c>
      <c r="K399" t="s">
        <v>28</v>
      </c>
      <c r="L399" t="s">
        <v>29</v>
      </c>
      <c r="M399" t="s">
        <v>69</v>
      </c>
      <c r="N399">
        <v>41914</v>
      </c>
      <c r="O399">
        <v>1111</v>
      </c>
      <c r="P399">
        <v>1984</v>
      </c>
      <c r="Q399">
        <v>873</v>
      </c>
      <c r="R399">
        <v>15</v>
      </c>
      <c r="S399">
        <v>29760</v>
      </c>
      <c r="T399">
        <v>0</v>
      </c>
      <c r="U399">
        <v>0</v>
      </c>
      <c r="V399">
        <v>29760</v>
      </c>
      <c r="W399">
        <v>409.99999999999994</v>
      </c>
      <c r="X399">
        <v>30170</v>
      </c>
    </row>
    <row r="400" spans="1:24" x14ac:dyDescent="0.25">
      <c r="A400" t="s">
        <v>1224</v>
      </c>
      <c r="B400" t="s">
        <v>497</v>
      </c>
      <c r="C400" t="s">
        <v>98</v>
      </c>
      <c r="D400" t="s">
        <v>1834</v>
      </c>
      <c r="E400">
        <v>44106</v>
      </c>
      <c r="F400" t="s">
        <v>1899</v>
      </c>
      <c r="G400" t="s">
        <v>18</v>
      </c>
      <c r="H400" t="s">
        <v>1890</v>
      </c>
      <c r="I400" t="s">
        <v>35</v>
      </c>
      <c r="J400" t="s">
        <v>284</v>
      </c>
      <c r="K400" t="s">
        <v>28</v>
      </c>
      <c r="L400" t="s">
        <v>22</v>
      </c>
      <c r="M400" t="s">
        <v>23</v>
      </c>
      <c r="N400">
        <v>41916</v>
      </c>
      <c r="O400">
        <v>229</v>
      </c>
      <c r="P400">
        <v>369</v>
      </c>
      <c r="Q400">
        <v>140</v>
      </c>
      <c r="R400">
        <v>30</v>
      </c>
      <c r="S400">
        <v>11070</v>
      </c>
      <c r="T400">
        <v>0.09</v>
      </c>
      <c r="U400">
        <v>996.3</v>
      </c>
      <c r="V400">
        <v>10073.700000000001</v>
      </c>
      <c r="W400">
        <v>50</v>
      </c>
      <c r="X400">
        <v>10123.700000000001</v>
      </c>
    </row>
    <row r="401" spans="1:24" x14ac:dyDescent="0.25">
      <c r="A401" t="s">
        <v>1225</v>
      </c>
      <c r="B401" t="s">
        <v>621</v>
      </c>
      <c r="C401" t="s">
        <v>1806</v>
      </c>
      <c r="D401" t="s">
        <v>1856</v>
      </c>
      <c r="E401">
        <v>44106</v>
      </c>
      <c r="F401" t="s">
        <v>1856</v>
      </c>
      <c r="G401" t="s">
        <v>39</v>
      </c>
      <c r="H401" t="s">
        <v>1891</v>
      </c>
      <c r="I401" t="s">
        <v>35</v>
      </c>
      <c r="J401" t="s">
        <v>239</v>
      </c>
      <c r="K401" t="s">
        <v>28</v>
      </c>
      <c r="L401" t="s">
        <v>22</v>
      </c>
      <c r="M401" t="s">
        <v>23</v>
      </c>
      <c r="N401">
        <v>41916</v>
      </c>
      <c r="O401">
        <v>2197</v>
      </c>
      <c r="P401">
        <v>3544</v>
      </c>
      <c r="Q401">
        <v>1347</v>
      </c>
      <c r="R401">
        <v>29</v>
      </c>
      <c r="S401">
        <v>102776</v>
      </c>
      <c r="T401">
        <v>0.03</v>
      </c>
      <c r="U401">
        <v>3083.2799999999997</v>
      </c>
      <c r="V401">
        <v>99692.72</v>
      </c>
      <c r="W401">
        <v>492</v>
      </c>
      <c r="X401">
        <v>100184.72</v>
      </c>
    </row>
    <row r="402" spans="1:24" x14ac:dyDescent="0.25">
      <c r="A402" t="s">
        <v>1226</v>
      </c>
      <c r="B402" t="s">
        <v>530</v>
      </c>
      <c r="C402" t="s">
        <v>1902</v>
      </c>
      <c r="D402" t="s">
        <v>1882</v>
      </c>
      <c r="E402">
        <v>44107</v>
      </c>
      <c r="F402" t="s">
        <v>1882</v>
      </c>
      <c r="G402" t="s">
        <v>39</v>
      </c>
      <c r="H402" t="s">
        <v>1886</v>
      </c>
      <c r="I402" t="s">
        <v>40</v>
      </c>
      <c r="J402" t="s">
        <v>74</v>
      </c>
      <c r="K402" t="s">
        <v>28</v>
      </c>
      <c r="L402" t="s">
        <v>29</v>
      </c>
      <c r="M402" t="s">
        <v>23</v>
      </c>
      <c r="N402">
        <v>41917</v>
      </c>
      <c r="O402">
        <v>71</v>
      </c>
      <c r="P402">
        <v>113.99999999999999</v>
      </c>
      <c r="Q402">
        <v>42.999999999999986</v>
      </c>
      <c r="R402">
        <v>4</v>
      </c>
      <c r="S402">
        <v>455.99999999999994</v>
      </c>
      <c r="T402">
        <v>0</v>
      </c>
      <c r="U402">
        <v>0</v>
      </c>
      <c r="V402">
        <v>455.99999999999994</v>
      </c>
      <c r="W402">
        <v>70</v>
      </c>
      <c r="X402">
        <v>526</v>
      </c>
    </row>
    <row r="403" spans="1:24" x14ac:dyDescent="0.25">
      <c r="A403" t="s">
        <v>1227</v>
      </c>
      <c r="B403" t="s">
        <v>639</v>
      </c>
      <c r="C403" t="s">
        <v>1836</v>
      </c>
      <c r="D403" t="s">
        <v>1834</v>
      </c>
      <c r="E403">
        <v>44108</v>
      </c>
      <c r="F403" t="s">
        <v>1899</v>
      </c>
      <c r="G403" t="s">
        <v>25</v>
      </c>
      <c r="H403" t="s">
        <v>1889</v>
      </c>
      <c r="I403" t="s">
        <v>19</v>
      </c>
      <c r="J403" t="s">
        <v>513</v>
      </c>
      <c r="K403" t="s">
        <v>28</v>
      </c>
      <c r="L403" t="s">
        <v>22</v>
      </c>
      <c r="M403" t="s">
        <v>69</v>
      </c>
      <c r="N403">
        <v>41923</v>
      </c>
      <c r="O403">
        <v>274</v>
      </c>
      <c r="P403">
        <v>449</v>
      </c>
      <c r="Q403">
        <v>175</v>
      </c>
      <c r="R403">
        <v>44</v>
      </c>
      <c r="S403">
        <v>19756</v>
      </c>
      <c r="T403">
        <v>0.03</v>
      </c>
      <c r="U403">
        <v>592.67999999999995</v>
      </c>
      <c r="V403">
        <v>19163.32</v>
      </c>
      <c r="W403">
        <v>149</v>
      </c>
      <c r="X403">
        <v>19312.32</v>
      </c>
    </row>
    <row r="404" spans="1:24" x14ac:dyDescent="0.25">
      <c r="A404" t="s">
        <v>1228</v>
      </c>
      <c r="B404" t="s">
        <v>432</v>
      </c>
      <c r="C404" t="s">
        <v>1797</v>
      </c>
      <c r="D404" t="s">
        <v>1856</v>
      </c>
      <c r="E404">
        <v>44108</v>
      </c>
      <c r="F404" t="s">
        <v>1856</v>
      </c>
      <c r="G404" t="s">
        <v>18</v>
      </c>
      <c r="H404" t="s">
        <v>1892</v>
      </c>
      <c r="I404" t="s">
        <v>19</v>
      </c>
      <c r="J404" t="s">
        <v>171</v>
      </c>
      <c r="K404" t="s">
        <v>21</v>
      </c>
      <c r="L404" t="s">
        <v>45</v>
      </c>
      <c r="M404" t="s">
        <v>23</v>
      </c>
      <c r="N404">
        <v>41918</v>
      </c>
      <c r="O404">
        <v>2018</v>
      </c>
      <c r="P404">
        <v>3540.9999999999995</v>
      </c>
      <c r="Q404">
        <v>1522.9999999999995</v>
      </c>
      <c r="R404">
        <v>5</v>
      </c>
      <c r="S404">
        <v>17704.999999999996</v>
      </c>
      <c r="T404">
        <v>0</v>
      </c>
      <c r="U404">
        <v>0</v>
      </c>
      <c r="V404">
        <v>17704.999999999996</v>
      </c>
      <c r="W404">
        <v>199</v>
      </c>
      <c r="X404">
        <v>17903.999999999996</v>
      </c>
    </row>
    <row r="405" spans="1:24" x14ac:dyDescent="0.25">
      <c r="A405" t="s">
        <v>1229</v>
      </c>
      <c r="B405" t="s">
        <v>638</v>
      </c>
      <c r="C405" t="s">
        <v>209</v>
      </c>
      <c r="D405" t="s">
        <v>1882</v>
      </c>
      <c r="E405">
        <v>44110</v>
      </c>
      <c r="F405" t="s">
        <v>1882</v>
      </c>
      <c r="G405" t="s">
        <v>25</v>
      </c>
      <c r="H405" t="s">
        <v>1885</v>
      </c>
      <c r="I405" t="s">
        <v>51</v>
      </c>
      <c r="J405" t="s">
        <v>141</v>
      </c>
      <c r="K405" t="s">
        <v>28</v>
      </c>
      <c r="L405" t="s">
        <v>22</v>
      </c>
      <c r="M405" t="s">
        <v>23</v>
      </c>
      <c r="N405">
        <v>41919</v>
      </c>
      <c r="O405">
        <v>194</v>
      </c>
      <c r="P405">
        <v>308</v>
      </c>
      <c r="Q405">
        <v>114</v>
      </c>
      <c r="R405">
        <v>46</v>
      </c>
      <c r="S405">
        <v>14168</v>
      </c>
      <c r="T405">
        <v>0.04</v>
      </c>
      <c r="U405">
        <v>566.72</v>
      </c>
      <c r="V405">
        <v>13601.28</v>
      </c>
      <c r="W405">
        <v>99</v>
      </c>
      <c r="X405">
        <v>13700.28</v>
      </c>
    </row>
    <row r="406" spans="1:24" x14ac:dyDescent="0.25">
      <c r="A406" t="s">
        <v>1230</v>
      </c>
      <c r="B406" t="s">
        <v>554</v>
      </c>
      <c r="C406" t="s">
        <v>314</v>
      </c>
      <c r="D406" t="s">
        <v>1834</v>
      </c>
      <c r="E406">
        <v>44112</v>
      </c>
      <c r="F406" t="s">
        <v>1899</v>
      </c>
      <c r="G406" t="s">
        <v>39</v>
      </c>
      <c r="H406" t="s">
        <v>1892</v>
      </c>
      <c r="I406" t="s">
        <v>35</v>
      </c>
      <c r="J406" t="s">
        <v>116</v>
      </c>
      <c r="K406" t="s">
        <v>117</v>
      </c>
      <c r="L406" t="s">
        <v>45</v>
      </c>
      <c r="M406" t="s">
        <v>23</v>
      </c>
      <c r="N406">
        <v>41922</v>
      </c>
      <c r="O406">
        <v>550</v>
      </c>
      <c r="P406">
        <v>1222</v>
      </c>
      <c r="Q406">
        <v>672</v>
      </c>
      <c r="R406">
        <v>1</v>
      </c>
      <c r="S406">
        <v>1222</v>
      </c>
      <c r="T406">
        <v>0.1</v>
      </c>
      <c r="U406">
        <v>122.2</v>
      </c>
      <c r="V406">
        <v>1099.8</v>
      </c>
      <c r="W406">
        <v>285</v>
      </c>
      <c r="X406">
        <v>1384.8</v>
      </c>
    </row>
    <row r="407" spans="1:24" x14ac:dyDescent="0.25">
      <c r="A407" t="s">
        <v>1231</v>
      </c>
      <c r="B407" t="s">
        <v>637</v>
      </c>
      <c r="C407" t="s">
        <v>1916</v>
      </c>
      <c r="D407" t="s">
        <v>1834</v>
      </c>
      <c r="E407">
        <v>44113</v>
      </c>
      <c r="F407" t="s">
        <v>1899</v>
      </c>
      <c r="G407" t="s">
        <v>25</v>
      </c>
      <c r="H407" t="s">
        <v>1888</v>
      </c>
      <c r="I407" t="s">
        <v>35</v>
      </c>
      <c r="J407" t="s">
        <v>112</v>
      </c>
      <c r="K407" t="s">
        <v>28</v>
      </c>
      <c r="L407" t="s">
        <v>45</v>
      </c>
      <c r="M407" t="s">
        <v>23</v>
      </c>
      <c r="N407">
        <v>41921</v>
      </c>
      <c r="O407">
        <v>419.00000000000006</v>
      </c>
      <c r="P407">
        <v>1023</v>
      </c>
      <c r="Q407">
        <v>604</v>
      </c>
      <c r="R407">
        <v>37</v>
      </c>
      <c r="S407">
        <v>37851</v>
      </c>
      <c r="T407">
        <v>0.08</v>
      </c>
      <c r="U407">
        <v>3028.08</v>
      </c>
      <c r="V407">
        <v>34822.92</v>
      </c>
      <c r="W407">
        <v>468</v>
      </c>
      <c r="X407">
        <v>35290.92</v>
      </c>
    </row>
    <row r="408" spans="1:24" x14ac:dyDescent="0.25">
      <c r="A408" t="s">
        <v>1232</v>
      </c>
      <c r="B408" t="s">
        <v>308</v>
      </c>
      <c r="C408" t="s">
        <v>1846</v>
      </c>
      <c r="D408" t="s">
        <v>1834</v>
      </c>
      <c r="E408">
        <v>44114</v>
      </c>
      <c r="F408" t="s">
        <v>1899</v>
      </c>
      <c r="G408" t="s">
        <v>39</v>
      </c>
      <c r="H408" t="s">
        <v>1892</v>
      </c>
      <c r="I408" t="s">
        <v>19</v>
      </c>
      <c r="J408" t="s">
        <v>411</v>
      </c>
      <c r="K408" t="s">
        <v>28</v>
      </c>
      <c r="L408" t="s">
        <v>22</v>
      </c>
      <c r="M408" t="s">
        <v>23</v>
      </c>
      <c r="N408">
        <v>41929</v>
      </c>
      <c r="O408">
        <v>119</v>
      </c>
      <c r="P408">
        <v>198</v>
      </c>
      <c r="Q408">
        <v>79</v>
      </c>
      <c r="R408">
        <v>38</v>
      </c>
      <c r="S408">
        <v>7524</v>
      </c>
      <c r="T408">
        <v>0.05</v>
      </c>
      <c r="U408">
        <v>376.20000000000005</v>
      </c>
      <c r="V408">
        <v>7147.8</v>
      </c>
      <c r="W408">
        <v>476.99999999999994</v>
      </c>
      <c r="X408">
        <v>7624.8</v>
      </c>
    </row>
    <row r="409" spans="1:24" x14ac:dyDescent="0.25">
      <c r="A409" t="s">
        <v>1233</v>
      </c>
      <c r="B409" t="s">
        <v>312</v>
      </c>
      <c r="C409" t="s">
        <v>1867</v>
      </c>
      <c r="D409" t="s">
        <v>1834</v>
      </c>
      <c r="E409">
        <v>44115</v>
      </c>
      <c r="F409" t="s">
        <v>1899</v>
      </c>
      <c r="G409" t="s">
        <v>18</v>
      </c>
      <c r="H409" t="s">
        <v>1889</v>
      </c>
      <c r="I409" t="s">
        <v>26</v>
      </c>
      <c r="J409" t="s">
        <v>271</v>
      </c>
      <c r="K409" t="s">
        <v>28</v>
      </c>
      <c r="L409" t="s">
        <v>29</v>
      </c>
      <c r="M409" t="s">
        <v>23</v>
      </c>
      <c r="N409">
        <v>41923</v>
      </c>
      <c r="O409">
        <v>1111</v>
      </c>
      <c r="P409">
        <v>1984</v>
      </c>
      <c r="Q409">
        <v>873</v>
      </c>
      <c r="R409">
        <v>43</v>
      </c>
      <c r="S409">
        <v>85312</v>
      </c>
      <c r="T409">
        <v>0.03</v>
      </c>
      <c r="U409">
        <v>2559.36</v>
      </c>
      <c r="V409">
        <v>82752.639999999999</v>
      </c>
      <c r="W409">
        <v>409.99999999999994</v>
      </c>
      <c r="X409">
        <v>83162.64</v>
      </c>
    </row>
    <row r="410" spans="1:24" x14ac:dyDescent="0.25">
      <c r="A410" t="s">
        <v>1234</v>
      </c>
      <c r="B410" t="s">
        <v>1910</v>
      </c>
      <c r="C410" t="s">
        <v>1839</v>
      </c>
      <c r="D410" t="s">
        <v>1834</v>
      </c>
      <c r="E410">
        <v>44119</v>
      </c>
      <c r="F410" t="s">
        <v>1899</v>
      </c>
      <c r="G410" t="s">
        <v>18</v>
      </c>
      <c r="H410" t="s">
        <v>1890</v>
      </c>
      <c r="I410" t="s">
        <v>19</v>
      </c>
      <c r="J410" t="s">
        <v>101</v>
      </c>
      <c r="K410" t="s">
        <v>28</v>
      </c>
      <c r="L410" t="s">
        <v>22</v>
      </c>
      <c r="M410" t="s">
        <v>69</v>
      </c>
      <c r="N410">
        <v>41931</v>
      </c>
      <c r="O410">
        <v>5207</v>
      </c>
      <c r="P410">
        <v>8398</v>
      </c>
      <c r="Q410">
        <v>3191</v>
      </c>
      <c r="R410">
        <v>34</v>
      </c>
      <c r="S410">
        <v>285532</v>
      </c>
      <c r="T410">
        <v>0.06</v>
      </c>
      <c r="U410">
        <v>17131.919999999998</v>
      </c>
      <c r="V410">
        <v>268400.08</v>
      </c>
      <c r="W410">
        <v>501</v>
      </c>
      <c r="X410">
        <v>268901.08</v>
      </c>
    </row>
    <row r="411" spans="1:24" x14ac:dyDescent="0.25">
      <c r="A411" t="s">
        <v>1235</v>
      </c>
      <c r="B411" t="s">
        <v>205</v>
      </c>
      <c r="C411" t="s">
        <v>206</v>
      </c>
      <c r="D411" t="s">
        <v>1882</v>
      </c>
      <c r="E411">
        <v>44120</v>
      </c>
      <c r="F411" t="s">
        <v>1882</v>
      </c>
      <c r="G411" t="s">
        <v>18</v>
      </c>
      <c r="H411" t="s">
        <v>1885</v>
      </c>
      <c r="I411" t="s">
        <v>51</v>
      </c>
      <c r="J411" t="s">
        <v>114</v>
      </c>
      <c r="K411" t="s">
        <v>28</v>
      </c>
      <c r="L411" t="s">
        <v>29</v>
      </c>
      <c r="M411" t="s">
        <v>23</v>
      </c>
      <c r="N411">
        <v>41929</v>
      </c>
      <c r="O411">
        <v>252</v>
      </c>
      <c r="P411">
        <v>400</v>
      </c>
      <c r="Q411">
        <v>148</v>
      </c>
      <c r="R411">
        <v>36</v>
      </c>
      <c r="S411">
        <v>14400</v>
      </c>
      <c r="T411">
        <v>0.01</v>
      </c>
      <c r="U411">
        <v>144</v>
      </c>
      <c r="V411">
        <v>14256</v>
      </c>
      <c r="W411">
        <v>130</v>
      </c>
      <c r="X411">
        <v>14386</v>
      </c>
    </row>
    <row r="412" spans="1:24" x14ac:dyDescent="0.25">
      <c r="A412" t="s">
        <v>809</v>
      </c>
      <c r="B412" t="s">
        <v>636</v>
      </c>
      <c r="C412" t="s">
        <v>1883</v>
      </c>
      <c r="D412" t="s">
        <v>1882</v>
      </c>
      <c r="E412">
        <v>44121</v>
      </c>
      <c r="F412" t="s">
        <v>1882</v>
      </c>
      <c r="G412" t="s">
        <v>18</v>
      </c>
      <c r="H412" t="s">
        <v>1886</v>
      </c>
      <c r="I412" t="s">
        <v>26</v>
      </c>
      <c r="J412" t="s">
        <v>68</v>
      </c>
      <c r="K412" t="s">
        <v>28</v>
      </c>
      <c r="L412" t="s">
        <v>45</v>
      </c>
      <c r="M412" t="s">
        <v>23</v>
      </c>
      <c r="N412">
        <v>41929</v>
      </c>
      <c r="O412">
        <v>519</v>
      </c>
      <c r="P412">
        <v>1298</v>
      </c>
      <c r="Q412">
        <v>779</v>
      </c>
      <c r="R412">
        <v>11</v>
      </c>
      <c r="S412">
        <v>14278</v>
      </c>
      <c r="T412">
        <v>0.08</v>
      </c>
      <c r="U412">
        <v>1142.24</v>
      </c>
      <c r="V412">
        <v>13135.76</v>
      </c>
      <c r="W412">
        <v>314</v>
      </c>
      <c r="X412">
        <v>13449.76</v>
      </c>
    </row>
    <row r="413" spans="1:24" x14ac:dyDescent="0.25">
      <c r="A413" t="s">
        <v>810</v>
      </c>
      <c r="B413" t="s">
        <v>636</v>
      </c>
      <c r="C413" t="s">
        <v>1883</v>
      </c>
      <c r="D413" t="s">
        <v>1882</v>
      </c>
      <c r="E413">
        <v>44121</v>
      </c>
      <c r="F413" t="s">
        <v>1882</v>
      </c>
      <c r="G413" t="s">
        <v>18</v>
      </c>
      <c r="H413" t="s">
        <v>1886</v>
      </c>
      <c r="I413" t="s">
        <v>26</v>
      </c>
      <c r="J413" t="s">
        <v>114</v>
      </c>
      <c r="K413" t="s">
        <v>28</v>
      </c>
      <c r="L413" t="s">
        <v>29</v>
      </c>
      <c r="M413" t="s">
        <v>23</v>
      </c>
      <c r="N413">
        <v>41931</v>
      </c>
      <c r="O413">
        <v>252</v>
      </c>
      <c r="P413">
        <v>400</v>
      </c>
      <c r="Q413">
        <v>148</v>
      </c>
      <c r="R413">
        <v>19</v>
      </c>
      <c r="S413">
        <v>7600</v>
      </c>
      <c r="T413">
        <v>0.01</v>
      </c>
      <c r="U413">
        <v>76</v>
      </c>
      <c r="V413">
        <v>7524</v>
      </c>
      <c r="W413">
        <v>130</v>
      </c>
      <c r="X413">
        <v>7654</v>
      </c>
    </row>
    <row r="414" spans="1:24" x14ac:dyDescent="0.25">
      <c r="A414" t="s">
        <v>1236</v>
      </c>
      <c r="B414" t="s">
        <v>205</v>
      </c>
      <c r="C414" t="s">
        <v>206</v>
      </c>
      <c r="D414" t="s">
        <v>1882</v>
      </c>
      <c r="E414">
        <v>44122</v>
      </c>
      <c r="F414" t="s">
        <v>1882</v>
      </c>
      <c r="G414" t="s">
        <v>18</v>
      </c>
      <c r="H414" t="s">
        <v>1885</v>
      </c>
      <c r="I414" t="s">
        <v>40</v>
      </c>
      <c r="J414" t="s">
        <v>183</v>
      </c>
      <c r="K414" t="s">
        <v>28</v>
      </c>
      <c r="L414" t="s">
        <v>22</v>
      </c>
      <c r="M414" t="s">
        <v>23</v>
      </c>
      <c r="N414">
        <v>41932</v>
      </c>
      <c r="O414">
        <v>384</v>
      </c>
      <c r="P414">
        <v>630</v>
      </c>
      <c r="Q414">
        <v>246</v>
      </c>
      <c r="R414">
        <v>8</v>
      </c>
      <c r="S414">
        <v>5040</v>
      </c>
      <c r="T414">
        <v>0.01</v>
      </c>
      <c r="U414">
        <v>50.4</v>
      </c>
      <c r="V414">
        <v>4989.6000000000004</v>
      </c>
      <c r="W414">
        <v>50</v>
      </c>
      <c r="X414">
        <v>5039.6000000000004</v>
      </c>
    </row>
    <row r="415" spans="1:24" x14ac:dyDescent="0.25">
      <c r="A415" t="s">
        <v>1237</v>
      </c>
      <c r="B415" t="s">
        <v>224</v>
      </c>
      <c r="C415" t="s">
        <v>1875</v>
      </c>
      <c r="D415" t="s">
        <v>1882</v>
      </c>
      <c r="E415">
        <v>44123</v>
      </c>
      <c r="F415" t="s">
        <v>1882</v>
      </c>
      <c r="G415" t="s">
        <v>39</v>
      </c>
      <c r="H415" t="s">
        <v>1885</v>
      </c>
      <c r="I415" t="s">
        <v>35</v>
      </c>
      <c r="J415" t="s">
        <v>202</v>
      </c>
      <c r="K415" t="s">
        <v>28</v>
      </c>
      <c r="L415" t="s">
        <v>22</v>
      </c>
      <c r="M415" t="s">
        <v>69</v>
      </c>
      <c r="N415">
        <v>41932</v>
      </c>
      <c r="O415">
        <v>446</v>
      </c>
      <c r="P415">
        <v>1089</v>
      </c>
      <c r="Q415">
        <v>643</v>
      </c>
      <c r="R415">
        <v>4</v>
      </c>
      <c r="S415">
        <v>4356</v>
      </c>
      <c r="T415">
        <v>0.05</v>
      </c>
      <c r="U415">
        <v>217.8</v>
      </c>
      <c r="V415">
        <v>4138.2</v>
      </c>
      <c r="W415">
        <v>450</v>
      </c>
      <c r="X415">
        <v>4588.2</v>
      </c>
    </row>
    <row r="416" spans="1:24" x14ac:dyDescent="0.25">
      <c r="A416" t="s">
        <v>1238</v>
      </c>
      <c r="B416" t="s">
        <v>342</v>
      </c>
      <c r="C416" t="s">
        <v>1935</v>
      </c>
      <c r="D416" t="s">
        <v>1882</v>
      </c>
      <c r="E416">
        <v>44124</v>
      </c>
      <c r="F416" t="s">
        <v>1882</v>
      </c>
      <c r="G416" t="s">
        <v>34</v>
      </c>
      <c r="H416" t="s">
        <v>1886</v>
      </c>
      <c r="I416" t="s">
        <v>40</v>
      </c>
      <c r="J416" t="s">
        <v>99</v>
      </c>
      <c r="K416" t="s">
        <v>21</v>
      </c>
      <c r="L416" t="s">
        <v>22</v>
      </c>
      <c r="M416" t="s">
        <v>23</v>
      </c>
      <c r="N416">
        <v>41934</v>
      </c>
      <c r="O416">
        <v>831</v>
      </c>
      <c r="P416">
        <v>1598</v>
      </c>
      <c r="Q416">
        <v>767</v>
      </c>
      <c r="R416">
        <v>38</v>
      </c>
      <c r="S416">
        <v>60724</v>
      </c>
      <c r="T416">
        <v>0.1</v>
      </c>
      <c r="U416">
        <v>6072.4000000000005</v>
      </c>
      <c r="V416">
        <v>54651.6</v>
      </c>
      <c r="W416">
        <v>650</v>
      </c>
      <c r="X416">
        <v>55301.599999999999</v>
      </c>
    </row>
    <row r="417" spans="1:24" x14ac:dyDescent="0.25">
      <c r="A417" t="s">
        <v>1239</v>
      </c>
      <c r="B417" t="s">
        <v>634</v>
      </c>
      <c r="C417" t="s">
        <v>635</v>
      </c>
      <c r="D417" t="s">
        <v>1834</v>
      </c>
      <c r="E417">
        <v>44125</v>
      </c>
      <c r="F417" t="s">
        <v>1899</v>
      </c>
      <c r="G417" t="s">
        <v>25</v>
      </c>
      <c r="H417" t="s">
        <v>1890</v>
      </c>
      <c r="I417" t="s">
        <v>40</v>
      </c>
      <c r="J417" t="s">
        <v>598</v>
      </c>
      <c r="K417" t="s">
        <v>28</v>
      </c>
      <c r="L417" t="s">
        <v>29</v>
      </c>
      <c r="M417" t="s">
        <v>23</v>
      </c>
      <c r="N417">
        <v>41934</v>
      </c>
      <c r="O417">
        <v>448.00000000000006</v>
      </c>
      <c r="P417">
        <v>814</v>
      </c>
      <c r="Q417">
        <v>365.99999999999994</v>
      </c>
      <c r="R417">
        <v>46</v>
      </c>
      <c r="S417">
        <v>37444</v>
      </c>
      <c r="T417">
        <v>0</v>
      </c>
      <c r="U417">
        <v>0</v>
      </c>
      <c r="V417">
        <v>37444</v>
      </c>
      <c r="W417">
        <v>312</v>
      </c>
      <c r="X417">
        <v>37756</v>
      </c>
    </row>
    <row r="418" spans="1:24" x14ac:dyDescent="0.25">
      <c r="A418" t="s">
        <v>1240</v>
      </c>
      <c r="B418" t="s">
        <v>558</v>
      </c>
      <c r="C418" t="s">
        <v>158</v>
      </c>
      <c r="D418" t="s">
        <v>1882</v>
      </c>
      <c r="E418">
        <v>44125</v>
      </c>
      <c r="F418" t="s">
        <v>1882</v>
      </c>
      <c r="G418" t="s">
        <v>39</v>
      </c>
      <c r="H418" t="s">
        <v>1885</v>
      </c>
      <c r="I418" t="s">
        <v>26</v>
      </c>
      <c r="J418" t="s">
        <v>245</v>
      </c>
      <c r="K418" t="s">
        <v>28</v>
      </c>
      <c r="L418" t="s">
        <v>45</v>
      </c>
      <c r="M418" t="s">
        <v>23</v>
      </c>
      <c r="N418">
        <v>41933</v>
      </c>
      <c r="O418">
        <v>479</v>
      </c>
      <c r="P418">
        <v>1197</v>
      </c>
      <c r="Q418">
        <v>718</v>
      </c>
      <c r="R418">
        <v>8</v>
      </c>
      <c r="S418">
        <v>9576</v>
      </c>
      <c r="T418">
        <v>0.03</v>
      </c>
      <c r="U418">
        <v>287.27999999999997</v>
      </c>
      <c r="V418">
        <v>9288.7199999999993</v>
      </c>
      <c r="W418">
        <v>581</v>
      </c>
      <c r="X418">
        <v>9869.7199999999993</v>
      </c>
    </row>
    <row r="419" spans="1:24" x14ac:dyDescent="0.25">
      <c r="A419" t="s">
        <v>1241</v>
      </c>
      <c r="B419" t="s">
        <v>633</v>
      </c>
      <c r="C419" t="s">
        <v>158</v>
      </c>
      <c r="D419" t="s">
        <v>1882</v>
      </c>
      <c r="E419">
        <v>44126</v>
      </c>
      <c r="F419" t="s">
        <v>1882</v>
      </c>
      <c r="G419" t="s">
        <v>25</v>
      </c>
      <c r="H419" t="s">
        <v>1885</v>
      </c>
      <c r="I419" t="s">
        <v>35</v>
      </c>
      <c r="J419" t="s">
        <v>148</v>
      </c>
      <c r="K419" t="s">
        <v>28</v>
      </c>
      <c r="L419" t="s">
        <v>22</v>
      </c>
      <c r="M419" t="s">
        <v>23</v>
      </c>
      <c r="N419">
        <v>41935</v>
      </c>
      <c r="O419">
        <v>340</v>
      </c>
      <c r="P419">
        <v>540</v>
      </c>
      <c r="Q419">
        <v>200</v>
      </c>
      <c r="R419">
        <v>22</v>
      </c>
      <c r="S419">
        <v>11880</v>
      </c>
      <c r="T419">
        <v>0.1</v>
      </c>
      <c r="U419">
        <v>1188</v>
      </c>
      <c r="V419">
        <v>10692</v>
      </c>
      <c r="W419">
        <v>778</v>
      </c>
      <c r="X419">
        <v>11470</v>
      </c>
    </row>
    <row r="420" spans="1:24" x14ac:dyDescent="0.25">
      <c r="A420" t="s">
        <v>1242</v>
      </c>
      <c r="B420" t="s">
        <v>210</v>
      </c>
      <c r="C420" t="s">
        <v>211</v>
      </c>
      <c r="D420" t="s">
        <v>1834</v>
      </c>
      <c r="E420">
        <v>44127</v>
      </c>
      <c r="F420" t="s">
        <v>1899</v>
      </c>
      <c r="G420" t="s">
        <v>39</v>
      </c>
      <c r="H420" t="s">
        <v>1889</v>
      </c>
      <c r="I420" t="s">
        <v>40</v>
      </c>
      <c r="J420" t="s">
        <v>120</v>
      </c>
      <c r="K420" t="s">
        <v>28</v>
      </c>
      <c r="L420" t="s">
        <v>22</v>
      </c>
      <c r="M420" t="s">
        <v>23</v>
      </c>
      <c r="N420">
        <v>41937</v>
      </c>
      <c r="O420">
        <v>892</v>
      </c>
      <c r="P420">
        <v>2974</v>
      </c>
      <c r="Q420">
        <v>2082</v>
      </c>
      <c r="R420">
        <v>19</v>
      </c>
      <c r="S420">
        <v>56506</v>
      </c>
      <c r="T420">
        <v>0.1</v>
      </c>
      <c r="U420">
        <v>5650.6</v>
      </c>
      <c r="V420">
        <v>50855.4</v>
      </c>
      <c r="W420">
        <v>664</v>
      </c>
      <c r="X420">
        <v>51519.4</v>
      </c>
    </row>
    <row r="421" spans="1:24" x14ac:dyDescent="0.25">
      <c r="A421" t="s">
        <v>1243</v>
      </c>
      <c r="B421" t="s">
        <v>632</v>
      </c>
      <c r="C421" t="s">
        <v>1838</v>
      </c>
      <c r="D421" t="s">
        <v>1834</v>
      </c>
      <c r="E421">
        <v>44130</v>
      </c>
      <c r="F421" t="s">
        <v>1899</v>
      </c>
      <c r="G421" t="s">
        <v>18</v>
      </c>
      <c r="H421" t="s">
        <v>1892</v>
      </c>
      <c r="I421" t="s">
        <v>26</v>
      </c>
      <c r="J421" t="s">
        <v>197</v>
      </c>
      <c r="K421" t="s">
        <v>28</v>
      </c>
      <c r="L421" t="s">
        <v>22</v>
      </c>
      <c r="M421" t="s">
        <v>23</v>
      </c>
      <c r="N421">
        <v>41939</v>
      </c>
      <c r="O421">
        <v>365</v>
      </c>
      <c r="P421">
        <v>598</v>
      </c>
      <c r="Q421">
        <v>233</v>
      </c>
      <c r="R421">
        <v>19</v>
      </c>
      <c r="S421">
        <v>11362</v>
      </c>
      <c r="T421">
        <v>0.01</v>
      </c>
      <c r="U421">
        <v>113.62</v>
      </c>
      <c r="V421">
        <v>11248.38</v>
      </c>
      <c r="W421">
        <v>149</v>
      </c>
      <c r="X421">
        <v>11397.38</v>
      </c>
    </row>
    <row r="422" spans="1:24" x14ac:dyDescent="0.25">
      <c r="A422" t="s">
        <v>1244</v>
      </c>
      <c r="B422" t="s">
        <v>534</v>
      </c>
      <c r="C422" t="s">
        <v>54</v>
      </c>
      <c r="D422" t="s">
        <v>1882</v>
      </c>
      <c r="E422">
        <v>44131</v>
      </c>
      <c r="F422" t="s">
        <v>1882</v>
      </c>
      <c r="G422" t="s">
        <v>25</v>
      </c>
      <c r="H422" t="s">
        <v>1886</v>
      </c>
      <c r="I422" t="s">
        <v>19</v>
      </c>
      <c r="J422" t="s">
        <v>60</v>
      </c>
      <c r="K422" t="s">
        <v>28</v>
      </c>
      <c r="L422" t="s">
        <v>29</v>
      </c>
      <c r="M422" t="s">
        <v>23</v>
      </c>
      <c r="N422">
        <v>41943</v>
      </c>
      <c r="O422">
        <v>216</v>
      </c>
      <c r="P422">
        <v>385</v>
      </c>
      <c r="Q422">
        <v>169</v>
      </c>
      <c r="R422">
        <v>10</v>
      </c>
      <c r="S422">
        <v>3850</v>
      </c>
      <c r="T422">
        <v>0.06</v>
      </c>
      <c r="U422">
        <v>231</v>
      </c>
      <c r="V422">
        <v>3619</v>
      </c>
      <c r="W422">
        <v>70</v>
      </c>
      <c r="X422">
        <v>3689</v>
      </c>
    </row>
    <row r="423" spans="1:24" x14ac:dyDescent="0.25">
      <c r="A423" t="s">
        <v>1245</v>
      </c>
      <c r="B423" t="s">
        <v>630</v>
      </c>
      <c r="C423" t="s">
        <v>1796</v>
      </c>
      <c r="D423" t="s">
        <v>1856</v>
      </c>
      <c r="E423">
        <v>44132</v>
      </c>
      <c r="F423" t="s">
        <v>1856</v>
      </c>
      <c r="G423" t="s">
        <v>18</v>
      </c>
      <c r="H423" t="s">
        <v>1895</v>
      </c>
      <c r="I423" t="s">
        <v>26</v>
      </c>
      <c r="J423" t="s">
        <v>631</v>
      </c>
      <c r="K423" t="s">
        <v>21</v>
      </c>
      <c r="L423" t="s">
        <v>22</v>
      </c>
      <c r="M423" t="s">
        <v>23</v>
      </c>
      <c r="N423">
        <v>41941</v>
      </c>
      <c r="O423">
        <v>1784</v>
      </c>
      <c r="P423">
        <v>3499</v>
      </c>
      <c r="Q423">
        <v>1715</v>
      </c>
      <c r="R423">
        <v>29</v>
      </c>
      <c r="S423">
        <v>101471</v>
      </c>
      <c r="T423">
        <v>0.09</v>
      </c>
      <c r="U423">
        <v>9132.39</v>
      </c>
      <c r="V423">
        <v>92338.61</v>
      </c>
      <c r="W423">
        <v>550</v>
      </c>
      <c r="X423">
        <v>92888.61</v>
      </c>
    </row>
    <row r="424" spans="1:24" x14ac:dyDescent="0.25">
      <c r="A424" t="s">
        <v>1246</v>
      </c>
      <c r="B424" t="s">
        <v>626</v>
      </c>
      <c r="C424" t="s">
        <v>300</v>
      </c>
      <c r="D424" t="s">
        <v>1834</v>
      </c>
      <c r="E424">
        <v>44133</v>
      </c>
      <c r="F424" t="s">
        <v>1899</v>
      </c>
      <c r="G424" t="s">
        <v>39</v>
      </c>
      <c r="H424" t="s">
        <v>1890</v>
      </c>
      <c r="I424" t="s">
        <v>35</v>
      </c>
      <c r="J424" t="s">
        <v>245</v>
      </c>
      <c r="K424" t="s">
        <v>28</v>
      </c>
      <c r="L424" t="s">
        <v>45</v>
      </c>
      <c r="M424" t="s">
        <v>23</v>
      </c>
      <c r="N424">
        <v>41943</v>
      </c>
      <c r="O424">
        <v>479</v>
      </c>
      <c r="P424">
        <v>1197</v>
      </c>
      <c r="Q424">
        <v>718</v>
      </c>
      <c r="R424">
        <v>23</v>
      </c>
      <c r="S424">
        <v>27531</v>
      </c>
      <c r="T424">
        <v>0.01</v>
      </c>
      <c r="U424">
        <v>275.31</v>
      </c>
      <c r="V424">
        <v>27255.69</v>
      </c>
      <c r="W424">
        <v>581</v>
      </c>
      <c r="X424">
        <v>27836.69</v>
      </c>
    </row>
    <row r="425" spans="1:24" x14ac:dyDescent="0.25">
      <c r="A425" t="s">
        <v>1247</v>
      </c>
      <c r="B425" t="s">
        <v>144</v>
      </c>
      <c r="C425" t="s">
        <v>1836</v>
      </c>
      <c r="D425" t="s">
        <v>1834</v>
      </c>
      <c r="E425">
        <v>44136</v>
      </c>
      <c r="F425" t="s">
        <v>1899</v>
      </c>
      <c r="G425" t="s">
        <v>34</v>
      </c>
      <c r="H425" t="s">
        <v>1889</v>
      </c>
      <c r="I425" t="s">
        <v>40</v>
      </c>
      <c r="J425" t="s">
        <v>101</v>
      </c>
      <c r="K425" t="s">
        <v>28</v>
      </c>
      <c r="L425" t="s">
        <v>22</v>
      </c>
      <c r="M425" t="s">
        <v>23</v>
      </c>
      <c r="N425">
        <v>41946</v>
      </c>
      <c r="O425">
        <v>5207</v>
      </c>
      <c r="P425">
        <v>8398</v>
      </c>
      <c r="Q425">
        <v>3191</v>
      </c>
      <c r="R425">
        <v>24</v>
      </c>
      <c r="S425">
        <v>201552</v>
      </c>
      <c r="T425">
        <v>0.05</v>
      </c>
      <c r="U425">
        <v>10077.6</v>
      </c>
      <c r="V425">
        <v>191474.4</v>
      </c>
      <c r="W425">
        <v>501</v>
      </c>
      <c r="X425">
        <v>191975.4</v>
      </c>
    </row>
    <row r="426" spans="1:24" x14ac:dyDescent="0.25">
      <c r="A426" t="s">
        <v>1248</v>
      </c>
      <c r="B426" t="s">
        <v>265</v>
      </c>
      <c r="C426" t="s">
        <v>266</v>
      </c>
      <c r="D426" t="s">
        <v>1834</v>
      </c>
      <c r="E426">
        <v>44137</v>
      </c>
      <c r="F426" t="s">
        <v>1899</v>
      </c>
      <c r="G426" t="s">
        <v>18</v>
      </c>
      <c r="H426" t="s">
        <v>1888</v>
      </c>
      <c r="I426" t="s">
        <v>35</v>
      </c>
      <c r="J426" t="s">
        <v>584</v>
      </c>
      <c r="K426" t="s">
        <v>28</v>
      </c>
      <c r="L426" t="s">
        <v>22</v>
      </c>
      <c r="M426" t="s">
        <v>23</v>
      </c>
      <c r="N426">
        <v>41947</v>
      </c>
      <c r="O426">
        <v>488.99999999999994</v>
      </c>
      <c r="P426">
        <v>764</v>
      </c>
      <c r="Q426">
        <v>275.00000000000006</v>
      </c>
      <c r="R426">
        <v>12</v>
      </c>
      <c r="S426">
        <v>9168</v>
      </c>
      <c r="T426">
        <v>0.02</v>
      </c>
      <c r="U426">
        <v>183.36</v>
      </c>
      <c r="V426">
        <v>8984.64</v>
      </c>
      <c r="W426">
        <v>139</v>
      </c>
      <c r="X426">
        <v>9123.64</v>
      </c>
    </row>
    <row r="427" spans="1:24" x14ac:dyDescent="0.25">
      <c r="A427" t="s">
        <v>1249</v>
      </c>
      <c r="B427" t="s">
        <v>280</v>
      </c>
      <c r="C427" t="s">
        <v>1935</v>
      </c>
      <c r="D427" t="s">
        <v>1882</v>
      </c>
      <c r="E427">
        <v>44138</v>
      </c>
      <c r="F427" t="s">
        <v>1882</v>
      </c>
      <c r="G427" t="s">
        <v>25</v>
      </c>
      <c r="H427" t="s">
        <v>1886</v>
      </c>
      <c r="I427" t="s">
        <v>19</v>
      </c>
      <c r="J427" t="s">
        <v>114</v>
      </c>
      <c r="K427" t="s">
        <v>28</v>
      </c>
      <c r="L427" t="s">
        <v>29</v>
      </c>
      <c r="M427" t="s">
        <v>23</v>
      </c>
      <c r="N427">
        <v>41950</v>
      </c>
      <c r="O427">
        <v>252</v>
      </c>
      <c r="P427">
        <v>400</v>
      </c>
      <c r="Q427">
        <v>148</v>
      </c>
      <c r="R427">
        <v>32</v>
      </c>
      <c r="S427">
        <v>12800</v>
      </c>
      <c r="T427">
        <v>0.09</v>
      </c>
      <c r="U427">
        <v>1152</v>
      </c>
      <c r="V427">
        <v>11648</v>
      </c>
      <c r="W427">
        <v>130</v>
      </c>
      <c r="X427">
        <v>11778</v>
      </c>
    </row>
    <row r="428" spans="1:24" x14ac:dyDescent="0.25">
      <c r="A428" t="s">
        <v>1250</v>
      </c>
      <c r="B428" t="s">
        <v>629</v>
      </c>
      <c r="C428" t="s">
        <v>1874</v>
      </c>
      <c r="D428" t="s">
        <v>1834</v>
      </c>
      <c r="E428">
        <v>44138</v>
      </c>
      <c r="F428" t="s">
        <v>1899</v>
      </c>
      <c r="G428" t="s">
        <v>25</v>
      </c>
      <c r="H428" t="s">
        <v>1896</v>
      </c>
      <c r="I428" t="s">
        <v>26</v>
      </c>
      <c r="J428" t="s">
        <v>326</v>
      </c>
      <c r="K428" t="s">
        <v>21</v>
      </c>
      <c r="L428" t="s">
        <v>22</v>
      </c>
      <c r="M428" t="s">
        <v>23</v>
      </c>
      <c r="N428">
        <v>41947</v>
      </c>
      <c r="O428">
        <v>651</v>
      </c>
      <c r="P428">
        <v>3098</v>
      </c>
      <c r="Q428">
        <v>2447</v>
      </c>
      <c r="R428">
        <v>12</v>
      </c>
      <c r="S428">
        <v>37176</v>
      </c>
      <c r="T428">
        <v>0</v>
      </c>
      <c r="U428">
        <v>0</v>
      </c>
      <c r="V428">
        <v>37176</v>
      </c>
      <c r="W428">
        <v>650</v>
      </c>
      <c r="X428">
        <v>37826</v>
      </c>
    </row>
    <row r="429" spans="1:24" x14ac:dyDescent="0.25">
      <c r="A429" t="s">
        <v>1251</v>
      </c>
      <c r="B429" t="s">
        <v>621</v>
      </c>
      <c r="C429" t="s">
        <v>1806</v>
      </c>
      <c r="D429" t="s">
        <v>1856</v>
      </c>
      <c r="E429">
        <v>44142</v>
      </c>
      <c r="F429" t="s">
        <v>1856</v>
      </c>
      <c r="G429" t="s">
        <v>39</v>
      </c>
      <c r="H429" t="s">
        <v>1891</v>
      </c>
      <c r="I429" t="s">
        <v>26</v>
      </c>
      <c r="J429" t="s">
        <v>270</v>
      </c>
      <c r="K429" t="s">
        <v>21</v>
      </c>
      <c r="L429" t="s">
        <v>215</v>
      </c>
      <c r="M429" t="s">
        <v>69</v>
      </c>
      <c r="N429">
        <v>41952</v>
      </c>
      <c r="O429">
        <v>37799</v>
      </c>
      <c r="P429">
        <v>59999</v>
      </c>
      <c r="Q429">
        <v>22200</v>
      </c>
      <c r="R429">
        <v>41</v>
      </c>
      <c r="S429">
        <v>2459959</v>
      </c>
      <c r="T429">
        <v>7.0000000000000007E-2</v>
      </c>
      <c r="U429">
        <v>172197.13</v>
      </c>
      <c r="V429">
        <v>2287761.87</v>
      </c>
      <c r="W429">
        <v>2449</v>
      </c>
      <c r="X429">
        <v>2290210.87</v>
      </c>
    </row>
    <row r="430" spans="1:24" x14ac:dyDescent="0.25">
      <c r="A430" t="s">
        <v>1252</v>
      </c>
      <c r="B430" t="s">
        <v>355</v>
      </c>
      <c r="C430" t="s">
        <v>286</v>
      </c>
      <c r="D430" t="s">
        <v>1834</v>
      </c>
      <c r="E430">
        <v>44145</v>
      </c>
      <c r="F430" t="s">
        <v>1899</v>
      </c>
      <c r="G430" t="s">
        <v>18</v>
      </c>
      <c r="H430" t="s">
        <v>1887</v>
      </c>
      <c r="I430" t="s">
        <v>35</v>
      </c>
      <c r="J430" t="s">
        <v>270</v>
      </c>
      <c r="K430" t="s">
        <v>21</v>
      </c>
      <c r="L430" t="s">
        <v>215</v>
      </c>
      <c r="M430" t="s">
        <v>23</v>
      </c>
      <c r="N430">
        <v>41955</v>
      </c>
      <c r="O430">
        <v>37799</v>
      </c>
      <c r="P430">
        <v>59999</v>
      </c>
      <c r="Q430">
        <v>22200</v>
      </c>
      <c r="R430">
        <v>20</v>
      </c>
      <c r="S430">
        <v>1199980</v>
      </c>
      <c r="T430">
        <v>7.0000000000000007E-2</v>
      </c>
      <c r="U430">
        <v>83998.6</v>
      </c>
      <c r="V430">
        <v>1115981.3999999999</v>
      </c>
      <c r="W430">
        <v>2449</v>
      </c>
      <c r="X430">
        <v>1118430.3999999999</v>
      </c>
    </row>
    <row r="431" spans="1:24" x14ac:dyDescent="0.25">
      <c r="A431" t="s">
        <v>1253</v>
      </c>
      <c r="B431" t="s">
        <v>351</v>
      </c>
      <c r="C431" t="s">
        <v>206</v>
      </c>
      <c r="D431" t="s">
        <v>1882</v>
      </c>
      <c r="E431">
        <v>44146</v>
      </c>
      <c r="F431" t="s">
        <v>1882</v>
      </c>
      <c r="G431" t="s">
        <v>18</v>
      </c>
      <c r="H431" t="s">
        <v>1885</v>
      </c>
      <c r="I431" t="s">
        <v>51</v>
      </c>
      <c r="J431" t="s">
        <v>389</v>
      </c>
      <c r="K431" t="s">
        <v>28</v>
      </c>
      <c r="L431" t="s">
        <v>29</v>
      </c>
      <c r="M431" t="s">
        <v>23</v>
      </c>
      <c r="N431">
        <v>41955</v>
      </c>
      <c r="O431">
        <v>94</v>
      </c>
      <c r="P431">
        <v>188</v>
      </c>
      <c r="Q431">
        <v>94</v>
      </c>
      <c r="R431">
        <v>36</v>
      </c>
      <c r="S431">
        <v>6768</v>
      </c>
      <c r="T431">
        <v>0.1</v>
      </c>
      <c r="U431">
        <v>676.80000000000007</v>
      </c>
      <c r="V431">
        <v>6091.2</v>
      </c>
      <c r="W431">
        <v>79</v>
      </c>
      <c r="X431">
        <v>6170.2</v>
      </c>
    </row>
    <row r="432" spans="1:24" x14ac:dyDescent="0.25">
      <c r="A432" t="s">
        <v>1254</v>
      </c>
      <c r="B432" t="s">
        <v>592</v>
      </c>
      <c r="C432" t="s">
        <v>1803</v>
      </c>
      <c r="D432" t="s">
        <v>1856</v>
      </c>
      <c r="E432">
        <v>44151</v>
      </c>
      <c r="F432" t="s">
        <v>1856</v>
      </c>
      <c r="G432" t="s">
        <v>25</v>
      </c>
      <c r="H432" t="s">
        <v>1889</v>
      </c>
      <c r="I432" t="s">
        <v>40</v>
      </c>
      <c r="J432" t="s">
        <v>143</v>
      </c>
      <c r="K432" t="s">
        <v>21</v>
      </c>
      <c r="L432" t="s">
        <v>22</v>
      </c>
      <c r="M432" t="s">
        <v>23</v>
      </c>
      <c r="N432">
        <v>41961</v>
      </c>
      <c r="O432">
        <v>6240</v>
      </c>
      <c r="P432">
        <v>15599</v>
      </c>
      <c r="Q432">
        <v>9359</v>
      </c>
      <c r="R432">
        <v>6</v>
      </c>
      <c r="S432">
        <v>93594</v>
      </c>
      <c r="T432">
        <v>0.02</v>
      </c>
      <c r="U432">
        <v>1871.88</v>
      </c>
      <c r="V432">
        <v>91722.12</v>
      </c>
      <c r="W432">
        <v>808</v>
      </c>
      <c r="X432">
        <v>92530.12</v>
      </c>
    </row>
    <row r="433" spans="1:24" x14ac:dyDescent="0.25">
      <c r="A433" t="s">
        <v>1255</v>
      </c>
      <c r="B433" t="s">
        <v>628</v>
      </c>
      <c r="C433" t="s">
        <v>321</v>
      </c>
      <c r="D433" t="s">
        <v>1834</v>
      </c>
      <c r="E433">
        <v>44151</v>
      </c>
      <c r="F433" t="s">
        <v>1899</v>
      </c>
      <c r="G433" t="s">
        <v>25</v>
      </c>
      <c r="H433" t="s">
        <v>1897</v>
      </c>
      <c r="I433" t="s">
        <v>19</v>
      </c>
      <c r="J433" t="s">
        <v>202</v>
      </c>
      <c r="K433" t="s">
        <v>28</v>
      </c>
      <c r="L433" t="s">
        <v>22</v>
      </c>
      <c r="M433" t="s">
        <v>23</v>
      </c>
      <c r="N433">
        <v>41964</v>
      </c>
      <c r="O433">
        <v>446</v>
      </c>
      <c r="P433">
        <v>1089</v>
      </c>
      <c r="Q433">
        <v>643</v>
      </c>
      <c r="R433">
        <v>8</v>
      </c>
      <c r="S433">
        <v>8712</v>
      </c>
      <c r="T433">
        <v>0.09</v>
      </c>
      <c r="U433">
        <v>784.07999999999993</v>
      </c>
      <c r="V433">
        <v>7927.92</v>
      </c>
      <c r="W433">
        <v>450</v>
      </c>
      <c r="X433">
        <v>8377.92</v>
      </c>
    </row>
    <row r="434" spans="1:24" x14ac:dyDescent="0.25">
      <c r="A434" t="s">
        <v>1256</v>
      </c>
      <c r="B434" t="s">
        <v>105</v>
      </c>
      <c r="C434" t="s">
        <v>106</v>
      </c>
      <c r="D434" t="s">
        <v>1834</v>
      </c>
      <c r="E434">
        <v>44152</v>
      </c>
      <c r="F434" t="s">
        <v>1899</v>
      </c>
      <c r="G434" t="s">
        <v>39</v>
      </c>
      <c r="H434" t="s">
        <v>1891</v>
      </c>
      <c r="I434" t="s">
        <v>35</v>
      </c>
      <c r="J434" t="s">
        <v>27</v>
      </c>
      <c r="K434" t="s">
        <v>28</v>
      </c>
      <c r="L434" t="s">
        <v>29</v>
      </c>
      <c r="M434" t="s">
        <v>23</v>
      </c>
      <c r="N434">
        <v>41962</v>
      </c>
      <c r="O434">
        <v>93</v>
      </c>
      <c r="P434">
        <v>148</v>
      </c>
      <c r="Q434">
        <v>55</v>
      </c>
      <c r="R434">
        <v>28</v>
      </c>
      <c r="S434">
        <v>4144</v>
      </c>
      <c r="T434">
        <v>0.04</v>
      </c>
      <c r="U434">
        <v>165.76</v>
      </c>
      <c r="V434">
        <v>3978.24</v>
      </c>
      <c r="W434">
        <v>70</v>
      </c>
      <c r="X434">
        <v>4048.24</v>
      </c>
    </row>
    <row r="435" spans="1:24" x14ac:dyDescent="0.25">
      <c r="A435" t="s">
        <v>1257</v>
      </c>
      <c r="B435" t="s">
        <v>627</v>
      </c>
      <c r="C435" t="s">
        <v>1836</v>
      </c>
      <c r="D435" t="s">
        <v>1834</v>
      </c>
      <c r="E435">
        <v>44153</v>
      </c>
      <c r="F435" t="s">
        <v>1899</v>
      </c>
      <c r="G435" t="s">
        <v>39</v>
      </c>
      <c r="H435" t="s">
        <v>1889</v>
      </c>
      <c r="I435" t="s">
        <v>51</v>
      </c>
      <c r="J435" t="s">
        <v>317</v>
      </c>
      <c r="K435" t="s">
        <v>28</v>
      </c>
      <c r="L435" t="s">
        <v>29</v>
      </c>
      <c r="M435" t="s">
        <v>23</v>
      </c>
      <c r="N435">
        <v>41963</v>
      </c>
      <c r="O435">
        <v>131</v>
      </c>
      <c r="P435">
        <v>284</v>
      </c>
      <c r="Q435">
        <v>153</v>
      </c>
      <c r="R435">
        <v>12</v>
      </c>
      <c r="S435">
        <v>3408</v>
      </c>
      <c r="T435">
        <v>0.1</v>
      </c>
      <c r="U435">
        <v>340.8</v>
      </c>
      <c r="V435">
        <v>3067.2</v>
      </c>
      <c r="W435">
        <v>93</v>
      </c>
      <c r="X435">
        <v>3160.2</v>
      </c>
    </row>
    <row r="436" spans="1:24" x14ac:dyDescent="0.25">
      <c r="A436" t="s">
        <v>1258</v>
      </c>
      <c r="B436" t="s">
        <v>626</v>
      </c>
      <c r="C436" t="s">
        <v>300</v>
      </c>
      <c r="D436" t="s">
        <v>1834</v>
      </c>
      <c r="E436">
        <v>44154</v>
      </c>
      <c r="F436" t="s">
        <v>1899</v>
      </c>
      <c r="G436" t="s">
        <v>39</v>
      </c>
      <c r="H436" t="s">
        <v>1890</v>
      </c>
      <c r="I436" t="s">
        <v>26</v>
      </c>
      <c r="J436" t="s">
        <v>1923</v>
      </c>
      <c r="K436" t="s">
        <v>28</v>
      </c>
      <c r="L436" t="s">
        <v>22</v>
      </c>
      <c r="M436" t="s">
        <v>69</v>
      </c>
      <c r="N436">
        <v>41964</v>
      </c>
      <c r="O436">
        <v>6773</v>
      </c>
      <c r="P436">
        <v>16520</v>
      </c>
      <c r="Q436">
        <v>9747</v>
      </c>
      <c r="R436">
        <v>46</v>
      </c>
      <c r="S436">
        <v>759920</v>
      </c>
      <c r="T436">
        <v>0.02</v>
      </c>
      <c r="U436">
        <v>15198.4</v>
      </c>
      <c r="V436">
        <v>744721.6</v>
      </c>
      <c r="W436">
        <v>1998.9999999999998</v>
      </c>
      <c r="X436">
        <v>746720.6</v>
      </c>
    </row>
    <row r="437" spans="1:24" x14ac:dyDescent="0.25">
      <c r="A437" t="s">
        <v>1259</v>
      </c>
      <c r="B437" t="s">
        <v>625</v>
      </c>
      <c r="C437" t="s">
        <v>314</v>
      </c>
      <c r="D437" t="s">
        <v>1834</v>
      </c>
      <c r="E437">
        <v>44156</v>
      </c>
      <c r="F437" t="s">
        <v>1899</v>
      </c>
      <c r="G437" t="s">
        <v>18</v>
      </c>
      <c r="H437" t="s">
        <v>1892</v>
      </c>
      <c r="I437" t="s">
        <v>26</v>
      </c>
      <c r="J437" t="s">
        <v>89</v>
      </c>
      <c r="K437" t="s">
        <v>21</v>
      </c>
      <c r="L437" t="s">
        <v>22</v>
      </c>
      <c r="M437" t="s">
        <v>23</v>
      </c>
      <c r="N437">
        <v>41966</v>
      </c>
      <c r="O437">
        <v>3202.0000000000005</v>
      </c>
      <c r="P437">
        <v>15247.999999999998</v>
      </c>
      <c r="Q437">
        <v>12045.999999999998</v>
      </c>
      <c r="R437">
        <v>29</v>
      </c>
      <c r="S437">
        <v>442191.99999999994</v>
      </c>
      <c r="T437">
        <v>0.09</v>
      </c>
      <c r="U437">
        <v>39797.279999999992</v>
      </c>
      <c r="V437">
        <v>402394.72</v>
      </c>
      <c r="W437">
        <v>400</v>
      </c>
      <c r="X437">
        <v>402794.72</v>
      </c>
    </row>
    <row r="438" spans="1:24" x14ac:dyDescent="0.25">
      <c r="A438" t="s">
        <v>1260</v>
      </c>
      <c r="B438" t="s">
        <v>61</v>
      </c>
      <c r="C438" t="s">
        <v>62</v>
      </c>
      <c r="D438" t="s">
        <v>1834</v>
      </c>
      <c r="E438">
        <v>44157</v>
      </c>
      <c r="F438" t="s">
        <v>1899</v>
      </c>
      <c r="G438" t="s">
        <v>18</v>
      </c>
      <c r="H438" t="s">
        <v>1887</v>
      </c>
      <c r="I438" t="s">
        <v>35</v>
      </c>
      <c r="J438" t="s">
        <v>237</v>
      </c>
      <c r="K438" t="s">
        <v>28</v>
      </c>
      <c r="L438" t="s">
        <v>22</v>
      </c>
      <c r="M438" t="s">
        <v>23</v>
      </c>
      <c r="N438">
        <v>41965</v>
      </c>
      <c r="O438">
        <v>1388</v>
      </c>
      <c r="P438">
        <v>2238</v>
      </c>
      <c r="Q438">
        <v>850</v>
      </c>
      <c r="R438">
        <v>10</v>
      </c>
      <c r="S438">
        <v>22380</v>
      </c>
      <c r="T438">
        <v>0.01</v>
      </c>
      <c r="U438">
        <v>223.8</v>
      </c>
      <c r="V438">
        <v>22156.2</v>
      </c>
      <c r="W438">
        <v>1510</v>
      </c>
      <c r="X438">
        <v>23666.2</v>
      </c>
    </row>
    <row r="439" spans="1:24" x14ac:dyDescent="0.25">
      <c r="A439" t="s">
        <v>1261</v>
      </c>
      <c r="B439" t="s">
        <v>517</v>
      </c>
      <c r="C439" t="s">
        <v>1844</v>
      </c>
      <c r="D439" t="s">
        <v>1834</v>
      </c>
      <c r="E439">
        <v>44157</v>
      </c>
      <c r="F439" t="s">
        <v>1899</v>
      </c>
      <c r="G439" t="s">
        <v>25</v>
      </c>
      <c r="H439" t="s">
        <v>1891</v>
      </c>
      <c r="I439" t="s">
        <v>51</v>
      </c>
      <c r="J439" t="s">
        <v>317</v>
      </c>
      <c r="K439" t="s">
        <v>28</v>
      </c>
      <c r="L439" t="s">
        <v>29</v>
      </c>
      <c r="M439" t="s">
        <v>23</v>
      </c>
      <c r="N439">
        <v>41967</v>
      </c>
      <c r="O439">
        <v>131</v>
      </c>
      <c r="P439">
        <v>284</v>
      </c>
      <c r="Q439">
        <v>153</v>
      </c>
      <c r="R439">
        <v>39</v>
      </c>
      <c r="S439">
        <v>11076</v>
      </c>
      <c r="T439">
        <v>0.05</v>
      </c>
      <c r="U439">
        <v>553.80000000000007</v>
      </c>
      <c r="V439">
        <v>10522.2</v>
      </c>
      <c r="W439">
        <v>93</v>
      </c>
      <c r="X439">
        <v>10615.2</v>
      </c>
    </row>
    <row r="440" spans="1:24" x14ac:dyDescent="0.25">
      <c r="A440" t="s">
        <v>1262</v>
      </c>
      <c r="B440" t="s">
        <v>623</v>
      </c>
      <c r="C440" t="s">
        <v>456</v>
      </c>
      <c r="D440" t="s">
        <v>1834</v>
      </c>
      <c r="E440">
        <v>44158</v>
      </c>
      <c r="F440" t="s">
        <v>1899</v>
      </c>
      <c r="G440" t="s">
        <v>34</v>
      </c>
      <c r="H440" t="s">
        <v>1894</v>
      </c>
      <c r="I440" t="s">
        <v>51</v>
      </c>
      <c r="J440" t="s">
        <v>120</v>
      </c>
      <c r="K440" t="s">
        <v>28</v>
      </c>
      <c r="L440" t="s">
        <v>22</v>
      </c>
      <c r="M440" t="s">
        <v>69</v>
      </c>
      <c r="N440">
        <v>41969</v>
      </c>
      <c r="O440">
        <v>892</v>
      </c>
      <c r="P440">
        <v>2974</v>
      </c>
      <c r="Q440">
        <v>2082</v>
      </c>
      <c r="R440">
        <v>34</v>
      </c>
      <c r="S440">
        <v>101116</v>
      </c>
      <c r="T440">
        <v>0.09</v>
      </c>
      <c r="U440">
        <v>9100.44</v>
      </c>
      <c r="V440">
        <v>92015.56</v>
      </c>
      <c r="W440">
        <v>664</v>
      </c>
      <c r="X440">
        <v>92679.56</v>
      </c>
    </row>
    <row r="441" spans="1:24" x14ac:dyDescent="0.25">
      <c r="A441" t="s">
        <v>1263</v>
      </c>
      <c r="B441" t="s">
        <v>624</v>
      </c>
      <c r="C441" t="s">
        <v>54</v>
      </c>
      <c r="D441" t="s">
        <v>1882</v>
      </c>
      <c r="E441">
        <v>44158</v>
      </c>
      <c r="F441" t="s">
        <v>1882</v>
      </c>
      <c r="G441" t="s">
        <v>25</v>
      </c>
      <c r="H441" t="s">
        <v>1886</v>
      </c>
      <c r="I441" t="s">
        <v>19</v>
      </c>
      <c r="J441" t="s">
        <v>145</v>
      </c>
      <c r="K441" t="s">
        <v>21</v>
      </c>
      <c r="L441" t="s">
        <v>48</v>
      </c>
      <c r="M441" t="s">
        <v>49</v>
      </c>
      <c r="N441">
        <v>41970</v>
      </c>
      <c r="O441">
        <v>27899</v>
      </c>
      <c r="P441">
        <v>44999</v>
      </c>
      <c r="Q441">
        <v>17100</v>
      </c>
      <c r="R441">
        <v>34</v>
      </c>
      <c r="S441">
        <v>1529966</v>
      </c>
      <c r="T441">
        <v>0.02</v>
      </c>
      <c r="U441">
        <v>30599.32</v>
      </c>
      <c r="V441">
        <v>1499366.68</v>
      </c>
      <c r="W441">
        <v>4900</v>
      </c>
      <c r="X441">
        <v>1504266.68</v>
      </c>
    </row>
    <row r="442" spans="1:24" x14ac:dyDescent="0.25">
      <c r="A442" t="s">
        <v>1264</v>
      </c>
      <c r="B442" t="s">
        <v>533</v>
      </c>
      <c r="C442" t="s">
        <v>1838</v>
      </c>
      <c r="D442" t="s">
        <v>1834</v>
      </c>
      <c r="E442">
        <v>44161</v>
      </c>
      <c r="F442" t="s">
        <v>1899</v>
      </c>
      <c r="G442" t="s">
        <v>39</v>
      </c>
      <c r="H442" t="s">
        <v>1892</v>
      </c>
      <c r="I442" t="s">
        <v>35</v>
      </c>
      <c r="J442" t="s">
        <v>99</v>
      </c>
      <c r="K442" t="s">
        <v>21</v>
      </c>
      <c r="L442" t="s">
        <v>22</v>
      </c>
      <c r="M442" t="s">
        <v>23</v>
      </c>
      <c r="N442">
        <v>41971</v>
      </c>
      <c r="O442">
        <v>831</v>
      </c>
      <c r="P442">
        <v>1598</v>
      </c>
      <c r="Q442">
        <v>767</v>
      </c>
      <c r="R442">
        <v>5</v>
      </c>
      <c r="S442">
        <v>7990</v>
      </c>
      <c r="T442">
        <v>0.08</v>
      </c>
      <c r="U442">
        <v>639.20000000000005</v>
      </c>
      <c r="V442">
        <v>7350.8</v>
      </c>
      <c r="W442">
        <v>650</v>
      </c>
      <c r="X442">
        <v>8000.8</v>
      </c>
    </row>
    <row r="443" spans="1:24" x14ac:dyDescent="0.25">
      <c r="A443" t="s">
        <v>1265</v>
      </c>
      <c r="B443" t="s">
        <v>420</v>
      </c>
      <c r="C443" t="s">
        <v>1847</v>
      </c>
      <c r="D443" t="s">
        <v>1834</v>
      </c>
      <c r="E443">
        <v>44165</v>
      </c>
      <c r="F443" t="s">
        <v>1899</v>
      </c>
      <c r="G443" t="s">
        <v>18</v>
      </c>
      <c r="H443" t="s">
        <v>1890</v>
      </c>
      <c r="I443" t="s">
        <v>35</v>
      </c>
      <c r="J443" t="s">
        <v>264</v>
      </c>
      <c r="K443" t="s">
        <v>28</v>
      </c>
      <c r="L443" t="s">
        <v>29</v>
      </c>
      <c r="M443" t="s">
        <v>69</v>
      </c>
      <c r="N443">
        <v>41975</v>
      </c>
      <c r="O443">
        <v>332</v>
      </c>
      <c r="P443">
        <v>518</v>
      </c>
      <c r="Q443">
        <v>186</v>
      </c>
      <c r="R443">
        <v>9</v>
      </c>
      <c r="S443">
        <v>4662</v>
      </c>
      <c r="T443">
        <v>0.09</v>
      </c>
      <c r="U443">
        <v>419.58</v>
      </c>
      <c r="V443">
        <v>4242.42</v>
      </c>
      <c r="W443">
        <v>204</v>
      </c>
      <c r="X443">
        <v>4446.42</v>
      </c>
    </row>
    <row r="444" spans="1:24" x14ac:dyDescent="0.25">
      <c r="A444" t="s">
        <v>1266</v>
      </c>
      <c r="B444" t="s">
        <v>621</v>
      </c>
      <c r="C444" t="s">
        <v>1806</v>
      </c>
      <c r="D444" t="s">
        <v>1856</v>
      </c>
      <c r="E444">
        <v>44166</v>
      </c>
      <c r="F444" t="s">
        <v>1856</v>
      </c>
      <c r="G444" t="s">
        <v>39</v>
      </c>
      <c r="H444" t="s">
        <v>1891</v>
      </c>
      <c r="I444" t="s">
        <v>19</v>
      </c>
      <c r="J444" t="s">
        <v>349</v>
      </c>
      <c r="K444" t="s">
        <v>28</v>
      </c>
      <c r="L444" t="s">
        <v>29</v>
      </c>
      <c r="M444" t="s">
        <v>69</v>
      </c>
      <c r="N444">
        <v>41978</v>
      </c>
      <c r="O444">
        <v>195</v>
      </c>
      <c r="P444">
        <v>398</v>
      </c>
      <c r="Q444">
        <v>203</v>
      </c>
      <c r="R444">
        <v>4</v>
      </c>
      <c r="S444">
        <v>1592</v>
      </c>
      <c r="T444">
        <v>0.02</v>
      </c>
      <c r="U444">
        <v>31.84</v>
      </c>
      <c r="V444">
        <v>1560.16</v>
      </c>
      <c r="W444">
        <v>83</v>
      </c>
      <c r="X444">
        <v>1643.16</v>
      </c>
    </row>
    <row r="445" spans="1:24" x14ac:dyDescent="0.25">
      <c r="A445" t="s">
        <v>1267</v>
      </c>
      <c r="B445" t="s">
        <v>622</v>
      </c>
      <c r="C445" t="s">
        <v>129</v>
      </c>
      <c r="D445" t="s">
        <v>1882</v>
      </c>
      <c r="E445">
        <v>44166</v>
      </c>
      <c r="F445" t="s">
        <v>1882</v>
      </c>
      <c r="G445" t="s">
        <v>34</v>
      </c>
      <c r="H445" t="s">
        <v>1885</v>
      </c>
      <c r="I445" t="s">
        <v>19</v>
      </c>
      <c r="J445" t="s">
        <v>190</v>
      </c>
      <c r="K445" t="s">
        <v>28</v>
      </c>
      <c r="L445" t="s">
        <v>45</v>
      </c>
      <c r="M445" t="s">
        <v>23</v>
      </c>
      <c r="N445">
        <v>41981</v>
      </c>
      <c r="O445">
        <v>1680</v>
      </c>
      <c r="P445">
        <v>4097</v>
      </c>
      <c r="Q445">
        <v>2417</v>
      </c>
      <c r="R445">
        <v>47</v>
      </c>
      <c r="S445">
        <v>192559</v>
      </c>
      <c r="T445">
        <v>0.04</v>
      </c>
      <c r="U445">
        <v>7702.3600000000006</v>
      </c>
      <c r="V445">
        <v>184856.64</v>
      </c>
      <c r="W445">
        <v>899</v>
      </c>
      <c r="X445">
        <v>185755.64</v>
      </c>
    </row>
    <row r="446" spans="1:24" x14ac:dyDescent="0.25">
      <c r="A446" t="s">
        <v>1268</v>
      </c>
      <c r="B446" t="s">
        <v>408</v>
      </c>
      <c r="C446" t="s">
        <v>158</v>
      </c>
      <c r="D446" t="s">
        <v>1882</v>
      </c>
      <c r="E446">
        <v>44169</v>
      </c>
      <c r="F446" t="s">
        <v>1882</v>
      </c>
      <c r="G446" t="s">
        <v>18</v>
      </c>
      <c r="H446" t="s">
        <v>1885</v>
      </c>
      <c r="I446" t="s">
        <v>26</v>
      </c>
      <c r="J446" t="s">
        <v>130</v>
      </c>
      <c r="K446" t="s">
        <v>28</v>
      </c>
      <c r="L446" t="s">
        <v>22</v>
      </c>
      <c r="M446" t="s">
        <v>23</v>
      </c>
      <c r="N446">
        <v>41978</v>
      </c>
      <c r="O446">
        <v>1495</v>
      </c>
      <c r="P446">
        <v>3476</v>
      </c>
      <c r="Q446">
        <v>1981</v>
      </c>
      <c r="R446">
        <v>8</v>
      </c>
      <c r="S446">
        <v>27808</v>
      </c>
      <c r="T446">
        <v>7.0000000000000007E-2</v>
      </c>
      <c r="U446">
        <v>1946.5600000000002</v>
      </c>
      <c r="V446">
        <v>25861.439999999999</v>
      </c>
      <c r="W446">
        <v>822.00000000000011</v>
      </c>
      <c r="X446">
        <v>26683.439999999999</v>
      </c>
    </row>
    <row r="447" spans="1:24" x14ac:dyDescent="0.25">
      <c r="A447" t="s">
        <v>1269</v>
      </c>
      <c r="B447" t="s">
        <v>620</v>
      </c>
      <c r="C447" t="s">
        <v>95</v>
      </c>
      <c r="D447" t="s">
        <v>1834</v>
      </c>
      <c r="E447">
        <v>44170</v>
      </c>
      <c r="F447" t="s">
        <v>1899</v>
      </c>
      <c r="G447" t="s">
        <v>39</v>
      </c>
      <c r="H447" t="s">
        <v>1897</v>
      </c>
      <c r="I447" t="s">
        <v>26</v>
      </c>
      <c r="J447" t="s">
        <v>279</v>
      </c>
      <c r="K447" t="s">
        <v>28</v>
      </c>
      <c r="L447" t="s">
        <v>22</v>
      </c>
      <c r="M447" t="s">
        <v>69</v>
      </c>
      <c r="N447">
        <v>41979</v>
      </c>
      <c r="O447">
        <v>225</v>
      </c>
      <c r="P447">
        <v>369</v>
      </c>
      <c r="Q447">
        <v>144</v>
      </c>
      <c r="R447">
        <v>41</v>
      </c>
      <c r="S447">
        <v>15129</v>
      </c>
      <c r="T447">
        <v>0.08</v>
      </c>
      <c r="U447">
        <v>1210.32</v>
      </c>
      <c r="V447">
        <v>13918.68</v>
      </c>
      <c r="W447">
        <v>250</v>
      </c>
      <c r="X447">
        <v>14168.68</v>
      </c>
    </row>
    <row r="448" spans="1:24" x14ac:dyDescent="0.25">
      <c r="A448" t="s">
        <v>1270</v>
      </c>
      <c r="B448" t="s">
        <v>619</v>
      </c>
      <c r="C448" t="s">
        <v>388</v>
      </c>
      <c r="D448" t="s">
        <v>1834</v>
      </c>
      <c r="E448">
        <v>44171</v>
      </c>
      <c r="F448" t="s">
        <v>1899</v>
      </c>
      <c r="G448" t="s">
        <v>25</v>
      </c>
      <c r="H448" t="s">
        <v>1892</v>
      </c>
      <c r="I448" t="s">
        <v>40</v>
      </c>
      <c r="J448" t="s">
        <v>608</v>
      </c>
      <c r="K448" t="s">
        <v>28</v>
      </c>
      <c r="L448" t="s">
        <v>22</v>
      </c>
      <c r="M448" t="s">
        <v>69</v>
      </c>
      <c r="N448">
        <v>41981</v>
      </c>
      <c r="O448">
        <v>182</v>
      </c>
      <c r="P448">
        <v>284</v>
      </c>
      <c r="Q448">
        <v>102</v>
      </c>
      <c r="R448">
        <v>21</v>
      </c>
      <c r="S448">
        <v>5964</v>
      </c>
      <c r="T448">
        <v>0.01</v>
      </c>
      <c r="U448">
        <v>59.64</v>
      </c>
      <c r="V448">
        <v>5904.36</v>
      </c>
      <c r="W448">
        <v>544</v>
      </c>
      <c r="X448">
        <v>6448.36</v>
      </c>
    </row>
    <row r="449" spans="1:24" x14ac:dyDescent="0.25">
      <c r="A449" t="s">
        <v>1271</v>
      </c>
      <c r="B449" t="s">
        <v>617</v>
      </c>
      <c r="C449" t="s">
        <v>618</v>
      </c>
      <c r="D449" t="s">
        <v>1834</v>
      </c>
      <c r="E449">
        <v>44173</v>
      </c>
      <c r="F449" t="s">
        <v>1899</v>
      </c>
      <c r="G449" t="s">
        <v>34</v>
      </c>
      <c r="H449" t="s">
        <v>1894</v>
      </c>
      <c r="I449" t="s">
        <v>35</v>
      </c>
      <c r="J449" t="s">
        <v>1919</v>
      </c>
      <c r="K449" t="s">
        <v>28</v>
      </c>
      <c r="L449" t="s">
        <v>22</v>
      </c>
      <c r="M449" t="s">
        <v>23</v>
      </c>
      <c r="N449">
        <v>41983</v>
      </c>
      <c r="O449">
        <v>17883</v>
      </c>
      <c r="P449">
        <v>41588</v>
      </c>
      <c r="Q449">
        <v>23705</v>
      </c>
      <c r="R449">
        <v>4</v>
      </c>
      <c r="S449">
        <v>166352</v>
      </c>
      <c r="T449">
        <v>0.03</v>
      </c>
      <c r="U449">
        <v>4990.5599999999995</v>
      </c>
      <c r="V449">
        <v>161361.44</v>
      </c>
      <c r="W449">
        <v>1137</v>
      </c>
      <c r="X449">
        <v>162498.44</v>
      </c>
    </row>
    <row r="450" spans="1:24" x14ac:dyDescent="0.25">
      <c r="A450" t="s">
        <v>1272</v>
      </c>
      <c r="B450" t="s">
        <v>395</v>
      </c>
      <c r="C450" t="s">
        <v>119</v>
      </c>
      <c r="D450" t="s">
        <v>1834</v>
      </c>
      <c r="E450">
        <v>44174</v>
      </c>
      <c r="F450" t="s">
        <v>1899</v>
      </c>
      <c r="G450" t="s">
        <v>25</v>
      </c>
      <c r="H450" t="s">
        <v>1889</v>
      </c>
      <c r="I450" t="s">
        <v>26</v>
      </c>
      <c r="J450" t="s">
        <v>386</v>
      </c>
      <c r="K450" t="s">
        <v>28</v>
      </c>
      <c r="L450" t="s">
        <v>22</v>
      </c>
      <c r="M450" t="s">
        <v>23</v>
      </c>
      <c r="N450">
        <v>41984</v>
      </c>
      <c r="O450">
        <v>1239</v>
      </c>
      <c r="P450">
        <v>1998</v>
      </c>
      <c r="Q450">
        <v>759</v>
      </c>
      <c r="R450">
        <v>48</v>
      </c>
      <c r="S450">
        <v>95904</v>
      </c>
      <c r="T450">
        <v>0.01</v>
      </c>
      <c r="U450">
        <v>959.04</v>
      </c>
      <c r="V450">
        <v>94944.960000000006</v>
      </c>
      <c r="W450">
        <v>577</v>
      </c>
      <c r="X450">
        <v>95521.96</v>
      </c>
    </row>
    <row r="451" spans="1:24" x14ac:dyDescent="0.25">
      <c r="A451" t="s">
        <v>1273</v>
      </c>
      <c r="B451" t="s">
        <v>1938</v>
      </c>
      <c r="C451" t="s">
        <v>1874</v>
      </c>
      <c r="D451" t="s">
        <v>1834</v>
      </c>
      <c r="E451">
        <v>44175</v>
      </c>
      <c r="F451" t="s">
        <v>1899</v>
      </c>
      <c r="G451" t="s">
        <v>39</v>
      </c>
      <c r="H451" t="s">
        <v>1888</v>
      </c>
      <c r="I451" t="s">
        <v>40</v>
      </c>
      <c r="J451" t="s">
        <v>112</v>
      </c>
      <c r="K451" t="s">
        <v>28</v>
      </c>
      <c r="L451" t="s">
        <v>45</v>
      </c>
      <c r="M451" t="s">
        <v>23</v>
      </c>
      <c r="N451">
        <v>41984</v>
      </c>
      <c r="O451">
        <v>419.00000000000006</v>
      </c>
      <c r="P451">
        <v>1023</v>
      </c>
      <c r="Q451">
        <v>604</v>
      </c>
      <c r="R451">
        <v>46</v>
      </c>
      <c r="S451">
        <v>47058</v>
      </c>
      <c r="T451">
        <v>0.01</v>
      </c>
      <c r="U451">
        <v>470.58</v>
      </c>
      <c r="V451">
        <v>46587.42</v>
      </c>
      <c r="W451">
        <v>468</v>
      </c>
      <c r="X451">
        <v>47055.42</v>
      </c>
    </row>
    <row r="452" spans="1:24" x14ac:dyDescent="0.25">
      <c r="A452" t="s">
        <v>1274</v>
      </c>
      <c r="B452" t="s">
        <v>616</v>
      </c>
      <c r="C452" t="s">
        <v>1844</v>
      </c>
      <c r="D452" t="s">
        <v>1834</v>
      </c>
      <c r="E452">
        <v>44175</v>
      </c>
      <c r="F452" t="s">
        <v>1899</v>
      </c>
      <c r="G452" t="s">
        <v>39</v>
      </c>
      <c r="H452" t="s">
        <v>1891</v>
      </c>
      <c r="I452" t="s">
        <v>19</v>
      </c>
      <c r="J452" t="s">
        <v>384</v>
      </c>
      <c r="K452" t="s">
        <v>21</v>
      </c>
      <c r="L452" t="s">
        <v>45</v>
      </c>
      <c r="M452" t="s">
        <v>23</v>
      </c>
      <c r="N452">
        <v>41985</v>
      </c>
      <c r="O452">
        <v>187</v>
      </c>
      <c r="P452">
        <v>811.99999999999989</v>
      </c>
      <c r="Q452">
        <v>624.99999999999989</v>
      </c>
      <c r="R452">
        <v>11</v>
      </c>
      <c r="S452">
        <v>8931.9999999999982</v>
      </c>
      <c r="T452">
        <v>0.06</v>
      </c>
      <c r="U452">
        <v>535.91999999999985</v>
      </c>
      <c r="V452">
        <v>8396.0799999999981</v>
      </c>
      <c r="W452">
        <v>283</v>
      </c>
      <c r="X452">
        <v>8679.0799999999981</v>
      </c>
    </row>
    <row r="453" spans="1:24" x14ac:dyDescent="0.25">
      <c r="A453" t="s">
        <v>1275</v>
      </c>
      <c r="B453" t="s">
        <v>238</v>
      </c>
      <c r="C453" t="s">
        <v>1900</v>
      </c>
      <c r="D453" t="s">
        <v>1882</v>
      </c>
      <c r="E453">
        <v>44178</v>
      </c>
      <c r="F453" t="s">
        <v>1882</v>
      </c>
      <c r="G453" t="s">
        <v>39</v>
      </c>
      <c r="H453" t="s">
        <v>1886</v>
      </c>
      <c r="I453" t="s">
        <v>35</v>
      </c>
      <c r="J453" t="s">
        <v>63</v>
      </c>
      <c r="K453" t="s">
        <v>28</v>
      </c>
      <c r="L453" t="s">
        <v>22</v>
      </c>
      <c r="M453" t="s">
        <v>23</v>
      </c>
      <c r="N453">
        <v>41988</v>
      </c>
      <c r="O453">
        <v>459</v>
      </c>
      <c r="P453">
        <v>728</v>
      </c>
      <c r="Q453">
        <v>269</v>
      </c>
      <c r="R453">
        <v>36</v>
      </c>
      <c r="S453">
        <v>26208</v>
      </c>
      <c r="T453">
        <v>0.05</v>
      </c>
      <c r="U453">
        <v>1310.4000000000001</v>
      </c>
      <c r="V453">
        <v>24897.599999999999</v>
      </c>
      <c r="W453">
        <v>1115</v>
      </c>
      <c r="X453">
        <v>26012.6</v>
      </c>
    </row>
    <row r="454" spans="1:24" x14ac:dyDescent="0.25">
      <c r="A454" t="s">
        <v>1276</v>
      </c>
      <c r="B454" t="s">
        <v>615</v>
      </c>
      <c r="C454" t="s">
        <v>153</v>
      </c>
      <c r="D454" t="s">
        <v>1834</v>
      </c>
      <c r="E454">
        <v>44181</v>
      </c>
      <c r="F454" t="s">
        <v>1899</v>
      </c>
      <c r="G454" t="s">
        <v>39</v>
      </c>
      <c r="H454" t="s">
        <v>1892</v>
      </c>
      <c r="I454" t="s">
        <v>26</v>
      </c>
      <c r="J454" t="s">
        <v>345</v>
      </c>
      <c r="K454" t="s">
        <v>28</v>
      </c>
      <c r="L454" t="s">
        <v>22</v>
      </c>
      <c r="M454" t="s">
        <v>23</v>
      </c>
      <c r="N454">
        <v>41991</v>
      </c>
      <c r="O454">
        <v>218.00000000000003</v>
      </c>
      <c r="P454">
        <v>352</v>
      </c>
      <c r="Q454">
        <v>133.99999999999997</v>
      </c>
      <c r="R454">
        <v>23</v>
      </c>
      <c r="S454">
        <v>8096</v>
      </c>
      <c r="T454">
        <v>7.0000000000000007E-2</v>
      </c>
      <c r="U454">
        <v>566.72</v>
      </c>
      <c r="V454">
        <v>7529.28</v>
      </c>
      <c r="W454">
        <v>683</v>
      </c>
      <c r="X454">
        <v>8212.2799999999988</v>
      </c>
    </row>
    <row r="455" spans="1:24" x14ac:dyDescent="0.25">
      <c r="A455" t="s">
        <v>1277</v>
      </c>
      <c r="B455" t="s">
        <v>614</v>
      </c>
      <c r="C455" t="s">
        <v>1838</v>
      </c>
      <c r="D455" t="s">
        <v>1834</v>
      </c>
      <c r="E455">
        <v>44187</v>
      </c>
      <c r="F455" t="s">
        <v>1899</v>
      </c>
      <c r="G455" t="s">
        <v>39</v>
      </c>
      <c r="H455" t="s">
        <v>1892</v>
      </c>
      <c r="I455" t="s">
        <v>26</v>
      </c>
      <c r="J455" t="s">
        <v>365</v>
      </c>
      <c r="K455" t="s">
        <v>28</v>
      </c>
      <c r="L455" t="s">
        <v>29</v>
      </c>
      <c r="M455" t="s">
        <v>23</v>
      </c>
      <c r="N455">
        <v>41996</v>
      </c>
      <c r="O455">
        <v>92</v>
      </c>
      <c r="P455">
        <v>181</v>
      </c>
      <c r="Q455">
        <v>89</v>
      </c>
      <c r="R455">
        <v>48</v>
      </c>
      <c r="S455">
        <v>8688</v>
      </c>
      <c r="T455">
        <v>0.1</v>
      </c>
      <c r="U455">
        <v>868.80000000000007</v>
      </c>
      <c r="V455">
        <v>7819.2</v>
      </c>
      <c r="W455">
        <v>156</v>
      </c>
      <c r="X455">
        <v>7975.2</v>
      </c>
    </row>
    <row r="456" spans="1:24" x14ac:dyDescent="0.25">
      <c r="A456" t="s">
        <v>1278</v>
      </c>
      <c r="B456" t="s">
        <v>613</v>
      </c>
      <c r="C456" t="s">
        <v>65</v>
      </c>
      <c r="D456" t="s">
        <v>1834</v>
      </c>
      <c r="E456">
        <v>44190</v>
      </c>
      <c r="F456" t="s">
        <v>1899</v>
      </c>
      <c r="G456" t="s">
        <v>25</v>
      </c>
      <c r="H456" t="s">
        <v>1894</v>
      </c>
      <c r="I456" t="s">
        <v>26</v>
      </c>
      <c r="J456" t="s">
        <v>145</v>
      </c>
      <c r="K456" t="s">
        <v>21</v>
      </c>
      <c r="L456" t="s">
        <v>215</v>
      </c>
      <c r="M456" t="s">
        <v>23</v>
      </c>
      <c r="N456">
        <v>42000</v>
      </c>
      <c r="O456">
        <v>21600</v>
      </c>
      <c r="P456">
        <v>44999</v>
      </c>
      <c r="Q456">
        <v>23399</v>
      </c>
      <c r="R456">
        <v>10</v>
      </c>
      <c r="S456">
        <v>449990</v>
      </c>
      <c r="T456">
        <v>0.01</v>
      </c>
      <c r="U456">
        <v>4499.9000000000005</v>
      </c>
      <c r="V456">
        <v>445490.1</v>
      </c>
      <c r="W456">
        <v>2449</v>
      </c>
      <c r="X456">
        <v>447939.1</v>
      </c>
    </row>
    <row r="457" spans="1:24" x14ac:dyDescent="0.25">
      <c r="A457" t="s">
        <v>1279</v>
      </c>
      <c r="B457" t="s">
        <v>560</v>
      </c>
      <c r="C457" t="s">
        <v>1872</v>
      </c>
      <c r="D457" t="s">
        <v>1882</v>
      </c>
      <c r="E457">
        <v>44191</v>
      </c>
      <c r="F457" t="s">
        <v>1882</v>
      </c>
      <c r="G457" t="s">
        <v>25</v>
      </c>
      <c r="H457" t="s">
        <v>1886</v>
      </c>
      <c r="I457" t="s">
        <v>35</v>
      </c>
      <c r="J457" t="s">
        <v>88</v>
      </c>
      <c r="K457" t="s">
        <v>28</v>
      </c>
      <c r="L457" t="s">
        <v>29</v>
      </c>
      <c r="M457" t="s">
        <v>23</v>
      </c>
      <c r="N457">
        <v>42002</v>
      </c>
      <c r="O457">
        <v>160</v>
      </c>
      <c r="P457">
        <v>262</v>
      </c>
      <c r="Q457">
        <v>102</v>
      </c>
      <c r="R457">
        <v>37</v>
      </c>
      <c r="S457">
        <v>9694</v>
      </c>
      <c r="T457">
        <v>0.01</v>
      </c>
      <c r="U457">
        <v>96.94</v>
      </c>
      <c r="V457">
        <v>9597.06</v>
      </c>
      <c r="W457">
        <v>80</v>
      </c>
      <c r="X457">
        <v>9677.06</v>
      </c>
    </row>
    <row r="458" spans="1:24" x14ac:dyDescent="0.25">
      <c r="A458" t="s">
        <v>1280</v>
      </c>
      <c r="B458" t="s">
        <v>612</v>
      </c>
      <c r="C458" t="s">
        <v>223</v>
      </c>
      <c r="D458" t="s">
        <v>1834</v>
      </c>
      <c r="E458">
        <v>44191</v>
      </c>
      <c r="F458" t="s">
        <v>1899</v>
      </c>
      <c r="G458" t="s">
        <v>34</v>
      </c>
      <c r="H458" t="s">
        <v>1893</v>
      </c>
      <c r="I458" t="s">
        <v>35</v>
      </c>
      <c r="J458" t="s">
        <v>156</v>
      </c>
      <c r="K458" t="s">
        <v>28</v>
      </c>
      <c r="L458" t="s">
        <v>22</v>
      </c>
      <c r="M458" t="s">
        <v>23</v>
      </c>
      <c r="N458">
        <v>42002</v>
      </c>
      <c r="O458">
        <v>352</v>
      </c>
      <c r="P458">
        <v>568</v>
      </c>
      <c r="Q458">
        <v>216</v>
      </c>
      <c r="R458">
        <v>42</v>
      </c>
      <c r="S458">
        <v>23856</v>
      </c>
      <c r="T458">
        <v>0.05</v>
      </c>
      <c r="U458">
        <v>1192.8</v>
      </c>
      <c r="V458">
        <v>22663.200000000001</v>
      </c>
      <c r="W458">
        <v>139</v>
      </c>
      <c r="X458">
        <v>22802.2</v>
      </c>
    </row>
    <row r="459" spans="1:24" x14ac:dyDescent="0.25">
      <c r="A459" t="s">
        <v>1281</v>
      </c>
      <c r="B459" t="s">
        <v>140</v>
      </c>
      <c r="C459" t="s">
        <v>1850</v>
      </c>
      <c r="D459" t="s">
        <v>1834</v>
      </c>
      <c r="E459">
        <v>44192</v>
      </c>
      <c r="F459" t="s">
        <v>1899</v>
      </c>
      <c r="G459" t="s">
        <v>34</v>
      </c>
      <c r="H459" t="s">
        <v>1894</v>
      </c>
      <c r="I459" t="s">
        <v>51</v>
      </c>
      <c r="J459" t="s">
        <v>37</v>
      </c>
      <c r="K459" t="s">
        <v>28</v>
      </c>
      <c r="L459" t="s">
        <v>22</v>
      </c>
      <c r="M459" t="s">
        <v>69</v>
      </c>
      <c r="N459">
        <v>42001</v>
      </c>
      <c r="O459">
        <v>159</v>
      </c>
      <c r="P459">
        <v>261</v>
      </c>
      <c r="Q459">
        <v>102</v>
      </c>
      <c r="R459">
        <v>37</v>
      </c>
      <c r="S459">
        <v>9657</v>
      </c>
      <c r="T459">
        <v>0.09</v>
      </c>
      <c r="U459">
        <v>869.13</v>
      </c>
      <c r="V459">
        <v>8787.8700000000008</v>
      </c>
      <c r="W459">
        <v>50</v>
      </c>
      <c r="X459">
        <v>8837.8700000000008</v>
      </c>
    </row>
    <row r="460" spans="1:24" x14ac:dyDescent="0.25">
      <c r="A460" t="s">
        <v>811</v>
      </c>
      <c r="B460" t="s">
        <v>217</v>
      </c>
      <c r="C460" t="s">
        <v>1930</v>
      </c>
      <c r="D460" t="s">
        <v>1834</v>
      </c>
      <c r="E460">
        <v>44192</v>
      </c>
      <c r="F460" t="s">
        <v>1899</v>
      </c>
      <c r="G460" t="s">
        <v>34</v>
      </c>
      <c r="H460" t="s">
        <v>1896</v>
      </c>
      <c r="I460" t="s">
        <v>35</v>
      </c>
      <c r="J460" t="s">
        <v>130</v>
      </c>
      <c r="K460" t="s">
        <v>28</v>
      </c>
      <c r="L460" t="s">
        <v>22</v>
      </c>
      <c r="M460" t="s">
        <v>23</v>
      </c>
      <c r="N460">
        <v>42000</v>
      </c>
      <c r="O460">
        <v>1495</v>
      </c>
      <c r="P460">
        <v>3476</v>
      </c>
      <c r="Q460">
        <v>1981</v>
      </c>
      <c r="R460">
        <v>10</v>
      </c>
      <c r="S460">
        <v>34760</v>
      </c>
      <c r="T460">
        <v>0.03</v>
      </c>
      <c r="U460">
        <v>1042.8</v>
      </c>
      <c r="V460">
        <v>33717.199999999997</v>
      </c>
      <c r="W460">
        <v>822.00000000000011</v>
      </c>
      <c r="X460">
        <v>34539.199999999997</v>
      </c>
    </row>
    <row r="461" spans="1:24" x14ac:dyDescent="0.25">
      <c r="A461" t="s">
        <v>812</v>
      </c>
      <c r="B461" t="s">
        <v>217</v>
      </c>
      <c r="C461" t="s">
        <v>1930</v>
      </c>
      <c r="D461" t="s">
        <v>1834</v>
      </c>
      <c r="E461">
        <v>44192</v>
      </c>
      <c r="F461" t="s">
        <v>1899</v>
      </c>
      <c r="G461" t="s">
        <v>34</v>
      </c>
      <c r="H461" t="s">
        <v>1896</v>
      </c>
      <c r="I461" t="s">
        <v>35</v>
      </c>
      <c r="J461" t="s">
        <v>229</v>
      </c>
      <c r="K461" t="s">
        <v>28</v>
      </c>
      <c r="L461" t="s">
        <v>29</v>
      </c>
      <c r="M461" t="s">
        <v>23</v>
      </c>
      <c r="N461">
        <v>42002</v>
      </c>
      <c r="O461">
        <v>231</v>
      </c>
      <c r="P461">
        <v>378</v>
      </c>
      <c r="Q461">
        <v>147</v>
      </c>
      <c r="R461">
        <v>41</v>
      </c>
      <c r="S461">
        <v>15498</v>
      </c>
      <c r="T461">
        <v>0.02</v>
      </c>
      <c r="U461">
        <v>309.95999999999998</v>
      </c>
      <c r="V461">
        <v>15188.04</v>
      </c>
      <c r="W461">
        <v>71</v>
      </c>
      <c r="X461">
        <v>15259.04</v>
      </c>
    </row>
    <row r="462" spans="1:24" x14ac:dyDescent="0.25">
      <c r="A462" t="s">
        <v>1282</v>
      </c>
      <c r="B462" t="s">
        <v>433</v>
      </c>
      <c r="C462" t="s">
        <v>1836</v>
      </c>
      <c r="D462" t="s">
        <v>1834</v>
      </c>
      <c r="E462">
        <v>44193</v>
      </c>
      <c r="F462" t="s">
        <v>1899</v>
      </c>
      <c r="G462" t="s">
        <v>25</v>
      </c>
      <c r="H462" t="s">
        <v>1889</v>
      </c>
      <c r="I462" t="s">
        <v>35</v>
      </c>
      <c r="J462" t="s">
        <v>609</v>
      </c>
      <c r="K462" t="s">
        <v>28</v>
      </c>
      <c r="L462" t="s">
        <v>22</v>
      </c>
      <c r="M462" t="s">
        <v>23</v>
      </c>
      <c r="N462">
        <v>42003</v>
      </c>
      <c r="O462">
        <v>713</v>
      </c>
      <c r="P462">
        <v>2098</v>
      </c>
      <c r="Q462">
        <v>1385</v>
      </c>
      <c r="R462">
        <v>47</v>
      </c>
      <c r="S462">
        <v>98606</v>
      </c>
      <c r="T462">
        <v>0.01</v>
      </c>
      <c r="U462">
        <v>986.06000000000006</v>
      </c>
      <c r="V462">
        <v>97619.94</v>
      </c>
      <c r="W462">
        <v>542</v>
      </c>
      <c r="X462">
        <v>98161.94</v>
      </c>
    </row>
    <row r="463" spans="1:24" x14ac:dyDescent="0.25">
      <c r="A463" t="s">
        <v>1283</v>
      </c>
      <c r="B463" t="s">
        <v>610</v>
      </c>
      <c r="C463" t="s">
        <v>1838</v>
      </c>
      <c r="D463" t="s">
        <v>1834</v>
      </c>
      <c r="E463">
        <v>44193</v>
      </c>
      <c r="F463" t="s">
        <v>1899</v>
      </c>
      <c r="G463" t="s">
        <v>39</v>
      </c>
      <c r="H463" t="s">
        <v>1892</v>
      </c>
      <c r="I463" t="s">
        <v>40</v>
      </c>
      <c r="J463" t="s">
        <v>611</v>
      </c>
      <c r="K463" t="s">
        <v>28</v>
      </c>
      <c r="L463" t="s">
        <v>22</v>
      </c>
      <c r="M463" t="s">
        <v>23</v>
      </c>
      <c r="N463">
        <v>42001</v>
      </c>
      <c r="O463">
        <v>2218</v>
      </c>
      <c r="P463">
        <v>5410</v>
      </c>
      <c r="Q463">
        <v>3192</v>
      </c>
      <c r="R463">
        <v>5</v>
      </c>
      <c r="S463">
        <v>27050</v>
      </c>
      <c r="T463">
        <v>0.04</v>
      </c>
      <c r="U463">
        <v>1082</v>
      </c>
      <c r="V463">
        <v>25968</v>
      </c>
      <c r="W463">
        <v>1998.9999999999998</v>
      </c>
      <c r="X463">
        <v>27967</v>
      </c>
    </row>
    <row r="464" spans="1:24" x14ac:dyDescent="0.25">
      <c r="A464" t="s">
        <v>1284</v>
      </c>
      <c r="B464" t="s">
        <v>489</v>
      </c>
      <c r="C464" t="s">
        <v>110</v>
      </c>
      <c r="D464" t="s">
        <v>1834</v>
      </c>
      <c r="E464">
        <v>44195</v>
      </c>
      <c r="F464" t="s">
        <v>1899</v>
      </c>
      <c r="G464" t="s">
        <v>34</v>
      </c>
      <c r="H464" t="s">
        <v>1896</v>
      </c>
      <c r="I464" t="s">
        <v>40</v>
      </c>
      <c r="J464" t="s">
        <v>608</v>
      </c>
      <c r="K464" t="s">
        <v>28</v>
      </c>
      <c r="L464" t="s">
        <v>22</v>
      </c>
      <c r="M464" t="s">
        <v>23</v>
      </c>
      <c r="N464">
        <v>42004</v>
      </c>
      <c r="O464">
        <v>182</v>
      </c>
      <c r="P464">
        <v>284</v>
      </c>
      <c r="Q464">
        <v>102</v>
      </c>
      <c r="R464">
        <v>27</v>
      </c>
      <c r="S464">
        <v>7668</v>
      </c>
      <c r="T464">
        <v>0.03</v>
      </c>
      <c r="U464">
        <v>230.04</v>
      </c>
      <c r="V464">
        <v>7437.96</v>
      </c>
      <c r="W464">
        <v>544</v>
      </c>
      <c r="X464">
        <v>7981.96</v>
      </c>
    </row>
    <row r="465" spans="1:24" x14ac:dyDescent="0.25">
      <c r="A465" t="s">
        <v>1285</v>
      </c>
      <c r="B465" t="s">
        <v>449</v>
      </c>
      <c r="C465" t="s">
        <v>1883</v>
      </c>
      <c r="D465" t="s">
        <v>1882</v>
      </c>
      <c r="E465">
        <v>44197</v>
      </c>
      <c r="F465" t="s">
        <v>1882</v>
      </c>
      <c r="G465" t="s">
        <v>34</v>
      </c>
      <c r="H465" t="s">
        <v>1886</v>
      </c>
      <c r="I465" t="s">
        <v>40</v>
      </c>
      <c r="J465" t="s">
        <v>569</v>
      </c>
      <c r="K465" t="s">
        <v>28</v>
      </c>
      <c r="L465" t="s">
        <v>45</v>
      </c>
      <c r="M465" t="s">
        <v>23</v>
      </c>
      <c r="N465">
        <v>42007</v>
      </c>
      <c r="O465">
        <v>287</v>
      </c>
      <c r="P465">
        <v>684</v>
      </c>
      <c r="Q465">
        <v>397</v>
      </c>
      <c r="R465">
        <v>35</v>
      </c>
      <c r="S465">
        <v>23940</v>
      </c>
      <c r="T465">
        <v>0.01</v>
      </c>
      <c r="U465">
        <v>239.4</v>
      </c>
      <c r="V465">
        <v>23700.6</v>
      </c>
      <c r="W465">
        <v>442</v>
      </c>
      <c r="X465">
        <v>24142.6</v>
      </c>
    </row>
    <row r="466" spans="1:24" x14ac:dyDescent="0.25">
      <c r="A466" t="s">
        <v>1286</v>
      </c>
      <c r="B466" t="s">
        <v>443</v>
      </c>
      <c r="C466" t="s">
        <v>1846</v>
      </c>
      <c r="D466" t="s">
        <v>1834</v>
      </c>
      <c r="E466">
        <v>44198</v>
      </c>
      <c r="F466" t="s">
        <v>1899</v>
      </c>
      <c r="G466" t="s">
        <v>39</v>
      </c>
      <c r="H466" t="s">
        <v>1892</v>
      </c>
      <c r="I466" t="s">
        <v>19</v>
      </c>
      <c r="J466" t="s">
        <v>267</v>
      </c>
      <c r="K466" t="s">
        <v>21</v>
      </c>
      <c r="L466" t="s">
        <v>22</v>
      </c>
      <c r="M466" t="s">
        <v>23</v>
      </c>
      <c r="N466">
        <v>42008</v>
      </c>
      <c r="O466">
        <v>1978</v>
      </c>
      <c r="P466">
        <v>4599</v>
      </c>
      <c r="Q466">
        <v>2621</v>
      </c>
      <c r="R466">
        <v>50</v>
      </c>
      <c r="S466">
        <v>229950</v>
      </c>
      <c r="T466">
        <v>0</v>
      </c>
      <c r="U466">
        <v>0</v>
      </c>
      <c r="V466">
        <v>229950</v>
      </c>
      <c r="W466">
        <v>499</v>
      </c>
      <c r="X466">
        <v>230449</v>
      </c>
    </row>
    <row r="467" spans="1:24" x14ac:dyDescent="0.25">
      <c r="A467" t="s">
        <v>1287</v>
      </c>
      <c r="B467" t="s">
        <v>81</v>
      </c>
      <c r="C467" t="s">
        <v>1924</v>
      </c>
      <c r="D467" t="s">
        <v>1834</v>
      </c>
      <c r="E467">
        <v>44198</v>
      </c>
      <c r="F467" t="s">
        <v>1899</v>
      </c>
      <c r="G467" t="s">
        <v>18</v>
      </c>
      <c r="H467" t="s">
        <v>1894</v>
      </c>
      <c r="I467" t="s">
        <v>26</v>
      </c>
      <c r="J467" t="s">
        <v>139</v>
      </c>
      <c r="K467" t="s">
        <v>28</v>
      </c>
      <c r="L467" t="s">
        <v>29</v>
      </c>
      <c r="M467" t="s">
        <v>23</v>
      </c>
      <c r="N467">
        <v>42008</v>
      </c>
      <c r="O467">
        <v>268</v>
      </c>
      <c r="P467">
        <v>608</v>
      </c>
      <c r="Q467">
        <v>340</v>
      </c>
      <c r="R467">
        <v>30</v>
      </c>
      <c r="S467">
        <v>18240</v>
      </c>
      <c r="T467">
        <v>0.04</v>
      </c>
      <c r="U467">
        <v>729.6</v>
      </c>
      <c r="V467">
        <v>17510.400000000001</v>
      </c>
      <c r="W467">
        <v>117</v>
      </c>
      <c r="X467">
        <v>17627.400000000001</v>
      </c>
    </row>
    <row r="468" spans="1:24" x14ac:dyDescent="0.25">
      <c r="A468" t="s">
        <v>1288</v>
      </c>
      <c r="B468" t="s">
        <v>224</v>
      </c>
      <c r="C468" t="s">
        <v>1875</v>
      </c>
      <c r="D468" t="s">
        <v>1882</v>
      </c>
      <c r="E468">
        <v>44203</v>
      </c>
      <c r="F468" t="s">
        <v>1882</v>
      </c>
      <c r="G468" t="s">
        <v>39</v>
      </c>
      <c r="H468" t="s">
        <v>1885</v>
      </c>
      <c r="I468" t="s">
        <v>26</v>
      </c>
      <c r="J468" t="s">
        <v>250</v>
      </c>
      <c r="K468" t="s">
        <v>28</v>
      </c>
      <c r="L468" t="s">
        <v>22</v>
      </c>
      <c r="M468" t="s">
        <v>23</v>
      </c>
      <c r="N468">
        <v>42013</v>
      </c>
      <c r="O468">
        <v>533</v>
      </c>
      <c r="P468">
        <v>860</v>
      </c>
      <c r="Q468">
        <v>327</v>
      </c>
      <c r="R468">
        <v>48</v>
      </c>
      <c r="S468">
        <v>41280</v>
      </c>
      <c r="T468">
        <v>0.02</v>
      </c>
      <c r="U468">
        <v>825.6</v>
      </c>
      <c r="V468">
        <v>40454.400000000001</v>
      </c>
      <c r="W468">
        <v>619</v>
      </c>
      <c r="X468">
        <v>41073.4</v>
      </c>
    </row>
    <row r="469" spans="1:24" x14ac:dyDescent="0.25">
      <c r="A469" t="s">
        <v>1289</v>
      </c>
      <c r="B469" t="s">
        <v>607</v>
      </c>
      <c r="C469" t="s">
        <v>1842</v>
      </c>
      <c r="D469" t="s">
        <v>1834</v>
      </c>
      <c r="E469">
        <v>44203</v>
      </c>
      <c r="F469" t="s">
        <v>1899</v>
      </c>
      <c r="G469" t="s">
        <v>25</v>
      </c>
      <c r="H469" t="s">
        <v>1893</v>
      </c>
      <c r="I469" t="s">
        <v>40</v>
      </c>
      <c r="J469" t="s">
        <v>202</v>
      </c>
      <c r="K469" t="s">
        <v>28</v>
      </c>
      <c r="L469" t="s">
        <v>22</v>
      </c>
      <c r="M469" t="s">
        <v>69</v>
      </c>
      <c r="N469">
        <v>42013</v>
      </c>
      <c r="O469">
        <v>446</v>
      </c>
      <c r="P469">
        <v>1089</v>
      </c>
      <c r="Q469">
        <v>643</v>
      </c>
      <c r="R469">
        <v>37</v>
      </c>
      <c r="S469">
        <v>40293</v>
      </c>
      <c r="T469">
        <v>0</v>
      </c>
      <c r="U469">
        <v>0</v>
      </c>
      <c r="V469">
        <v>40293</v>
      </c>
      <c r="W469">
        <v>450</v>
      </c>
      <c r="X469">
        <v>40743</v>
      </c>
    </row>
    <row r="470" spans="1:24" x14ac:dyDescent="0.25">
      <c r="A470" t="s">
        <v>1290</v>
      </c>
      <c r="B470" t="s">
        <v>606</v>
      </c>
      <c r="C470" t="s">
        <v>1914</v>
      </c>
      <c r="D470" t="s">
        <v>1882</v>
      </c>
      <c r="E470">
        <v>44205</v>
      </c>
      <c r="F470" t="s">
        <v>1882</v>
      </c>
      <c r="G470" t="s">
        <v>25</v>
      </c>
      <c r="H470" t="s">
        <v>1885</v>
      </c>
      <c r="I470" t="s">
        <v>35</v>
      </c>
      <c r="J470" t="s">
        <v>151</v>
      </c>
      <c r="K470" t="s">
        <v>28</v>
      </c>
      <c r="L470" t="s">
        <v>29</v>
      </c>
      <c r="M470" t="s">
        <v>23</v>
      </c>
      <c r="N470">
        <v>42015</v>
      </c>
      <c r="O470">
        <v>87</v>
      </c>
      <c r="P470">
        <v>181</v>
      </c>
      <c r="Q470">
        <v>94</v>
      </c>
      <c r="R470">
        <v>9</v>
      </c>
      <c r="S470">
        <v>1629</v>
      </c>
      <c r="T470">
        <v>0.09</v>
      </c>
      <c r="U470">
        <v>146.60999999999999</v>
      </c>
      <c r="V470">
        <v>1482.39</v>
      </c>
      <c r="W470">
        <v>75</v>
      </c>
      <c r="X470">
        <v>1557.39</v>
      </c>
    </row>
    <row r="471" spans="1:24" x14ac:dyDescent="0.25">
      <c r="A471" t="s">
        <v>1291</v>
      </c>
      <c r="B471" t="s">
        <v>601</v>
      </c>
      <c r="C471" t="s">
        <v>17</v>
      </c>
      <c r="D471" t="s">
        <v>1882</v>
      </c>
      <c r="E471">
        <v>44206</v>
      </c>
      <c r="F471" t="s">
        <v>1882</v>
      </c>
      <c r="G471" t="s">
        <v>18</v>
      </c>
      <c r="H471" t="s">
        <v>1886</v>
      </c>
      <c r="I471" t="s">
        <v>26</v>
      </c>
      <c r="J471" t="s">
        <v>237</v>
      </c>
      <c r="K471" t="s">
        <v>28</v>
      </c>
      <c r="L471" t="s">
        <v>22</v>
      </c>
      <c r="M471" t="s">
        <v>23</v>
      </c>
      <c r="N471">
        <v>42016</v>
      </c>
      <c r="O471">
        <v>1388</v>
      </c>
      <c r="P471">
        <v>2238</v>
      </c>
      <c r="Q471">
        <v>850</v>
      </c>
      <c r="R471">
        <v>50</v>
      </c>
      <c r="S471">
        <v>111900</v>
      </c>
      <c r="T471">
        <v>7.0000000000000007E-2</v>
      </c>
      <c r="U471">
        <v>7833.0000000000009</v>
      </c>
      <c r="V471">
        <v>104067</v>
      </c>
      <c r="W471">
        <v>1510</v>
      </c>
      <c r="X471">
        <v>105577</v>
      </c>
    </row>
    <row r="472" spans="1:24" x14ac:dyDescent="0.25">
      <c r="A472" t="s">
        <v>1292</v>
      </c>
      <c r="B472" t="s">
        <v>605</v>
      </c>
      <c r="C472" t="s">
        <v>206</v>
      </c>
      <c r="D472" t="s">
        <v>1882</v>
      </c>
      <c r="E472">
        <v>44206</v>
      </c>
      <c r="F472" t="s">
        <v>1882</v>
      </c>
      <c r="G472" t="s">
        <v>25</v>
      </c>
      <c r="H472" t="s">
        <v>1885</v>
      </c>
      <c r="I472" t="s">
        <v>19</v>
      </c>
      <c r="J472" t="s">
        <v>317</v>
      </c>
      <c r="K472" t="s">
        <v>28</v>
      </c>
      <c r="L472" t="s">
        <v>29</v>
      </c>
      <c r="M472" t="s">
        <v>23</v>
      </c>
      <c r="N472">
        <v>42014</v>
      </c>
      <c r="O472">
        <v>131</v>
      </c>
      <c r="P472">
        <v>284</v>
      </c>
      <c r="Q472">
        <v>153</v>
      </c>
      <c r="R472">
        <v>21</v>
      </c>
      <c r="S472">
        <v>5964</v>
      </c>
      <c r="T472">
        <v>0</v>
      </c>
      <c r="U472">
        <v>0</v>
      </c>
      <c r="V472">
        <v>5964</v>
      </c>
      <c r="W472">
        <v>93</v>
      </c>
      <c r="X472">
        <v>6057</v>
      </c>
    </row>
    <row r="473" spans="1:24" x14ac:dyDescent="0.25">
      <c r="A473" t="s">
        <v>1293</v>
      </c>
      <c r="B473" t="s">
        <v>603</v>
      </c>
      <c r="C473" t="s">
        <v>71</v>
      </c>
      <c r="D473" t="s">
        <v>1882</v>
      </c>
      <c r="E473">
        <v>44207</v>
      </c>
      <c r="F473" t="s">
        <v>1882</v>
      </c>
      <c r="G473" t="s">
        <v>39</v>
      </c>
      <c r="H473" t="s">
        <v>1885</v>
      </c>
      <c r="I473" t="s">
        <v>40</v>
      </c>
      <c r="J473" t="s">
        <v>171</v>
      </c>
      <c r="K473" t="s">
        <v>21</v>
      </c>
      <c r="L473" t="s">
        <v>45</v>
      </c>
      <c r="M473" t="s">
        <v>23</v>
      </c>
      <c r="N473">
        <v>42016</v>
      </c>
      <c r="O473">
        <v>2018</v>
      </c>
      <c r="P473">
        <v>3540.9999999999995</v>
      </c>
      <c r="Q473">
        <v>1522.9999999999995</v>
      </c>
      <c r="R473">
        <v>1</v>
      </c>
      <c r="S473">
        <v>3540.9999999999995</v>
      </c>
      <c r="T473">
        <v>0</v>
      </c>
      <c r="U473">
        <v>0</v>
      </c>
      <c r="V473">
        <v>3540.9999999999995</v>
      </c>
      <c r="W473">
        <v>199</v>
      </c>
      <c r="X473">
        <v>3739.9999999999995</v>
      </c>
    </row>
    <row r="474" spans="1:24" x14ac:dyDescent="0.25">
      <c r="A474" t="s">
        <v>1294</v>
      </c>
      <c r="B474" t="s">
        <v>604</v>
      </c>
      <c r="C474" t="s">
        <v>91</v>
      </c>
      <c r="D474" t="s">
        <v>1834</v>
      </c>
      <c r="E474">
        <v>44207</v>
      </c>
      <c r="F474" t="s">
        <v>1899</v>
      </c>
      <c r="G474" t="s">
        <v>18</v>
      </c>
      <c r="H474" t="s">
        <v>1895</v>
      </c>
      <c r="I474" t="s">
        <v>40</v>
      </c>
      <c r="J474" t="s">
        <v>179</v>
      </c>
      <c r="K474" t="s">
        <v>28</v>
      </c>
      <c r="L474" t="s">
        <v>29</v>
      </c>
      <c r="M474" t="s">
        <v>23</v>
      </c>
      <c r="N474">
        <v>42017</v>
      </c>
      <c r="O474">
        <v>90</v>
      </c>
      <c r="P474">
        <v>210</v>
      </c>
      <c r="Q474">
        <v>120</v>
      </c>
      <c r="R474">
        <v>23</v>
      </c>
      <c r="S474">
        <v>4830</v>
      </c>
      <c r="T474">
        <v>0.06</v>
      </c>
      <c r="U474">
        <v>289.8</v>
      </c>
      <c r="V474">
        <v>4540.2</v>
      </c>
      <c r="W474">
        <v>70</v>
      </c>
      <c r="X474">
        <v>4610.2</v>
      </c>
    </row>
    <row r="475" spans="1:24" x14ac:dyDescent="0.25">
      <c r="A475" t="s">
        <v>1295</v>
      </c>
      <c r="B475" t="s">
        <v>602</v>
      </c>
      <c r="C475" t="s">
        <v>1930</v>
      </c>
      <c r="D475" t="s">
        <v>1834</v>
      </c>
      <c r="E475">
        <v>44208</v>
      </c>
      <c r="F475" t="s">
        <v>1899</v>
      </c>
      <c r="G475" t="s">
        <v>39</v>
      </c>
      <c r="H475" t="s">
        <v>1896</v>
      </c>
      <c r="I475" t="s">
        <v>40</v>
      </c>
      <c r="J475" t="s">
        <v>156</v>
      </c>
      <c r="K475" t="s">
        <v>28</v>
      </c>
      <c r="L475" t="s">
        <v>22</v>
      </c>
      <c r="M475" t="s">
        <v>23</v>
      </c>
      <c r="N475">
        <v>42018</v>
      </c>
      <c r="O475">
        <v>352</v>
      </c>
      <c r="P475">
        <v>568</v>
      </c>
      <c r="Q475">
        <v>216</v>
      </c>
      <c r="R475">
        <v>18</v>
      </c>
      <c r="S475">
        <v>10224</v>
      </c>
      <c r="T475">
        <v>0.06</v>
      </c>
      <c r="U475">
        <v>613.43999999999994</v>
      </c>
      <c r="V475">
        <v>9610.56</v>
      </c>
      <c r="W475">
        <v>139</v>
      </c>
      <c r="X475">
        <v>9749.56</v>
      </c>
    </row>
    <row r="476" spans="1:24" x14ac:dyDescent="0.25">
      <c r="A476" t="s">
        <v>1296</v>
      </c>
      <c r="B476" t="s">
        <v>447</v>
      </c>
      <c r="C476" t="s">
        <v>153</v>
      </c>
      <c r="D476" t="s">
        <v>1834</v>
      </c>
      <c r="E476">
        <v>44208</v>
      </c>
      <c r="F476" t="s">
        <v>1899</v>
      </c>
      <c r="G476" t="s">
        <v>25</v>
      </c>
      <c r="H476" t="s">
        <v>1892</v>
      </c>
      <c r="I476" t="s">
        <v>51</v>
      </c>
      <c r="J476" t="s">
        <v>281</v>
      </c>
      <c r="K476" t="s">
        <v>28</v>
      </c>
      <c r="L476" t="s">
        <v>29</v>
      </c>
      <c r="M476" t="s">
        <v>23</v>
      </c>
      <c r="N476">
        <v>42017</v>
      </c>
      <c r="O476">
        <v>290</v>
      </c>
      <c r="P476">
        <v>476</v>
      </c>
      <c r="Q476">
        <v>186</v>
      </c>
      <c r="R476">
        <v>42</v>
      </c>
      <c r="S476">
        <v>19992</v>
      </c>
      <c r="T476">
        <v>7.0000000000000007E-2</v>
      </c>
      <c r="U476">
        <v>1399.44</v>
      </c>
      <c r="V476">
        <v>18592.560000000001</v>
      </c>
      <c r="W476">
        <v>88</v>
      </c>
      <c r="X476">
        <v>18680.560000000001</v>
      </c>
    </row>
    <row r="477" spans="1:24" x14ac:dyDescent="0.25">
      <c r="A477" t="s">
        <v>1297</v>
      </c>
      <c r="B477" t="s">
        <v>177</v>
      </c>
      <c r="C477" t="s">
        <v>178</v>
      </c>
      <c r="D477" t="s">
        <v>1882</v>
      </c>
      <c r="E477">
        <v>44209</v>
      </c>
      <c r="F477" t="s">
        <v>1882</v>
      </c>
      <c r="G477" t="s">
        <v>25</v>
      </c>
      <c r="H477" t="s">
        <v>1885</v>
      </c>
      <c r="I477" t="s">
        <v>35</v>
      </c>
      <c r="J477" t="s">
        <v>569</v>
      </c>
      <c r="K477" t="s">
        <v>28</v>
      </c>
      <c r="L477" t="s">
        <v>45</v>
      </c>
      <c r="M477" t="s">
        <v>23</v>
      </c>
      <c r="N477">
        <v>42018</v>
      </c>
      <c r="O477">
        <v>287</v>
      </c>
      <c r="P477">
        <v>684</v>
      </c>
      <c r="Q477">
        <v>397</v>
      </c>
      <c r="R477">
        <v>26</v>
      </c>
      <c r="S477">
        <v>17784</v>
      </c>
      <c r="T477">
        <v>0.08</v>
      </c>
      <c r="U477">
        <v>1422.72</v>
      </c>
      <c r="V477">
        <v>16361.28</v>
      </c>
      <c r="W477">
        <v>442</v>
      </c>
      <c r="X477">
        <v>16803.28</v>
      </c>
    </row>
    <row r="478" spans="1:24" x14ac:dyDescent="0.25">
      <c r="A478" t="s">
        <v>1298</v>
      </c>
      <c r="B478" t="s">
        <v>601</v>
      </c>
      <c r="C478" t="s">
        <v>17</v>
      </c>
      <c r="D478" t="s">
        <v>1882</v>
      </c>
      <c r="E478">
        <v>44209</v>
      </c>
      <c r="F478" t="s">
        <v>1882</v>
      </c>
      <c r="G478" t="s">
        <v>18</v>
      </c>
      <c r="H478" t="s">
        <v>1886</v>
      </c>
      <c r="I478" t="s">
        <v>40</v>
      </c>
      <c r="J478" t="s">
        <v>179</v>
      </c>
      <c r="K478" t="s">
        <v>28</v>
      </c>
      <c r="L478" t="s">
        <v>29</v>
      </c>
      <c r="M478" t="s">
        <v>23</v>
      </c>
      <c r="N478">
        <v>42019</v>
      </c>
      <c r="O478">
        <v>90</v>
      </c>
      <c r="P478">
        <v>210</v>
      </c>
      <c r="Q478">
        <v>120</v>
      </c>
      <c r="R478">
        <v>34</v>
      </c>
      <c r="S478">
        <v>7140</v>
      </c>
      <c r="T478">
        <v>0.02</v>
      </c>
      <c r="U478">
        <v>142.80000000000001</v>
      </c>
      <c r="V478">
        <v>6997.2</v>
      </c>
      <c r="W478">
        <v>70</v>
      </c>
      <c r="X478">
        <v>7067.2</v>
      </c>
    </row>
    <row r="479" spans="1:24" x14ac:dyDescent="0.25">
      <c r="A479" t="s">
        <v>1299</v>
      </c>
      <c r="B479" t="s">
        <v>600</v>
      </c>
      <c r="C479" t="s">
        <v>1837</v>
      </c>
      <c r="D479" t="s">
        <v>1834</v>
      </c>
      <c r="E479">
        <v>44210</v>
      </c>
      <c r="F479" t="s">
        <v>1899</v>
      </c>
      <c r="G479" t="s">
        <v>39</v>
      </c>
      <c r="H479" t="s">
        <v>1887</v>
      </c>
      <c r="I479" t="s">
        <v>51</v>
      </c>
      <c r="J479" t="s">
        <v>237</v>
      </c>
      <c r="K479" t="s">
        <v>28</v>
      </c>
      <c r="L479" t="s">
        <v>22</v>
      </c>
      <c r="M479" t="s">
        <v>23</v>
      </c>
      <c r="N479">
        <v>42019</v>
      </c>
      <c r="O479">
        <v>1388</v>
      </c>
      <c r="P479">
        <v>2238</v>
      </c>
      <c r="Q479">
        <v>850</v>
      </c>
      <c r="R479">
        <v>39</v>
      </c>
      <c r="S479">
        <v>87282</v>
      </c>
      <c r="T479">
        <v>7.0000000000000007E-2</v>
      </c>
      <c r="U479">
        <v>6109.7400000000007</v>
      </c>
      <c r="V479">
        <v>81172.259999999995</v>
      </c>
      <c r="W479">
        <v>1510</v>
      </c>
      <c r="X479">
        <v>82682.259999999995</v>
      </c>
    </row>
    <row r="480" spans="1:24" x14ac:dyDescent="0.25">
      <c r="A480" t="s">
        <v>1300</v>
      </c>
      <c r="B480" t="s">
        <v>599</v>
      </c>
      <c r="C480" t="s">
        <v>1883</v>
      </c>
      <c r="D480" t="s">
        <v>1882</v>
      </c>
      <c r="E480">
        <v>44211</v>
      </c>
      <c r="F480" t="s">
        <v>1882</v>
      </c>
      <c r="G480" t="s">
        <v>39</v>
      </c>
      <c r="H480" t="s">
        <v>1886</v>
      </c>
      <c r="I480" t="s">
        <v>51</v>
      </c>
      <c r="J480" t="s">
        <v>82</v>
      </c>
      <c r="K480" t="s">
        <v>28</v>
      </c>
      <c r="L480" t="s">
        <v>22</v>
      </c>
      <c r="M480" t="s">
        <v>23</v>
      </c>
      <c r="N480">
        <v>42021</v>
      </c>
      <c r="O480">
        <v>184</v>
      </c>
      <c r="P480">
        <v>288</v>
      </c>
      <c r="Q480">
        <v>104</v>
      </c>
      <c r="R480">
        <v>27</v>
      </c>
      <c r="S480">
        <v>7776</v>
      </c>
      <c r="T480">
        <v>0.06</v>
      </c>
      <c r="U480">
        <v>466.56</v>
      </c>
      <c r="V480">
        <v>7309.44</v>
      </c>
      <c r="W480">
        <v>99</v>
      </c>
      <c r="X480">
        <v>7408.44</v>
      </c>
    </row>
    <row r="481" spans="1:24" x14ac:dyDescent="0.25">
      <c r="A481" t="s">
        <v>1301</v>
      </c>
      <c r="B481" t="s">
        <v>558</v>
      </c>
      <c r="C481" t="s">
        <v>158</v>
      </c>
      <c r="D481" t="s">
        <v>1882</v>
      </c>
      <c r="E481">
        <v>44212</v>
      </c>
      <c r="F481" t="s">
        <v>1882</v>
      </c>
      <c r="G481" t="s">
        <v>39</v>
      </c>
      <c r="H481" t="s">
        <v>1885</v>
      </c>
      <c r="I481" t="s">
        <v>35</v>
      </c>
      <c r="J481" t="s">
        <v>468</v>
      </c>
      <c r="K481" t="s">
        <v>21</v>
      </c>
      <c r="L481" t="s">
        <v>48</v>
      </c>
      <c r="M481" t="s">
        <v>49</v>
      </c>
      <c r="N481">
        <v>42021</v>
      </c>
      <c r="O481">
        <v>31561</v>
      </c>
      <c r="P481">
        <v>50097</v>
      </c>
      <c r="Q481">
        <v>18536</v>
      </c>
      <c r="R481">
        <v>37</v>
      </c>
      <c r="S481">
        <v>1853589</v>
      </c>
      <c r="T481">
        <v>0</v>
      </c>
      <c r="U481">
        <v>0</v>
      </c>
      <c r="V481">
        <v>1853589</v>
      </c>
      <c r="W481">
        <v>6930</v>
      </c>
      <c r="X481">
        <v>1860519</v>
      </c>
    </row>
    <row r="482" spans="1:24" x14ac:dyDescent="0.25">
      <c r="A482" t="s">
        <v>1302</v>
      </c>
      <c r="B482" t="s">
        <v>220</v>
      </c>
      <c r="C482" t="s">
        <v>221</v>
      </c>
      <c r="D482" t="s">
        <v>1834</v>
      </c>
      <c r="E482">
        <v>44213</v>
      </c>
      <c r="F482" t="s">
        <v>1899</v>
      </c>
      <c r="G482" t="s">
        <v>18</v>
      </c>
      <c r="H482" t="s">
        <v>1891</v>
      </c>
      <c r="I482" t="s">
        <v>26</v>
      </c>
      <c r="J482" t="s">
        <v>316</v>
      </c>
      <c r="K482" t="s">
        <v>28</v>
      </c>
      <c r="L482" t="s">
        <v>22</v>
      </c>
      <c r="M482" t="s">
        <v>69</v>
      </c>
      <c r="N482">
        <v>42023</v>
      </c>
      <c r="O482">
        <v>9939</v>
      </c>
      <c r="P482">
        <v>16293</v>
      </c>
      <c r="Q482">
        <v>6354</v>
      </c>
      <c r="R482">
        <v>48</v>
      </c>
      <c r="S482">
        <v>782064</v>
      </c>
      <c r="T482">
        <v>0.04</v>
      </c>
      <c r="U482">
        <v>31282.560000000001</v>
      </c>
      <c r="V482">
        <v>750781.43999999994</v>
      </c>
      <c r="W482">
        <v>1998.9999999999998</v>
      </c>
      <c r="X482">
        <v>752780.44</v>
      </c>
    </row>
    <row r="483" spans="1:24" x14ac:dyDescent="0.25">
      <c r="A483" t="s">
        <v>813</v>
      </c>
      <c r="B483" t="s">
        <v>161</v>
      </c>
      <c r="C483" t="s">
        <v>1930</v>
      </c>
      <c r="D483" t="s">
        <v>1834</v>
      </c>
      <c r="E483">
        <v>44216</v>
      </c>
      <c r="F483" t="s">
        <v>1899</v>
      </c>
      <c r="G483" t="s">
        <v>25</v>
      </c>
      <c r="H483" t="s">
        <v>1896</v>
      </c>
      <c r="I483" t="s">
        <v>40</v>
      </c>
      <c r="J483" t="s">
        <v>598</v>
      </c>
      <c r="K483" t="s">
        <v>28</v>
      </c>
      <c r="L483" t="s">
        <v>29</v>
      </c>
      <c r="M483" t="s">
        <v>23</v>
      </c>
      <c r="N483">
        <v>42025</v>
      </c>
      <c r="O483">
        <v>448.00000000000006</v>
      </c>
      <c r="P483">
        <v>814</v>
      </c>
      <c r="Q483">
        <v>365.99999999999994</v>
      </c>
      <c r="R483">
        <v>23</v>
      </c>
      <c r="S483">
        <v>18722</v>
      </c>
      <c r="T483">
        <v>7.0000000000000007E-2</v>
      </c>
      <c r="U483">
        <v>1310.5400000000002</v>
      </c>
      <c r="V483">
        <v>17411.46</v>
      </c>
      <c r="W483">
        <v>312</v>
      </c>
      <c r="X483">
        <v>17723.46</v>
      </c>
    </row>
    <row r="484" spans="1:24" x14ac:dyDescent="0.25">
      <c r="A484" t="s">
        <v>814</v>
      </c>
      <c r="B484" t="s">
        <v>161</v>
      </c>
      <c r="C484" t="s">
        <v>1930</v>
      </c>
      <c r="D484" t="s">
        <v>1834</v>
      </c>
      <c r="E484">
        <v>44216</v>
      </c>
      <c r="F484" t="s">
        <v>1899</v>
      </c>
      <c r="G484" t="s">
        <v>25</v>
      </c>
      <c r="H484" t="s">
        <v>1896</v>
      </c>
      <c r="I484" t="s">
        <v>40</v>
      </c>
      <c r="J484" t="s">
        <v>92</v>
      </c>
      <c r="K484" t="s">
        <v>28</v>
      </c>
      <c r="L484" t="s">
        <v>22</v>
      </c>
      <c r="M484" t="s">
        <v>23</v>
      </c>
      <c r="N484">
        <v>42025</v>
      </c>
      <c r="O484">
        <v>118</v>
      </c>
      <c r="P484">
        <v>188</v>
      </c>
      <c r="Q484">
        <v>70</v>
      </c>
      <c r="R484">
        <v>33</v>
      </c>
      <c r="S484">
        <v>6204</v>
      </c>
      <c r="T484">
        <v>0.05</v>
      </c>
      <c r="U484">
        <v>310.20000000000005</v>
      </c>
      <c r="V484">
        <v>5893.8</v>
      </c>
      <c r="W484">
        <v>149</v>
      </c>
      <c r="X484">
        <v>6042.8</v>
      </c>
    </row>
    <row r="485" spans="1:24" x14ac:dyDescent="0.25">
      <c r="A485" t="s">
        <v>1303</v>
      </c>
      <c r="B485" t="s">
        <v>597</v>
      </c>
      <c r="C485" t="s">
        <v>223</v>
      </c>
      <c r="D485" t="s">
        <v>1834</v>
      </c>
      <c r="E485">
        <v>44217</v>
      </c>
      <c r="F485" t="s">
        <v>1899</v>
      </c>
      <c r="G485" t="s">
        <v>34</v>
      </c>
      <c r="H485" t="s">
        <v>1893</v>
      </c>
      <c r="I485" t="s">
        <v>35</v>
      </c>
      <c r="J485" t="s">
        <v>279</v>
      </c>
      <c r="K485" t="s">
        <v>28</v>
      </c>
      <c r="L485" t="s">
        <v>22</v>
      </c>
      <c r="M485" t="s">
        <v>23</v>
      </c>
      <c r="N485">
        <v>42027</v>
      </c>
      <c r="O485">
        <v>225</v>
      </c>
      <c r="P485">
        <v>369</v>
      </c>
      <c r="Q485">
        <v>144</v>
      </c>
      <c r="R485">
        <v>13</v>
      </c>
      <c r="S485">
        <v>4797</v>
      </c>
      <c r="T485">
        <v>0.05</v>
      </c>
      <c r="U485">
        <v>239.85000000000002</v>
      </c>
      <c r="V485">
        <v>4557.1499999999996</v>
      </c>
      <c r="W485">
        <v>250</v>
      </c>
      <c r="X485">
        <v>4807.1499999999996</v>
      </c>
    </row>
    <row r="486" spans="1:24" x14ac:dyDescent="0.25">
      <c r="A486" t="s">
        <v>815</v>
      </c>
      <c r="B486" t="s">
        <v>325</v>
      </c>
      <c r="C486" t="s">
        <v>1873</v>
      </c>
      <c r="D486" t="s">
        <v>1856</v>
      </c>
      <c r="E486">
        <v>44218</v>
      </c>
      <c r="F486" t="s">
        <v>1856</v>
      </c>
      <c r="G486" t="s">
        <v>39</v>
      </c>
      <c r="H486" t="s">
        <v>1889</v>
      </c>
      <c r="I486" t="s">
        <v>51</v>
      </c>
      <c r="J486" t="s">
        <v>1901</v>
      </c>
      <c r="K486" t="s">
        <v>21</v>
      </c>
      <c r="L486" t="s">
        <v>66</v>
      </c>
      <c r="M486" t="s">
        <v>23</v>
      </c>
      <c r="N486">
        <v>42027</v>
      </c>
      <c r="O486">
        <v>882</v>
      </c>
      <c r="P486">
        <v>2099</v>
      </c>
      <c r="Q486">
        <v>1217</v>
      </c>
      <c r="R486">
        <v>3</v>
      </c>
      <c r="S486">
        <v>6297</v>
      </c>
      <c r="T486">
        <v>0.01</v>
      </c>
      <c r="U486">
        <v>62.97</v>
      </c>
      <c r="V486">
        <v>6234.03</v>
      </c>
      <c r="W486">
        <v>480.99999999999994</v>
      </c>
      <c r="X486">
        <v>6715.03</v>
      </c>
    </row>
    <row r="487" spans="1:24" x14ac:dyDescent="0.25">
      <c r="A487" t="s">
        <v>816</v>
      </c>
      <c r="B487" t="s">
        <v>325</v>
      </c>
      <c r="C487" t="s">
        <v>1873</v>
      </c>
      <c r="D487" t="s">
        <v>1856</v>
      </c>
      <c r="E487">
        <v>44218</v>
      </c>
      <c r="F487" t="s">
        <v>1856</v>
      </c>
      <c r="G487" t="s">
        <v>39</v>
      </c>
      <c r="H487" t="s">
        <v>1889</v>
      </c>
      <c r="I487" t="s">
        <v>51</v>
      </c>
      <c r="J487" t="s">
        <v>237</v>
      </c>
      <c r="K487" t="s">
        <v>28</v>
      </c>
      <c r="L487" t="s">
        <v>22</v>
      </c>
      <c r="M487" t="s">
        <v>69</v>
      </c>
      <c r="N487">
        <v>42026</v>
      </c>
      <c r="O487">
        <v>1388</v>
      </c>
      <c r="P487">
        <v>2238</v>
      </c>
      <c r="Q487">
        <v>850</v>
      </c>
      <c r="R487">
        <v>42</v>
      </c>
      <c r="S487">
        <v>93996</v>
      </c>
      <c r="T487">
        <v>7.0000000000000007E-2</v>
      </c>
      <c r="U487">
        <v>6579.72</v>
      </c>
      <c r="V487">
        <v>87416.28</v>
      </c>
      <c r="W487">
        <v>1510</v>
      </c>
      <c r="X487">
        <v>88926.28</v>
      </c>
    </row>
    <row r="488" spans="1:24" x14ac:dyDescent="0.25">
      <c r="A488" t="s">
        <v>816</v>
      </c>
      <c r="B488" t="s">
        <v>325</v>
      </c>
      <c r="C488" t="s">
        <v>1873</v>
      </c>
      <c r="D488" t="s">
        <v>1856</v>
      </c>
      <c r="E488">
        <v>44218</v>
      </c>
      <c r="F488" t="s">
        <v>1856</v>
      </c>
      <c r="G488" t="s">
        <v>39</v>
      </c>
      <c r="H488" t="s">
        <v>1889</v>
      </c>
      <c r="I488" t="s">
        <v>51</v>
      </c>
      <c r="J488" t="s">
        <v>20</v>
      </c>
      <c r="K488" t="s">
        <v>21</v>
      </c>
      <c r="L488" t="s">
        <v>22</v>
      </c>
      <c r="M488" t="s">
        <v>23</v>
      </c>
      <c r="N488">
        <v>42028</v>
      </c>
      <c r="O488">
        <v>639</v>
      </c>
      <c r="P488">
        <v>1998</v>
      </c>
      <c r="Q488">
        <v>1359</v>
      </c>
      <c r="R488">
        <v>45</v>
      </c>
      <c r="S488">
        <v>89910</v>
      </c>
      <c r="T488">
        <v>0.06</v>
      </c>
      <c r="U488">
        <v>5394.5999999999995</v>
      </c>
      <c r="V488">
        <v>84515.4</v>
      </c>
      <c r="W488">
        <v>400</v>
      </c>
      <c r="X488">
        <v>84915.4</v>
      </c>
    </row>
    <row r="489" spans="1:24" x14ac:dyDescent="0.25">
      <c r="A489" t="s">
        <v>1304</v>
      </c>
      <c r="B489" t="s">
        <v>324</v>
      </c>
      <c r="C489" t="s">
        <v>135</v>
      </c>
      <c r="D489" t="s">
        <v>1834</v>
      </c>
      <c r="E489">
        <v>44219</v>
      </c>
      <c r="F489" t="s">
        <v>1899</v>
      </c>
      <c r="G489" t="s">
        <v>25</v>
      </c>
      <c r="H489" t="s">
        <v>1895</v>
      </c>
      <c r="I489" t="s">
        <v>40</v>
      </c>
      <c r="J489" t="s">
        <v>414</v>
      </c>
      <c r="K489" t="s">
        <v>28</v>
      </c>
      <c r="L489" t="s">
        <v>29</v>
      </c>
      <c r="M489" t="s">
        <v>23</v>
      </c>
      <c r="N489">
        <v>42029</v>
      </c>
      <c r="O489">
        <v>241</v>
      </c>
      <c r="P489">
        <v>371</v>
      </c>
      <c r="Q489">
        <v>130</v>
      </c>
      <c r="R489">
        <v>14</v>
      </c>
      <c r="S489">
        <v>5194</v>
      </c>
      <c r="T489">
        <v>0.09</v>
      </c>
      <c r="U489">
        <v>467.46</v>
      </c>
      <c r="V489">
        <v>4726.54</v>
      </c>
      <c r="W489">
        <v>193</v>
      </c>
      <c r="X489">
        <v>4919.54</v>
      </c>
    </row>
    <row r="490" spans="1:24" x14ac:dyDescent="0.25">
      <c r="A490" t="s">
        <v>1305</v>
      </c>
      <c r="B490" t="s">
        <v>361</v>
      </c>
      <c r="C490" t="s">
        <v>1836</v>
      </c>
      <c r="D490" t="s">
        <v>1834</v>
      </c>
      <c r="E490">
        <v>44222</v>
      </c>
      <c r="F490" t="s">
        <v>1899</v>
      </c>
      <c r="G490" t="s">
        <v>25</v>
      </c>
      <c r="H490" t="s">
        <v>1889</v>
      </c>
      <c r="I490" t="s">
        <v>40</v>
      </c>
      <c r="J490" t="s">
        <v>74</v>
      </c>
      <c r="K490" t="s">
        <v>28</v>
      </c>
      <c r="L490" t="s">
        <v>29</v>
      </c>
      <c r="M490" t="s">
        <v>23</v>
      </c>
      <c r="N490">
        <v>42032</v>
      </c>
      <c r="O490">
        <v>71</v>
      </c>
      <c r="P490">
        <v>113.99999999999999</v>
      </c>
      <c r="Q490">
        <v>42.999999999999986</v>
      </c>
      <c r="R490">
        <v>42</v>
      </c>
      <c r="S490">
        <v>4787.9999999999991</v>
      </c>
      <c r="T490">
        <v>0.06</v>
      </c>
      <c r="U490">
        <v>287.27999999999992</v>
      </c>
      <c r="V490">
        <v>4500.7199999999993</v>
      </c>
      <c r="W490">
        <v>70</v>
      </c>
      <c r="X490">
        <v>4570.7199999999993</v>
      </c>
    </row>
    <row r="491" spans="1:24" x14ac:dyDescent="0.25">
      <c r="A491" t="s">
        <v>1306</v>
      </c>
      <c r="B491" t="s">
        <v>233</v>
      </c>
      <c r="C491" t="s">
        <v>1916</v>
      </c>
      <c r="D491" t="s">
        <v>1834</v>
      </c>
      <c r="E491">
        <v>44224</v>
      </c>
      <c r="F491" t="s">
        <v>1899</v>
      </c>
      <c r="G491" t="s">
        <v>34</v>
      </c>
      <c r="H491" t="s">
        <v>1888</v>
      </c>
      <c r="I491" t="s">
        <v>26</v>
      </c>
      <c r="J491" t="s">
        <v>284</v>
      </c>
      <c r="K491" t="s">
        <v>28</v>
      </c>
      <c r="L491" t="s">
        <v>22</v>
      </c>
      <c r="M491" t="s">
        <v>23</v>
      </c>
      <c r="N491">
        <v>42033</v>
      </c>
      <c r="O491">
        <v>229</v>
      </c>
      <c r="P491">
        <v>369</v>
      </c>
      <c r="Q491">
        <v>140</v>
      </c>
      <c r="R491">
        <v>4</v>
      </c>
      <c r="S491">
        <v>1476</v>
      </c>
      <c r="T491">
        <v>0.01</v>
      </c>
      <c r="U491">
        <v>14.76</v>
      </c>
      <c r="V491">
        <v>1461.24</v>
      </c>
      <c r="W491">
        <v>50</v>
      </c>
      <c r="X491">
        <v>1511.24</v>
      </c>
    </row>
    <row r="492" spans="1:24" x14ac:dyDescent="0.25">
      <c r="A492" t="s">
        <v>1307</v>
      </c>
      <c r="B492" t="s">
        <v>595</v>
      </c>
      <c r="C492" t="s">
        <v>596</v>
      </c>
      <c r="D492" t="s">
        <v>1834</v>
      </c>
      <c r="E492">
        <v>44226</v>
      </c>
      <c r="F492" t="s">
        <v>1899</v>
      </c>
      <c r="G492" t="s">
        <v>39</v>
      </c>
      <c r="H492" t="s">
        <v>1888</v>
      </c>
      <c r="I492" t="s">
        <v>40</v>
      </c>
      <c r="J492" t="s">
        <v>89</v>
      </c>
      <c r="K492" t="s">
        <v>21</v>
      </c>
      <c r="L492" t="s">
        <v>22</v>
      </c>
      <c r="M492" t="s">
        <v>23</v>
      </c>
      <c r="N492">
        <v>42035</v>
      </c>
      <c r="O492">
        <v>3202.0000000000005</v>
      </c>
      <c r="P492">
        <v>15247.999999999998</v>
      </c>
      <c r="Q492">
        <v>12045.999999999998</v>
      </c>
      <c r="R492">
        <v>21</v>
      </c>
      <c r="S492">
        <v>320207.99999999994</v>
      </c>
      <c r="T492">
        <v>0.03</v>
      </c>
      <c r="U492">
        <v>9606.239999999998</v>
      </c>
      <c r="V492">
        <v>310601.75999999995</v>
      </c>
      <c r="W492">
        <v>400</v>
      </c>
      <c r="X492">
        <v>311001.75999999995</v>
      </c>
    </row>
    <row r="493" spans="1:24" x14ac:dyDescent="0.25">
      <c r="A493" t="s">
        <v>1308</v>
      </c>
      <c r="B493" t="s">
        <v>594</v>
      </c>
      <c r="C493" t="s">
        <v>1928</v>
      </c>
      <c r="D493" t="s">
        <v>1834</v>
      </c>
      <c r="E493">
        <v>44227</v>
      </c>
      <c r="F493" t="s">
        <v>1899</v>
      </c>
      <c r="G493" t="s">
        <v>39</v>
      </c>
      <c r="H493" t="s">
        <v>1887</v>
      </c>
      <c r="I493" t="s">
        <v>35</v>
      </c>
      <c r="J493" t="s">
        <v>145</v>
      </c>
      <c r="K493" t="s">
        <v>21</v>
      </c>
      <c r="L493" t="s">
        <v>48</v>
      </c>
      <c r="M493" t="s">
        <v>49</v>
      </c>
      <c r="N493">
        <v>42037</v>
      </c>
      <c r="O493">
        <v>27899</v>
      </c>
      <c r="P493">
        <v>44999</v>
      </c>
      <c r="Q493">
        <v>17100</v>
      </c>
      <c r="R493">
        <v>25</v>
      </c>
      <c r="S493">
        <v>1124975</v>
      </c>
      <c r="T493">
        <v>0.01</v>
      </c>
      <c r="U493">
        <v>11249.75</v>
      </c>
      <c r="V493">
        <v>1113725.25</v>
      </c>
      <c r="W493">
        <v>4900</v>
      </c>
      <c r="X493">
        <v>1118625.25</v>
      </c>
    </row>
    <row r="494" spans="1:24" x14ac:dyDescent="0.25">
      <c r="A494" t="s">
        <v>1309</v>
      </c>
      <c r="B494" t="s">
        <v>591</v>
      </c>
      <c r="C494" t="s">
        <v>1837</v>
      </c>
      <c r="D494" t="s">
        <v>1834</v>
      </c>
      <c r="E494">
        <v>44228</v>
      </c>
      <c r="F494" t="s">
        <v>1899</v>
      </c>
      <c r="G494" t="s">
        <v>18</v>
      </c>
      <c r="H494" t="s">
        <v>1887</v>
      </c>
      <c r="I494" t="s">
        <v>35</v>
      </c>
      <c r="J494" t="s">
        <v>214</v>
      </c>
      <c r="K494" t="s">
        <v>117</v>
      </c>
      <c r="L494" t="s">
        <v>215</v>
      </c>
      <c r="M494" t="s">
        <v>23</v>
      </c>
      <c r="N494">
        <v>42038</v>
      </c>
      <c r="O494">
        <v>5616</v>
      </c>
      <c r="P494">
        <v>13697.999999999998</v>
      </c>
      <c r="Q494">
        <v>8081.9999999999982</v>
      </c>
      <c r="R494">
        <v>2</v>
      </c>
      <c r="S494">
        <v>27395.999999999996</v>
      </c>
      <c r="T494">
        <v>0.08</v>
      </c>
      <c r="U494">
        <v>2191.6799999999998</v>
      </c>
      <c r="V494">
        <v>25204.319999999996</v>
      </c>
      <c r="W494">
        <v>2449</v>
      </c>
      <c r="X494">
        <v>27653.319999999996</v>
      </c>
    </row>
    <row r="495" spans="1:24" x14ac:dyDescent="0.25">
      <c r="A495" t="s">
        <v>1310</v>
      </c>
      <c r="B495" t="s">
        <v>592</v>
      </c>
      <c r="C495" t="s">
        <v>1803</v>
      </c>
      <c r="D495" t="s">
        <v>1856</v>
      </c>
      <c r="E495">
        <v>44228</v>
      </c>
      <c r="F495" t="s">
        <v>1856</v>
      </c>
      <c r="G495" t="s">
        <v>25</v>
      </c>
      <c r="H495" t="s">
        <v>1889</v>
      </c>
      <c r="I495" t="s">
        <v>51</v>
      </c>
      <c r="J495" t="s">
        <v>593</v>
      </c>
      <c r="K495" t="s">
        <v>28</v>
      </c>
      <c r="L495" t="s">
        <v>22</v>
      </c>
      <c r="M495" t="s">
        <v>23</v>
      </c>
      <c r="N495">
        <v>42038</v>
      </c>
      <c r="O495">
        <v>1838</v>
      </c>
      <c r="P495">
        <v>2917</v>
      </c>
      <c r="Q495">
        <v>1079</v>
      </c>
      <c r="R495">
        <v>43</v>
      </c>
      <c r="S495">
        <v>125431</v>
      </c>
      <c r="T495">
        <v>0.05</v>
      </c>
      <c r="U495">
        <v>6271.55</v>
      </c>
      <c r="V495">
        <v>119159.45</v>
      </c>
      <c r="W495">
        <v>627</v>
      </c>
      <c r="X495">
        <v>119786.45</v>
      </c>
    </row>
    <row r="496" spans="1:24" x14ac:dyDescent="0.25">
      <c r="A496" t="s">
        <v>1311</v>
      </c>
      <c r="B496" t="s">
        <v>589</v>
      </c>
      <c r="C496" t="s">
        <v>31</v>
      </c>
      <c r="D496" t="s">
        <v>1834</v>
      </c>
      <c r="E496">
        <v>44230</v>
      </c>
      <c r="F496" t="s">
        <v>1899</v>
      </c>
      <c r="G496" t="s">
        <v>34</v>
      </c>
      <c r="H496" t="s">
        <v>1898</v>
      </c>
      <c r="I496" t="s">
        <v>35</v>
      </c>
      <c r="J496" t="s">
        <v>1901</v>
      </c>
      <c r="K496" t="s">
        <v>21</v>
      </c>
      <c r="L496" t="s">
        <v>66</v>
      </c>
      <c r="M496" t="s">
        <v>23</v>
      </c>
      <c r="N496">
        <v>42041</v>
      </c>
      <c r="O496">
        <v>882</v>
      </c>
      <c r="P496">
        <v>2099</v>
      </c>
      <c r="Q496">
        <v>1217</v>
      </c>
      <c r="R496">
        <v>23</v>
      </c>
      <c r="S496">
        <v>48277</v>
      </c>
      <c r="T496">
        <v>0.1</v>
      </c>
      <c r="U496">
        <v>4827.7</v>
      </c>
      <c r="V496">
        <v>43449.3</v>
      </c>
      <c r="W496">
        <v>480.99999999999994</v>
      </c>
      <c r="X496">
        <v>43930.3</v>
      </c>
    </row>
    <row r="497" spans="1:24" x14ac:dyDescent="0.25">
      <c r="A497" t="s">
        <v>1312</v>
      </c>
      <c r="B497" t="s">
        <v>590</v>
      </c>
      <c r="C497" t="s">
        <v>1906</v>
      </c>
      <c r="D497" t="s">
        <v>1834</v>
      </c>
      <c r="E497">
        <v>44230</v>
      </c>
      <c r="F497" t="s">
        <v>1899</v>
      </c>
      <c r="G497" t="s">
        <v>18</v>
      </c>
      <c r="H497" t="s">
        <v>1898</v>
      </c>
      <c r="I497" t="s">
        <v>26</v>
      </c>
      <c r="J497" t="s">
        <v>555</v>
      </c>
      <c r="K497" t="s">
        <v>28</v>
      </c>
      <c r="L497" t="s">
        <v>29</v>
      </c>
      <c r="M497" t="s">
        <v>69</v>
      </c>
      <c r="N497">
        <v>42038</v>
      </c>
      <c r="O497">
        <v>176</v>
      </c>
      <c r="P497">
        <v>338</v>
      </c>
      <c r="Q497">
        <v>162</v>
      </c>
      <c r="R497">
        <v>5</v>
      </c>
      <c r="S497">
        <v>1690</v>
      </c>
      <c r="T497">
        <v>0.08</v>
      </c>
      <c r="U497">
        <v>135.19999999999999</v>
      </c>
      <c r="V497">
        <v>1554.8</v>
      </c>
      <c r="W497">
        <v>85</v>
      </c>
      <c r="X497">
        <v>1639.8</v>
      </c>
    </row>
    <row r="498" spans="1:24" x14ac:dyDescent="0.25">
      <c r="A498" t="s">
        <v>1313</v>
      </c>
      <c r="B498" t="s">
        <v>564</v>
      </c>
      <c r="C498" t="s">
        <v>78</v>
      </c>
      <c r="D498" t="s">
        <v>1834</v>
      </c>
      <c r="E498">
        <v>44230</v>
      </c>
      <c r="F498" t="s">
        <v>1899</v>
      </c>
      <c r="G498" t="s">
        <v>39</v>
      </c>
      <c r="H498" t="s">
        <v>1893</v>
      </c>
      <c r="I498" t="s">
        <v>19</v>
      </c>
      <c r="J498" t="s">
        <v>245</v>
      </c>
      <c r="K498" t="s">
        <v>28</v>
      </c>
      <c r="L498" t="s">
        <v>45</v>
      </c>
      <c r="M498" t="s">
        <v>23</v>
      </c>
      <c r="N498">
        <v>42065</v>
      </c>
      <c r="O498">
        <v>479</v>
      </c>
      <c r="P498">
        <v>1197</v>
      </c>
      <c r="Q498">
        <v>718</v>
      </c>
      <c r="R498">
        <v>17</v>
      </c>
      <c r="S498">
        <v>20349</v>
      </c>
      <c r="T498">
        <v>0.03</v>
      </c>
      <c r="U498">
        <v>610.47</v>
      </c>
      <c r="V498">
        <v>19738.53</v>
      </c>
      <c r="W498">
        <v>581</v>
      </c>
      <c r="X498">
        <v>20319.53</v>
      </c>
    </row>
    <row r="499" spans="1:24" x14ac:dyDescent="0.25">
      <c r="A499" t="s">
        <v>1314</v>
      </c>
      <c r="B499" t="s">
        <v>123</v>
      </c>
      <c r="C499" t="s">
        <v>124</v>
      </c>
      <c r="D499" t="s">
        <v>1834</v>
      </c>
      <c r="E499">
        <v>44231</v>
      </c>
      <c r="F499" t="s">
        <v>1899</v>
      </c>
      <c r="G499" t="s">
        <v>18</v>
      </c>
      <c r="H499" t="s">
        <v>1892</v>
      </c>
      <c r="I499" t="s">
        <v>26</v>
      </c>
      <c r="J499" t="s">
        <v>307</v>
      </c>
      <c r="K499" t="s">
        <v>28</v>
      </c>
      <c r="L499" t="s">
        <v>29</v>
      </c>
      <c r="M499" t="s">
        <v>23</v>
      </c>
      <c r="N499">
        <v>42041</v>
      </c>
      <c r="O499">
        <v>2156</v>
      </c>
      <c r="P499">
        <v>3654.9999999999995</v>
      </c>
      <c r="Q499">
        <v>1498.9999999999995</v>
      </c>
      <c r="R499">
        <v>34</v>
      </c>
      <c r="S499">
        <v>124269.99999999999</v>
      </c>
      <c r="T499">
        <v>0.03</v>
      </c>
      <c r="U499">
        <v>3728.0999999999995</v>
      </c>
      <c r="V499">
        <v>120541.89999999998</v>
      </c>
      <c r="W499">
        <v>1389</v>
      </c>
      <c r="X499">
        <v>121930.89999999998</v>
      </c>
    </row>
    <row r="500" spans="1:24" x14ac:dyDescent="0.25">
      <c r="A500" t="s">
        <v>1315</v>
      </c>
      <c r="B500" t="s">
        <v>588</v>
      </c>
      <c r="C500" t="s">
        <v>59</v>
      </c>
      <c r="D500" t="s">
        <v>1834</v>
      </c>
      <c r="E500">
        <v>44231</v>
      </c>
      <c r="F500" t="s">
        <v>1899</v>
      </c>
      <c r="G500" t="s">
        <v>34</v>
      </c>
      <c r="H500" t="s">
        <v>1895</v>
      </c>
      <c r="I500" t="s">
        <v>51</v>
      </c>
      <c r="J500" t="s">
        <v>229</v>
      </c>
      <c r="K500" t="s">
        <v>28</v>
      </c>
      <c r="L500" t="s">
        <v>29</v>
      </c>
      <c r="M500" t="s">
        <v>23</v>
      </c>
      <c r="N500">
        <v>42041</v>
      </c>
      <c r="O500">
        <v>231</v>
      </c>
      <c r="P500">
        <v>378</v>
      </c>
      <c r="Q500">
        <v>147</v>
      </c>
      <c r="R500">
        <v>34</v>
      </c>
      <c r="S500">
        <v>12852</v>
      </c>
      <c r="T500">
        <v>0.03</v>
      </c>
      <c r="U500">
        <v>385.56</v>
      </c>
      <c r="V500">
        <v>12466.44</v>
      </c>
      <c r="W500">
        <v>71</v>
      </c>
      <c r="X500">
        <v>12537.44</v>
      </c>
    </row>
    <row r="501" spans="1:24" x14ac:dyDescent="0.25">
      <c r="A501" t="s">
        <v>1316</v>
      </c>
      <c r="B501" t="s">
        <v>573</v>
      </c>
      <c r="C501" t="s">
        <v>574</v>
      </c>
      <c r="D501" t="s">
        <v>1834</v>
      </c>
      <c r="E501">
        <v>44234</v>
      </c>
      <c r="F501" t="s">
        <v>1899</v>
      </c>
      <c r="G501" t="s">
        <v>34</v>
      </c>
      <c r="H501" t="s">
        <v>1894</v>
      </c>
      <c r="I501" t="s">
        <v>26</v>
      </c>
      <c r="J501" t="s">
        <v>85</v>
      </c>
      <c r="K501" t="s">
        <v>21</v>
      </c>
      <c r="L501" t="s">
        <v>22</v>
      </c>
      <c r="M501" t="s">
        <v>23</v>
      </c>
      <c r="N501">
        <v>42053</v>
      </c>
      <c r="O501">
        <v>6059</v>
      </c>
      <c r="P501">
        <v>10098</v>
      </c>
      <c r="Q501">
        <v>4039</v>
      </c>
      <c r="R501">
        <v>13</v>
      </c>
      <c r="S501">
        <v>131274</v>
      </c>
      <c r="T501">
        <v>0.04</v>
      </c>
      <c r="U501">
        <v>5250.96</v>
      </c>
      <c r="V501">
        <v>126023.03999999999</v>
      </c>
      <c r="W501">
        <v>718</v>
      </c>
      <c r="X501">
        <v>126741.04</v>
      </c>
    </row>
    <row r="502" spans="1:24" x14ac:dyDescent="0.25">
      <c r="A502" t="s">
        <v>1317</v>
      </c>
      <c r="B502" t="s">
        <v>587</v>
      </c>
      <c r="C502" t="s">
        <v>206</v>
      </c>
      <c r="D502" t="s">
        <v>1882</v>
      </c>
      <c r="E502">
        <v>44235</v>
      </c>
      <c r="F502" t="s">
        <v>1882</v>
      </c>
      <c r="G502" t="s">
        <v>34</v>
      </c>
      <c r="H502" t="s">
        <v>1885</v>
      </c>
      <c r="I502" t="s">
        <v>26</v>
      </c>
      <c r="J502" t="s">
        <v>316</v>
      </c>
      <c r="K502" t="s">
        <v>28</v>
      </c>
      <c r="L502" t="s">
        <v>22</v>
      </c>
      <c r="M502" t="s">
        <v>23</v>
      </c>
      <c r="N502">
        <v>42045</v>
      </c>
      <c r="O502">
        <v>9939</v>
      </c>
      <c r="P502">
        <v>16293</v>
      </c>
      <c r="Q502">
        <v>6354</v>
      </c>
      <c r="R502">
        <v>39</v>
      </c>
      <c r="S502">
        <v>635427</v>
      </c>
      <c r="T502">
        <v>0.03</v>
      </c>
      <c r="U502">
        <v>19062.809999999998</v>
      </c>
      <c r="V502">
        <v>616364.18999999994</v>
      </c>
      <c r="W502">
        <v>1998.9999999999998</v>
      </c>
      <c r="X502">
        <v>618363.18999999994</v>
      </c>
    </row>
    <row r="503" spans="1:24" x14ac:dyDescent="0.25">
      <c r="A503" t="s">
        <v>1318</v>
      </c>
      <c r="B503" t="s">
        <v>395</v>
      </c>
      <c r="C503" t="s">
        <v>119</v>
      </c>
      <c r="D503" t="s">
        <v>1834</v>
      </c>
      <c r="E503">
        <v>44236</v>
      </c>
      <c r="F503" t="s">
        <v>1899</v>
      </c>
      <c r="G503" t="s">
        <v>25</v>
      </c>
      <c r="H503" t="s">
        <v>1889</v>
      </c>
      <c r="I503" t="s">
        <v>19</v>
      </c>
      <c r="J503" t="s">
        <v>264</v>
      </c>
      <c r="K503" t="s">
        <v>28</v>
      </c>
      <c r="L503" t="s">
        <v>29</v>
      </c>
      <c r="M503" t="s">
        <v>69</v>
      </c>
      <c r="N503">
        <v>42051</v>
      </c>
      <c r="O503">
        <v>332</v>
      </c>
      <c r="P503">
        <v>518</v>
      </c>
      <c r="Q503">
        <v>186</v>
      </c>
      <c r="R503">
        <v>11</v>
      </c>
      <c r="S503">
        <v>5698</v>
      </c>
      <c r="T503">
        <v>0.06</v>
      </c>
      <c r="U503">
        <v>341.88</v>
      </c>
      <c r="V503">
        <v>5356.12</v>
      </c>
      <c r="W503">
        <v>204</v>
      </c>
      <c r="X503">
        <v>5560.12</v>
      </c>
    </row>
    <row r="504" spans="1:24" x14ac:dyDescent="0.25">
      <c r="A504" t="s">
        <v>1319</v>
      </c>
      <c r="B504" t="s">
        <v>348</v>
      </c>
      <c r="C504" t="s">
        <v>1918</v>
      </c>
      <c r="D504" t="s">
        <v>1834</v>
      </c>
      <c r="E504">
        <v>44239</v>
      </c>
      <c r="F504" t="s">
        <v>1899</v>
      </c>
      <c r="G504" t="s">
        <v>39</v>
      </c>
      <c r="H504" t="s">
        <v>1893</v>
      </c>
      <c r="I504" t="s">
        <v>19</v>
      </c>
      <c r="J504" t="s">
        <v>68</v>
      </c>
      <c r="K504" t="s">
        <v>28</v>
      </c>
      <c r="L504" t="s">
        <v>45</v>
      </c>
      <c r="M504" t="s">
        <v>23</v>
      </c>
      <c r="N504">
        <v>42047</v>
      </c>
      <c r="O504">
        <v>519</v>
      </c>
      <c r="P504">
        <v>1298</v>
      </c>
      <c r="Q504">
        <v>779</v>
      </c>
      <c r="R504">
        <v>50</v>
      </c>
      <c r="S504">
        <v>64900</v>
      </c>
      <c r="T504">
        <v>0.08</v>
      </c>
      <c r="U504">
        <v>5192</v>
      </c>
      <c r="V504">
        <v>59708</v>
      </c>
      <c r="W504">
        <v>314</v>
      </c>
      <c r="X504">
        <v>60022</v>
      </c>
    </row>
    <row r="505" spans="1:24" x14ac:dyDescent="0.25">
      <c r="A505" t="s">
        <v>1320</v>
      </c>
      <c r="B505" t="s">
        <v>118</v>
      </c>
      <c r="C505" t="s">
        <v>119</v>
      </c>
      <c r="D505" t="s">
        <v>1834</v>
      </c>
      <c r="E505">
        <v>44239</v>
      </c>
      <c r="F505" t="s">
        <v>1899</v>
      </c>
      <c r="G505" t="s">
        <v>18</v>
      </c>
      <c r="H505" t="s">
        <v>1889</v>
      </c>
      <c r="I505" t="s">
        <v>40</v>
      </c>
      <c r="J505" t="s">
        <v>55</v>
      </c>
      <c r="K505" t="s">
        <v>21</v>
      </c>
      <c r="L505" t="s">
        <v>22</v>
      </c>
      <c r="M505" t="s">
        <v>23</v>
      </c>
      <c r="N505">
        <v>42048</v>
      </c>
      <c r="O505">
        <v>15650</v>
      </c>
      <c r="P505">
        <v>30097.000000000004</v>
      </c>
      <c r="Q505">
        <v>14447.000000000004</v>
      </c>
      <c r="R505">
        <v>41</v>
      </c>
      <c r="S505">
        <v>1233977.0000000002</v>
      </c>
      <c r="T505">
        <v>0.1</v>
      </c>
      <c r="U505">
        <v>123397.70000000003</v>
      </c>
      <c r="V505">
        <v>1110579.3000000003</v>
      </c>
      <c r="W505">
        <v>718</v>
      </c>
      <c r="X505">
        <v>1111297.3000000003</v>
      </c>
    </row>
    <row r="506" spans="1:24" x14ac:dyDescent="0.25">
      <c r="A506" t="s">
        <v>1321</v>
      </c>
      <c r="B506" t="s">
        <v>586</v>
      </c>
      <c r="C506" t="s">
        <v>65</v>
      </c>
      <c r="D506" t="s">
        <v>1834</v>
      </c>
      <c r="E506">
        <v>44241</v>
      </c>
      <c r="F506" t="s">
        <v>1899</v>
      </c>
      <c r="G506" t="s">
        <v>25</v>
      </c>
      <c r="H506" t="s">
        <v>1894</v>
      </c>
      <c r="I506" t="s">
        <v>26</v>
      </c>
      <c r="J506" t="s">
        <v>63</v>
      </c>
      <c r="K506" t="s">
        <v>28</v>
      </c>
      <c r="L506" t="s">
        <v>22</v>
      </c>
      <c r="M506" t="s">
        <v>69</v>
      </c>
      <c r="N506">
        <v>42050</v>
      </c>
      <c r="O506">
        <v>459</v>
      </c>
      <c r="P506">
        <v>728</v>
      </c>
      <c r="Q506">
        <v>269</v>
      </c>
      <c r="R506">
        <v>5</v>
      </c>
      <c r="S506">
        <v>3640</v>
      </c>
      <c r="T506">
        <v>0.05</v>
      </c>
      <c r="U506">
        <v>182</v>
      </c>
      <c r="V506">
        <v>3458</v>
      </c>
      <c r="W506">
        <v>1115</v>
      </c>
      <c r="X506">
        <v>4573</v>
      </c>
    </row>
    <row r="507" spans="1:24" x14ac:dyDescent="0.25">
      <c r="A507" t="s">
        <v>1322</v>
      </c>
      <c r="B507" t="s">
        <v>269</v>
      </c>
      <c r="C507" t="s">
        <v>1802</v>
      </c>
      <c r="D507" t="s">
        <v>1856</v>
      </c>
      <c r="E507">
        <v>44242</v>
      </c>
      <c r="F507" t="s">
        <v>1856</v>
      </c>
      <c r="G507" t="s">
        <v>18</v>
      </c>
      <c r="H507" t="s">
        <v>1897</v>
      </c>
      <c r="I507" t="s">
        <v>26</v>
      </c>
      <c r="J507" t="s">
        <v>411</v>
      </c>
      <c r="K507" t="s">
        <v>28</v>
      </c>
      <c r="L507" t="s">
        <v>22</v>
      </c>
      <c r="M507" t="s">
        <v>23</v>
      </c>
      <c r="N507">
        <v>42051</v>
      </c>
      <c r="O507">
        <v>119</v>
      </c>
      <c r="P507">
        <v>198</v>
      </c>
      <c r="Q507">
        <v>79</v>
      </c>
      <c r="R507">
        <v>3</v>
      </c>
      <c r="S507">
        <v>594</v>
      </c>
      <c r="T507">
        <v>0.05</v>
      </c>
      <c r="U507">
        <v>29.700000000000003</v>
      </c>
      <c r="V507">
        <v>564.29999999999995</v>
      </c>
      <c r="W507">
        <v>476.99999999999994</v>
      </c>
      <c r="X507">
        <v>1041.3</v>
      </c>
    </row>
    <row r="508" spans="1:24" x14ac:dyDescent="0.25">
      <c r="A508" t="s">
        <v>1813</v>
      </c>
      <c r="B508" t="s">
        <v>90</v>
      </c>
      <c r="C508" t="s">
        <v>91</v>
      </c>
      <c r="D508" t="s">
        <v>1834</v>
      </c>
      <c r="E508">
        <v>44244</v>
      </c>
      <c r="F508" t="s">
        <v>1899</v>
      </c>
      <c r="G508" t="s">
        <v>39</v>
      </c>
      <c r="H508" t="s">
        <v>1895</v>
      </c>
      <c r="I508" t="s">
        <v>26</v>
      </c>
      <c r="J508" t="s">
        <v>245</v>
      </c>
      <c r="K508" t="s">
        <v>28</v>
      </c>
      <c r="L508" t="s">
        <v>45</v>
      </c>
      <c r="M508" t="s">
        <v>23</v>
      </c>
      <c r="N508">
        <v>42054</v>
      </c>
      <c r="O508">
        <v>479</v>
      </c>
      <c r="P508">
        <v>1197</v>
      </c>
      <c r="Q508">
        <v>718</v>
      </c>
      <c r="R508">
        <v>30</v>
      </c>
      <c r="S508">
        <v>35910</v>
      </c>
      <c r="T508">
        <v>0.08</v>
      </c>
      <c r="U508">
        <v>2872.8</v>
      </c>
      <c r="V508">
        <v>33037.199999999997</v>
      </c>
      <c r="W508">
        <v>581</v>
      </c>
      <c r="X508">
        <v>33618.199999999997</v>
      </c>
    </row>
    <row r="509" spans="1:24" x14ac:dyDescent="0.25">
      <c r="A509" t="s">
        <v>1323</v>
      </c>
      <c r="B509" t="s">
        <v>58</v>
      </c>
      <c r="C509" t="s">
        <v>59</v>
      </c>
      <c r="D509" t="s">
        <v>1834</v>
      </c>
      <c r="E509">
        <v>44245</v>
      </c>
      <c r="F509" t="s">
        <v>1899</v>
      </c>
      <c r="G509" t="s">
        <v>39</v>
      </c>
      <c r="H509" t="s">
        <v>1895</v>
      </c>
      <c r="I509" t="s">
        <v>35</v>
      </c>
      <c r="J509" t="s">
        <v>136</v>
      </c>
      <c r="K509" t="s">
        <v>28</v>
      </c>
      <c r="L509" t="s">
        <v>22</v>
      </c>
      <c r="M509" t="s">
        <v>23</v>
      </c>
      <c r="N509">
        <v>42055</v>
      </c>
      <c r="O509">
        <v>184</v>
      </c>
      <c r="P509">
        <v>288</v>
      </c>
      <c r="Q509">
        <v>104</v>
      </c>
      <c r="R509">
        <v>22</v>
      </c>
      <c r="S509">
        <v>6336</v>
      </c>
      <c r="T509">
        <v>0.1</v>
      </c>
      <c r="U509">
        <v>633.6</v>
      </c>
      <c r="V509">
        <v>5702.4</v>
      </c>
      <c r="W509">
        <v>149</v>
      </c>
      <c r="X509">
        <v>5851.4</v>
      </c>
    </row>
    <row r="510" spans="1:24" x14ac:dyDescent="0.25">
      <c r="A510" t="s">
        <v>817</v>
      </c>
      <c r="B510" t="s">
        <v>585</v>
      </c>
      <c r="C510" t="s">
        <v>340</v>
      </c>
      <c r="D510" t="s">
        <v>1882</v>
      </c>
      <c r="E510">
        <v>44245</v>
      </c>
      <c r="F510" t="s">
        <v>1882</v>
      </c>
      <c r="G510" t="s">
        <v>18</v>
      </c>
      <c r="H510" t="s">
        <v>1886</v>
      </c>
      <c r="I510" t="s">
        <v>35</v>
      </c>
      <c r="J510" t="s">
        <v>559</v>
      </c>
      <c r="K510" t="s">
        <v>28</v>
      </c>
      <c r="L510" t="s">
        <v>22</v>
      </c>
      <c r="M510" t="s">
        <v>23</v>
      </c>
      <c r="N510">
        <v>42056</v>
      </c>
      <c r="O510">
        <v>337</v>
      </c>
      <c r="P510">
        <v>553</v>
      </c>
      <c r="Q510">
        <v>216</v>
      </c>
      <c r="R510">
        <v>12</v>
      </c>
      <c r="S510">
        <v>6636</v>
      </c>
      <c r="T510">
        <v>0.06</v>
      </c>
      <c r="U510">
        <v>398.15999999999997</v>
      </c>
      <c r="V510">
        <v>6237.84</v>
      </c>
      <c r="W510">
        <v>698</v>
      </c>
      <c r="X510">
        <v>6935.84</v>
      </c>
    </row>
    <row r="511" spans="1:24" x14ac:dyDescent="0.25">
      <c r="A511" t="s">
        <v>818</v>
      </c>
      <c r="B511" t="s">
        <v>585</v>
      </c>
      <c r="C511" t="s">
        <v>340</v>
      </c>
      <c r="D511" t="s">
        <v>1882</v>
      </c>
      <c r="E511">
        <v>44245</v>
      </c>
      <c r="F511" t="s">
        <v>1882</v>
      </c>
      <c r="G511" t="s">
        <v>18</v>
      </c>
      <c r="H511" t="s">
        <v>1886</v>
      </c>
      <c r="I511" t="s">
        <v>35</v>
      </c>
      <c r="J511" t="s">
        <v>60</v>
      </c>
      <c r="K511" t="s">
        <v>28</v>
      </c>
      <c r="L511" t="s">
        <v>29</v>
      </c>
      <c r="M511" t="s">
        <v>23</v>
      </c>
      <c r="N511">
        <v>42054</v>
      </c>
      <c r="O511">
        <v>216</v>
      </c>
      <c r="P511">
        <v>385</v>
      </c>
      <c r="Q511">
        <v>169</v>
      </c>
      <c r="R511">
        <v>12</v>
      </c>
      <c r="S511">
        <v>4620</v>
      </c>
      <c r="T511">
        <v>0.1</v>
      </c>
      <c r="U511">
        <v>462</v>
      </c>
      <c r="V511">
        <v>4158</v>
      </c>
      <c r="W511">
        <v>70</v>
      </c>
      <c r="X511">
        <v>4228</v>
      </c>
    </row>
    <row r="512" spans="1:24" x14ac:dyDescent="0.25">
      <c r="A512" t="s">
        <v>1814</v>
      </c>
      <c r="B512" t="s">
        <v>583</v>
      </c>
      <c r="C512" t="s">
        <v>1851</v>
      </c>
      <c r="D512" t="s">
        <v>1834</v>
      </c>
      <c r="E512">
        <v>44250</v>
      </c>
      <c r="F512" t="s">
        <v>1899</v>
      </c>
      <c r="G512" t="s">
        <v>18</v>
      </c>
      <c r="H512" t="s">
        <v>1890</v>
      </c>
      <c r="I512" t="s">
        <v>51</v>
      </c>
      <c r="J512" t="s">
        <v>584</v>
      </c>
      <c r="K512" t="s">
        <v>28</v>
      </c>
      <c r="L512" t="s">
        <v>22</v>
      </c>
      <c r="M512" t="s">
        <v>23</v>
      </c>
      <c r="N512">
        <v>42061</v>
      </c>
      <c r="O512">
        <v>488.99999999999994</v>
      </c>
      <c r="P512">
        <v>764</v>
      </c>
      <c r="Q512">
        <v>275.00000000000006</v>
      </c>
      <c r="R512">
        <v>32</v>
      </c>
      <c r="S512">
        <v>24448</v>
      </c>
      <c r="T512">
        <v>0.06</v>
      </c>
      <c r="U512">
        <v>1466.8799999999999</v>
      </c>
      <c r="V512">
        <v>22981.119999999999</v>
      </c>
      <c r="W512">
        <v>139</v>
      </c>
      <c r="X512">
        <v>23120.12</v>
      </c>
    </row>
    <row r="513" spans="1:24" x14ac:dyDescent="0.25">
      <c r="A513" t="s">
        <v>1324</v>
      </c>
      <c r="B513" t="s">
        <v>230</v>
      </c>
      <c r="C513" t="s">
        <v>1800</v>
      </c>
      <c r="D513" t="s">
        <v>1856</v>
      </c>
      <c r="E513">
        <v>44251</v>
      </c>
      <c r="F513" t="s">
        <v>1856</v>
      </c>
      <c r="G513" t="s">
        <v>39</v>
      </c>
      <c r="H513" t="s">
        <v>1892</v>
      </c>
      <c r="I513" t="s">
        <v>26</v>
      </c>
      <c r="J513" t="s">
        <v>151</v>
      </c>
      <c r="K513" t="s">
        <v>28</v>
      </c>
      <c r="L513" t="s">
        <v>29</v>
      </c>
      <c r="M513" t="s">
        <v>23</v>
      </c>
      <c r="N513">
        <v>42060</v>
      </c>
      <c r="O513">
        <v>87</v>
      </c>
      <c r="P513">
        <v>181</v>
      </c>
      <c r="Q513">
        <v>94</v>
      </c>
      <c r="R513">
        <v>41</v>
      </c>
      <c r="S513">
        <v>7421</v>
      </c>
      <c r="T513">
        <v>0.03</v>
      </c>
      <c r="U513">
        <v>222.63</v>
      </c>
      <c r="V513">
        <v>7198.37</v>
      </c>
      <c r="W513">
        <v>75</v>
      </c>
      <c r="X513">
        <v>7273.37</v>
      </c>
    </row>
    <row r="514" spans="1:24" x14ac:dyDescent="0.25">
      <c r="A514" t="s">
        <v>1325</v>
      </c>
      <c r="B514" t="s">
        <v>582</v>
      </c>
      <c r="C514" t="s">
        <v>1876</v>
      </c>
      <c r="D514" t="s">
        <v>1882</v>
      </c>
      <c r="E514">
        <v>44251</v>
      </c>
      <c r="F514" t="s">
        <v>1882</v>
      </c>
      <c r="G514" t="s">
        <v>34</v>
      </c>
      <c r="H514" t="s">
        <v>1886</v>
      </c>
      <c r="I514" t="s">
        <v>51</v>
      </c>
      <c r="J514" t="s">
        <v>284</v>
      </c>
      <c r="K514" t="s">
        <v>28</v>
      </c>
      <c r="L514" t="s">
        <v>22</v>
      </c>
      <c r="M514" t="s">
        <v>23</v>
      </c>
      <c r="N514">
        <v>42059</v>
      </c>
      <c r="O514">
        <v>229</v>
      </c>
      <c r="P514">
        <v>369</v>
      </c>
      <c r="Q514">
        <v>140</v>
      </c>
      <c r="R514">
        <v>12</v>
      </c>
      <c r="S514">
        <v>4428</v>
      </c>
      <c r="T514">
        <v>0.02</v>
      </c>
      <c r="U514">
        <v>88.56</v>
      </c>
      <c r="V514">
        <v>4339.4399999999996</v>
      </c>
      <c r="W514">
        <v>50</v>
      </c>
      <c r="X514">
        <v>4389.4399999999996</v>
      </c>
    </row>
    <row r="515" spans="1:24" x14ac:dyDescent="0.25">
      <c r="A515" t="s">
        <v>1326</v>
      </c>
      <c r="B515" t="s">
        <v>580</v>
      </c>
      <c r="C515" t="s">
        <v>581</v>
      </c>
      <c r="D515" t="s">
        <v>1834</v>
      </c>
      <c r="E515">
        <v>44254</v>
      </c>
      <c r="F515" t="s">
        <v>1899</v>
      </c>
      <c r="G515" t="s">
        <v>25</v>
      </c>
      <c r="H515" t="s">
        <v>1889</v>
      </c>
      <c r="I515" t="s">
        <v>35</v>
      </c>
      <c r="J515" t="s">
        <v>82</v>
      </c>
      <c r="K515" t="s">
        <v>28</v>
      </c>
      <c r="L515" t="s">
        <v>22</v>
      </c>
      <c r="M515" t="s">
        <v>69</v>
      </c>
      <c r="N515">
        <v>42063</v>
      </c>
      <c r="O515">
        <v>184</v>
      </c>
      <c r="P515">
        <v>288</v>
      </c>
      <c r="Q515">
        <v>104</v>
      </c>
      <c r="R515">
        <v>9</v>
      </c>
      <c r="S515">
        <v>2592</v>
      </c>
      <c r="T515">
        <v>0</v>
      </c>
      <c r="U515">
        <v>0</v>
      </c>
      <c r="V515">
        <v>2592</v>
      </c>
      <c r="W515">
        <v>99</v>
      </c>
      <c r="X515">
        <v>2691</v>
      </c>
    </row>
    <row r="516" spans="1:24" x14ac:dyDescent="0.25">
      <c r="A516" t="s">
        <v>1327</v>
      </c>
      <c r="B516" t="s">
        <v>579</v>
      </c>
      <c r="C516" t="s">
        <v>1859</v>
      </c>
      <c r="D516" t="s">
        <v>1834</v>
      </c>
      <c r="E516">
        <v>44256</v>
      </c>
      <c r="F516" t="s">
        <v>1899</v>
      </c>
      <c r="G516" t="s">
        <v>25</v>
      </c>
      <c r="H516" t="s">
        <v>1894</v>
      </c>
      <c r="I516" t="s">
        <v>19</v>
      </c>
      <c r="J516" t="s">
        <v>99</v>
      </c>
      <c r="K516" t="s">
        <v>21</v>
      </c>
      <c r="L516" t="s">
        <v>22</v>
      </c>
      <c r="M516" t="s">
        <v>23</v>
      </c>
      <c r="N516">
        <v>42064</v>
      </c>
      <c r="O516">
        <v>1007</v>
      </c>
      <c r="P516">
        <v>1598</v>
      </c>
      <c r="Q516">
        <v>591</v>
      </c>
      <c r="R516">
        <v>26</v>
      </c>
      <c r="S516">
        <v>41548</v>
      </c>
      <c r="T516">
        <v>0.01</v>
      </c>
      <c r="U516">
        <v>415.48</v>
      </c>
      <c r="V516">
        <v>41132.519999999997</v>
      </c>
      <c r="W516">
        <v>400</v>
      </c>
      <c r="X516">
        <v>41532.519999999997</v>
      </c>
    </row>
    <row r="517" spans="1:24" x14ac:dyDescent="0.25">
      <c r="A517" t="s">
        <v>1328</v>
      </c>
      <c r="B517" t="s">
        <v>578</v>
      </c>
      <c r="C517" t="s">
        <v>1840</v>
      </c>
      <c r="D517" t="s">
        <v>1834</v>
      </c>
      <c r="E517">
        <v>44257</v>
      </c>
      <c r="F517" t="s">
        <v>1899</v>
      </c>
      <c r="G517" t="s">
        <v>39</v>
      </c>
      <c r="H517" t="s">
        <v>1893</v>
      </c>
      <c r="I517" t="s">
        <v>26</v>
      </c>
      <c r="J517" t="s">
        <v>52</v>
      </c>
      <c r="K517" t="s">
        <v>28</v>
      </c>
      <c r="L517" t="s">
        <v>22</v>
      </c>
      <c r="M517" t="s">
        <v>69</v>
      </c>
      <c r="N517">
        <v>42066</v>
      </c>
      <c r="O517">
        <v>399</v>
      </c>
      <c r="P517">
        <v>623</v>
      </c>
      <c r="Q517">
        <v>224</v>
      </c>
      <c r="R517">
        <v>4</v>
      </c>
      <c r="S517">
        <v>2492</v>
      </c>
      <c r="T517">
        <v>0.1</v>
      </c>
      <c r="U517">
        <v>249.20000000000002</v>
      </c>
      <c r="V517">
        <v>2242.8000000000002</v>
      </c>
      <c r="W517">
        <v>697</v>
      </c>
      <c r="X517">
        <v>2939.8</v>
      </c>
    </row>
    <row r="518" spans="1:24" x14ac:dyDescent="0.25">
      <c r="A518" t="s">
        <v>1329</v>
      </c>
      <c r="B518" t="s">
        <v>359</v>
      </c>
      <c r="C518" t="s">
        <v>204</v>
      </c>
      <c r="D518" t="s">
        <v>1882</v>
      </c>
      <c r="E518">
        <v>44257</v>
      </c>
      <c r="F518" t="s">
        <v>1882</v>
      </c>
      <c r="G518" t="s">
        <v>25</v>
      </c>
      <c r="H518" t="s">
        <v>1885</v>
      </c>
      <c r="I518" t="s">
        <v>51</v>
      </c>
      <c r="J518" t="s">
        <v>192</v>
      </c>
      <c r="K518" t="s">
        <v>28</v>
      </c>
      <c r="L518" t="s">
        <v>29</v>
      </c>
      <c r="M518" t="s">
        <v>23</v>
      </c>
      <c r="N518">
        <v>42067</v>
      </c>
      <c r="O518">
        <v>130</v>
      </c>
      <c r="P518">
        <v>288</v>
      </c>
      <c r="Q518">
        <v>158</v>
      </c>
      <c r="R518">
        <v>43</v>
      </c>
      <c r="S518">
        <v>12384</v>
      </c>
      <c r="T518">
        <v>0.1</v>
      </c>
      <c r="U518">
        <v>1238.4000000000001</v>
      </c>
      <c r="V518">
        <v>11145.6</v>
      </c>
      <c r="W518">
        <v>101</v>
      </c>
      <c r="X518">
        <v>11246.6</v>
      </c>
    </row>
    <row r="519" spans="1:24" x14ac:dyDescent="0.25">
      <c r="A519" t="s">
        <v>1330</v>
      </c>
      <c r="B519" t="s">
        <v>212</v>
      </c>
      <c r="C519" t="s">
        <v>1918</v>
      </c>
      <c r="D519" t="s">
        <v>1834</v>
      </c>
      <c r="E519">
        <v>44258</v>
      </c>
      <c r="F519" t="s">
        <v>1899</v>
      </c>
      <c r="G519" t="s">
        <v>18</v>
      </c>
      <c r="H519" t="s">
        <v>1893</v>
      </c>
      <c r="I519" t="s">
        <v>35</v>
      </c>
      <c r="J519" t="s">
        <v>404</v>
      </c>
      <c r="K519" t="s">
        <v>28</v>
      </c>
      <c r="L519" t="s">
        <v>29</v>
      </c>
      <c r="M519" t="s">
        <v>23</v>
      </c>
      <c r="N519">
        <v>42067</v>
      </c>
      <c r="O519">
        <v>522</v>
      </c>
      <c r="P519">
        <v>985</v>
      </c>
      <c r="Q519">
        <v>463</v>
      </c>
      <c r="R519">
        <v>41</v>
      </c>
      <c r="S519">
        <v>40385</v>
      </c>
      <c r="T519">
        <v>0.05</v>
      </c>
      <c r="U519">
        <v>2019.25</v>
      </c>
      <c r="V519">
        <v>38365.75</v>
      </c>
      <c r="W519">
        <v>482</v>
      </c>
      <c r="X519">
        <v>38847.75</v>
      </c>
    </row>
    <row r="520" spans="1:24" x14ac:dyDescent="0.25">
      <c r="A520" t="s">
        <v>1331</v>
      </c>
      <c r="B520" t="s">
        <v>577</v>
      </c>
      <c r="C520" t="s">
        <v>1936</v>
      </c>
      <c r="D520" t="s">
        <v>1834</v>
      </c>
      <c r="E520">
        <v>44259</v>
      </c>
      <c r="F520" t="s">
        <v>1899</v>
      </c>
      <c r="G520" t="s">
        <v>39</v>
      </c>
      <c r="H520" t="s">
        <v>1894</v>
      </c>
      <c r="I520" t="s">
        <v>35</v>
      </c>
      <c r="J520" t="s">
        <v>60</v>
      </c>
      <c r="K520" t="s">
        <v>28</v>
      </c>
      <c r="L520" t="s">
        <v>29</v>
      </c>
      <c r="M520" t="s">
        <v>23</v>
      </c>
      <c r="N520">
        <v>42069</v>
      </c>
      <c r="O520">
        <v>216</v>
      </c>
      <c r="P520">
        <v>385</v>
      </c>
      <c r="Q520">
        <v>169</v>
      </c>
      <c r="R520">
        <v>4</v>
      </c>
      <c r="S520">
        <v>1540</v>
      </c>
      <c r="T520">
        <v>0.09</v>
      </c>
      <c r="U520">
        <v>138.6</v>
      </c>
      <c r="V520">
        <v>1401.4</v>
      </c>
      <c r="W520">
        <v>70</v>
      </c>
      <c r="X520">
        <v>1471.4</v>
      </c>
    </row>
    <row r="521" spans="1:24" x14ac:dyDescent="0.25">
      <c r="A521" t="s">
        <v>1332</v>
      </c>
      <c r="B521" t="s">
        <v>576</v>
      </c>
      <c r="C521" t="s">
        <v>54</v>
      </c>
      <c r="D521" t="s">
        <v>1882</v>
      </c>
      <c r="E521">
        <v>44261</v>
      </c>
      <c r="F521" t="s">
        <v>1882</v>
      </c>
      <c r="G521" t="s">
        <v>34</v>
      </c>
      <c r="H521" t="s">
        <v>1886</v>
      </c>
      <c r="I521" t="s">
        <v>35</v>
      </c>
      <c r="J521" t="s">
        <v>250</v>
      </c>
      <c r="K521" t="s">
        <v>28</v>
      </c>
      <c r="L521" t="s">
        <v>22</v>
      </c>
      <c r="M521" t="s">
        <v>23</v>
      </c>
      <c r="N521">
        <v>42070</v>
      </c>
      <c r="O521">
        <v>533</v>
      </c>
      <c r="P521">
        <v>860</v>
      </c>
      <c r="Q521">
        <v>327</v>
      </c>
      <c r="R521">
        <v>2</v>
      </c>
      <c r="S521">
        <v>1720</v>
      </c>
      <c r="T521">
        <v>0.05</v>
      </c>
      <c r="U521">
        <v>86</v>
      </c>
      <c r="V521">
        <v>1634</v>
      </c>
      <c r="W521">
        <v>619</v>
      </c>
      <c r="X521">
        <v>2253</v>
      </c>
    </row>
    <row r="522" spans="1:24" x14ac:dyDescent="0.25">
      <c r="A522" t="s">
        <v>1333</v>
      </c>
      <c r="B522" t="s">
        <v>575</v>
      </c>
      <c r="C522" t="s">
        <v>1877</v>
      </c>
      <c r="D522" t="s">
        <v>1834</v>
      </c>
      <c r="E522">
        <v>44266</v>
      </c>
      <c r="F522" t="s">
        <v>1899</v>
      </c>
      <c r="G522" t="s">
        <v>34</v>
      </c>
      <c r="H522" t="s">
        <v>1892</v>
      </c>
      <c r="I522" t="s">
        <v>35</v>
      </c>
      <c r="J522" t="s">
        <v>41</v>
      </c>
      <c r="K522" t="s">
        <v>28</v>
      </c>
      <c r="L522" t="s">
        <v>29</v>
      </c>
      <c r="M522" t="s">
        <v>23</v>
      </c>
      <c r="N522">
        <v>42075</v>
      </c>
      <c r="O522">
        <v>375</v>
      </c>
      <c r="P522">
        <v>708</v>
      </c>
      <c r="Q522">
        <v>333</v>
      </c>
      <c r="R522">
        <v>12</v>
      </c>
      <c r="S522">
        <v>8496</v>
      </c>
      <c r="T522">
        <v>0.1</v>
      </c>
      <c r="U522">
        <v>849.6</v>
      </c>
      <c r="V522">
        <v>7646.4</v>
      </c>
      <c r="W522">
        <v>235</v>
      </c>
      <c r="X522">
        <v>7881.4</v>
      </c>
    </row>
    <row r="523" spans="1:24" x14ac:dyDescent="0.25">
      <c r="A523" t="s">
        <v>1334</v>
      </c>
      <c r="B523" t="s">
        <v>302</v>
      </c>
      <c r="C523" t="s">
        <v>218</v>
      </c>
      <c r="D523" t="s">
        <v>1834</v>
      </c>
      <c r="E523">
        <v>44267</v>
      </c>
      <c r="F523" t="s">
        <v>1899</v>
      </c>
      <c r="G523" t="s">
        <v>18</v>
      </c>
      <c r="H523" t="s">
        <v>1889</v>
      </c>
      <c r="I523" t="s">
        <v>51</v>
      </c>
      <c r="J523" t="s">
        <v>141</v>
      </c>
      <c r="K523" t="s">
        <v>28</v>
      </c>
      <c r="L523" t="s">
        <v>22</v>
      </c>
      <c r="M523" t="s">
        <v>23</v>
      </c>
      <c r="N523">
        <v>42076</v>
      </c>
      <c r="O523">
        <v>194</v>
      </c>
      <c r="P523">
        <v>308</v>
      </c>
      <c r="Q523">
        <v>114</v>
      </c>
      <c r="R523">
        <v>4</v>
      </c>
      <c r="S523">
        <v>1232</v>
      </c>
      <c r="T523">
        <v>0.03</v>
      </c>
      <c r="U523">
        <v>36.96</v>
      </c>
      <c r="V523">
        <v>1195.04</v>
      </c>
      <c r="W523">
        <v>99</v>
      </c>
      <c r="X523">
        <v>1294.04</v>
      </c>
    </row>
    <row r="524" spans="1:24" x14ac:dyDescent="0.25">
      <c r="A524" t="s">
        <v>1335</v>
      </c>
      <c r="B524" t="s">
        <v>573</v>
      </c>
      <c r="C524" t="s">
        <v>574</v>
      </c>
      <c r="D524" t="s">
        <v>1834</v>
      </c>
      <c r="E524">
        <v>44270</v>
      </c>
      <c r="F524" t="s">
        <v>1899</v>
      </c>
      <c r="G524" t="s">
        <v>25</v>
      </c>
      <c r="H524" t="s">
        <v>1894</v>
      </c>
      <c r="I524" t="s">
        <v>35</v>
      </c>
      <c r="J524" t="s">
        <v>345</v>
      </c>
      <c r="K524" t="s">
        <v>28</v>
      </c>
      <c r="L524" t="s">
        <v>22</v>
      </c>
      <c r="M524" t="s">
        <v>23</v>
      </c>
      <c r="N524">
        <v>42080</v>
      </c>
      <c r="O524">
        <v>218.00000000000003</v>
      </c>
      <c r="P524">
        <v>352</v>
      </c>
      <c r="Q524">
        <v>133.99999999999997</v>
      </c>
      <c r="R524">
        <v>49</v>
      </c>
      <c r="S524">
        <v>17248</v>
      </c>
      <c r="T524">
        <v>0.08</v>
      </c>
      <c r="U524">
        <v>1379.84</v>
      </c>
      <c r="V524">
        <v>15868.16</v>
      </c>
      <c r="W524">
        <v>683</v>
      </c>
      <c r="X524">
        <v>16551.16</v>
      </c>
    </row>
    <row r="525" spans="1:24" x14ac:dyDescent="0.25">
      <c r="A525" t="s">
        <v>1336</v>
      </c>
      <c r="B525" t="s">
        <v>507</v>
      </c>
      <c r="C525" t="s">
        <v>508</v>
      </c>
      <c r="D525" t="s">
        <v>1834</v>
      </c>
      <c r="E525">
        <v>44271</v>
      </c>
      <c r="F525" t="s">
        <v>1899</v>
      </c>
      <c r="G525" t="s">
        <v>18</v>
      </c>
      <c r="H525" t="s">
        <v>1891</v>
      </c>
      <c r="I525" t="s">
        <v>40</v>
      </c>
      <c r="J525" t="s">
        <v>468</v>
      </c>
      <c r="K525" t="s">
        <v>21</v>
      </c>
      <c r="L525" t="s">
        <v>48</v>
      </c>
      <c r="M525" t="s">
        <v>49</v>
      </c>
      <c r="N525">
        <v>42080</v>
      </c>
      <c r="O525">
        <v>31561</v>
      </c>
      <c r="P525">
        <v>50097</v>
      </c>
      <c r="Q525">
        <v>18536</v>
      </c>
      <c r="R525">
        <v>3</v>
      </c>
      <c r="S525">
        <v>150291</v>
      </c>
      <c r="T525">
        <v>0.06</v>
      </c>
      <c r="U525">
        <v>9017.4599999999991</v>
      </c>
      <c r="V525">
        <v>141273.54</v>
      </c>
      <c r="W525">
        <v>6930</v>
      </c>
      <c r="X525">
        <v>148203.54</v>
      </c>
    </row>
    <row r="526" spans="1:24" x14ac:dyDescent="0.25">
      <c r="A526" t="s">
        <v>1337</v>
      </c>
      <c r="B526" t="s">
        <v>53</v>
      </c>
      <c r="C526" t="s">
        <v>54</v>
      </c>
      <c r="D526" t="s">
        <v>1882</v>
      </c>
      <c r="E526">
        <v>44271</v>
      </c>
      <c r="F526" t="s">
        <v>1882</v>
      </c>
      <c r="G526" t="s">
        <v>34</v>
      </c>
      <c r="H526" t="s">
        <v>1886</v>
      </c>
      <c r="I526" t="s">
        <v>35</v>
      </c>
      <c r="J526" t="s">
        <v>130</v>
      </c>
      <c r="K526" t="s">
        <v>28</v>
      </c>
      <c r="L526" t="s">
        <v>22</v>
      </c>
      <c r="M526" t="s">
        <v>23</v>
      </c>
      <c r="N526">
        <v>42079</v>
      </c>
      <c r="O526">
        <v>1495</v>
      </c>
      <c r="P526">
        <v>3476</v>
      </c>
      <c r="Q526">
        <v>1981</v>
      </c>
      <c r="R526">
        <v>43</v>
      </c>
      <c r="S526">
        <v>149468</v>
      </c>
      <c r="T526">
        <v>0</v>
      </c>
      <c r="U526">
        <v>0</v>
      </c>
      <c r="V526">
        <v>149468</v>
      </c>
      <c r="W526">
        <v>822.00000000000011</v>
      </c>
      <c r="X526">
        <v>150290</v>
      </c>
    </row>
    <row r="527" spans="1:24" x14ac:dyDescent="0.25">
      <c r="A527" t="s">
        <v>1338</v>
      </c>
      <c r="B527" t="s">
        <v>572</v>
      </c>
      <c r="C527" t="s">
        <v>54</v>
      </c>
      <c r="D527" t="s">
        <v>1882</v>
      </c>
      <c r="E527">
        <v>44272</v>
      </c>
      <c r="F527" t="s">
        <v>1882</v>
      </c>
      <c r="G527" t="s">
        <v>25</v>
      </c>
      <c r="H527" t="s">
        <v>1886</v>
      </c>
      <c r="I527" t="s">
        <v>26</v>
      </c>
      <c r="J527" t="s">
        <v>386</v>
      </c>
      <c r="K527" t="s">
        <v>28</v>
      </c>
      <c r="L527" t="s">
        <v>22</v>
      </c>
      <c r="M527" t="s">
        <v>23</v>
      </c>
      <c r="N527">
        <v>42080</v>
      </c>
      <c r="O527">
        <v>1239</v>
      </c>
      <c r="P527">
        <v>1998</v>
      </c>
      <c r="Q527">
        <v>759</v>
      </c>
      <c r="R527">
        <v>32</v>
      </c>
      <c r="S527">
        <v>63936</v>
      </c>
      <c r="T527">
        <v>0.05</v>
      </c>
      <c r="U527">
        <v>3196.8</v>
      </c>
      <c r="V527">
        <v>60739.199999999997</v>
      </c>
      <c r="W527">
        <v>577</v>
      </c>
      <c r="X527">
        <v>61316.2</v>
      </c>
    </row>
    <row r="528" spans="1:24" x14ac:dyDescent="0.25">
      <c r="A528" t="s">
        <v>1339</v>
      </c>
      <c r="B528" t="s">
        <v>437</v>
      </c>
      <c r="C528" t="s">
        <v>223</v>
      </c>
      <c r="D528" t="s">
        <v>1834</v>
      </c>
      <c r="E528">
        <v>44273</v>
      </c>
      <c r="F528" t="s">
        <v>1899</v>
      </c>
      <c r="G528" t="s">
        <v>39</v>
      </c>
      <c r="H528" t="s">
        <v>1893</v>
      </c>
      <c r="I528" t="s">
        <v>51</v>
      </c>
      <c r="J528" t="s">
        <v>569</v>
      </c>
      <c r="K528" t="s">
        <v>28</v>
      </c>
      <c r="L528" t="s">
        <v>45</v>
      </c>
      <c r="M528" t="s">
        <v>23</v>
      </c>
      <c r="N528">
        <v>42084</v>
      </c>
      <c r="O528">
        <v>287</v>
      </c>
      <c r="P528">
        <v>684</v>
      </c>
      <c r="Q528">
        <v>397</v>
      </c>
      <c r="R528">
        <v>35</v>
      </c>
      <c r="S528">
        <v>23940</v>
      </c>
      <c r="T528">
        <v>0.02</v>
      </c>
      <c r="U528">
        <v>478.8</v>
      </c>
      <c r="V528">
        <v>23461.200000000001</v>
      </c>
      <c r="W528">
        <v>442</v>
      </c>
      <c r="X528">
        <v>23903.200000000001</v>
      </c>
    </row>
    <row r="529" spans="1:24" x14ac:dyDescent="0.25">
      <c r="A529" t="s">
        <v>1340</v>
      </c>
      <c r="B529" t="s">
        <v>539</v>
      </c>
      <c r="C529" t="s">
        <v>54</v>
      </c>
      <c r="D529" t="s">
        <v>1882</v>
      </c>
      <c r="E529">
        <v>44275</v>
      </c>
      <c r="F529" t="s">
        <v>1882</v>
      </c>
      <c r="G529" t="s">
        <v>34</v>
      </c>
      <c r="H529" t="s">
        <v>1886</v>
      </c>
      <c r="I529" t="s">
        <v>51</v>
      </c>
      <c r="J529" t="s">
        <v>568</v>
      </c>
      <c r="K529" t="s">
        <v>21</v>
      </c>
      <c r="L529" t="s">
        <v>22</v>
      </c>
      <c r="M529" t="s">
        <v>69</v>
      </c>
      <c r="N529">
        <v>42084</v>
      </c>
      <c r="O529">
        <v>640</v>
      </c>
      <c r="P529">
        <v>2910</v>
      </c>
      <c r="Q529">
        <v>2270</v>
      </c>
      <c r="R529">
        <v>50</v>
      </c>
      <c r="S529">
        <v>145500</v>
      </c>
      <c r="T529">
        <v>0.09</v>
      </c>
      <c r="U529">
        <v>13095</v>
      </c>
      <c r="V529">
        <v>132405</v>
      </c>
      <c r="W529">
        <v>400</v>
      </c>
      <c r="X529">
        <v>132805</v>
      </c>
    </row>
    <row r="530" spans="1:24" x14ac:dyDescent="0.25">
      <c r="A530" t="s">
        <v>1815</v>
      </c>
      <c r="B530" t="s">
        <v>332</v>
      </c>
      <c r="C530" t="s">
        <v>1809</v>
      </c>
      <c r="D530" t="s">
        <v>1856</v>
      </c>
      <c r="E530">
        <v>44276</v>
      </c>
      <c r="F530" t="s">
        <v>1856</v>
      </c>
      <c r="G530" t="s">
        <v>34</v>
      </c>
      <c r="H530" t="s">
        <v>1892</v>
      </c>
      <c r="I530" t="s">
        <v>19</v>
      </c>
      <c r="J530" t="s">
        <v>116</v>
      </c>
      <c r="K530" t="s">
        <v>117</v>
      </c>
      <c r="L530" t="s">
        <v>45</v>
      </c>
      <c r="M530" t="s">
        <v>23</v>
      </c>
      <c r="N530">
        <v>42091</v>
      </c>
      <c r="O530">
        <v>550</v>
      </c>
      <c r="P530">
        <v>1222</v>
      </c>
      <c r="Q530">
        <v>672</v>
      </c>
      <c r="R530">
        <v>5</v>
      </c>
      <c r="S530">
        <v>6110</v>
      </c>
      <c r="T530">
        <v>0.04</v>
      </c>
      <c r="U530">
        <v>244.4</v>
      </c>
      <c r="V530">
        <v>5865.6</v>
      </c>
      <c r="W530">
        <v>285</v>
      </c>
      <c r="X530">
        <v>6150.6</v>
      </c>
    </row>
    <row r="531" spans="1:24" x14ac:dyDescent="0.25">
      <c r="A531" t="s">
        <v>1341</v>
      </c>
      <c r="B531" t="s">
        <v>157</v>
      </c>
      <c r="C531" t="s">
        <v>158</v>
      </c>
      <c r="D531" t="s">
        <v>1882</v>
      </c>
      <c r="E531">
        <v>44276</v>
      </c>
      <c r="F531" t="s">
        <v>1882</v>
      </c>
      <c r="G531" t="s">
        <v>34</v>
      </c>
      <c r="H531" t="s">
        <v>1885</v>
      </c>
      <c r="I531" t="s">
        <v>51</v>
      </c>
      <c r="J531" t="s">
        <v>41</v>
      </c>
      <c r="K531" t="s">
        <v>28</v>
      </c>
      <c r="L531" t="s">
        <v>29</v>
      </c>
      <c r="M531" t="s">
        <v>23</v>
      </c>
      <c r="N531">
        <v>42085</v>
      </c>
      <c r="O531">
        <v>375</v>
      </c>
      <c r="P531">
        <v>708</v>
      </c>
      <c r="Q531">
        <v>333</v>
      </c>
      <c r="R531">
        <v>31</v>
      </c>
      <c r="S531">
        <v>21948</v>
      </c>
      <c r="T531">
        <v>0.01</v>
      </c>
      <c r="U531">
        <v>219.48000000000002</v>
      </c>
      <c r="V531">
        <v>21728.52</v>
      </c>
      <c r="W531">
        <v>235</v>
      </c>
      <c r="X531">
        <v>21963.52</v>
      </c>
    </row>
    <row r="532" spans="1:24" x14ac:dyDescent="0.25">
      <c r="A532" t="s">
        <v>1342</v>
      </c>
      <c r="B532" t="s">
        <v>567</v>
      </c>
      <c r="C532" t="s">
        <v>1844</v>
      </c>
      <c r="D532" t="s">
        <v>1834</v>
      </c>
      <c r="E532">
        <v>44277</v>
      </c>
      <c r="F532" t="s">
        <v>1899</v>
      </c>
      <c r="G532" t="s">
        <v>18</v>
      </c>
      <c r="H532" t="s">
        <v>1891</v>
      </c>
      <c r="I532" t="s">
        <v>35</v>
      </c>
      <c r="J532" t="s">
        <v>63</v>
      </c>
      <c r="K532" t="s">
        <v>28</v>
      </c>
      <c r="L532" t="s">
        <v>22</v>
      </c>
      <c r="M532" t="s">
        <v>69</v>
      </c>
      <c r="N532">
        <v>42086</v>
      </c>
      <c r="O532">
        <v>459</v>
      </c>
      <c r="P532">
        <v>728</v>
      </c>
      <c r="Q532">
        <v>269</v>
      </c>
      <c r="R532">
        <v>40</v>
      </c>
      <c r="S532">
        <v>29120</v>
      </c>
      <c r="T532">
        <v>0.04</v>
      </c>
      <c r="U532">
        <v>1164.8</v>
      </c>
      <c r="V532">
        <v>27955.200000000001</v>
      </c>
      <c r="W532">
        <v>1115</v>
      </c>
      <c r="X532">
        <v>29070.2</v>
      </c>
    </row>
    <row r="533" spans="1:24" x14ac:dyDescent="0.25">
      <c r="A533" t="s">
        <v>1343</v>
      </c>
      <c r="B533" t="s">
        <v>303</v>
      </c>
      <c r="C533" t="s">
        <v>1878</v>
      </c>
      <c r="D533" t="s">
        <v>1834</v>
      </c>
      <c r="E533">
        <v>44279</v>
      </c>
      <c r="F533" t="s">
        <v>1899</v>
      </c>
      <c r="G533" t="s">
        <v>39</v>
      </c>
      <c r="H533" t="s">
        <v>1887</v>
      </c>
      <c r="I533" t="s">
        <v>26</v>
      </c>
      <c r="J533" t="s">
        <v>559</v>
      </c>
      <c r="K533" t="s">
        <v>28</v>
      </c>
      <c r="L533" t="s">
        <v>22</v>
      </c>
      <c r="M533" t="s">
        <v>23</v>
      </c>
      <c r="N533">
        <v>42089</v>
      </c>
      <c r="O533">
        <v>337</v>
      </c>
      <c r="P533">
        <v>553</v>
      </c>
      <c r="Q533">
        <v>216</v>
      </c>
      <c r="R533">
        <v>23</v>
      </c>
      <c r="S533">
        <v>12719</v>
      </c>
      <c r="T533">
        <v>0.1</v>
      </c>
      <c r="U533">
        <v>1271.9000000000001</v>
      </c>
      <c r="V533">
        <v>11447.1</v>
      </c>
      <c r="W533">
        <v>698</v>
      </c>
      <c r="X533">
        <v>12145.1</v>
      </c>
    </row>
    <row r="534" spans="1:24" x14ac:dyDescent="0.25">
      <c r="A534" t="s">
        <v>1344</v>
      </c>
      <c r="B534" t="s">
        <v>471</v>
      </c>
      <c r="C534" t="s">
        <v>1914</v>
      </c>
      <c r="D534" t="s">
        <v>1882</v>
      </c>
      <c r="E534">
        <v>44279</v>
      </c>
      <c r="F534" t="s">
        <v>1882</v>
      </c>
      <c r="G534" t="s">
        <v>39</v>
      </c>
      <c r="H534" t="s">
        <v>1885</v>
      </c>
      <c r="I534" t="s">
        <v>51</v>
      </c>
      <c r="J534" t="s">
        <v>156</v>
      </c>
      <c r="K534" t="s">
        <v>28</v>
      </c>
      <c r="L534" t="s">
        <v>22</v>
      </c>
      <c r="M534" t="s">
        <v>23</v>
      </c>
      <c r="N534">
        <v>42088</v>
      </c>
      <c r="O534">
        <v>352</v>
      </c>
      <c r="P534">
        <v>568</v>
      </c>
      <c r="Q534">
        <v>216</v>
      </c>
      <c r="R534">
        <v>8</v>
      </c>
      <c r="S534">
        <v>4544</v>
      </c>
      <c r="T534">
        <v>0.02</v>
      </c>
      <c r="U534">
        <v>90.88</v>
      </c>
      <c r="V534">
        <v>4453.12</v>
      </c>
      <c r="W534">
        <v>139</v>
      </c>
      <c r="X534">
        <v>4592.12</v>
      </c>
    </row>
    <row r="535" spans="1:24" x14ac:dyDescent="0.25">
      <c r="A535" t="s">
        <v>1345</v>
      </c>
      <c r="B535" t="s">
        <v>408</v>
      </c>
      <c r="C535" t="s">
        <v>158</v>
      </c>
      <c r="D535" t="s">
        <v>1882</v>
      </c>
      <c r="E535">
        <v>44280</v>
      </c>
      <c r="F535" t="s">
        <v>1882</v>
      </c>
      <c r="G535" t="s">
        <v>18</v>
      </c>
      <c r="H535" t="s">
        <v>1885</v>
      </c>
      <c r="I535" t="s">
        <v>40</v>
      </c>
      <c r="J535" t="s">
        <v>1901</v>
      </c>
      <c r="K535" t="s">
        <v>21</v>
      </c>
      <c r="L535" t="s">
        <v>66</v>
      </c>
      <c r="M535" t="s">
        <v>23</v>
      </c>
      <c r="N535">
        <v>42090</v>
      </c>
      <c r="O535">
        <v>882</v>
      </c>
      <c r="P535">
        <v>2099</v>
      </c>
      <c r="Q535">
        <v>1217</v>
      </c>
      <c r="R535">
        <v>45</v>
      </c>
      <c r="S535">
        <v>94455</v>
      </c>
      <c r="T535">
        <v>0.03</v>
      </c>
      <c r="U535">
        <v>2833.65</v>
      </c>
      <c r="V535">
        <v>91621.35</v>
      </c>
      <c r="W535">
        <v>480.99999999999994</v>
      </c>
      <c r="X535">
        <v>92102.35</v>
      </c>
    </row>
    <row r="536" spans="1:24" x14ac:dyDescent="0.25">
      <c r="A536" t="s">
        <v>1346</v>
      </c>
      <c r="B536" t="s">
        <v>437</v>
      </c>
      <c r="C536" t="s">
        <v>223</v>
      </c>
      <c r="D536" t="s">
        <v>1834</v>
      </c>
      <c r="E536">
        <v>44280</v>
      </c>
      <c r="F536" t="s">
        <v>1899</v>
      </c>
      <c r="G536" t="s">
        <v>39</v>
      </c>
      <c r="H536" t="s">
        <v>1893</v>
      </c>
      <c r="I536" t="s">
        <v>40</v>
      </c>
      <c r="J536" t="s">
        <v>96</v>
      </c>
      <c r="K536" t="s">
        <v>28</v>
      </c>
      <c r="L536" t="s">
        <v>29</v>
      </c>
      <c r="M536" t="s">
        <v>69</v>
      </c>
      <c r="N536">
        <v>42090</v>
      </c>
      <c r="O536">
        <v>153</v>
      </c>
      <c r="P536">
        <v>278</v>
      </c>
      <c r="Q536">
        <v>125</v>
      </c>
      <c r="R536">
        <v>34</v>
      </c>
      <c r="S536">
        <v>9452</v>
      </c>
      <c r="T536">
        <v>0</v>
      </c>
      <c r="U536">
        <v>0</v>
      </c>
      <c r="V536">
        <v>9452</v>
      </c>
      <c r="W536">
        <v>134</v>
      </c>
      <c r="X536">
        <v>9586</v>
      </c>
    </row>
    <row r="537" spans="1:24" x14ac:dyDescent="0.25">
      <c r="A537" t="s">
        <v>1347</v>
      </c>
      <c r="B537" t="s">
        <v>238</v>
      </c>
      <c r="C537" t="s">
        <v>1900</v>
      </c>
      <c r="D537" t="s">
        <v>1882</v>
      </c>
      <c r="E537">
        <v>44285</v>
      </c>
      <c r="F537" t="s">
        <v>1882</v>
      </c>
      <c r="G537" t="s">
        <v>34</v>
      </c>
      <c r="H537" t="s">
        <v>1886</v>
      </c>
      <c r="I537" t="s">
        <v>26</v>
      </c>
      <c r="J537" t="s">
        <v>137</v>
      </c>
      <c r="K537" t="s">
        <v>21</v>
      </c>
      <c r="L537" t="s">
        <v>22</v>
      </c>
      <c r="M537" t="s">
        <v>23</v>
      </c>
      <c r="N537">
        <v>42095</v>
      </c>
      <c r="O537">
        <v>5452</v>
      </c>
      <c r="P537">
        <v>10097</v>
      </c>
      <c r="Q537">
        <v>4645</v>
      </c>
      <c r="R537">
        <v>13</v>
      </c>
      <c r="S537">
        <v>131261</v>
      </c>
      <c r="T537">
        <v>0.06</v>
      </c>
      <c r="U537">
        <v>7875.66</v>
      </c>
      <c r="V537">
        <v>123385.34</v>
      </c>
      <c r="W537">
        <v>718</v>
      </c>
      <c r="X537">
        <v>124103.34</v>
      </c>
    </row>
    <row r="538" spans="1:24" x14ac:dyDescent="0.25">
      <c r="A538" t="s">
        <v>1348</v>
      </c>
      <c r="B538" t="s">
        <v>189</v>
      </c>
      <c r="C538" t="s">
        <v>1929</v>
      </c>
      <c r="D538" t="s">
        <v>1856</v>
      </c>
      <c r="E538">
        <v>44290</v>
      </c>
      <c r="F538" t="s">
        <v>1856</v>
      </c>
      <c r="G538" t="s">
        <v>18</v>
      </c>
      <c r="H538" t="s">
        <v>1891</v>
      </c>
      <c r="I538" t="s">
        <v>26</v>
      </c>
      <c r="J538" t="s">
        <v>47</v>
      </c>
      <c r="K538" t="s">
        <v>21</v>
      </c>
      <c r="L538" t="s">
        <v>48</v>
      </c>
      <c r="M538" t="s">
        <v>49</v>
      </c>
      <c r="N538">
        <v>42099</v>
      </c>
      <c r="O538">
        <v>7500</v>
      </c>
      <c r="P538">
        <v>12097</v>
      </c>
      <c r="Q538">
        <v>4597</v>
      </c>
      <c r="R538">
        <v>38</v>
      </c>
      <c r="S538">
        <v>459686</v>
      </c>
      <c r="T538">
        <v>0.09</v>
      </c>
      <c r="U538">
        <v>41371.74</v>
      </c>
      <c r="V538">
        <v>418314.26</v>
      </c>
      <c r="W538">
        <v>2630</v>
      </c>
      <c r="X538">
        <v>420944.26</v>
      </c>
    </row>
    <row r="539" spans="1:24" x14ac:dyDescent="0.25">
      <c r="A539" t="s">
        <v>1349</v>
      </c>
      <c r="B539" t="s">
        <v>160</v>
      </c>
      <c r="C539" t="s">
        <v>1935</v>
      </c>
      <c r="D539" t="s">
        <v>1882</v>
      </c>
      <c r="E539">
        <v>44290</v>
      </c>
      <c r="F539" t="s">
        <v>1882</v>
      </c>
      <c r="G539" t="s">
        <v>34</v>
      </c>
      <c r="H539" t="s">
        <v>1886</v>
      </c>
      <c r="I539" t="s">
        <v>35</v>
      </c>
      <c r="J539" t="s">
        <v>207</v>
      </c>
      <c r="K539" t="s">
        <v>28</v>
      </c>
      <c r="L539" t="s">
        <v>29</v>
      </c>
      <c r="M539" t="s">
        <v>23</v>
      </c>
      <c r="N539">
        <v>42099</v>
      </c>
      <c r="O539">
        <v>259</v>
      </c>
      <c r="P539">
        <v>398</v>
      </c>
      <c r="Q539">
        <v>139</v>
      </c>
      <c r="R539">
        <v>2</v>
      </c>
      <c r="S539">
        <v>796</v>
      </c>
      <c r="T539">
        <v>0.04</v>
      </c>
      <c r="U539">
        <v>31.84</v>
      </c>
      <c r="V539">
        <v>764.16</v>
      </c>
      <c r="W539">
        <v>297</v>
      </c>
      <c r="X539">
        <v>1061.1599999999999</v>
      </c>
    </row>
    <row r="540" spans="1:24" x14ac:dyDescent="0.25">
      <c r="A540" t="s">
        <v>1350</v>
      </c>
      <c r="B540" t="s">
        <v>175</v>
      </c>
      <c r="C540" t="s">
        <v>1799</v>
      </c>
      <c r="D540" t="s">
        <v>1856</v>
      </c>
      <c r="E540">
        <v>44294</v>
      </c>
      <c r="F540" t="s">
        <v>1856</v>
      </c>
      <c r="G540" t="s">
        <v>18</v>
      </c>
      <c r="H540" t="s">
        <v>1897</v>
      </c>
      <c r="I540" t="s">
        <v>51</v>
      </c>
      <c r="J540" t="s">
        <v>559</v>
      </c>
      <c r="K540" t="s">
        <v>28</v>
      </c>
      <c r="L540" t="s">
        <v>22</v>
      </c>
      <c r="M540" t="s">
        <v>23</v>
      </c>
      <c r="N540">
        <v>42103</v>
      </c>
      <c r="O540">
        <v>337</v>
      </c>
      <c r="P540">
        <v>553</v>
      </c>
      <c r="Q540">
        <v>216</v>
      </c>
      <c r="R540">
        <v>9</v>
      </c>
      <c r="S540">
        <v>4977</v>
      </c>
      <c r="T540">
        <v>0.09</v>
      </c>
      <c r="U540">
        <v>447.93</v>
      </c>
      <c r="V540">
        <v>4529.07</v>
      </c>
      <c r="W540">
        <v>698</v>
      </c>
      <c r="X540">
        <v>5227.07</v>
      </c>
    </row>
    <row r="541" spans="1:24" x14ac:dyDescent="0.25">
      <c r="A541" t="s">
        <v>1351</v>
      </c>
      <c r="B541" t="s">
        <v>566</v>
      </c>
      <c r="C541" t="s">
        <v>542</v>
      </c>
      <c r="D541" t="s">
        <v>1834</v>
      </c>
      <c r="E541">
        <v>44294</v>
      </c>
      <c r="F541" t="s">
        <v>1899</v>
      </c>
      <c r="G541" t="s">
        <v>34</v>
      </c>
      <c r="H541" t="s">
        <v>1889</v>
      </c>
      <c r="I541" t="s">
        <v>40</v>
      </c>
      <c r="J541" t="s">
        <v>247</v>
      </c>
      <c r="K541" t="s">
        <v>28</v>
      </c>
      <c r="L541" t="s">
        <v>29</v>
      </c>
      <c r="M541" t="s">
        <v>23</v>
      </c>
      <c r="N541">
        <v>42103</v>
      </c>
      <c r="O541">
        <v>348</v>
      </c>
      <c r="P541">
        <v>543</v>
      </c>
      <c r="Q541">
        <v>195</v>
      </c>
      <c r="R541">
        <v>13</v>
      </c>
      <c r="S541">
        <v>7059</v>
      </c>
      <c r="T541">
        <v>0.02</v>
      </c>
      <c r="U541">
        <v>141.18</v>
      </c>
      <c r="V541">
        <v>6917.82</v>
      </c>
      <c r="W541">
        <v>95</v>
      </c>
      <c r="X541">
        <v>7012.82</v>
      </c>
    </row>
    <row r="542" spans="1:24" x14ac:dyDescent="0.25">
      <c r="A542" t="s">
        <v>1352</v>
      </c>
      <c r="B542" t="s">
        <v>563</v>
      </c>
      <c r="C542" t="s">
        <v>135</v>
      </c>
      <c r="D542" t="s">
        <v>1834</v>
      </c>
      <c r="E542">
        <v>44296</v>
      </c>
      <c r="F542" t="s">
        <v>1899</v>
      </c>
      <c r="G542" t="s">
        <v>25</v>
      </c>
      <c r="H542" t="s">
        <v>1895</v>
      </c>
      <c r="I542" t="s">
        <v>35</v>
      </c>
      <c r="J542" t="s">
        <v>484</v>
      </c>
      <c r="K542" t="s">
        <v>28</v>
      </c>
      <c r="L542" t="s">
        <v>22</v>
      </c>
      <c r="M542" t="s">
        <v>23</v>
      </c>
      <c r="N542">
        <v>42107</v>
      </c>
      <c r="O542">
        <v>353</v>
      </c>
      <c r="P542">
        <v>861.99999999999989</v>
      </c>
      <c r="Q542">
        <v>508.99999999999989</v>
      </c>
      <c r="R542">
        <v>50</v>
      </c>
      <c r="S542">
        <v>43099.999999999993</v>
      </c>
      <c r="T542">
        <v>7.0000000000000007E-2</v>
      </c>
      <c r="U542">
        <v>3017</v>
      </c>
      <c r="V542">
        <v>40082.999999999993</v>
      </c>
      <c r="W542">
        <v>450</v>
      </c>
      <c r="X542">
        <v>40532.999999999993</v>
      </c>
    </row>
    <row r="543" spans="1:24" x14ac:dyDescent="0.25">
      <c r="A543" t="s">
        <v>1353</v>
      </c>
      <c r="B543" t="s">
        <v>565</v>
      </c>
      <c r="C543" t="s">
        <v>1930</v>
      </c>
      <c r="D543" t="s">
        <v>1834</v>
      </c>
      <c r="E543">
        <v>44296</v>
      </c>
      <c r="F543" t="s">
        <v>1899</v>
      </c>
      <c r="G543" t="s">
        <v>39</v>
      </c>
      <c r="H543" t="s">
        <v>1896</v>
      </c>
      <c r="I543" t="s">
        <v>51</v>
      </c>
      <c r="J543" t="s">
        <v>96</v>
      </c>
      <c r="K543" t="s">
        <v>28</v>
      </c>
      <c r="L543" t="s">
        <v>29</v>
      </c>
      <c r="M543" t="s">
        <v>23</v>
      </c>
      <c r="N543">
        <v>42105</v>
      </c>
      <c r="O543">
        <v>153</v>
      </c>
      <c r="P543">
        <v>278</v>
      </c>
      <c r="Q543">
        <v>125</v>
      </c>
      <c r="R543">
        <v>19</v>
      </c>
      <c r="S543">
        <v>5282</v>
      </c>
      <c r="T543">
        <v>0.06</v>
      </c>
      <c r="U543">
        <v>316.92</v>
      </c>
      <c r="V543">
        <v>4965.08</v>
      </c>
      <c r="W543">
        <v>134</v>
      </c>
      <c r="X543">
        <v>5099.08</v>
      </c>
    </row>
    <row r="544" spans="1:24" x14ac:dyDescent="0.25">
      <c r="A544" t="s">
        <v>1354</v>
      </c>
      <c r="B544" t="s">
        <v>134</v>
      </c>
      <c r="C544" t="s">
        <v>1877</v>
      </c>
      <c r="D544" t="s">
        <v>1856</v>
      </c>
      <c r="E544">
        <v>44297</v>
      </c>
      <c r="F544" t="s">
        <v>1856</v>
      </c>
      <c r="G544" t="s">
        <v>34</v>
      </c>
      <c r="H544" t="s">
        <v>1895</v>
      </c>
      <c r="I544" t="s">
        <v>26</v>
      </c>
      <c r="J544" t="s">
        <v>99</v>
      </c>
      <c r="K544" t="s">
        <v>21</v>
      </c>
      <c r="L544" t="s">
        <v>22</v>
      </c>
      <c r="M544" t="s">
        <v>23</v>
      </c>
      <c r="N544">
        <v>42106</v>
      </c>
      <c r="O544">
        <v>1007</v>
      </c>
      <c r="P544">
        <v>1598</v>
      </c>
      <c r="Q544">
        <v>591</v>
      </c>
      <c r="R544">
        <v>40</v>
      </c>
      <c r="S544">
        <v>63920</v>
      </c>
      <c r="T544">
        <v>0.01</v>
      </c>
      <c r="U544">
        <v>639.20000000000005</v>
      </c>
      <c r="V544">
        <v>63280.800000000003</v>
      </c>
      <c r="W544">
        <v>400</v>
      </c>
      <c r="X544">
        <v>63680.800000000003</v>
      </c>
    </row>
    <row r="545" spans="1:24" x14ac:dyDescent="0.25">
      <c r="A545" t="s">
        <v>1355</v>
      </c>
      <c r="B545" t="s">
        <v>562</v>
      </c>
      <c r="C545" t="s">
        <v>292</v>
      </c>
      <c r="D545" t="s">
        <v>1834</v>
      </c>
      <c r="E545">
        <v>44299</v>
      </c>
      <c r="F545" t="s">
        <v>1899</v>
      </c>
      <c r="G545" t="s">
        <v>39</v>
      </c>
      <c r="H545" t="s">
        <v>1890</v>
      </c>
      <c r="I545" t="s">
        <v>35</v>
      </c>
      <c r="J545" t="s">
        <v>60</v>
      </c>
      <c r="K545" t="s">
        <v>28</v>
      </c>
      <c r="L545" t="s">
        <v>29</v>
      </c>
      <c r="M545" t="s">
        <v>23</v>
      </c>
      <c r="N545">
        <v>42108</v>
      </c>
      <c r="O545">
        <v>216</v>
      </c>
      <c r="P545">
        <v>385</v>
      </c>
      <c r="Q545">
        <v>169</v>
      </c>
      <c r="R545">
        <v>42</v>
      </c>
      <c r="S545">
        <v>16170</v>
      </c>
      <c r="T545">
        <v>0.01</v>
      </c>
      <c r="U545">
        <v>161.70000000000002</v>
      </c>
      <c r="V545">
        <v>16008.3</v>
      </c>
      <c r="W545">
        <v>70</v>
      </c>
      <c r="X545">
        <v>16078.3</v>
      </c>
    </row>
    <row r="546" spans="1:24" x14ac:dyDescent="0.25">
      <c r="A546" t="s">
        <v>1356</v>
      </c>
      <c r="B546" t="s">
        <v>558</v>
      </c>
      <c r="C546" t="s">
        <v>158</v>
      </c>
      <c r="D546" t="s">
        <v>1882</v>
      </c>
      <c r="E546">
        <v>44304</v>
      </c>
      <c r="F546" t="s">
        <v>1882</v>
      </c>
      <c r="G546" t="s">
        <v>39</v>
      </c>
      <c r="H546" t="s">
        <v>1885</v>
      </c>
      <c r="I546" t="s">
        <v>26</v>
      </c>
      <c r="J546" t="s">
        <v>559</v>
      </c>
      <c r="K546" t="s">
        <v>28</v>
      </c>
      <c r="L546" t="s">
        <v>22</v>
      </c>
      <c r="M546" t="s">
        <v>23</v>
      </c>
      <c r="N546">
        <v>42113</v>
      </c>
      <c r="O546">
        <v>337</v>
      </c>
      <c r="P546">
        <v>553</v>
      </c>
      <c r="Q546">
        <v>216</v>
      </c>
      <c r="R546">
        <v>30</v>
      </c>
      <c r="S546">
        <v>16590</v>
      </c>
      <c r="T546">
        <v>0.01</v>
      </c>
      <c r="U546">
        <v>165.9</v>
      </c>
      <c r="V546">
        <v>16424.099999999999</v>
      </c>
      <c r="W546">
        <v>698</v>
      </c>
      <c r="X546">
        <v>17122.099999999999</v>
      </c>
    </row>
    <row r="547" spans="1:24" x14ac:dyDescent="0.25">
      <c r="A547" t="s">
        <v>1357</v>
      </c>
      <c r="B547" t="s">
        <v>560</v>
      </c>
      <c r="C547" t="s">
        <v>1872</v>
      </c>
      <c r="D547" t="s">
        <v>1882</v>
      </c>
      <c r="E547">
        <v>44304</v>
      </c>
      <c r="F547" t="s">
        <v>1882</v>
      </c>
      <c r="G547" t="s">
        <v>39</v>
      </c>
      <c r="H547" t="s">
        <v>1886</v>
      </c>
      <c r="I547" t="s">
        <v>26</v>
      </c>
      <c r="J547" t="s">
        <v>559</v>
      </c>
      <c r="K547" t="s">
        <v>28</v>
      </c>
      <c r="L547" t="s">
        <v>22</v>
      </c>
      <c r="M547" t="s">
        <v>23</v>
      </c>
      <c r="N547">
        <v>42113</v>
      </c>
      <c r="O547">
        <v>337</v>
      </c>
      <c r="P547">
        <v>553</v>
      </c>
      <c r="Q547">
        <v>216</v>
      </c>
      <c r="R547">
        <v>27</v>
      </c>
      <c r="S547">
        <v>14931</v>
      </c>
      <c r="T547">
        <v>0.04</v>
      </c>
      <c r="U547">
        <v>597.24</v>
      </c>
      <c r="V547">
        <v>14333.76</v>
      </c>
      <c r="W547">
        <v>698</v>
      </c>
      <c r="X547">
        <v>15031.76</v>
      </c>
    </row>
    <row r="548" spans="1:24" x14ac:dyDescent="0.25">
      <c r="A548" t="s">
        <v>1358</v>
      </c>
      <c r="B548" t="s">
        <v>561</v>
      </c>
      <c r="C548" t="s">
        <v>527</v>
      </c>
      <c r="D548" t="s">
        <v>1834</v>
      </c>
      <c r="E548">
        <v>44304</v>
      </c>
      <c r="F548" t="s">
        <v>1899</v>
      </c>
      <c r="G548" t="s">
        <v>34</v>
      </c>
      <c r="H548" t="s">
        <v>1896</v>
      </c>
      <c r="I548" t="s">
        <v>26</v>
      </c>
      <c r="J548" t="s">
        <v>57</v>
      </c>
      <c r="K548" t="s">
        <v>28</v>
      </c>
      <c r="L548" t="s">
        <v>22</v>
      </c>
      <c r="M548" t="s">
        <v>23</v>
      </c>
      <c r="N548">
        <v>42112</v>
      </c>
      <c r="O548">
        <v>350</v>
      </c>
      <c r="P548">
        <v>574</v>
      </c>
      <c r="Q548">
        <v>224</v>
      </c>
      <c r="R548">
        <v>23</v>
      </c>
      <c r="S548">
        <v>13202</v>
      </c>
      <c r="T548">
        <v>0.06</v>
      </c>
      <c r="U548">
        <v>792.12</v>
      </c>
      <c r="V548">
        <v>12409.88</v>
      </c>
      <c r="W548">
        <v>501</v>
      </c>
      <c r="X548">
        <v>12910.88</v>
      </c>
    </row>
    <row r="549" spans="1:24" x14ac:dyDescent="0.25">
      <c r="A549" t="s">
        <v>1359</v>
      </c>
      <c r="B549" t="s">
        <v>332</v>
      </c>
      <c r="C549" t="s">
        <v>1809</v>
      </c>
      <c r="D549" t="s">
        <v>1856</v>
      </c>
      <c r="E549">
        <v>44305</v>
      </c>
      <c r="F549" t="s">
        <v>1856</v>
      </c>
      <c r="G549" t="s">
        <v>39</v>
      </c>
      <c r="H549" t="s">
        <v>1892</v>
      </c>
      <c r="I549" t="s">
        <v>40</v>
      </c>
      <c r="J549" t="s">
        <v>20</v>
      </c>
      <c r="K549" t="s">
        <v>21</v>
      </c>
      <c r="L549" t="s">
        <v>22</v>
      </c>
      <c r="M549" t="s">
        <v>69</v>
      </c>
      <c r="N549">
        <v>42113</v>
      </c>
      <c r="O549">
        <v>639</v>
      </c>
      <c r="P549">
        <v>1998</v>
      </c>
      <c r="Q549">
        <v>1359</v>
      </c>
      <c r="R549">
        <v>6</v>
      </c>
      <c r="S549">
        <v>11988</v>
      </c>
      <c r="T549">
        <v>0.08</v>
      </c>
      <c r="U549">
        <v>959.04</v>
      </c>
      <c r="V549">
        <v>11028.96</v>
      </c>
      <c r="W549">
        <v>400</v>
      </c>
      <c r="X549">
        <v>11428.96</v>
      </c>
    </row>
    <row r="550" spans="1:24" x14ac:dyDescent="0.25">
      <c r="A550" t="s">
        <v>1360</v>
      </c>
      <c r="B550" t="s">
        <v>557</v>
      </c>
      <c r="C550" t="s">
        <v>1854</v>
      </c>
      <c r="D550" t="s">
        <v>1834</v>
      </c>
      <c r="E550">
        <v>44306</v>
      </c>
      <c r="F550" t="s">
        <v>1899</v>
      </c>
      <c r="G550" t="s">
        <v>39</v>
      </c>
      <c r="H550" t="s">
        <v>1895</v>
      </c>
      <c r="I550" t="s">
        <v>35</v>
      </c>
      <c r="J550" t="s">
        <v>396</v>
      </c>
      <c r="K550" t="s">
        <v>28</v>
      </c>
      <c r="L550" t="s">
        <v>29</v>
      </c>
      <c r="M550" t="s">
        <v>69</v>
      </c>
      <c r="N550">
        <v>42116</v>
      </c>
      <c r="O550">
        <v>298</v>
      </c>
      <c r="P550">
        <v>584</v>
      </c>
      <c r="Q550">
        <v>286</v>
      </c>
      <c r="R550">
        <v>12</v>
      </c>
      <c r="S550">
        <v>7008</v>
      </c>
      <c r="T550">
        <v>0.02</v>
      </c>
      <c r="U550">
        <v>140.16</v>
      </c>
      <c r="V550">
        <v>6867.84</v>
      </c>
      <c r="W550">
        <v>83</v>
      </c>
      <c r="X550">
        <v>6950.84</v>
      </c>
    </row>
    <row r="551" spans="1:24" x14ac:dyDescent="0.25">
      <c r="A551" t="s">
        <v>1361</v>
      </c>
      <c r="B551" t="s">
        <v>556</v>
      </c>
      <c r="C551" t="s">
        <v>1839</v>
      </c>
      <c r="D551" t="s">
        <v>1834</v>
      </c>
      <c r="E551">
        <v>44309</v>
      </c>
      <c r="F551" t="s">
        <v>1899</v>
      </c>
      <c r="G551" t="s">
        <v>34</v>
      </c>
      <c r="H551" t="s">
        <v>1890</v>
      </c>
      <c r="I551" t="s">
        <v>35</v>
      </c>
      <c r="J551" t="s">
        <v>270</v>
      </c>
      <c r="K551" t="s">
        <v>21</v>
      </c>
      <c r="L551" t="s">
        <v>215</v>
      </c>
      <c r="M551" t="s">
        <v>23</v>
      </c>
      <c r="N551">
        <v>42117</v>
      </c>
      <c r="O551">
        <v>37799</v>
      </c>
      <c r="P551">
        <v>59999</v>
      </c>
      <c r="Q551">
        <v>22200</v>
      </c>
      <c r="R551">
        <v>50</v>
      </c>
      <c r="S551">
        <v>2999950</v>
      </c>
      <c r="T551">
        <v>0.09</v>
      </c>
      <c r="U551">
        <v>269995.5</v>
      </c>
      <c r="V551">
        <v>2729954.5</v>
      </c>
      <c r="W551">
        <v>2449</v>
      </c>
      <c r="X551">
        <v>2732403.5</v>
      </c>
    </row>
    <row r="552" spans="1:24" x14ac:dyDescent="0.25">
      <c r="A552" t="s">
        <v>1362</v>
      </c>
      <c r="B552" t="s">
        <v>554</v>
      </c>
      <c r="C552" t="s">
        <v>314</v>
      </c>
      <c r="D552" t="s">
        <v>1834</v>
      </c>
      <c r="E552">
        <v>44310</v>
      </c>
      <c r="F552" t="s">
        <v>1899</v>
      </c>
      <c r="G552" t="s">
        <v>39</v>
      </c>
      <c r="H552" t="s">
        <v>1892</v>
      </c>
      <c r="I552" t="s">
        <v>19</v>
      </c>
      <c r="J552" t="s">
        <v>555</v>
      </c>
      <c r="K552" t="s">
        <v>28</v>
      </c>
      <c r="L552" t="s">
        <v>29</v>
      </c>
      <c r="M552" t="s">
        <v>23</v>
      </c>
      <c r="N552">
        <v>42118</v>
      </c>
      <c r="O552">
        <v>176</v>
      </c>
      <c r="P552">
        <v>338</v>
      </c>
      <c r="Q552">
        <v>162</v>
      </c>
      <c r="R552">
        <v>31</v>
      </c>
      <c r="S552">
        <v>10478</v>
      </c>
      <c r="T552">
        <v>0.04</v>
      </c>
      <c r="U552">
        <v>419.12</v>
      </c>
      <c r="V552">
        <v>10058.879999999999</v>
      </c>
      <c r="W552">
        <v>85</v>
      </c>
      <c r="X552">
        <v>10143.879999999999</v>
      </c>
    </row>
    <row r="553" spans="1:24" x14ac:dyDescent="0.25">
      <c r="A553" t="s">
        <v>819</v>
      </c>
      <c r="B553" t="s">
        <v>552</v>
      </c>
      <c r="C553" t="s">
        <v>1883</v>
      </c>
      <c r="D553" t="s">
        <v>1882</v>
      </c>
      <c r="E553">
        <v>44311</v>
      </c>
      <c r="F553" t="s">
        <v>1882</v>
      </c>
      <c r="G553" t="s">
        <v>34</v>
      </c>
      <c r="H553" t="s">
        <v>1886</v>
      </c>
      <c r="I553" t="s">
        <v>51</v>
      </c>
      <c r="J553" t="s">
        <v>121</v>
      </c>
      <c r="K553" t="s">
        <v>28</v>
      </c>
      <c r="L553" t="s">
        <v>29</v>
      </c>
      <c r="M553" t="s">
        <v>23</v>
      </c>
      <c r="N553">
        <v>42120</v>
      </c>
      <c r="O553">
        <v>24</v>
      </c>
      <c r="P553">
        <v>126</v>
      </c>
      <c r="Q553">
        <v>102</v>
      </c>
      <c r="R553">
        <v>35</v>
      </c>
      <c r="S553">
        <v>4410</v>
      </c>
      <c r="T553">
        <v>0.1</v>
      </c>
      <c r="U553">
        <v>441</v>
      </c>
      <c r="V553">
        <v>3969</v>
      </c>
      <c r="W553">
        <v>70</v>
      </c>
      <c r="X553">
        <v>4039</v>
      </c>
    </row>
    <row r="554" spans="1:24" x14ac:dyDescent="0.25">
      <c r="A554" t="s">
        <v>820</v>
      </c>
      <c r="B554" t="s">
        <v>552</v>
      </c>
      <c r="C554" t="s">
        <v>1883</v>
      </c>
      <c r="D554" t="s">
        <v>1882</v>
      </c>
      <c r="E554">
        <v>44311</v>
      </c>
      <c r="F554" t="s">
        <v>1882</v>
      </c>
      <c r="G554" t="s">
        <v>34</v>
      </c>
      <c r="H554" t="s">
        <v>1886</v>
      </c>
      <c r="I554" t="s">
        <v>51</v>
      </c>
      <c r="J554" t="s">
        <v>1912</v>
      </c>
      <c r="K554" t="s">
        <v>28</v>
      </c>
      <c r="L554" t="s">
        <v>29</v>
      </c>
      <c r="M554" t="s">
        <v>23</v>
      </c>
      <c r="N554">
        <v>42121</v>
      </c>
      <c r="O554">
        <v>239</v>
      </c>
      <c r="P554">
        <v>426</v>
      </c>
      <c r="Q554">
        <v>187</v>
      </c>
      <c r="R554">
        <v>8</v>
      </c>
      <c r="S554">
        <v>3408</v>
      </c>
      <c r="T554">
        <v>0.1</v>
      </c>
      <c r="U554">
        <v>340.8</v>
      </c>
      <c r="V554">
        <v>3067.2</v>
      </c>
      <c r="W554">
        <v>120</v>
      </c>
      <c r="X554">
        <v>3187.2</v>
      </c>
    </row>
    <row r="555" spans="1:24" x14ac:dyDescent="0.25">
      <c r="A555" t="s">
        <v>1363</v>
      </c>
      <c r="B555" t="s">
        <v>553</v>
      </c>
      <c r="C555" t="s">
        <v>1883</v>
      </c>
      <c r="D555" t="s">
        <v>1882</v>
      </c>
      <c r="E555">
        <v>44311</v>
      </c>
      <c r="F555" t="s">
        <v>1882</v>
      </c>
      <c r="G555" t="s">
        <v>34</v>
      </c>
      <c r="H555" t="s">
        <v>1886</v>
      </c>
      <c r="I555" t="s">
        <v>51</v>
      </c>
      <c r="J555" t="s">
        <v>145</v>
      </c>
      <c r="K555" t="s">
        <v>21</v>
      </c>
      <c r="L555" t="s">
        <v>215</v>
      </c>
      <c r="M555" t="s">
        <v>23</v>
      </c>
      <c r="N555">
        <v>42121</v>
      </c>
      <c r="O555">
        <v>21600</v>
      </c>
      <c r="P555">
        <v>44999</v>
      </c>
      <c r="Q555">
        <v>23399</v>
      </c>
      <c r="R555">
        <v>2</v>
      </c>
      <c r="S555">
        <v>89998</v>
      </c>
      <c r="T555">
        <v>0.08</v>
      </c>
      <c r="U555">
        <v>7199.84</v>
      </c>
      <c r="V555">
        <v>82798.16</v>
      </c>
      <c r="W555">
        <v>2449</v>
      </c>
      <c r="X555">
        <v>85247.16</v>
      </c>
    </row>
    <row r="556" spans="1:24" x14ac:dyDescent="0.25">
      <c r="A556" t="s">
        <v>1816</v>
      </c>
      <c r="B556" t="s">
        <v>535</v>
      </c>
      <c r="C556" t="s">
        <v>1808</v>
      </c>
      <c r="D556" t="s">
        <v>1856</v>
      </c>
      <c r="E556">
        <v>44312</v>
      </c>
      <c r="F556" t="s">
        <v>1856</v>
      </c>
      <c r="G556" t="s">
        <v>39</v>
      </c>
      <c r="H556" t="s">
        <v>1895</v>
      </c>
      <c r="I556" t="s">
        <v>51</v>
      </c>
      <c r="J556" t="s">
        <v>1901</v>
      </c>
      <c r="K556" t="s">
        <v>21</v>
      </c>
      <c r="L556" t="s">
        <v>66</v>
      </c>
      <c r="M556" t="s">
        <v>23</v>
      </c>
      <c r="N556">
        <v>42120</v>
      </c>
      <c r="O556">
        <v>882</v>
      </c>
      <c r="P556">
        <v>2099</v>
      </c>
      <c r="Q556">
        <v>1217</v>
      </c>
      <c r="R556">
        <v>19</v>
      </c>
      <c r="S556">
        <v>39881</v>
      </c>
      <c r="T556">
        <v>0.01</v>
      </c>
      <c r="U556">
        <v>398.81</v>
      </c>
      <c r="V556">
        <v>39482.19</v>
      </c>
      <c r="W556">
        <v>480.99999999999994</v>
      </c>
      <c r="X556">
        <v>39963.19</v>
      </c>
    </row>
    <row r="557" spans="1:24" x14ac:dyDescent="0.25">
      <c r="A557" t="s">
        <v>1364</v>
      </c>
      <c r="B557" t="s">
        <v>499</v>
      </c>
      <c r="C557" t="s">
        <v>71</v>
      </c>
      <c r="D557" t="s">
        <v>1882</v>
      </c>
      <c r="E557">
        <v>44312</v>
      </c>
      <c r="F557" t="s">
        <v>1882</v>
      </c>
      <c r="G557" t="s">
        <v>18</v>
      </c>
      <c r="H557" t="s">
        <v>1885</v>
      </c>
      <c r="I557" t="s">
        <v>51</v>
      </c>
      <c r="J557" t="s">
        <v>237</v>
      </c>
      <c r="K557" t="s">
        <v>28</v>
      </c>
      <c r="L557" t="s">
        <v>22</v>
      </c>
      <c r="M557" t="s">
        <v>23</v>
      </c>
      <c r="N557">
        <v>42122</v>
      </c>
      <c r="O557">
        <v>1388</v>
      </c>
      <c r="P557">
        <v>2238</v>
      </c>
      <c r="Q557">
        <v>850</v>
      </c>
      <c r="R557">
        <v>6</v>
      </c>
      <c r="S557">
        <v>13428</v>
      </c>
      <c r="T557">
        <v>0</v>
      </c>
      <c r="U557">
        <v>0</v>
      </c>
      <c r="V557">
        <v>13428</v>
      </c>
      <c r="W557">
        <v>1510</v>
      </c>
      <c r="X557">
        <v>14938</v>
      </c>
    </row>
    <row r="558" spans="1:24" x14ac:dyDescent="0.25">
      <c r="A558" t="s">
        <v>1365</v>
      </c>
      <c r="B558" t="s">
        <v>551</v>
      </c>
      <c r="C558" t="s">
        <v>1900</v>
      </c>
      <c r="D558" t="s">
        <v>1882</v>
      </c>
      <c r="E558">
        <v>44314</v>
      </c>
      <c r="F558" t="s">
        <v>1882</v>
      </c>
      <c r="G558" t="s">
        <v>18</v>
      </c>
      <c r="H558" t="s">
        <v>1886</v>
      </c>
      <c r="I558" t="s">
        <v>19</v>
      </c>
      <c r="J558" t="s">
        <v>197</v>
      </c>
      <c r="K558" t="s">
        <v>28</v>
      </c>
      <c r="L558" t="s">
        <v>22</v>
      </c>
      <c r="M558" t="s">
        <v>69</v>
      </c>
      <c r="N558">
        <v>42124</v>
      </c>
      <c r="O558">
        <v>365</v>
      </c>
      <c r="P558">
        <v>598</v>
      </c>
      <c r="Q558">
        <v>233</v>
      </c>
      <c r="R558">
        <v>50</v>
      </c>
      <c r="S558">
        <v>29900</v>
      </c>
      <c r="T558">
        <v>0.09</v>
      </c>
      <c r="U558">
        <v>2691</v>
      </c>
      <c r="V558">
        <v>27209</v>
      </c>
      <c r="W558">
        <v>149</v>
      </c>
      <c r="X558">
        <v>27358</v>
      </c>
    </row>
    <row r="559" spans="1:24" x14ac:dyDescent="0.25">
      <c r="A559" t="s">
        <v>1366</v>
      </c>
      <c r="B559" t="s">
        <v>451</v>
      </c>
      <c r="C559" t="s">
        <v>17</v>
      </c>
      <c r="D559" t="s">
        <v>1882</v>
      </c>
      <c r="E559">
        <v>44314</v>
      </c>
      <c r="F559" t="s">
        <v>1882</v>
      </c>
      <c r="G559" t="s">
        <v>39</v>
      </c>
      <c r="H559" t="s">
        <v>1886</v>
      </c>
      <c r="I559" t="s">
        <v>40</v>
      </c>
      <c r="J559" t="s">
        <v>468</v>
      </c>
      <c r="K559" t="s">
        <v>21</v>
      </c>
      <c r="L559" t="s">
        <v>48</v>
      </c>
      <c r="M559" t="s">
        <v>49</v>
      </c>
      <c r="N559">
        <v>42125</v>
      </c>
      <c r="O559">
        <v>31561</v>
      </c>
      <c r="P559">
        <v>50097</v>
      </c>
      <c r="Q559">
        <v>18536</v>
      </c>
      <c r="R559">
        <v>44</v>
      </c>
      <c r="S559">
        <v>2204268</v>
      </c>
      <c r="T559">
        <v>0.09</v>
      </c>
      <c r="U559">
        <v>198384.12</v>
      </c>
      <c r="V559">
        <v>2005883.88</v>
      </c>
      <c r="W559">
        <v>6930</v>
      </c>
      <c r="X559">
        <v>2012813.88</v>
      </c>
    </row>
    <row r="560" spans="1:24" x14ac:dyDescent="0.25">
      <c r="A560" t="s">
        <v>1367</v>
      </c>
      <c r="B560" t="s">
        <v>219</v>
      </c>
      <c r="C560" t="s">
        <v>1800</v>
      </c>
      <c r="D560" t="s">
        <v>1856</v>
      </c>
      <c r="E560">
        <v>44315</v>
      </c>
      <c r="F560" t="s">
        <v>1856</v>
      </c>
      <c r="G560" t="s">
        <v>39</v>
      </c>
      <c r="H560" t="s">
        <v>1892</v>
      </c>
      <c r="I560" t="s">
        <v>19</v>
      </c>
      <c r="J560" t="s">
        <v>82</v>
      </c>
      <c r="K560" t="s">
        <v>28</v>
      </c>
      <c r="L560" t="s">
        <v>22</v>
      </c>
      <c r="M560" t="s">
        <v>23</v>
      </c>
      <c r="N560">
        <v>42128</v>
      </c>
      <c r="O560">
        <v>184</v>
      </c>
      <c r="P560">
        <v>288</v>
      </c>
      <c r="Q560">
        <v>104</v>
      </c>
      <c r="R560">
        <v>29</v>
      </c>
      <c r="S560">
        <v>8352</v>
      </c>
      <c r="T560">
        <v>0.03</v>
      </c>
      <c r="U560">
        <v>250.56</v>
      </c>
      <c r="V560">
        <v>8101.44</v>
      </c>
      <c r="W560">
        <v>99</v>
      </c>
      <c r="X560">
        <v>8200.4399999999987</v>
      </c>
    </row>
    <row r="561" spans="1:24" x14ac:dyDescent="0.25">
      <c r="A561" t="s">
        <v>1368</v>
      </c>
      <c r="B561" t="s">
        <v>550</v>
      </c>
      <c r="C561" t="s">
        <v>158</v>
      </c>
      <c r="D561" t="s">
        <v>1882</v>
      </c>
      <c r="E561">
        <v>44316</v>
      </c>
      <c r="F561" t="s">
        <v>1882</v>
      </c>
      <c r="G561" t="s">
        <v>25</v>
      </c>
      <c r="H561" t="s">
        <v>1885</v>
      </c>
      <c r="I561" t="s">
        <v>35</v>
      </c>
      <c r="J561" t="s">
        <v>79</v>
      </c>
      <c r="K561" t="s">
        <v>28</v>
      </c>
      <c r="L561" t="s">
        <v>22</v>
      </c>
      <c r="M561" t="s">
        <v>23</v>
      </c>
      <c r="N561">
        <v>42126</v>
      </c>
      <c r="O561">
        <v>225.99999999999997</v>
      </c>
      <c r="P561">
        <v>358</v>
      </c>
      <c r="Q561">
        <v>132.00000000000003</v>
      </c>
      <c r="R561">
        <v>7</v>
      </c>
      <c r="S561">
        <v>2506</v>
      </c>
      <c r="T561">
        <v>0.09</v>
      </c>
      <c r="U561">
        <v>225.54</v>
      </c>
      <c r="V561">
        <v>2280.46</v>
      </c>
      <c r="W561">
        <v>547</v>
      </c>
      <c r="X561">
        <v>2827.46</v>
      </c>
    </row>
    <row r="562" spans="1:24" x14ac:dyDescent="0.25">
      <c r="A562" t="s">
        <v>1369</v>
      </c>
      <c r="B562" t="s">
        <v>549</v>
      </c>
      <c r="C562" t="s">
        <v>181</v>
      </c>
      <c r="D562" t="s">
        <v>1834</v>
      </c>
      <c r="E562">
        <v>44317</v>
      </c>
      <c r="F562" t="s">
        <v>1899</v>
      </c>
      <c r="G562" t="s">
        <v>34</v>
      </c>
      <c r="H562" t="s">
        <v>1891</v>
      </c>
      <c r="I562" t="s">
        <v>40</v>
      </c>
      <c r="J562" t="s">
        <v>257</v>
      </c>
      <c r="K562" t="s">
        <v>28</v>
      </c>
      <c r="L562" t="s">
        <v>22</v>
      </c>
      <c r="M562" t="s">
        <v>23</v>
      </c>
      <c r="N562">
        <v>42126</v>
      </c>
      <c r="O562">
        <v>403</v>
      </c>
      <c r="P562">
        <v>938.00000000000011</v>
      </c>
      <c r="Q562">
        <v>535.00000000000011</v>
      </c>
      <c r="R562">
        <v>31</v>
      </c>
      <c r="S562">
        <v>29078.000000000004</v>
      </c>
      <c r="T562">
        <v>0.08</v>
      </c>
      <c r="U562">
        <v>2326.2400000000002</v>
      </c>
      <c r="V562">
        <v>26751.760000000002</v>
      </c>
      <c r="W562">
        <v>728</v>
      </c>
      <c r="X562">
        <v>27479.760000000002</v>
      </c>
    </row>
    <row r="563" spans="1:24" x14ac:dyDescent="0.25">
      <c r="A563" t="s">
        <v>1370</v>
      </c>
      <c r="B563" t="s">
        <v>547</v>
      </c>
      <c r="C563" t="s">
        <v>1850</v>
      </c>
      <c r="D563" t="s">
        <v>1834</v>
      </c>
      <c r="E563">
        <v>44318</v>
      </c>
      <c r="F563" t="s">
        <v>1899</v>
      </c>
      <c r="G563" t="s">
        <v>18</v>
      </c>
      <c r="H563" t="s">
        <v>1894</v>
      </c>
      <c r="I563" t="s">
        <v>51</v>
      </c>
      <c r="J563" t="s">
        <v>548</v>
      </c>
      <c r="K563" t="s">
        <v>28</v>
      </c>
      <c r="L563" t="s">
        <v>45</v>
      </c>
      <c r="M563" t="s">
        <v>23</v>
      </c>
      <c r="N563">
        <v>42127</v>
      </c>
      <c r="O563">
        <v>342</v>
      </c>
      <c r="P563">
        <v>834</v>
      </c>
      <c r="Q563">
        <v>492</v>
      </c>
      <c r="R563">
        <v>21</v>
      </c>
      <c r="S563">
        <v>17514</v>
      </c>
      <c r="T563">
        <v>0.03</v>
      </c>
      <c r="U563">
        <v>525.41999999999996</v>
      </c>
      <c r="V563">
        <v>16988.580000000002</v>
      </c>
      <c r="W563">
        <v>264</v>
      </c>
      <c r="X563">
        <v>17252.580000000002</v>
      </c>
    </row>
    <row r="564" spans="1:24" x14ac:dyDescent="0.25">
      <c r="A564" t="s">
        <v>1371</v>
      </c>
      <c r="B564" t="s">
        <v>546</v>
      </c>
      <c r="C564" t="s">
        <v>71</v>
      </c>
      <c r="D564" t="s">
        <v>1882</v>
      </c>
      <c r="E564">
        <v>44319</v>
      </c>
      <c r="F564" t="s">
        <v>1882</v>
      </c>
      <c r="G564" t="s">
        <v>39</v>
      </c>
      <c r="H564" t="s">
        <v>1886</v>
      </c>
      <c r="I564" t="s">
        <v>51</v>
      </c>
      <c r="J564" t="s">
        <v>99</v>
      </c>
      <c r="K564" t="s">
        <v>21</v>
      </c>
      <c r="L564" t="s">
        <v>22</v>
      </c>
      <c r="M564" t="s">
        <v>23</v>
      </c>
      <c r="N564">
        <v>42129</v>
      </c>
      <c r="O564">
        <v>1007</v>
      </c>
      <c r="P564">
        <v>1598</v>
      </c>
      <c r="Q564">
        <v>591</v>
      </c>
      <c r="R564">
        <v>26</v>
      </c>
      <c r="S564">
        <v>41548</v>
      </c>
      <c r="T564">
        <v>0.03</v>
      </c>
      <c r="U564">
        <v>1246.44</v>
      </c>
      <c r="V564">
        <v>40301.56</v>
      </c>
      <c r="W564">
        <v>400</v>
      </c>
      <c r="X564">
        <v>40701.56</v>
      </c>
    </row>
    <row r="565" spans="1:24" x14ac:dyDescent="0.25">
      <c r="A565" t="s">
        <v>1372</v>
      </c>
      <c r="B565" t="s">
        <v>97</v>
      </c>
      <c r="C565" t="s">
        <v>98</v>
      </c>
      <c r="D565" t="s">
        <v>1834</v>
      </c>
      <c r="E565">
        <v>44320</v>
      </c>
      <c r="F565" t="s">
        <v>1899</v>
      </c>
      <c r="G565" t="s">
        <v>39</v>
      </c>
      <c r="H565" t="s">
        <v>1890</v>
      </c>
      <c r="I565" t="s">
        <v>35</v>
      </c>
      <c r="J565" t="s">
        <v>347</v>
      </c>
      <c r="K565" t="s">
        <v>28</v>
      </c>
      <c r="L565" t="s">
        <v>22</v>
      </c>
      <c r="M565" t="s">
        <v>23</v>
      </c>
      <c r="N565">
        <v>42129</v>
      </c>
      <c r="O565">
        <v>8422</v>
      </c>
      <c r="P565">
        <v>21055</v>
      </c>
      <c r="Q565">
        <v>12633</v>
      </c>
      <c r="R565">
        <v>18</v>
      </c>
      <c r="S565">
        <v>378990</v>
      </c>
      <c r="T565">
        <v>0.05</v>
      </c>
      <c r="U565">
        <v>18949.5</v>
      </c>
      <c r="V565">
        <v>360040.5</v>
      </c>
      <c r="W565">
        <v>999</v>
      </c>
      <c r="X565">
        <v>361039.5</v>
      </c>
    </row>
    <row r="566" spans="1:24" x14ac:dyDescent="0.25">
      <c r="A566" t="s">
        <v>1373</v>
      </c>
      <c r="B566" t="s">
        <v>545</v>
      </c>
      <c r="C566" t="s">
        <v>54</v>
      </c>
      <c r="D566" t="s">
        <v>1882</v>
      </c>
      <c r="E566">
        <v>44322</v>
      </c>
      <c r="F566" t="s">
        <v>1882</v>
      </c>
      <c r="G566" t="s">
        <v>18</v>
      </c>
      <c r="H566" t="s">
        <v>1886</v>
      </c>
      <c r="I566" t="s">
        <v>19</v>
      </c>
      <c r="J566" t="s">
        <v>237</v>
      </c>
      <c r="K566" t="s">
        <v>28</v>
      </c>
      <c r="L566" t="s">
        <v>22</v>
      </c>
      <c r="M566" t="s">
        <v>23</v>
      </c>
      <c r="N566">
        <v>42132</v>
      </c>
      <c r="O566">
        <v>1388</v>
      </c>
      <c r="P566">
        <v>2238</v>
      </c>
      <c r="Q566">
        <v>850</v>
      </c>
      <c r="R566">
        <v>45</v>
      </c>
      <c r="S566">
        <v>100710</v>
      </c>
      <c r="T566">
        <v>0.05</v>
      </c>
      <c r="U566">
        <v>5035.5</v>
      </c>
      <c r="V566">
        <v>95674.5</v>
      </c>
      <c r="W566">
        <v>1510</v>
      </c>
      <c r="X566">
        <v>97184.5</v>
      </c>
    </row>
    <row r="567" spans="1:24" x14ac:dyDescent="0.25">
      <c r="A567" t="s">
        <v>821</v>
      </c>
      <c r="B567" t="s">
        <v>535</v>
      </c>
      <c r="C567" t="s">
        <v>1808</v>
      </c>
      <c r="D567" t="s">
        <v>1856</v>
      </c>
      <c r="E567">
        <v>44326</v>
      </c>
      <c r="F567" t="s">
        <v>1856</v>
      </c>
      <c r="G567" t="s">
        <v>39</v>
      </c>
      <c r="H567" t="s">
        <v>1895</v>
      </c>
      <c r="I567" t="s">
        <v>40</v>
      </c>
      <c r="J567" t="s">
        <v>137</v>
      </c>
      <c r="K567" t="s">
        <v>21</v>
      </c>
      <c r="L567" t="s">
        <v>22</v>
      </c>
      <c r="M567" t="s">
        <v>23</v>
      </c>
      <c r="N567">
        <v>42135</v>
      </c>
      <c r="O567">
        <v>5452</v>
      </c>
      <c r="P567">
        <v>10097</v>
      </c>
      <c r="Q567">
        <v>4645</v>
      </c>
      <c r="R567">
        <v>15</v>
      </c>
      <c r="S567">
        <v>151455</v>
      </c>
      <c r="T567">
        <v>0.1</v>
      </c>
      <c r="U567">
        <v>15145.5</v>
      </c>
      <c r="V567">
        <v>136309.5</v>
      </c>
      <c r="W567">
        <v>718</v>
      </c>
      <c r="X567">
        <v>137027.5</v>
      </c>
    </row>
    <row r="568" spans="1:24" x14ac:dyDescent="0.25">
      <c r="A568" t="s">
        <v>1817</v>
      </c>
      <c r="B568" t="s">
        <v>1932</v>
      </c>
      <c r="C568" t="s">
        <v>1868</v>
      </c>
      <c r="D568" t="s">
        <v>1834</v>
      </c>
      <c r="E568">
        <v>44327</v>
      </c>
      <c r="F568" t="s">
        <v>1899</v>
      </c>
      <c r="G568" t="s">
        <v>39</v>
      </c>
      <c r="H568" t="s">
        <v>1892</v>
      </c>
      <c r="I568" t="s">
        <v>26</v>
      </c>
      <c r="J568" t="s">
        <v>112</v>
      </c>
      <c r="K568" t="s">
        <v>28</v>
      </c>
      <c r="L568" t="s">
        <v>45</v>
      </c>
      <c r="M568" t="s">
        <v>23</v>
      </c>
      <c r="N568">
        <v>42137</v>
      </c>
      <c r="O568">
        <v>419.00000000000006</v>
      </c>
      <c r="P568">
        <v>1023</v>
      </c>
      <c r="Q568">
        <v>604</v>
      </c>
      <c r="R568">
        <v>46</v>
      </c>
      <c r="S568">
        <v>47058</v>
      </c>
      <c r="T568">
        <v>0.05</v>
      </c>
      <c r="U568">
        <v>2352.9</v>
      </c>
      <c r="V568">
        <v>44705.1</v>
      </c>
      <c r="W568">
        <v>468</v>
      </c>
      <c r="X568">
        <v>45173.1</v>
      </c>
    </row>
    <row r="569" spans="1:24" x14ac:dyDescent="0.25">
      <c r="A569" t="s">
        <v>1818</v>
      </c>
      <c r="B569" t="s">
        <v>1932</v>
      </c>
      <c r="C569" t="s">
        <v>1868</v>
      </c>
      <c r="D569" t="s">
        <v>1834</v>
      </c>
      <c r="E569">
        <v>44327</v>
      </c>
      <c r="F569" t="s">
        <v>1899</v>
      </c>
      <c r="G569" t="s">
        <v>39</v>
      </c>
      <c r="H569" t="s">
        <v>1892</v>
      </c>
      <c r="I569" t="s">
        <v>26</v>
      </c>
      <c r="J569" t="s">
        <v>197</v>
      </c>
      <c r="K569" t="s">
        <v>28</v>
      </c>
      <c r="L569" t="s">
        <v>22</v>
      </c>
      <c r="M569" t="s">
        <v>23</v>
      </c>
      <c r="N569">
        <v>42137</v>
      </c>
      <c r="O569">
        <v>365</v>
      </c>
      <c r="P569">
        <v>598</v>
      </c>
      <c r="Q569">
        <v>233</v>
      </c>
      <c r="R569">
        <v>4</v>
      </c>
      <c r="S569">
        <v>2392</v>
      </c>
      <c r="T569">
        <v>7.0000000000000007E-2</v>
      </c>
      <c r="U569">
        <v>167.44000000000003</v>
      </c>
      <c r="V569">
        <v>2224.56</v>
      </c>
      <c r="W569">
        <v>149</v>
      </c>
      <c r="X569">
        <v>2373.56</v>
      </c>
    </row>
    <row r="570" spans="1:24" x14ac:dyDescent="0.25">
      <c r="A570" t="s">
        <v>1374</v>
      </c>
      <c r="B570" t="s">
        <v>213</v>
      </c>
      <c r="C570" t="s">
        <v>178</v>
      </c>
      <c r="D570" t="s">
        <v>1882</v>
      </c>
      <c r="E570">
        <v>44328</v>
      </c>
      <c r="F570" t="s">
        <v>1882</v>
      </c>
      <c r="G570" t="s">
        <v>39</v>
      </c>
      <c r="H570" t="s">
        <v>1885</v>
      </c>
      <c r="I570" t="s">
        <v>35</v>
      </c>
      <c r="J570" t="s">
        <v>498</v>
      </c>
      <c r="K570" t="s">
        <v>28</v>
      </c>
      <c r="L570" t="s">
        <v>29</v>
      </c>
      <c r="M570" t="s">
        <v>23</v>
      </c>
      <c r="N570">
        <v>42138</v>
      </c>
      <c r="O570">
        <v>188</v>
      </c>
      <c r="P570">
        <v>314</v>
      </c>
      <c r="Q570">
        <v>126</v>
      </c>
      <c r="R570">
        <v>50</v>
      </c>
      <c r="S570">
        <v>15700</v>
      </c>
      <c r="T570">
        <v>0</v>
      </c>
      <c r="U570">
        <v>0</v>
      </c>
      <c r="V570">
        <v>15700</v>
      </c>
      <c r="W570">
        <v>113.99999999999999</v>
      </c>
      <c r="X570">
        <v>15814</v>
      </c>
    </row>
    <row r="571" spans="1:24" x14ac:dyDescent="0.25">
      <c r="A571" t="s">
        <v>1375</v>
      </c>
      <c r="B571" t="s">
        <v>543</v>
      </c>
      <c r="C571" t="s">
        <v>187</v>
      </c>
      <c r="D571" t="s">
        <v>1834</v>
      </c>
      <c r="E571">
        <v>44330</v>
      </c>
      <c r="F571" t="s">
        <v>1899</v>
      </c>
      <c r="G571" t="s">
        <v>39</v>
      </c>
      <c r="H571" t="s">
        <v>1887</v>
      </c>
      <c r="I571" t="s">
        <v>26</v>
      </c>
      <c r="J571" t="s">
        <v>121</v>
      </c>
      <c r="K571" t="s">
        <v>28</v>
      </c>
      <c r="L571" t="s">
        <v>29</v>
      </c>
      <c r="M571" t="s">
        <v>69</v>
      </c>
      <c r="N571">
        <v>42138</v>
      </c>
      <c r="O571">
        <v>24</v>
      </c>
      <c r="P571">
        <v>126</v>
      </c>
      <c r="Q571">
        <v>102</v>
      </c>
      <c r="R571">
        <v>35</v>
      </c>
      <c r="S571">
        <v>4410</v>
      </c>
      <c r="T571">
        <v>0.06</v>
      </c>
      <c r="U571">
        <v>264.59999999999997</v>
      </c>
      <c r="V571">
        <v>4145.3999999999996</v>
      </c>
      <c r="W571">
        <v>70</v>
      </c>
      <c r="X571">
        <v>4215.3999999999996</v>
      </c>
    </row>
    <row r="572" spans="1:24" x14ac:dyDescent="0.25">
      <c r="A572" t="s">
        <v>1376</v>
      </c>
      <c r="B572" t="s">
        <v>544</v>
      </c>
      <c r="C572" t="s">
        <v>1933</v>
      </c>
      <c r="D572" t="s">
        <v>1834</v>
      </c>
      <c r="E572">
        <v>44330</v>
      </c>
      <c r="F572" t="s">
        <v>1899</v>
      </c>
      <c r="G572" t="s">
        <v>18</v>
      </c>
      <c r="H572" t="s">
        <v>1894</v>
      </c>
      <c r="I572" t="s">
        <v>35</v>
      </c>
      <c r="J572" t="s">
        <v>1919</v>
      </c>
      <c r="K572" t="s">
        <v>28</v>
      </c>
      <c r="L572" t="s">
        <v>22</v>
      </c>
      <c r="M572" t="s">
        <v>23</v>
      </c>
      <c r="N572">
        <v>42140</v>
      </c>
      <c r="O572">
        <v>17883</v>
      </c>
      <c r="P572">
        <v>41588</v>
      </c>
      <c r="Q572">
        <v>23705</v>
      </c>
      <c r="R572">
        <v>11</v>
      </c>
      <c r="S572">
        <v>457468</v>
      </c>
      <c r="T572">
        <v>0.06</v>
      </c>
      <c r="U572">
        <v>27448.079999999998</v>
      </c>
      <c r="V572">
        <v>430019.92</v>
      </c>
      <c r="W572">
        <v>1137</v>
      </c>
      <c r="X572">
        <v>431156.92</v>
      </c>
    </row>
    <row r="573" spans="1:24" x14ac:dyDescent="0.25">
      <c r="A573" t="s">
        <v>1377</v>
      </c>
      <c r="B573" t="s">
        <v>1939</v>
      </c>
      <c r="C573" t="s">
        <v>1852</v>
      </c>
      <c r="D573" t="s">
        <v>1834</v>
      </c>
      <c r="E573">
        <v>44331</v>
      </c>
      <c r="F573" t="s">
        <v>1899</v>
      </c>
      <c r="G573" t="s">
        <v>18</v>
      </c>
      <c r="H573" t="s">
        <v>1890</v>
      </c>
      <c r="I573" t="s">
        <v>35</v>
      </c>
      <c r="J573" t="s">
        <v>68</v>
      </c>
      <c r="K573" t="s">
        <v>28</v>
      </c>
      <c r="L573" t="s">
        <v>45</v>
      </c>
      <c r="M573" t="s">
        <v>23</v>
      </c>
      <c r="N573">
        <v>42141</v>
      </c>
      <c r="O573">
        <v>519</v>
      </c>
      <c r="P573">
        <v>1298</v>
      </c>
      <c r="Q573">
        <v>779</v>
      </c>
      <c r="R573">
        <v>23</v>
      </c>
      <c r="S573">
        <v>29854</v>
      </c>
      <c r="T573">
        <v>0.01</v>
      </c>
      <c r="U573">
        <v>298.54000000000002</v>
      </c>
      <c r="V573">
        <v>29555.46</v>
      </c>
      <c r="W573">
        <v>314</v>
      </c>
      <c r="X573">
        <v>29869.46</v>
      </c>
    </row>
    <row r="574" spans="1:24" x14ac:dyDescent="0.25">
      <c r="A574" t="s">
        <v>1378</v>
      </c>
      <c r="B574" t="s">
        <v>541</v>
      </c>
      <c r="C574" t="s">
        <v>542</v>
      </c>
      <c r="D574" t="s">
        <v>1834</v>
      </c>
      <c r="E574">
        <v>44333</v>
      </c>
      <c r="F574" t="s">
        <v>1899</v>
      </c>
      <c r="G574" t="s">
        <v>18</v>
      </c>
      <c r="H574" t="s">
        <v>1889</v>
      </c>
      <c r="I574" t="s">
        <v>40</v>
      </c>
      <c r="J574" t="s">
        <v>386</v>
      </c>
      <c r="K574" t="s">
        <v>28</v>
      </c>
      <c r="L574" t="s">
        <v>22</v>
      </c>
      <c r="M574" t="s">
        <v>23</v>
      </c>
      <c r="N574">
        <v>42144</v>
      </c>
      <c r="O574">
        <v>1239</v>
      </c>
      <c r="P574">
        <v>1998</v>
      </c>
      <c r="Q574">
        <v>759</v>
      </c>
      <c r="R574">
        <v>33</v>
      </c>
      <c r="S574">
        <v>65934</v>
      </c>
      <c r="T574">
        <v>0.09</v>
      </c>
      <c r="U574">
        <v>5934.0599999999995</v>
      </c>
      <c r="V574">
        <v>59999.94</v>
      </c>
      <c r="W574">
        <v>577</v>
      </c>
      <c r="X574">
        <v>60576.94</v>
      </c>
    </row>
    <row r="575" spans="1:24" x14ac:dyDescent="0.25">
      <c r="A575" t="s">
        <v>1819</v>
      </c>
      <c r="B575" t="s">
        <v>346</v>
      </c>
      <c r="C575" t="s">
        <v>1810</v>
      </c>
      <c r="D575" t="s">
        <v>1856</v>
      </c>
      <c r="E575">
        <v>44334</v>
      </c>
      <c r="F575" t="s">
        <v>1856</v>
      </c>
      <c r="G575" t="s">
        <v>39</v>
      </c>
      <c r="H575" t="s">
        <v>1891</v>
      </c>
      <c r="I575" t="s">
        <v>40</v>
      </c>
      <c r="J575" t="s">
        <v>228</v>
      </c>
      <c r="K575" t="s">
        <v>28</v>
      </c>
      <c r="L575" t="s">
        <v>22</v>
      </c>
      <c r="M575" t="s">
        <v>23</v>
      </c>
      <c r="N575">
        <v>42144</v>
      </c>
      <c r="O575">
        <v>5429</v>
      </c>
      <c r="P575">
        <v>9048</v>
      </c>
      <c r="Q575">
        <v>3619</v>
      </c>
      <c r="R575">
        <v>11</v>
      </c>
      <c r="S575">
        <v>99528</v>
      </c>
      <c r="T575">
        <v>0.04</v>
      </c>
      <c r="U575">
        <v>3981.12</v>
      </c>
      <c r="V575">
        <v>95546.880000000005</v>
      </c>
      <c r="W575">
        <v>1998.9999999999998</v>
      </c>
      <c r="X575">
        <v>97545.88</v>
      </c>
    </row>
    <row r="576" spans="1:24" x14ac:dyDescent="0.25">
      <c r="A576" t="s">
        <v>1379</v>
      </c>
      <c r="B576" t="s">
        <v>539</v>
      </c>
      <c r="C576" t="s">
        <v>54</v>
      </c>
      <c r="D576" t="s">
        <v>1882</v>
      </c>
      <c r="E576">
        <v>44334</v>
      </c>
      <c r="F576" t="s">
        <v>1882</v>
      </c>
      <c r="G576" t="s">
        <v>34</v>
      </c>
      <c r="H576" t="s">
        <v>1886</v>
      </c>
      <c r="I576" t="s">
        <v>40</v>
      </c>
      <c r="J576" t="s">
        <v>411</v>
      </c>
      <c r="K576" t="s">
        <v>28</v>
      </c>
      <c r="L576" t="s">
        <v>22</v>
      </c>
      <c r="M576" t="s">
        <v>23</v>
      </c>
      <c r="N576">
        <v>42142</v>
      </c>
      <c r="O576">
        <v>119</v>
      </c>
      <c r="P576">
        <v>198</v>
      </c>
      <c r="Q576">
        <v>79</v>
      </c>
      <c r="R576">
        <v>29</v>
      </c>
      <c r="S576">
        <v>5742</v>
      </c>
      <c r="T576">
        <v>0.09</v>
      </c>
      <c r="U576">
        <v>516.78</v>
      </c>
      <c r="V576">
        <v>5225.22</v>
      </c>
      <c r="W576">
        <v>476.99999999999994</v>
      </c>
      <c r="X576">
        <v>5702.22</v>
      </c>
    </row>
    <row r="577" spans="1:24" x14ac:dyDescent="0.25">
      <c r="A577" t="s">
        <v>1380</v>
      </c>
      <c r="B577" t="s">
        <v>306</v>
      </c>
      <c r="C577" t="s">
        <v>223</v>
      </c>
      <c r="D577" t="s">
        <v>1834</v>
      </c>
      <c r="E577">
        <v>44334</v>
      </c>
      <c r="F577" t="s">
        <v>1899</v>
      </c>
      <c r="G577" t="s">
        <v>39</v>
      </c>
      <c r="H577" t="s">
        <v>1893</v>
      </c>
      <c r="I577" t="s">
        <v>19</v>
      </c>
      <c r="J577" t="s">
        <v>171</v>
      </c>
      <c r="K577" t="s">
        <v>21</v>
      </c>
      <c r="L577" t="s">
        <v>45</v>
      </c>
      <c r="M577" t="s">
        <v>23</v>
      </c>
      <c r="N577">
        <v>42149</v>
      </c>
      <c r="O577">
        <v>2018</v>
      </c>
      <c r="P577">
        <v>3540.9999999999995</v>
      </c>
      <c r="Q577">
        <v>1522.9999999999995</v>
      </c>
      <c r="R577">
        <v>1</v>
      </c>
      <c r="S577">
        <v>3540.9999999999995</v>
      </c>
      <c r="T577">
        <v>0.1</v>
      </c>
      <c r="U577">
        <v>354.09999999999997</v>
      </c>
      <c r="V577">
        <v>3186.8999999999996</v>
      </c>
      <c r="W577">
        <v>199</v>
      </c>
      <c r="X577">
        <v>3385.8999999999996</v>
      </c>
    </row>
    <row r="578" spans="1:24" x14ac:dyDescent="0.25">
      <c r="A578" t="s">
        <v>1381</v>
      </c>
      <c r="B578" t="s">
        <v>538</v>
      </c>
      <c r="C578" t="s">
        <v>124</v>
      </c>
      <c r="D578" t="s">
        <v>1834</v>
      </c>
      <c r="E578">
        <v>44335</v>
      </c>
      <c r="F578" t="s">
        <v>1899</v>
      </c>
      <c r="G578" t="s">
        <v>39</v>
      </c>
      <c r="H578" t="s">
        <v>1892</v>
      </c>
      <c r="I578" t="s">
        <v>51</v>
      </c>
      <c r="J578" t="s">
        <v>136</v>
      </c>
      <c r="K578" t="s">
        <v>28</v>
      </c>
      <c r="L578" t="s">
        <v>22</v>
      </c>
      <c r="M578" t="s">
        <v>23</v>
      </c>
      <c r="N578">
        <v>42144</v>
      </c>
      <c r="O578">
        <v>184</v>
      </c>
      <c r="P578">
        <v>288</v>
      </c>
      <c r="Q578">
        <v>104</v>
      </c>
      <c r="R578">
        <v>16</v>
      </c>
      <c r="S578">
        <v>4608</v>
      </c>
      <c r="T578">
        <v>0.05</v>
      </c>
      <c r="U578">
        <v>230.4</v>
      </c>
      <c r="V578">
        <v>4377.6000000000004</v>
      </c>
      <c r="W578">
        <v>149</v>
      </c>
      <c r="X578">
        <v>4526.6000000000004</v>
      </c>
    </row>
    <row r="579" spans="1:24" x14ac:dyDescent="0.25">
      <c r="A579" t="s">
        <v>1382</v>
      </c>
      <c r="B579" t="s">
        <v>238</v>
      </c>
      <c r="C579" t="s">
        <v>1900</v>
      </c>
      <c r="D579" t="s">
        <v>1882</v>
      </c>
      <c r="E579">
        <v>44336</v>
      </c>
      <c r="F579" t="s">
        <v>1882</v>
      </c>
      <c r="G579" t="s">
        <v>39</v>
      </c>
      <c r="H579" t="s">
        <v>1886</v>
      </c>
      <c r="I579" t="s">
        <v>35</v>
      </c>
      <c r="J579" t="s">
        <v>136</v>
      </c>
      <c r="K579" t="s">
        <v>28</v>
      </c>
      <c r="L579" t="s">
        <v>22</v>
      </c>
      <c r="M579" t="s">
        <v>23</v>
      </c>
      <c r="N579">
        <v>42147</v>
      </c>
      <c r="O579">
        <v>184</v>
      </c>
      <c r="P579">
        <v>288</v>
      </c>
      <c r="Q579">
        <v>104</v>
      </c>
      <c r="R579">
        <v>26</v>
      </c>
      <c r="S579">
        <v>7488</v>
      </c>
      <c r="T579">
        <v>0.08</v>
      </c>
      <c r="U579">
        <v>599.04</v>
      </c>
      <c r="V579">
        <v>6888.96</v>
      </c>
      <c r="W579">
        <v>149</v>
      </c>
      <c r="X579">
        <v>7037.96</v>
      </c>
    </row>
    <row r="580" spans="1:24" x14ac:dyDescent="0.25">
      <c r="A580" t="s">
        <v>1383</v>
      </c>
      <c r="B580" t="s">
        <v>536</v>
      </c>
      <c r="C580" t="s">
        <v>1903</v>
      </c>
      <c r="D580" t="s">
        <v>1882</v>
      </c>
      <c r="E580">
        <v>44336</v>
      </c>
      <c r="F580" t="s">
        <v>1882</v>
      </c>
      <c r="G580" t="s">
        <v>18</v>
      </c>
      <c r="H580" t="s">
        <v>1886</v>
      </c>
      <c r="I580" t="s">
        <v>51</v>
      </c>
      <c r="J580" t="s">
        <v>171</v>
      </c>
      <c r="K580" t="s">
        <v>21</v>
      </c>
      <c r="L580" t="s">
        <v>45</v>
      </c>
      <c r="M580" t="s">
        <v>23</v>
      </c>
      <c r="N580">
        <v>42146</v>
      </c>
      <c r="O580">
        <v>2018</v>
      </c>
      <c r="P580">
        <v>3540.9999999999995</v>
      </c>
      <c r="Q580">
        <v>1522.9999999999995</v>
      </c>
      <c r="R580">
        <v>49</v>
      </c>
      <c r="S580">
        <v>173508.99999999997</v>
      </c>
      <c r="T580">
        <v>0.02</v>
      </c>
      <c r="U580">
        <v>3470.1799999999994</v>
      </c>
      <c r="V580">
        <v>170038.81999999998</v>
      </c>
      <c r="W580">
        <v>199</v>
      </c>
      <c r="X580">
        <v>170237.81999999998</v>
      </c>
    </row>
    <row r="581" spans="1:24" x14ac:dyDescent="0.25">
      <c r="A581" t="s">
        <v>1384</v>
      </c>
      <c r="B581" t="s">
        <v>537</v>
      </c>
      <c r="C581" t="s">
        <v>1916</v>
      </c>
      <c r="D581" t="s">
        <v>1834</v>
      </c>
      <c r="E581">
        <v>44336</v>
      </c>
      <c r="F581" t="s">
        <v>1899</v>
      </c>
      <c r="G581" t="s">
        <v>34</v>
      </c>
      <c r="H581" t="s">
        <v>1888</v>
      </c>
      <c r="I581" t="s">
        <v>51</v>
      </c>
      <c r="J581" t="s">
        <v>311</v>
      </c>
      <c r="K581" t="s">
        <v>21</v>
      </c>
      <c r="L581" t="s">
        <v>22</v>
      </c>
      <c r="M581" t="s">
        <v>23</v>
      </c>
      <c r="N581">
        <v>42145</v>
      </c>
      <c r="O581">
        <v>8159</v>
      </c>
      <c r="P581">
        <v>15999</v>
      </c>
      <c r="Q581">
        <v>7840</v>
      </c>
      <c r="R581">
        <v>19</v>
      </c>
      <c r="S581">
        <v>303981</v>
      </c>
      <c r="T581">
        <v>0.1</v>
      </c>
      <c r="U581">
        <v>30398.100000000002</v>
      </c>
      <c r="V581">
        <v>273582.90000000002</v>
      </c>
      <c r="W581">
        <v>550</v>
      </c>
      <c r="X581">
        <v>274132.90000000002</v>
      </c>
    </row>
    <row r="582" spans="1:24" x14ac:dyDescent="0.25">
      <c r="A582" t="s">
        <v>1385</v>
      </c>
      <c r="B582" t="s">
        <v>535</v>
      </c>
      <c r="C582" t="s">
        <v>1808</v>
      </c>
      <c r="D582" t="s">
        <v>1856</v>
      </c>
      <c r="E582">
        <v>44338</v>
      </c>
      <c r="F582" t="s">
        <v>1856</v>
      </c>
      <c r="G582" t="s">
        <v>39</v>
      </c>
      <c r="H582" t="s">
        <v>1895</v>
      </c>
      <c r="I582" t="s">
        <v>51</v>
      </c>
      <c r="J582" t="s">
        <v>229</v>
      </c>
      <c r="K582" t="s">
        <v>28</v>
      </c>
      <c r="L582" t="s">
        <v>29</v>
      </c>
      <c r="M582" t="s">
        <v>23</v>
      </c>
      <c r="N582">
        <v>42148</v>
      </c>
      <c r="O582">
        <v>231</v>
      </c>
      <c r="P582">
        <v>378</v>
      </c>
      <c r="Q582">
        <v>147</v>
      </c>
      <c r="R582">
        <v>19</v>
      </c>
      <c r="S582">
        <v>7182</v>
      </c>
      <c r="T582">
        <v>0.03</v>
      </c>
      <c r="U582">
        <v>215.45999999999998</v>
      </c>
      <c r="V582">
        <v>6966.54</v>
      </c>
      <c r="W582">
        <v>71</v>
      </c>
      <c r="X582">
        <v>7037.54</v>
      </c>
    </row>
    <row r="583" spans="1:24" x14ac:dyDescent="0.25">
      <c r="A583" t="s">
        <v>1386</v>
      </c>
      <c r="B583" t="s">
        <v>533</v>
      </c>
      <c r="C583" t="s">
        <v>1838</v>
      </c>
      <c r="D583" t="s">
        <v>1834</v>
      </c>
      <c r="E583">
        <v>44340</v>
      </c>
      <c r="F583" t="s">
        <v>1899</v>
      </c>
      <c r="G583" t="s">
        <v>39</v>
      </c>
      <c r="H583" t="s">
        <v>1892</v>
      </c>
      <c r="I583" t="s">
        <v>26</v>
      </c>
      <c r="J583" t="s">
        <v>179</v>
      </c>
      <c r="K583" t="s">
        <v>28</v>
      </c>
      <c r="L583" t="s">
        <v>29</v>
      </c>
      <c r="M583" t="s">
        <v>23</v>
      </c>
      <c r="N583">
        <v>42149</v>
      </c>
      <c r="O583">
        <v>90</v>
      </c>
      <c r="P583">
        <v>210</v>
      </c>
      <c r="Q583">
        <v>120</v>
      </c>
      <c r="R583">
        <v>17</v>
      </c>
      <c r="S583">
        <v>3570</v>
      </c>
      <c r="T583">
        <v>0.09</v>
      </c>
      <c r="U583">
        <v>321.3</v>
      </c>
      <c r="V583">
        <v>3248.7</v>
      </c>
      <c r="W583">
        <v>70</v>
      </c>
      <c r="X583">
        <v>3318.7</v>
      </c>
    </row>
    <row r="584" spans="1:24" x14ac:dyDescent="0.25">
      <c r="A584" t="s">
        <v>1387</v>
      </c>
      <c r="B584" t="s">
        <v>534</v>
      </c>
      <c r="C584" t="s">
        <v>54</v>
      </c>
      <c r="D584" t="s">
        <v>1882</v>
      </c>
      <c r="E584">
        <v>44340</v>
      </c>
      <c r="F584" t="s">
        <v>1882</v>
      </c>
      <c r="G584" t="s">
        <v>25</v>
      </c>
      <c r="H584" t="s">
        <v>1886</v>
      </c>
      <c r="I584" t="s">
        <v>19</v>
      </c>
      <c r="J584" t="s">
        <v>41</v>
      </c>
      <c r="K584" t="s">
        <v>28</v>
      </c>
      <c r="L584" t="s">
        <v>29</v>
      </c>
      <c r="M584" t="s">
        <v>23</v>
      </c>
      <c r="N584">
        <v>42152</v>
      </c>
      <c r="O584">
        <v>375</v>
      </c>
      <c r="P584">
        <v>708</v>
      </c>
      <c r="Q584">
        <v>333</v>
      </c>
      <c r="R584">
        <v>49</v>
      </c>
      <c r="S584">
        <v>34692</v>
      </c>
      <c r="T584">
        <v>0</v>
      </c>
      <c r="U584">
        <v>0</v>
      </c>
      <c r="V584">
        <v>34692</v>
      </c>
      <c r="W584">
        <v>235</v>
      </c>
      <c r="X584">
        <v>34927</v>
      </c>
    </row>
    <row r="585" spans="1:24" x14ac:dyDescent="0.25">
      <c r="A585" t="s">
        <v>1388</v>
      </c>
      <c r="B585" t="s">
        <v>512</v>
      </c>
      <c r="C585" t="s">
        <v>103</v>
      </c>
      <c r="D585" t="s">
        <v>1882</v>
      </c>
      <c r="E585">
        <v>44342</v>
      </c>
      <c r="F585" t="s">
        <v>1882</v>
      </c>
      <c r="G585" t="s">
        <v>39</v>
      </c>
      <c r="H585" t="s">
        <v>1885</v>
      </c>
      <c r="I585" t="s">
        <v>51</v>
      </c>
      <c r="J585" t="s">
        <v>126</v>
      </c>
      <c r="K585" t="s">
        <v>28</v>
      </c>
      <c r="L585" t="s">
        <v>29</v>
      </c>
      <c r="M585" t="s">
        <v>23</v>
      </c>
      <c r="N585">
        <v>42152</v>
      </c>
      <c r="O585">
        <v>109.00000000000001</v>
      </c>
      <c r="P585">
        <v>260</v>
      </c>
      <c r="Q585">
        <v>151</v>
      </c>
      <c r="R585">
        <v>8</v>
      </c>
      <c r="S585">
        <v>2080</v>
      </c>
      <c r="T585">
        <v>0.04</v>
      </c>
      <c r="U585">
        <v>83.2</v>
      </c>
      <c r="V585">
        <v>1996.8</v>
      </c>
      <c r="W585">
        <v>240</v>
      </c>
      <c r="X585">
        <v>2236.8000000000002</v>
      </c>
    </row>
    <row r="586" spans="1:24" x14ac:dyDescent="0.25">
      <c r="A586" t="s">
        <v>1389</v>
      </c>
      <c r="B586" t="s">
        <v>146</v>
      </c>
      <c r="C586" t="s">
        <v>147</v>
      </c>
      <c r="D586" t="s">
        <v>1834</v>
      </c>
      <c r="E586">
        <v>44343</v>
      </c>
      <c r="F586" t="s">
        <v>1899</v>
      </c>
      <c r="G586" t="s">
        <v>34</v>
      </c>
      <c r="H586" t="s">
        <v>1895</v>
      </c>
      <c r="I586" t="s">
        <v>40</v>
      </c>
      <c r="J586" t="s">
        <v>20</v>
      </c>
      <c r="K586" t="s">
        <v>21</v>
      </c>
      <c r="L586" t="s">
        <v>22</v>
      </c>
      <c r="M586" t="s">
        <v>23</v>
      </c>
      <c r="N586">
        <v>42153</v>
      </c>
      <c r="O586">
        <v>639</v>
      </c>
      <c r="P586">
        <v>1998</v>
      </c>
      <c r="Q586">
        <v>1359</v>
      </c>
      <c r="R586">
        <v>7</v>
      </c>
      <c r="S586">
        <v>13986</v>
      </c>
      <c r="T586">
        <v>0.09</v>
      </c>
      <c r="U586">
        <v>1258.74</v>
      </c>
      <c r="V586">
        <v>12727.26</v>
      </c>
      <c r="W586">
        <v>400</v>
      </c>
      <c r="X586">
        <v>13127.26</v>
      </c>
    </row>
    <row r="587" spans="1:24" x14ac:dyDescent="0.25">
      <c r="A587" t="s">
        <v>1390</v>
      </c>
      <c r="B587" t="s">
        <v>532</v>
      </c>
      <c r="C587" t="s">
        <v>232</v>
      </c>
      <c r="D587" t="s">
        <v>1834</v>
      </c>
      <c r="E587">
        <v>44344</v>
      </c>
      <c r="F587" t="s">
        <v>1899</v>
      </c>
      <c r="G587" t="s">
        <v>39</v>
      </c>
      <c r="H587" t="s">
        <v>1890</v>
      </c>
      <c r="I587" t="s">
        <v>40</v>
      </c>
      <c r="J587" t="s">
        <v>126</v>
      </c>
      <c r="K587" t="s">
        <v>28</v>
      </c>
      <c r="L587" t="s">
        <v>29</v>
      </c>
      <c r="M587" t="s">
        <v>69</v>
      </c>
      <c r="N587">
        <v>42153</v>
      </c>
      <c r="O587">
        <v>109.00000000000001</v>
      </c>
      <c r="P587">
        <v>260</v>
      </c>
      <c r="Q587">
        <v>151</v>
      </c>
      <c r="R587">
        <v>42</v>
      </c>
      <c r="S587">
        <v>10920</v>
      </c>
      <c r="T587">
        <v>0.05</v>
      </c>
      <c r="U587">
        <v>546</v>
      </c>
      <c r="V587">
        <v>10374</v>
      </c>
      <c r="W587">
        <v>240</v>
      </c>
      <c r="X587">
        <v>10614</v>
      </c>
    </row>
    <row r="588" spans="1:24" x14ac:dyDescent="0.25">
      <c r="A588" t="s">
        <v>1391</v>
      </c>
      <c r="B588" t="s">
        <v>451</v>
      </c>
      <c r="C588" t="s">
        <v>17</v>
      </c>
      <c r="D588" t="s">
        <v>1882</v>
      </c>
      <c r="E588">
        <v>44345</v>
      </c>
      <c r="F588" t="s">
        <v>1882</v>
      </c>
      <c r="G588" t="s">
        <v>39</v>
      </c>
      <c r="H588" t="s">
        <v>1886</v>
      </c>
      <c r="I588" t="s">
        <v>35</v>
      </c>
      <c r="J588" t="s">
        <v>82</v>
      </c>
      <c r="K588" t="s">
        <v>28</v>
      </c>
      <c r="L588" t="s">
        <v>22</v>
      </c>
      <c r="M588" t="s">
        <v>23</v>
      </c>
      <c r="N588">
        <v>42155</v>
      </c>
      <c r="O588">
        <v>184</v>
      </c>
      <c r="P588">
        <v>288</v>
      </c>
      <c r="Q588">
        <v>104</v>
      </c>
      <c r="R588">
        <v>24</v>
      </c>
      <c r="S588">
        <v>6912</v>
      </c>
      <c r="T588">
        <v>7.0000000000000007E-2</v>
      </c>
      <c r="U588">
        <v>483.84000000000003</v>
      </c>
      <c r="V588">
        <v>6428.16</v>
      </c>
      <c r="W588">
        <v>99</v>
      </c>
      <c r="X588">
        <v>6527.16</v>
      </c>
    </row>
    <row r="589" spans="1:24" x14ac:dyDescent="0.25">
      <c r="A589" t="s">
        <v>1392</v>
      </c>
      <c r="B589" t="s">
        <v>531</v>
      </c>
      <c r="C589" t="s">
        <v>158</v>
      </c>
      <c r="D589" t="s">
        <v>1882</v>
      </c>
      <c r="E589">
        <v>44347</v>
      </c>
      <c r="F589" t="s">
        <v>1882</v>
      </c>
      <c r="G589" t="s">
        <v>39</v>
      </c>
      <c r="H589" t="s">
        <v>1885</v>
      </c>
      <c r="I589" t="s">
        <v>40</v>
      </c>
      <c r="J589" t="s">
        <v>1901</v>
      </c>
      <c r="K589" t="s">
        <v>21</v>
      </c>
      <c r="L589" t="s">
        <v>66</v>
      </c>
      <c r="M589" t="s">
        <v>69</v>
      </c>
      <c r="N589">
        <v>42157</v>
      </c>
      <c r="O589">
        <v>882</v>
      </c>
      <c r="P589">
        <v>2099</v>
      </c>
      <c r="Q589">
        <v>1217</v>
      </c>
      <c r="R589">
        <v>18</v>
      </c>
      <c r="S589">
        <v>37782</v>
      </c>
      <c r="T589">
        <v>0</v>
      </c>
      <c r="U589">
        <v>0</v>
      </c>
      <c r="V589">
        <v>37782</v>
      </c>
      <c r="W589">
        <v>480.99999999999994</v>
      </c>
      <c r="X589">
        <v>38263</v>
      </c>
    </row>
    <row r="590" spans="1:24" x14ac:dyDescent="0.25">
      <c r="A590" t="s">
        <v>1393</v>
      </c>
      <c r="B590" t="s">
        <v>280</v>
      </c>
      <c r="C590" t="s">
        <v>1935</v>
      </c>
      <c r="D590" t="s">
        <v>1882</v>
      </c>
      <c r="E590">
        <v>44347</v>
      </c>
      <c r="F590" t="s">
        <v>1882</v>
      </c>
      <c r="G590" t="s">
        <v>25</v>
      </c>
      <c r="H590" t="s">
        <v>1886</v>
      </c>
      <c r="I590" t="s">
        <v>26</v>
      </c>
      <c r="J590" t="s">
        <v>384</v>
      </c>
      <c r="K590" t="s">
        <v>21</v>
      </c>
      <c r="L590" t="s">
        <v>45</v>
      </c>
      <c r="M590" t="s">
        <v>23</v>
      </c>
      <c r="N590">
        <v>42156</v>
      </c>
      <c r="O590">
        <v>187</v>
      </c>
      <c r="P590">
        <v>811.99999999999989</v>
      </c>
      <c r="Q590">
        <v>624.99999999999989</v>
      </c>
      <c r="R590">
        <v>3</v>
      </c>
      <c r="S590">
        <v>2435.9999999999995</v>
      </c>
      <c r="T590">
        <v>0.03</v>
      </c>
      <c r="U590">
        <v>73.079999999999984</v>
      </c>
      <c r="V590">
        <v>2362.9199999999996</v>
      </c>
      <c r="W590">
        <v>283</v>
      </c>
      <c r="X590">
        <v>2645.9199999999996</v>
      </c>
    </row>
    <row r="591" spans="1:24" x14ac:dyDescent="0.25">
      <c r="A591" t="s">
        <v>1394</v>
      </c>
      <c r="B591" t="s">
        <v>521</v>
      </c>
      <c r="C591" t="s">
        <v>80</v>
      </c>
      <c r="D591" t="s">
        <v>1834</v>
      </c>
      <c r="E591">
        <v>44347</v>
      </c>
      <c r="F591" t="s">
        <v>1899</v>
      </c>
      <c r="G591" t="s">
        <v>18</v>
      </c>
      <c r="H591" t="s">
        <v>1888</v>
      </c>
      <c r="I591" t="s">
        <v>19</v>
      </c>
      <c r="J591" t="s">
        <v>130</v>
      </c>
      <c r="K591" t="s">
        <v>28</v>
      </c>
      <c r="L591" t="s">
        <v>22</v>
      </c>
      <c r="M591" t="s">
        <v>23</v>
      </c>
      <c r="N591">
        <v>42160</v>
      </c>
      <c r="O591">
        <v>1495</v>
      </c>
      <c r="P591">
        <v>3476</v>
      </c>
      <c r="Q591">
        <v>1981</v>
      </c>
      <c r="R591">
        <v>43</v>
      </c>
      <c r="S591">
        <v>149468</v>
      </c>
      <c r="T591">
        <v>0.08</v>
      </c>
      <c r="U591">
        <v>11957.44</v>
      </c>
      <c r="V591">
        <v>137510.56</v>
      </c>
      <c r="W591">
        <v>822.00000000000011</v>
      </c>
      <c r="X591">
        <v>138332.56</v>
      </c>
    </row>
    <row r="592" spans="1:24" x14ac:dyDescent="0.25">
      <c r="A592" t="s">
        <v>1395</v>
      </c>
      <c r="B592" t="s">
        <v>530</v>
      </c>
      <c r="C592" t="s">
        <v>1902</v>
      </c>
      <c r="D592" t="s">
        <v>1882</v>
      </c>
      <c r="E592">
        <v>44348</v>
      </c>
      <c r="F592" t="s">
        <v>1882</v>
      </c>
      <c r="G592" t="s">
        <v>39</v>
      </c>
      <c r="H592" t="s">
        <v>1886</v>
      </c>
      <c r="I592" t="s">
        <v>19</v>
      </c>
      <c r="J592" t="s">
        <v>112</v>
      </c>
      <c r="K592" t="s">
        <v>28</v>
      </c>
      <c r="L592" t="s">
        <v>45</v>
      </c>
      <c r="M592" t="s">
        <v>23</v>
      </c>
      <c r="N592">
        <v>42161</v>
      </c>
      <c r="O592">
        <v>419.00000000000006</v>
      </c>
      <c r="P592">
        <v>1023</v>
      </c>
      <c r="Q592">
        <v>604</v>
      </c>
      <c r="R592">
        <v>35</v>
      </c>
      <c r="S592">
        <v>35805</v>
      </c>
      <c r="T592">
        <v>0.01</v>
      </c>
      <c r="U592">
        <v>358.05</v>
      </c>
      <c r="V592">
        <v>35446.949999999997</v>
      </c>
      <c r="W592">
        <v>468</v>
      </c>
      <c r="X592">
        <v>35914.949999999997</v>
      </c>
    </row>
    <row r="593" spans="1:24" x14ac:dyDescent="0.25">
      <c r="A593" t="s">
        <v>1396</v>
      </c>
      <c r="B593" t="s">
        <v>529</v>
      </c>
      <c r="C593" t="s">
        <v>1940</v>
      </c>
      <c r="D593" t="s">
        <v>1834</v>
      </c>
      <c r="E593">
        <v>44355</v>
      </c>
      <c r="F593" t="s">
        <v>1899</v>
      </c>
      <c r="G593" t="s">
        <v>25</v>
      </c>
      <c r="H593" t="s">
        <v>1890</v>
      </c>
      <c r="I593" t="s">
        <v>51</v>
      </c>
      <c r="J593" t="s">
        <v>143</v>
      </c>
      <c r="K593" t="s">
        <v>21</v>
      </c>
      <c r="L593" t="s">
        <v>22</v>
      </c>
      <c r="M593" t="s">
        <v>23</v>
      </c>
      <c r="N593">
        <v>42165</v>
      </c>
      <c r="O593">
        <v>6240</v>
      </c>
      <c r="P593">
        <v>15599</v>
      </c>
      <c r="Q593">
        <v>9359</v>
      </c>
      <c r="R593">
        <v>21</v>
      </c>
      <c r="S593">
        <v>327579</v>
      </c>
      <c r="T593">
        <v>0.08</v>
      </c>
      <c r="U593">
        <v>26206.32</v>
      </c>
      <c r="V593">
        <v>301372.68</v>
      </c>
      <c r="W593">
        <v>808</v>
      </c>
      <c r="X593">
        <v>302180.68</v>
      </c>
    </row>
    <row r="594" spans="1:24" x14ac:dyDescent="0.25">
      <c r="A594" t="s">
        <v>1397</v>
      </c>
      <c r="B594" t="s">
        <v>146</v>
      </c>
      <c r="C594" t="s">
        <v>147</v>
      </c>
      <c r="D594" t="s">
        <v>1834</v>
      </c>
      <c r="E594">
        <v>44355</v>
      </c>
      <c r="F594" t="s">
        <v>1899</v>
      </c>
      <c r="G594" t="s">
        <v>18</v>
      </c>
      <c r="H594" t="s">
        <v>1895</v>
      </c>
      <c r="I594" t="s">
        <v>40</v>
      </c>
      <c r="J594" t="s">
        <v>270</v>
      </c>
      <c r="K594" t="s">
        <v>21</v>
      </c>
      <c r="L594" t="s">
        <v>215</v>
      </c>
      <c r="M594" t="s">
        <v>23</v>
      </c>
      <c r="N594">
        <v>42164</v>
      </c>
      <c r="O594">
        <v>37799</v>
      </c>
      <c r="P594">
        <v>59999</v>
      </c>
      <c r="Q594">
        <v>22200</v>
      </c>
      <c r="R594">
        <v>41</v>
      </c>
      <c r="S594">
        <v>2459959</v>
      </c>
      <c r="T594">
        <v>0.09</v>
      </c>
      <c r="U594">
        <v>221396.31</v>
      </c>
      <c r="V594">
        <v>2238562.69</v>
      </c>
      <c r="W594">
        <v>2449</v>
      </c>
      <c r="X594">
        <v>2241011.69</v>
      </c>
    </row>
    <row r="595" spans="1:24" x14ac:dyDescent="0.25">
      <c r="A595" t="s">
        <v>1398</v>
      </c>
      <c r="B595" t="s">
        <v>526</v>
      </c>
      <c r="C595" t="s">
        <v>527</v>
      </c>
      <c r="D595" t="s">
        <v>1834</v>
      </c>
      <c r="E595">
        <v>44357</v>
      </c>
      <c r="F595" t="s">
        <v>1899</v>
      </c>
      <c r="G595" t="s">
        <v>39</v>
      </c>
      <c r="H595" t="s">
        <v>1896</v>
      </c>
      <c r="I595" t="s">
        <v>51</v>
      </c>
      <c r="J595" t="s">
        <v>316</v>
      </c>
      <c r="K595" t="s">
        <v>28</v>
      </c>
      <c r="L595" t="s">
        <v>22</v>
      </c>
      <c r="M595" t="s">
        <v>23</v>
      </c>
      <c r="N595">
        <v>42167</v>
      </c>
      <c r="O595">
        <v>9939</v>
      </c>
      <c r="P595">
        <v>16293</v>
      </c>
      <c r="Q595">
        <v>6354</v>
      </c>
      <c r="R595">
        <v>36</v>
      </c>
      <c r="S595">
        <v>586548</v>
      </c>
      <c r="T595">
        <v>0.09</v>
      </c>
      <c r="U595">
        <v>52789.32</v>
      </c>
      <c r="V595">
        <v>533758.68000000005</v>
      </c>
      <c r="W595">
        <v>1998.9999999999998</v>
      </c>
      <c r="X595">
        <v>535757.68000000005</v>
      </c>
    </row>
    <row r="596" spans="1:24" x14ac:dyDescent="0.25">
      <c r="A596" t="s">
        <v>1399</v>
      </c>
      <c r="B596" t="s">
        <v>528</v>
      </c>
      <c r="C596" t="s">
        <v>340</v>
      </c>
      <c r="D596" t="s">
        <v>1882</v>
      </c>
      <c r="E596">
        <v>44357</v>
      </c>
      <c r="F596" t="s">
        <v>1882</v>
      </c>
      <c r="G596" t="s">
        <v>39</v>
      </c>
      <c r="H596" t="s">
        <v>1886</v>
      </c>
      <c r="I596" t="s">
        <v>19</v>
      </c>
      <c r="J596" t="s">
        <v>156</v>
      </c>
      <c r="K596" t="s">
        <v>28</v>
      </c>
      <c r="L596" t="s">
        <v>22</v>
      </c>
      <c r="M596" t="s">
        <v>23</v>
      </c>
      <c r="N596">
        <v>42169</v>
      </c>
      <c r="O596">
        <v>352</v>
      </c>
      <c r="P596">
        <v>568</v>
      </c>
      <c r="Q596">
        <v>216</v>
      </c>
      <c r="R596">
        <v>8</v>
      </c>
      <c r="S596">
        <v>4544</v>
      </c>
      <c r="T596">
        <v>0.05</v>
      </c>
      <c r="U596">
        <v>227.20000000000002</v>
      </c>
      <c r="V596">
        <v>4316.8</v>
      </c>
      <c r="W596">
        <v>139</v>
      </c>
      <c r="X596">
        <v>4455.8</v>
      </c>
    </row>
    <row r="597" spans="1:24" x14ac:dyDescent="0.25">
      <c r="A597" t="s">
        <v>1400</v>
      </c>
      <c r="B597" t="s">
        <v>525</v>
      </c>
      <c r="C597" t="s">
        <v>1852</v>
      </c>
      <c r="D597" t="s">
        <v>1834</v>
      </c>
      <c r="E597">
        <v>44358</v>
      </c>
      <c r="F597" t="s">
        <v>1899</v>
      </c>
      <c r="G597" t="s">
        <v>25</v>
      </c>
      <c r="H597" t="s">
        <v>1890</v>
      </c>
      <c r="I597" t="s">
        <v>19</v>
      </c>
      <c r="J597" t="s">
        <v>475</v>
      </c>
      <c r="K597" t="s">
        <v>28</v>
      </c>
      <c r="L597" t="s">
        <v>45</v>
      </c>
      <c r="M597" t="s">
        <v>23</v>
      </c>
      <c r="N597">
        <v>42166</v>
      </c>
      <c r="O597">
        <v>351</v>
      </c>
      <c r="P597">
        <v>857</v>
      </c>
      <c r="Q597">
        <v>506</v>
      </c>
      <c r="R597">
        <v>22</v>
      </c>
      <c r="S597">
        <v>18854</v>
      </c>
      <c r="T597">
        <v>0.1</v>
      </c>
      <c r="U597">
        <v>1885.4</v>
      </c>
      <c r="V597">
        <v>16968.599999999999</v>
      </c>
      <c r="W597">
        <v>614</v>
      </c>
      <c r="X597">
        <v>17582.599999999999</v>
      </c>
    </row>
    <row r="598" spans="1:24" x14ac:dyDescent="0.25">
      <c r="A598" t="s">
        <v>1401</v>
      </c>
      <c r="B598" t="s">
        <v>433</v>
      </c>
      <c r="C598" t="s">
        <v>1836</v>
      </c>
      <c r="D598" t="s">
        <v>1834</v>
      </c>
      <c r="E598">
        <v>44358</v>
      </c>
      <c r="F598" t="s">
        <v>1899</v>
      </c>
      <c r="G598" t="s">
        <v>25</v>
      </c>
      <c r="H598" t="s">
        <v>1889</v>
      </c>
      <c r="I598" t="s">
        <v>35</v>
      </c>
      <c r="J598" t="s">
        <v>294</v>
      </c>
      <c r="K598" t="s">
        <v>28</v>
      </c>
      <c r="L598" t="s">
        <v>29</v>
      </c>
      <c r="M598" t="s">
        <v>69</v>
      </c>
      <c r="N598">
        <v>42168</v>
      </c>
      <c r="O598">
        <v>93</v>
      </c>
      <c r="P598">
        <v>160</v>
      </c>
      <c r="Q598">
        <v>67</v>
      </c>
      <c r="R598">
        <v>24</v>
      </c>
      <c r="S598">
        <v>3840</v>
      </c>
      <c r="T598">
        <v>0.04</v>
      </c>
      <c r="U598">
        <v>153.6</v>
      </c>
      <c r="V598">
        <v>3686.4</v>
      </c>
      <c r="W598">
        <v>129</v>
      </c>
      <c r="X598">
        <v>3815.4</v>
      </c>
    </row>
    <row r="599" spans="1:24" x14ac:dyDescent="0.25">
      <c r="A599" t="s">
        <v>1402</v>
      </c>
      <c r="B599" t="s">
        <v>46</v>
      </c>
      <c r="C599" t="s">
        <v>1916</v>
      </c>
      <c r="D599" t="s">
        <v>1834</v>
      </c>
      <c r="E599">
        <v>44360</v>
      </c>
      <c r="F599" t="s">
        <v>1899</v>
      </c>
      <c r="G599" t="s">
        <v>39</v>
      </c>
      <c r="H599" t="s">
        <v>1888</v>
      </c>
      <c r="I599" t="s">
        <v>40</v>
      </c>
      <c r="J599" t="s">
        <v>116</v>
      </c>
      <c r="K599" t="s">
        <v>117</v>
      </c>
      <c r="L599" t="s">
        <v>45</v>
      </c>
      <c r="M599" t="s">
        <v>23</v>
      </c>
      <c r="N599">
        <v>42171</v>
      </c>
      <c r="O599">
        <v>550</v>
      </c>
      <c r="P599">
        <v>1222</v>
      </c>
      <c r="Q599">
        <v>672</v>
      </c>
      <c r="R599">
        <v>8</v>
      </c>
      <c r="S599">
        <v>9776</v>
      </c>
      <c r="T599">
        <v>0.1</v>
      </c>
      <c r="U599">
        <v>977.6</v>
      </c>
      <c r="V599">
        <v>8798.4</v>
      </c>
      <c r="W599">
        <v>285</v>
      </c>
      <c r="X599">
        <v>9083.4</v>
      </c>
    </row>
    <row r="600" spans="1:24" x14ac:dyDescent="0.25">
      <c r="A600" t="s">
        <v>1403</v>
      </c>
      <c r="B600" t="s">
        <v>524</v>
      </c>
      <c r="C600" t="s">
        <v>1859</v>
      </c>
      <c r="D600" t="s">
        <v>1882</v>
      </c>
      <c r="E600">
        <v>44361</v>
      </c>
      <c r="F600" t="s">
        <v>1882</v>
      </c>
      <c r="G600" t="s">
        <v>18</v>
      </c>
      <c r="H600" t="s">
        <v>1886</v>
      </c>
      <c r="I600" t="s">
        <v>35</v>
      </c>
      <c r="J600" t="s">
        <v>317</v>
      </c>
      <c r="K600" t="s">
        <v>28</v>
      </c>
      <c r="L600" t="s">
        <v>29</v>
      </c>
      <c r="M600" t="s">
        <v>23</v>
      </c>
      <c r="N600">
        <v>42170</v>
      </c>
      <c r="O600">
        <v>131</v>
      </c>
      <c r="P600">
        <v>284</v>
      </c>
      <c r="Q600">
        <v>153</v>
      </c>
      <c r="R600">
        <v>23</v>
      </c>
      <c r="S600">
        <v>6532</v>
      </c>
      <c r="T600">
        <v>0.06</v>
      </c>
      <c r="U600">
        <v>391.91999999999996</v>
      </c>
      <c r="V600">
        <v>6140.08</v>
      </c>
      <c r="W600">
        <v>93</v>
      </c>
      <c r="X600">
        <v>6233.08</v>
      </c>
    </row>
    <row r="601" spans="1:24" x14ac:dyDescent="0.25">
      <c r="A601" t="s">
        <v>1404</v>
      </c>
      <c r="B601" t="s">
        <v>243</v>
      </c>
      <c r="C601" t="s">
        <v>54</v>
      </c>
      <c r="D601" t="s">
        <v>1882</v>
      </c>
      <c r="E601">
        <v>44367</v>
      </c>
      <c r="F601" t="s">
        <v>1882</v>
      </c>
      <c r="G601" t="s">
        <v>34</v>
      </c>
      <c r="H601" t="s">
        <v>1886</v>
      </c>
      <c r="I601" t="s">
        <v>40</v>
      </c>
      <c r="J601" t="s">
        <v>63</v>
      </c>
      <c r="K601" t="s">
        <v>28</v>
      </c>
      <c r="L601" t="s">
        <v>22</v>
      </c>
      <c r="M601" t="s">
        <v>23</v>
      </c>
      <c r="N601">
        <v>42177</v>
      </c>
      <c r="O601">
        <v>459</v>
      </c>
      <c r="P601">
        <v>728</v>
      </c>
      <c r="Q601">
        <v>269</v>
      </c>
      <c r="R601">
        <v>16</v>
      </c>
      <c r="S601">
        <v>11648</v>
      </c>
      <c r="T601">
        <v>7.0000000000000007E-2</v>
      </c>
      <c r="U601">
        <v>815.36000000000013</v>
      </c>
      <c r="V601">
        <v>10832.64</v>
      </c>
      <c r="W601">
        <v>1115</v>
      </c>
      <c r="X601">
        <v>11947.64</v>
      </c>
    </row>
    <row r="602" spans="1:24" x14ac:dyDescent="0.25">
      <c r="A602" t="s">
        <v>1405</v>
      </c>
      <c r="B602" t="s">
        <v>523</v>
      </c>
      <c r="C602" t="s">
        <v>1842</v>
      </c>
      <c r="D602" t="s">
        <v>1834</v>
      </c>
      <c r="E602">
        <v>44368</v>
      </c>
      <c r="F602" t="s">
        <v>1899</v>
      </c>
      <c r="G602" t="s">
        <v>39</v>
      </c>
      <c r="H602" t="s">
        <v>1893</v>
      </c>
      <c r="I602" t="s">
        <v>26</v>
      </c>
      <c r="J602" t="s">
        <v>279</v>
      </c>
      <c r="K602" t="s">
        <v>28</v>
      </c>
      <c r="L602" t="s">
        <v>22</v>
      </c>
      <c r="M602" t="s">
        <v>23</v>
      </c>
      <c r="N602">
        <v>42178</v>
      </c>
      <c r="O602">
        <v>225</v>
      </c>
      <c r="P602">
        <v>369</v>
      </c>
      <c r="Q602">
        <v>144</v>
      </c>
      <c r="R602">
        <v>42</v>
      </c>
      <c r="S602">
        <v>15498</v>
      </c>
      <c r="T602">
        <v>0.06</v>
      </c>
      <c r="U602">
        <v>929.88</v>
      </c>
      <c r="V602">
        <v>14568.12</v>
      </c>
      <c r="W602">
        <v>250</v>
      </c>
      <c r="X602">
        <v>14818.12</v>
      </c>
    </row>
    <row r="603" spans="1:24" x14ac:dyDescent="0.25">
      <c r="A603" t="s">
        <v>822</v>
      </c>
      <c r="B603" t="s">
        <v>299</v>
      </c>
      <c r="C603" t="s">
        <v>300</v>
      </c>
      <c r="D603" t="s">
        <v>1834</v>
      </c>
      <c r="E603">
        <v>44372</v>
      </c>
      <c r="F603" t="s">
        <v>1899</v>
      </c>
      <c r="G603" t="s">
        <v>18</v>
      </c>
      <c r="H603" t="s">
        <v>1890</v>
      </c>
      <c r="I603" t="s">
        <v>26</v>
      </c>
      <c r="J603" t="s">
        <v>126</v>
      </c>
      <c r="K603" t="s">
        <v>28</v>
      </c>
      <c r="L603" t="s">
        <v>29</v>
      </c>
      <c r="M603" t="s">
        <v>23</v>
      </c>
      <c r="N603">
        <v>42180</v>
      </c>
      <c r="O603">
        <v>109.00000000000001</v>
      </c>
      <c r="P603">
        <v>260</v>
      </c>
      <c r="Q603">
        <v>151</v>
      </c>
      <c r="R603">
        <v>26</v>
      </c>
      <c r="S603">
        <v>6760</v>
      </c>
      <c r="T603">
        <v>0.08</v>
      </c>
      <c r="U603">
        <v>540.79999999999995</v>
      </c>
      <c r="V603">
        <v>6219.2</v>
      </c>
      <c r="W603">
        <v>240</v>
      </c>
      <c r="X603">
        <v>6459.2</v>
      </c>
    </row>
    <row r="604" spans="1:24" x14ac:dyDescent="0.25">
      <c r="A604" t="s">
        <v>823</v>
      </c>
      <c r="B604" t="s">
        <v>299</v>
      </c>
      <c r="C604" t="s">
        <v>300</v>
      </c>
      <c r="D604" t="s">
        <v>1834</v>
      </c>
      <c r="E604">
        <v>44372</v>
      </c>
      <c r="F604" t="s">
        <v>1899</v>
      </c>
      <c r="G604" t="s">
        <v>18</v>
      </c>
      <c r="H604" t="s">
        <v>1890</v>
      </c>
      <c r="I604" t="s">
        <v>26</v>
      </c>
      <c r="J604" t="s">
        <v>493</v>
      </c>
      <c r="K604" t="s">
        <v>21</v>
      </c>
      <c r="L604" t="s">
        <v>22</v>
      </c>
      <c r="M604" t="s">
        <v>23</v>
      </c>
      <c r="N604">
        <v>42182</v>
      </c>
      <c r="O604">
        <v>4211</v>
      </c>
      <c r="P604">
        <v>8098</v>
      </c>
      <c r="Q604">
        <v>3887</v>
      </c>
      <c r="R604">
        <v>34</v>
      </c>
      <c r="S604">
        <v>275332</v>
      </c>
      <c r="T604">
        <v>0.02</v>
      </c>
      <c r="U604">
        <v>5506.64</v>
      </c>
      <c r="V604">
        <v>269825.36</v>
      </c>
      <c r="W604">
        <v>718</v>
      </c>
      <c r="X604">
        <v>270543.35999999999</v>
      </c>
    </row>
    <row r="605" spans="1:24" x14ac:dyDescent="0.25">
      <c r="A605" t="s">
        <v>1406</v>
      </c>
      <c r="B605" t="s">
        <v>522</v>
      </c>
      <c r="C605" t="s">
        <v>1861</v>
      </c>
      <c r="D605" t="s">
        <v>1834</v>
      </c>
      <c r="E605">
        <v>44372</v>
      </c>
      <c r="F605" t="s">
        <v>1899</v>
      </c>
      <c r="G605" t="s">
        <v>25</v>
      </c>
      <c r="H605" t="s">
        <v>1892</v>
      </c>
      <c r="I605" t="s">
        <v>35</v>
      </c>
      <c r="J605" t="s">
        <v>92</v>
      </c>
      <c r="K605" t="s">
        <v>28</v>
      </c>
      <c r="L605" t="s">
        <v>22</v>
      </c>
      <c r="M605" t="s">
        <v>69</v>
      </c>
      <c r="N605">
        <v>42181</v>
      </c>
      <c r="O605">
        <v>118</v>
      </c>
      <c r="P605">
        <v>188</v>
      </c>
      <c r="Q605">
        <v>70</v>
      </c>
      <c r="R605">
        <v>5</v>
      </c>
      <c r="S605">
        <v>940</v>
      </c>
      <c r="T605">
        <v>0.08</v>
      </c>
      <c r="U605">
        <v>75.2</v>
      </c>
      <c r="V605">
        <v>864.8</v>
      </c>
      <c r="W605">
        <v>149</v>
      </c>
      <c r="X605">
        <v>1013.8</v>
      </c>
    </row>
    <row r="606" spans="1:24" x14ac:dyDescent="0.25">
      <c r="A606" t="s">
        <v>1407</v>
      </c>
      <c r="B606" t="s">
        <v>519</v>
      </c>
      <c r="C606" t="s">
        <v>54</v>
      </c>
      <c r="D606" t="s">
        <v>1882</v>
      </c>
      <c r="E606">
        <v>44374</v>
      </c>
      <c r="F606" t="s">
        <v>1882</v>
      </c>
      <c r="G606" t="s">
        <v>39</v>
      </c>
      <c r="H606" t="s">
        <v>1886</v>
      </c>
      <c r="I606" t="s">
        <v>26</v>
      </c>
      <c r="J606" t="s">
        <v>197</v>
      </c>
      <c r="K606" t="s">
        <v>28</v>
      </c>
      <c r="L606" t="s">
        <v>22</v>
      </c>
      <c r="M606" t="s">
        <v>23</v>
      </c>
      <c r="N606">
        <v>42184</v>
      </c>
      <c r="O606">
        <v>365</v>
      </c>
      <c r="P606">
        <v>598</v>
      </c>
      <c r="Q606">
        <v>233</v>
      </c>
      <c r="R606">
        <v>50</v>
      </c>
      <c r="S606">
        <v>29900</v>
      </c>
      <c r="T606">
        <v>0.02</v>
      </c>
      <c r="U606">
        <v>598</v>
      </c>
      <c r="V606">
        <v>29302</v>
      </c>
      <c r="W606">
        <v>149</v>
      </c>
      <c r="X606">
        <v>29451</v>
      </c>
    </row>
    <row r="607" spans="1:24" x14ac:dyDescent="0.25">
      <c r="A607" t="s">
        <v>1408</v>
      </c>
      <c r="B607" t="s">
        <v>520</v>
      </c>
      <c r="C607" t="s">
        <v>1854</v>
      </c>
      <c r="D607" t="s">
        <v>1882</v>
      </c>
      <c r="E607">
        <v>44374</v>
      </c>
      <c r="F607" t="s">
        <v>1882</v>
      </c>
      <c r="G607" t="s">
        <v>39</v>
      </c>
      <c r="H607" t="s">
        <v>1886</v>
      </c>
      <c r="I607" t="s">
        <v>35</v>
      </c>
      <c r="J607" t="s">
        <v>96</v>
      </c>
      <c r="K607" t="s">
        <v>28</v>
      </c>
      <c r="L607" t="s">
        <v>29</v>
      </c>
      <c r="M607" t="s">
        <v>23</v>
      </c>
      <c r="N607">
        <v>42182</v>
      </c>
      <c r="O607">
        <v>153</v>
      </c>
      <c r="P607">
        <v>278</v>
      </c>
      <c r="Q607">
        <v>125</v>
      </c>
      <c r="R607">
        <v>44</v>
      </c>
      <c r="S607">
        <v>12232</v>
      </c>
      <c r="T607">
        <v>7.0000000000000007E-2</v>
      </c>
      <c r="U607">
        <v>856.24000000000012</v>
      </c>
      <c r="V607">
        <v>11375.76</v>
      </c>
      <c r="W607">
        <v>134</v>
      </c>
      <c r="X607">
        <v>11509.76</v>
      </c>
    </row>
    <row r="608" spans="1:24" x14ac:dyDescent="0.25">
      <c r="A608" t="s">
        <v>1409</v>
      </c>
      <c r="B608" t="s">
        <v>521</v>
      </c>
      <c r="C608" t="s">
        <v>80</v>
      </c>
      <c r="D608" t="s">
        <v>1834</v>
      </c>
      <c r="E608">
        <v>44374</v>
      </c>
      <c r="F608" t="s">
        <v>1899</v>
      </c>
      <c r="G608" t="s">
        <v>39</v>
      </c>
      <c r="H608" t="s">
        <v>1888</v>
      </c>
      <c r="I608" t="s">
        <v>40</v>
      </c>
      <c r="J608" t="s">
        <v>345</v>
      </c>
      <c r="K608" t="s">
        <v>28</v>
      </c>
      <c r="L608" t="s">
        <v>22</v>
      </c>
      <c r="M608" t="s">
        <v>23</v>
      </c>
      <c r="N608">
        <v>42184</v>
      </c>
      <c r="O608">
        <v>218.00000000000003</v>
      </c>
      <c r="P608">
        <v>352</v>
      </c>
      <c r="Q608">
        <v>133.99999999999997</v>
      </c>
      <c r="R608">
        <v>1</v>
      </c>
      <c r="S608">
        <v>352</v>
      </c>
      <c r="T608">
        <v>0.04</v>
      </c>
      <c r="U608">
        <v>14.08</v>
      </c>
      <c r="V608">
        <v>337.92</v>
      </c>
      <c r="W608">
        <v>683</v>
      </c>
      <c r="X608">
        <v>1020.9200000000001</v>
      </c>
    </row>
    <row r="609" spans="1:24" x14ac:dyDescent="0.25">
      <c r="A609" t="s">
        <v>1410</v>
      </c>
      <c r="B609" t="s">
        <v>516</v>
      </c>
      <c r="C609" t="s">
        <v>1840</v>
      </c>
      <c r="D609" t="s">
        <v>1834</v>
      </c>
      <c r="E609">
        <v>44375</v>
      </c>
      <c r="F609" t="s">
        <v>1899</v>
      </c>
      <c r="G609" t="s">
        <v>34</v>
      </c>
      <c r="H609" t="s">
        <v>1893</v>
      </c>
      <c r="I609" t="s">
        <v>26</v>
      </c>
      <c r="J609" t="s">
        <v>104</v>
      </c>
      <c r="K609" t="s">
        <v>28</v>
      </c>
      <c r="L609" t="s">
        <v>22</v>
      </c>
      <c r="M609" t="s">
        <v>69</v>
      </c>
      <c r="N609">
        <v>42185</v>
      </c>
      <c r="O609">
        <v>245.00000000000003</v>
      </c>
      <c r="P609">
        <v>389</v>
      </c>
      <c r="Q609">
        <v>143.99999999999997</v>
      </c>
      <c r="R609">
        <v>32</v>
      </c>
      <c r="S609">
        <v>12448</v>
      </c>
      <c r="T609">
        <v>0.1</v>
      </c>
      <c r="U609">
        <v>1244.8000000000002</v>
      </c>
      <c r="V609">
        <v>11203.2</v>
      </c>
      <c r="W609">
        <v>701</v>
      </c>
      <c r="X609">
        <v>11904.2</v>
      </c>
    </row>
    <row r="610" spans="1:24" x14ac:dyDescent="0.25">
      <c r="A610" t="s">
        <v>1411</v>
      </c>
      <c r="B610" t="s">
        <v>518</v>
      </c>
      <c r="C610" t="s">
        <v>1839</v>
      </c>
      <c r="D610" t="s">
        <v>1834</v>
      </c>
      <c r="E610">
        <v>44375</v>
      </c>
      <c r="F610" t="s">
        <v>1899</v>
      </c>
      <c r="G610" t="s">
        <v>39</v>
      </c>
      <c r="H610" t="s">
        <v>1890</v>
      </c>
      <c r="I610" t="s">
        <v>40</v>
      </c>
      <c r="J610" t="s">
        <v>326</v>
      </c>
      <c r="K610" t="s">
        <v>21</v>
      </c>
      <c r="L610" t="s">
        <v>22</v>
      </c>
      <c r="M610" t="s">
        <v>23</v>
      </c>
      <c r="N610">
        <v>42184</v>
      </c>
      <c r="O610">
        <v>651</v>
      </c>
      <c r="P610">
        <v>3098</v>
      </c>
      <c r="Q610">
        <v>2447</v>
      </c>
      <c r="R610">
        <v>6</v>
      </c>
      <c r="S610">
        <v>18588</v>
      </c>
      <c r="T610">
        <v>0.01</v>
      </c>
      <c r="U610">
        <v>185.88</v>
      </c>
      <c r="V610">
        <v>18402.12</v>
      </c>
      <c r="W610">
        <v>650</v>
      </c>
      <c r="X610">
        <v>19052.12</v>
      </c>
    </row>
    <row r="611" spans="1:24" x14ac:dyDescent="0.25">
      <c r="A611" t="s">
        <v>1412</v>
      </c>
      <c r="B611" t="s">
        <v>1941</v>
      </c>
      <c r="C611" t="s">
        <v>292</v>
      </c>
      <c r="D611" t="s">
        <v>1834</v>
      </c>
      <c r="E611">
        <v>44376</v>
      </c>
      <c r="F611" t="s">
        <v>1899</v>
      </c>
      <c r="G611" t="s">
        <v>18</v>
      </c>
      <c r="H611" t="s">
        <v>1890</v>
      </c>
      <c r="I611" t="s">
        <v>19</v>
      </c>
      <c r="J611" t="s">
        <v>82</v>
      </c>
      <c r="K611" t="s">
        <v>28</v>
      </c>
      <c r="L611" t="s">
        <v>22</v>
      </c>
      <c r="M611" t="s">
        <v>23</v>
      </c>
      <c r="N611">
        <v>42188</v>
      </c>
      <c r="O611">
        <v>184</v>
      </c>
      <c r="P611">
        <v>288</v>
      </c>
      <c r="Q611">
        <v>104</v>
      </c>
      <c r="R611">
        <v>49</v>
      </c>
      <c r="S611">
        <v>14112</v>
      </c>
      <c r="T611">
        <v>0.01</v>
      </c>
      <c r="U611">
        <v>141.12</v>
      </c>
      <c r="V611">
        <v>13970.88</v>
      </c>
      <c r="W611">
        <v>99</v>
      </c>
      <c r="X611">
        <v>14069.88</v>
      </c>
    </row>
    <row r="612" spans="1:24" x14ac:dyDescent="0.25">
      <c r="A612" t="s">
        <v>1413</v>
      </c>
      <c r="B612" t="s">
        <v>515</v>
      </c>
      <c r="C612" t="s">
        <v>1840</v>
      </c>
      <c r="D612" t="s">
        <v>1834</v>
      </c>
      <c r="E612">
        <v>44379</v>
      </c>
      <c r="F612" t="s">
        <v>1899</v>
      </c>
      <c r="G612" t="s">
        <v>18</v>
      </c>
      <c r="H612" t="s">
        <v>1893</v>
      </c>
      <c r="I612" t="s">
        <v>51</v>
      </c>
      <c r="J612" t="s">
        <v>271</v>
      </c>
      <c r="K612" t="s">
        <v>28</v>
      </c>
      <c r="L612" t="s">
        <v>29</v>
      </c>
      <c r="M612" t="s">
        <v>23</v>
      </c>
      <c r="N612">
        <v>42189</v>
      </c>
      <c r="O612">
        <v>1111</v>
      </c>
      <c r="P612">
        <v>1984</v>
      </c>
      <c r="Q612">
        <v>873</v>
      </c>
      <c r="R612">
        <v>1</v>
      </c>
      <c r="S612">
        <v>1984</v>
      </c>
      <c r="T612">
        <v>0.05</v>
      </c>
      <c r="U612">
        <v>99.2</v>
      </c>
      <c r="V612">
        <v>1884.8</v>
      </c>
      <c r="W612">
        <v>409.99999999999994</v>
      </c>
      <c r="X612">
        <v>2294.7999999999997</v>
      </c>
    </row>
    <row r="613" spans="1:24" x14ac:dyDescent="0.25">
      <c r="A613" t="s">
        <v>1414</v>
      </c>
      <c r="B613" t="s">
        <v>510</v>
      </c>
      <c r="C613" t="s">
        <v>1853</v>
      </c>
      <c r="D613" t="s">
        <v>1834</v>
      </c>
      <c r="E613">
        <v>44381</v>
      </c>
      <c r="F613" t="s">
        <v>1899</v>
      </c>
      <c r="G613" t="s">
        <v>39</v>
      </c>
      <c r="H613" t="s">
        <v>1892</v>
      </c>
      <c r="I613" t="s">
        <v>40</v>
      </c>
      <c r="J613" t="s">
        <v>511</v>
      </c>
      <c r="K613" t="s">
        <v>117</v>
      </c>
      <c r="L613" t="s">
        <v>45</v>
      </c>
      <c r="M613" t="s">
        <v>23</v>
      </c>
      <c r="N613">
        <v>42189</v>
      </c>
      <c r="O613">
        <v>1138</v>
      </c>
      <c r="P613">
        <v>1864.9999999999998</v>
      </c>
      <c r="Q613">
        <v>726.99999999999977</v>
      </c>
      <c r="R613">
        <v>44</v>
      </c>
      <c r="S613">
        <v>82059.999999999985</v>
      </c>
      <c r="T613">
        <v>0.03</v>
      </c>
      <c r="U613">
        <v>2461.7999999999993</v>
      </c>
      <c r="V613">
        <v>79598.199999999983</v>
      </c>
      <c r="W613">
        <v>377</v>
      </c>
      <c r="X613">
        <v>79975.199999999983</v>
      </c>
    </row>
    <row r="614" spans="1:24" x14ac:dyDescent="0.25">
      <c r="A614" t="s">
        <v>1415</v>
      </c>
      <c r="B614" t="s">
        <v>512</v>
      </c>
      <c r="C614" t="s">
        <v>103</v>
      </c>
      <c r="D614" t="s">
        <v>1882</v>
      </c>
      <c r="E614">
        <v>44381</v>
      </c>
      <c r="F614" t="s">
        <v>1882</v>
      </c>
      <c r="G614" t="s">
        <v>39</v>
      </c>
      <c r="H614" t="s">
        <v>1885</v>
      </c>
      <c r="I614" t="s">
        <v>35</v>
      </c>
      <c r="J614" t="s">
        <v>513</v>
      </c>
      <c r="K614" t="s">
        <v>28</v>
      </c>
      <c r="L614" t="s">
        <v>22</v>
      </c>
      <c r="M614" t="s">
        <v>23</v>
      </c>
      <c r="N614">
        <v>42190</v>
      </c>
      <c r="O614">
        <v>274</v>
      </c>
      <c r="P614">
        <v>449</v>
      </c>
      <c r="Q614">
        <v>175</v>
      </c>
      <c r="R614">
        <v>15</v>
      </c>
      <c r="S614">
        <v>6735</v>
      </c>
      <c r="T614">
        <v>0.05</v>
      </c>
      <c r="U614">
        <v>336.75</v>
      </c>
      <c r="V614">
        <v>6398.25</v>
      </c>
      <c r="W614">
        <v>149</v>
      </c>
      <c r="X614">
        <v>6547.25</v>
      </c>
    </row>
    <row r="615" spans="1:24" x14ac:dyDescent="0.25">
      <c r="A615" t="s">
        <v>1416</v>
      </c>
      <c r="B615" t="s">
        <v>509</v>
      </c>
      <c r="C615" t="s">
        <v>314</v>
      </c>
      <c r="D615" t="s">
        <v>1834</v>
      </c>
      <c r="E615">
        <v>44382</v>
      </c>
      <c r="F615" t="s">
        <v>1899</v>
      </c>
      <c r="G615" t="s">
        <v>18</v>
      </c>
      <c r="H615" t="s">
        <v>1892</v>
      </c>
      <c r="I615" t="s">
        <v>51</v>
      </c>
      <c r="J615" t="s">
        <v>1901</v>
      </c>
      <c r="K615" t="s">
        <v>21</v>
      </c>
      <c r="L615" t="s">
        <v>66</v>
      </c>
      <c r="M615" t="s">
        <v>23</v>
      </c>
      <c r="N615">
        <v>42192</v>
      </c>
      <c r="O615">
        <v>882</v>
      </c>
      <c r="P615">
        <v>2099</v>
      </c>
      <c r="Q615">
        <v>1217</v>
      </c>
      <c r="R615">
        <v>49</v>
      </c>
      <c r="S615">
        <v>102851</v>
      </c>
      <c r="T615">
        <v>0.06</v>
      </c>
      <c r="U615">
        <v>6171.0599999999995</v>
      </c>
      <c r="V615">
        <v>96679.94</v>
      </c>
      <c r="W615">
        <v>480.99999999999994</v>
      </c>
      <c r="X615">
        <v>97160.94</v>
      </c>
    </row>
    <row r="616" spans="1:24" x14ac:dyDescent="0.25">
      <c r="A616" t="s">
        <v>1417</v>
      </c>
      <c r="B616" t="s">
        <v>507</v>
      </c>
      <c r="C616" t="s">
        <v>508</v>
      </c>
      <c r="D616" t="s">
        <v>1834</v>
      </c>
      <c r="E616">
        <v>44386</v>
      </c>
      <c r="F616" t="s">
        <v>1899</v>
      </c>
      <c r="G616" t="s">
        <v>18</v>
      </c>
      <c r="H616" t="s">
        <v>1891</v>
      </c>
      <c r="I616" t="s">
        <v>40</v>
      </c>
      <c r="J616" t="s">
        <v>214</v>
      </c>
      <c r="K616" t="s">
        <v>117</v>
      </c>
      <c r="L616" t="s">
        <v>215</v>
      </c>
      <c r="M616" t="s">
        <v>23</v>
      </c>
      <c r="N616">
        <v>42195</v>
      </c>
      <c r="O616">
        <v>5616</v>
      </c>
      <c r="P616">
        <v>13697.999999999998</v>
      </c>
      <c r="Q616">
        <v>8081.9999999999982</v>
      </c>
      <c r="R616">
        <v>7</v>
      </c>
      <c r="S616">
        <v>95885.999999999985</v>
      </c>
      <c r="T616">
        <v>0.02</v>
      </c>
      <c r="U616">
        <v>1917.7199999999998</v>
      </c>
      <c r="V616">
        <v>93968.279999999984</v>
      </c>
      <c r="W616">
        <v>2449</v>
      </c>
      <c r="X616">
        <v>96417.279999999984</v>
      </c>
    </row>
    <row r="617" spans="1:24" x14ac:dyDescent="0.25">
      <c r="A617" t="s">
        <v>1418</v>
      </c>
      <c r="B617" t="s">
        <v>140</v>
      </c>
      <c r="C617" t="s">
        <v>1850</v>
      </c>
      <c r="D617" t="s">
        <v>1834</v>
      </c>
      <c r="E617">
        <v>44388</v>
      </c>
      <c r="F617" t="s">
        <v>1899</v>
      </c>
      <c r="G617" t="s">
        <v>34</v>
      </c>
      <c r="H617" t="s">
        <v>1894</v>
      </c>
      <c r="I617" t="s">
        <v>26</v>
      </c>
      <c r="J617" t="s">
        <v>389</v>
      </c>
      <c r="K617" t="s">
        <v>28</v>
      </c>
      <c r="L617" t="s">
        <v>29</v>
      </c>
      <c r="M617" t="s">
        <v>23</v>
      </c>
      <c r="N617">
        <v>42198</v>
      </c>
      <c r="O617">
        <v>94</v>
      </c>
      <c r="P617">
        <v>188</v>
      </c>
      <c r="Q617">
        <v>94</v>
      </c>
      <c r="R617">
        <v>22</v>
      </c>
      <c r="S617">
        <v>4136</v>
      </c>
      <c r="T617">
        <v>7.0000000000000007E-2</v>
      </c>
      <c r="U617">
        <v>289.52000000000004</v>
      </c>
      <c r="V617">
        <v>3846.48</v>
      </c>
      <c r="W617">
        <v>79</v>
      </c>
      <c r="X617">
        <v>3925.48</v>
      </c>
    </row>
    <row r="618" spans="1:24" x14ac:dyDescent="0.25">
      <c r="A618" t="s">
        <v>1419</v>
      </c>
      <c r="B618" t="s">
        <v>412</v>
      </c>
      <c r="C618" t="s">
        <v>1933</v>
      </c>
      <c r="D618" t="s">
        <v>1834</v>
      </c>
      <c r="E618">
        <v>44389</v>
      </c>
      <c r="F618" t="s">
        <v>1899</v>
      </c>
      <c r="G618" t="s">
        <v>18</v>
      </c>
      <c r="H618" t="s">
        <v>1894</v>
      </c>
      <c r="I618" t="s">
        <v>19</v>
      </c>
      <c r="J618" t="s">
        <v>162</v>
      </c>
      <c r="K618" t="s">
        <v>28</v>
      </c>
      <c r="L618" t="s">
        <v>22</v>
      </c>
      <c r="M618" t="s">
        <v>23</v>
      </c>
      <c r="N618">
        <v>42199</v>
      </c>
      <c r="O618">
        <v>1104</v>
      </c>
      <c r="P618">
        <v>1698</v>
      </c>
      <c r="Q618">
        <v>594</v>
      </c>
      <c r="R618">
        <v>1</v>
      </c>
      <c r="S618">
        <v>1698</v>
      </c>
      <c r="T618">
        <v>0.03</v>
      </c>
      <c r="U618">
        <v>50.94</v>
      </c>
      <c r="V618">
        <v>1647.06</v>
      </c>
      <c r="W618">
        <v>1239</v>
      </c>
      <c r="X618">
        <v>2886.06</v>
      </c>
    </row>
    <row r="619" spans="1:24" x14ac:dyDescent="0.25">
      <c r="A619" t="s">
        <v>1420</v>
      </c>
      <c r="B619" t="s">
        <v>259</v>
      </c>
      <c r="C619" t="s">
        <v>1838</v>
      </c>
      <c r="D619" t="s">
        <v>1834</v>
      </c>
      <c r="E619">
        <v>44391</v>
      </c>
      <c r="F619" t="s">
        <v>1899</v>
      </c>
      <c r="G619" t="s">
        <v>34</v>
      </c>
      <c r="H619" t="s">
        <v>1892</v>
      </c>
      <c r="I619" t="s">
        <v>19</v>
      </c>
      <c r="J619" t="s">
        <v>247</v>
      </c>
      <c r="K619" t="s">
        <v>28</v>
      </c>
      <c r="L619" t="s">
        <v>29</v>
      </c>
      <c r="M619" t="s">
        <v>69</v>
      </c>
      <c r="N619">
        <v>42204</v>
      </c>
      <c r="O619">
        <v>348</v>
      </c>
      <c r="P619">
        <v>543</v>
      </c>
      <c r="Q619">
        <v>195</v>
      </c>
      <c r="R619">
        <v>48</v>
      </c>
      <c r="S619">
        <v>26064</v>
      </c>
      <c r="T619">
        <v>0.05</v>
      </c>
      <c r="U619">
        <v>1303.2</v>
      </c>
      <c r="V619">
        <v>24760.799999999999</v>
      </c>
      <c r="W619">
        <v>95</v>
      </c>
      <c r="X619">
        <v>24855.8</v>
      </c>
    </row>
    <row r="620" spans="1:24" x14ac:dyDescent="0.25">
      <c r="A620" t="s">
        <v>1421</v>
      </c>
      <c r="B620" t="s">
        <v>506</v>
      </c>
      <c r="C620" t="s">
        <v>1855</v>
      </c>
      <c r="D620" t="s">
        <v>1834</v>
      </c>
      <c r="E620">
        <v>44392</v>
      </c>
      <c r="F620" t="s">
        <v>1899</v>
      </c>
      <c r="G620" t="s">
        <v>25</v>
      </c>
      <c r="H620" t="s">
        <v>1889</v>
      </c>
      <c r="I620" t="s">
        <v>19</v>
      </c>
      <c r="J620" t="s">
        <v>404</v>
      </c>
      <c r="K620" t="s">
        <v>28</v>
      </c>
      <c r="L620" t="s">
        <v>29</v>
      </c>
      <c r="M620" t="s">
        <v>23</v>
      </c>
      <c r="N620">
        <v>42204</v>
      </c>
      <c r="O620">
        <v>522</v>
      </c>
      <c r="P620">
        <v>985</v>
      </c>
      <c r="Q620">
        <v>463</v>
      </c>
      <c r="R620">
        <v>21</v>
      </c>
      <c r="S620">
        <v>20685</v>
      </c>
      <c r="T620">
        <v>0.1</v>
      </c>
      <c r="U620">
        <v>2068.5</v>
      </c>
      <c r="V620">
        <v>18616.5</v>
      </c>
      <c r="W620">
        <v>482</v>
      </c>
      <c r="X620">
        <v>19098.5</v>
      </c>
    </row>
    <row r="621" spans="1:24" x14ac:dyDescent="0.25">
      <c r="A621" t="s">
        <v>1422</v>
      </c>
      <c r="B621" t="s">
        <v>238</v>
      </c>
      <c r="C621" t="s">
        <v>1900</v>
      </c>
      <c r="D621" t="s">
        <v>1882</v>
      </c>
      <c r="E621">
        <v>44393</v>
      </c>
      <c r="F621" t="s">
        <v>1882</v>
      </c>
      <c r="G621" t="s">
        <v>39</v>
      </c>
      <c r="H621" t="s">
        <v>1886</v>
      </c>
      <c r="I621" t="s">
        <v>19</v>
      </c>
      <c r="J621" t="s">
        <v>365</v>
      </c>
      <c r="K621" t="s">
        <v>28</v>
      </c>
      <c r="L621" t="s">
        <v>29</v>
      </c>
      <c r="M621" t="s">
        <v>23</v>
      </c>
      <c r="N621">
        <v>42205</v>
      </c>
      <c r="O621">
        <v>92</v>
      </c>
      <c r="P621">
        <v>181</v>
      </c>
      <c r="Q621">
        <v>89</v>
      </c>
      <c r="R621">
        <v>48</v>
      </c>
      <c r="S621">
        <v>8688</v>
      </c>
      <c r="T621">
        <v>0.02</v>
      </c>
      <c r="U621">
        <v>173.76</v>
      </c>
      <c r="V621">
        <v>8514.24</v>
      </c>
      <c r="W621">
        <v>156</v>
      </c>
      <c r="X621">
        <v>8670.24</v>
      </c>
    </row>
    <row r="622" spans="1:24" x14ac:dyDescent="0.25">
      <c r="A622" t="s">
        <v>1423</v>
      </c>
      <c r="B622" t="s">
        <v>505</v>
      </c>
      <c r="C622" t="s">
        <v>1878</v>
      </c>
      <c r="D622" t="s">
        <v>1834</v>
      </c>
      <c r="E622">
        <v>44394</v>
      </c>
      <c r="F622" t="s">
        <v>1899</v>
      </c>
      <c r="G622" t="s">
        <v>34</v>
      </c>
      <c r="H622" t="s">
        <v>1890</v>
      </c>
      <c r="I622" t="s">
        <v>35</v>
      </c>
      <c r="J622" t="s">
        <v>414</v>
      </c>
      <c r="K622" t="s">
        <v>28</v>
      </c>
      <c r="L622" t="s">
        <v>29</v>
      </c>
      <c r="M622" t="s">
        <v>23</v>
      </c>
      <c r="N622">
        <v>42202</v>
      </c>
      <c r="O622">
        <v>241</v>
      </c>
      <c r="P622">
        <v>371</v>
      </c>
      <c r="Q622">
        <v>130</v>
      </c>
      <c r="R622">
        <v>13</v>
      </c>
      <c r="S622">
        <v>4823</v>
      </c>
      <c r="T622">
        <v>0.06</v>
      </c>
      <c r="U622">
        <v>289.38</v>
      </c>
      <c r="V622">
        <v>4533.62</v>
      </c>
      <c r="W622">
        <v>193</v>
      </c>
      <c r="X622">
        <v>4726.62</v>
      </c>
    </row>
    <row r="623" spans="1:24" x14ac:dyDescent="0.25">
      <c r="A623" t="s">
        <v>1424</v>
      </c>
      <c r="B623" t="s">
        <v>503</v>
      </c>
      <c r="C623" t="s">
        <v>221</v>
      </c>
      <c r="D623" t="s">
        <v>1834</v>
      </c>
      <c r="E623">
        <v>44395</v>
      </c>
      <c r="F623" t="s">
        <v>1899</v>
      </c>
      <c r="G623" t="s">
        <v>39</v>
      </c>
      <c r="H623" t="s">
        <v>1891</v>
      </c>
      <c r="I623" t="s">
        <v>35</v>
      </c>
      <c r="J623" t="s">
        <v>188</v>
      </c>
      <c r="K623" t="s">
        <v>28</v>
      </c>
      <c r="L623" t="s">
        <v>45</v>
      </c>
      <c r="M623" t="s">
        <v>23</v>
      </c>
      <c r="N623">
        <v>42205</v>
      </c>
      <c r="O623">
        <v>250</v>
      </c>
      <c r="P623">
        <v>568</v>
      </c>
      <c r="Q623">
        <v>318</v>
      </c>
      <c r="R623">
        <v>21</v>
      </c>
      <c r="S623">
        <v>11928</v>
      </c>
      <c r="T623">
        <v>7.0000000000000007E-2</v>
      </c>
      <c r="U623">
        <v>834.96</v>
      </c>
      <c r="V623">
        <v>11093.04</v>
      </c>
      <c r="W623">
        <v>360</v>
      </c>
      <c r="X623">
        <v>11453.04</v>
      </c>
    </row>
    <row r="624" spans="1:24" x14ac:dyDescent="0.25">
      <c r="A624" t="s">
        <v>1425</v>
      </c>
      <c r="B624" t="s">
        <v>504</v>
      </c>
      <c r="C624" t="s">
        <v>431</v>
      </c>
      <c r="D624" t="s">
        <v>1882</v>
      </c>
      <c r="E624">
        <v>44395</v>
      </c>
      <c r="F624" t="s">
        <v>1882</v>
      </c>
      <c r="G624" t="s">
        <v>39</v>
      </c>
      <c r="H624" t="s">
        <v>1885</v>
      </c>
      <c r="I624" t="s">
        <v>35</v>
      </c>
      <c r="J624" t="s">
        <v>79</v>
      </c>
      <c r="K624" t="s">
        <v>28</v>
      </c>
      <c r="L624" t="s">
        <v>22</v>
      </c>
      <c r="M624" t="s">
        <v>23</v>
      </c>
      <c r="N624">
        <v>42205</v>
      </c>
      <c r="O624">
        <v>225.99999999999997</v>
      </c>
      <c r="P624">
        <v>358</v>
      </c>
      <c r="Q624">
        <v>132.00000000000003</v>
      </c>
      <c r="R624">
        <v>43</v>
      </c>
      <c r="S624">
        <v>15394</v>
      </c>
      <c r="T624">
        <v>0.08</v>
      </c>
      <c r="U624">
        <v>1231.52</v>
      </c>
      <c r="V624">
        <v>14162.48</v>
      </c>
      <c r="W624">
        <v>547</v>
      </c>
      <c r="X624">
        <v>14709.48</v>
      </c>
    </row>
    <row r="625" spans="1:24" x14ac:dyDescent="0.25">
      <c r="A625" t="s">
        <v>1426</v>
      </c>
      <c r="B625" t="s">
        <v>235</v>
      </c>
      <c r="C625" t="s">
        <v>17</v>
      </c>
      <c r="D625" t="s">
        <v>1882</v>
      </c>
      <c r="E625">
        <v>44396</v>
      </c>
      <c r="F625" t="s">
        <v>1882</v>
      </c>
      <c r="G625" t="s">
        <v>34</v>
      </c>
      <c r="H625" t="s">
        <v>1886</v>
      </c>
      <c r="I625" t="s">
        <v>26</v>
      </c>
      <c r="J625" t="s">
        <v>57</v>
      </c>
      <c r="K625" t="s">
        <v>28</v>
      </c>
      <c r="L625" t="s">
        <v>22</v>
      </c>
      <c r="M625" t="s">
        <v>23</v>
      </c>
      <c r="N625">
        <v>42205</v>
      </c>
      <c r="O625">
        <v>350</v>
      </c>
      <c r="P625">
        <v>574</v>
      </c>
      <c r="Q625">
        <v>224</v>
      </c>
      <c r="R625">
        <v>41</v>
      </c>
      <c r="S625">
        <v>23534</v>
      </c>
      <c r="T625">
        <v>0.08</v>
      </c>
      <c r="U625">
        <v>1882.72</v>
      </c>
      <c r="V625">
        <v>21651.279999999999</v>
      </c>
      <c r="W625">
        <v>501</v>
      </c>
      <c r="X625">
        <v>22152.28</v>
      </c>
    </row>
    <row r="626" spans="1:24" x14ac:dyDescent="0.25">
      <c r="A626" t="s">
        <v>1427</v>
      </c>
      <c r="B626" t="s">
        <v>502</v>
      </c>
      <c r="C626" t="s">
        <v>223</v>
      </c>
      <c r="D626" t="s">
        <v>1834</v>
      </c>
      <c r="E626">
        <v>44397</v>
      </c>
      <c r="F626" t="s">
        <v>1899</v>
      </c>
      <c r="G626" t="s">
        <v>25</v>
      </c>
      <c r="H626" t="s">
        <v>1893</v>
      </c>
      <c r="I626" t="s">
        <v>51</v>
      </c>
      <c r="J626" t="s">
        <v>368</v>
      </c>
      <c r="K626" t="s">
        <v>28</v>
      </c>
      <c r="L626" t="s">
        <v>45</v>
      </c>
      <c r="M626" t="s">
        <v>23</v>
      </c>
      <c r="N626">
        <v>42208</v>
      </c>
      <c r="O626">
        <v>409.99999999999994</v>
      </c>
      <c r="P626">
        <v>931</v>
      </c>
      <c r="Q626">
        <v>521</v>
      </c>
      <c r="R626">
        <v>26</v>
      </c>
      <c r="S626">
        <v>24206</v>
      </c>
      <c r="T626">
        <v>0.06</v>
      </c>
      <c r="U626">
        <v>1452.36</v>
      </c>
      <c r="V626">
        <v>22753.64</v>
      </c>
      <c r="W626">
        <v>398</v>
      </c>
      <c r="X626">
        <v>23151.64</v>
      </c>
    </row>
    <row r="627" spans="1:24" x14ac:dyDescent="0.25">
      <c r="A627" t="s">
        <v>1428</v>
      </c>
      <c r="B627" t="s">
        <v>387</v>
      </c>
      <c r="C627" t="s">
        <v>388</v>
      </c>
      <c r="D627" t="s">
        <v>1834</v>
      </c>
      <c r="E627">
        <v>44400</v>
      </c>
      <c r="F627" t="s">
        <v>1899</v>
      </c>
      <c r="G627" t="s">
        <v>18</v>
      </c>
      <c r="H627" t="s">
        <v>1892</v>
      </c>
      <c r="I627" t="s">
        <v>19</v>
      </c>
      <c r="J627" t="s">
        <v>89</v>
      </c>
      <c r="K627" t="s">
        <v>21</v>
      </c>
      <c r="L627" t="s">
        <v>22</v>
      </c>
      <c r="M627" t="s">
        <v>23</v>
      </c>
      <c r="N627">
        <v>42215</v>
      </c>
      <c r="O627">
        <v>3202.0000000000005</v>
      </c>
      <c r="P627">
        <v>15247.999999999998</v>
      </c>
      <c r="Q627">
        <v>12045.999999999998</v>
      </c>
      <c r="R627">
        <v>14</v>
      </c>
      <c r="S627">
        <v>213471.99999999997</v>
      </c>
      <c r="T627">
        <v>0.03</v>
      </c>
      <c r="U627">
        <v>6404.1599999999989</v>
      </c>
      <c r="V627">
        <v>207067.83999999997</v>
      </c>
      <c r="W627">
        <v>400</v>
      </c>
      <c r="X627">
        <v>207467.83999999997</v>
      </c>
    </row>
    <row r="628" spans="1:24" x14ac:dyDescent="0.25">
      <c r="A628" t="s">
        <v>1429</v>
      </c>
      <c r="B628" t="s">
        <v>132</v>
      </c>
      <c r="C628" t="s">
        <v>1838</v>
      </c>
      <c r="D628" t="s">
        <v>1834</v>
      </c>
      <c r="E628">
        <v>44400</v>
      </c>
      <c r="F628" t="s">
        <v>1899</v>
      </c>
      <c r="G628" t="s">
        <v>39</v>
      </c>
      <c r="H628" t="s">
        <v>1892</v>
      </c>
      <c r="I628" t="s">
        <v>40</v>
      </c>
      <c r="J628" t="s">
        <v>264</v>
      </c>
      <c r="K628" t="s">
        <v>28</v>
      </c>
      <c r="L628" t="s">
        <v>29</v>
      </c>
      <c r="M628" t="s">
        <v>69</v>
      </c>
      <c r="N628">
        <v>42209</v>
      </c>
      <c r="O628">
        <v>332</v>
      </c>
      <c r="P628">
        <v>518</v>
      </c>
      <c r="Q628">
        <v>186</v>
      </c>
      <c r="R628">
        <v>1</v>
      </c>
      <c r="S628">
        <v>518</v>
      </c>
      <c r="T628">
        <v>0</v>
      </c>
      <c r="U628">
        <v>0</v>
      </c>
      <c r="V628">
        <v>518</v>
      </c>
      <c r="W628">
        <v>204</v>
      </c>
      <c r="X628">
        <v>722</v>
      </c>
    </row>
    <row r="629" spans="1:24" x14ac:dyDescent="0.25">
      <c r="A629" t="s">
        <v>1430</v>
      </c>
      <c r="B629" t="s">
        <v>352</v>
      </c>
      <c r="C629" t="s">
        <v>17</v>
      </c>
      <c r="D629" t="s">
        <v>1882</v>
      </c>
      <c r="E629">
        <v>44400</v>
      </c>
      <c r="F629" t="s">
        <v>1882</v>
      </c>
      <c r="G629" t="s">
        <v>25</v>
      </c>
      <c r="H629" t="s">
        <v>1886</v>
      </c>
      <c r="I629" t="s">
        <v>51</v>
      </c>
      <c r="J629" t="s">
        <v>92</v>
      </c>
      <c r="K629" t="s">
        <v>28</v>
      </c>
      <c r="L629" t="s">
        <v>22</v>
      </c>
      <c r="M629" t="s">
        <v>23</v>
      </c>
      <c r="N629">
        <v>42209</v>
      </c>
      <c r="O629">
        <v>118</v>
      </c>
      <c r="P629">
        <v>188</v>
      </c>
      <c r="Q629">
        <v>70</v>
      </c>
      <c r="R629">
        <v>8</v>
      </c>
      <c r="S629">
        <v>1504</v>
      </c>
      <c r="T629">
        <v>0.05</v>
      </c>
      <c r="U629">
        <v>75.2</v>
      </c>
      <c r="V629">
        <v>1428.8</v>
      </c>
      <c r="W629">
        <v>149</v>
      </c>
      <c r="X629">
        <v>1577.8</v>
      </c>
    </row>
    <row r="630" spans="1:24" x14ac:dyDescent="0.25">
      <c r="A630" t="s">
        <v>1431</v>
      </c>
      <c r="B630" t="s">
        <v>500</v>
      </c>
      <c r="C630" t="s">
        <v>1914</v>
      </c>
      <c r="D630" t="s">
        <v>1882</v>
      </c>
      <c r="E630">
        <v>44401</v>
      </c>
      <c r="F630" t="s">
        <v>1882</v>
      </c>
      <c r="G630" t="s">
        <v>18</v>
      </c>
      <c r="H630" t="s">
        <v>1886</v>
      </c>
      <c r="I630" t="s">
        <v>35</v>
      </c>
      <c r="J630" t="s">
        <v>411</v>
      </c>
      <c r="K630" t="s">
        <v>28</v>
      </c>
      <c r="L630" t="s">
        <v>22</v>
      </c>
      <c r="M630" t="s">
        <v>23</v>
      </c>
      <c r="N630">
        <v>42211</v>
      </c>
      <c r="O630">
        <v>119</v>
      </c>
      <c r="P630">
        <v>198</v>
      </c>
      <c r="Q630">
        <v>79</v>
      </c>
      <c r="R630">
        <v>21</v>
      </c>
      <c r="S630">
        <v>4158</v>
      </c>
      <c r="T630">
        <v>0.01</v>
      </c>
      <c r="U630">
        <v>41.58</v>
      </c>
      <c r="V630">
        <v>4116.42</v>
      </c>
      <c r="W630">
        <v>476.99999999999994</v>
      </c>
      <c r="X630">
        <v>4593.42</v>
      </c>
    </row>
    <row r="631" spans="1:24" x14ac:dyDescent="0.25">
      <c r="A631" t="s">
        <v>1432</v>
      </c>
      <c r="B631" t="s">
        <v>501</v>
      </c>
      <c r="C631" t="s">
        <v>194</v>
      </c>
      <c r="D631" t="s">
        <v>1834</v>
      </c>
      <c r="E631">
        <v>44401</v>
      </c>
      <c r="F631" t="s">
        <v>1899</v>
      </c>
      <c r="G631" t="s">
        <v>39</v>
      </c>
      <c r="H631" t="s">
        <v>1890</v>
      </c>
      <c r="I631" t="s">
        <v>35</v>
      </c>
      <c r="J631" t="s">
        <v>255</v>
      </c>
      <c r="K631" t="s">
        <v>28</v>
      </c>
      <c r="L631" t="s">
        <v>29</v>
      </c>
      <c r="M631" t="s">
        <v>23</v>
      </c>
      <c r="N631">
        <v>42211</v>
      </c>
      <c r="O631">
        <v>176</v>
      </c>
      <c r="P631">
        <v>294</v>
      </c>
      <c r="Q631">
        <v>118</v>
      </c>
      <c r="R631">
        <v>35</v>
      </c>
      <c r="S631">
        <v>10290</v>
      </c>
      <c r="T631">
        <v>0.09</v>
      </c>
      <c r="U631">
        <v>926.09999999999991</v>
      </c>
      <c r="V631">
        <v>9363.9</v>
      </c>
      <c r="W631">
        <v>81</v>
      </c>
      <c r="X631">
        <v>9444.9</v>
      </c>
    </row>
    <row r="632" spans="1:24" x14ac:dyDescent="0.25">
      <c r="A632" t="s">
        <v>824</v>
      </c>
      <c r="B632" t="s">
        <v>459</v>
      </c>
      <c r="C632" t="s">
        <v>1859</v>
      </c>
      <c r="D632" t="s">
        <v>1882</v>
      </c>
      <c r="E632">
        <v>44402</v>
      </c>
      <c r="F632" t="s">
        <v>1882</v>
      </c>
      <c r="G632" t="s">
        <v>18</v>
      </c>
      <c r="H632" t="s">
        <v>1885</v>
      </c>
      <c r="I632" t="s">
        <v>35</v>
      </c>
      <c r="J632" t="s">
        <v>498</v>
      </c>
      <c r="K632" t="s">
        <v>28</v>
      </c>
      <c r="L632" t="s">
        <v>29</v>
      </c>
      <c r="M632" t="s">
        <v>69</v>
      </c>
      <c r="N632">
        <v>42211</v>
      </c>
      <c r="O632">
        <v>188</v>
      </c>
      <c r="P632">
        <v>314</v>
      </c>
      <c r="Q632">
        <v>126</v>
      </c>
      <c r="R632">
        <v>43</v>
      </c>
      <c r="S632">
        <v>13502</v>
      </c>
      <c r="T632">
        <v>7.0000000000000007E-2</v>
      </c>
      <c r="U632">
        <v>945.1400000000001</v>
      </c>
      <c r="V632">
        <v>12556.86</v>
      </c>
      <c r="W632">
        <v>113.99999999999999</v>
      </c>
      <c r="X632">
        <v>12670.86</v>
      </c>
    </row>
    <row r="633" spans="1:24" x14ac:dyDescent="0.25">
      <c r="A633" t="s">
        <v>825</v>
      </c>
      <c r="B633" t="s">
        <v>459</v>
      </c>
      <c r="C633" t="s">
        <v>1859</v>
      </c>
      <c r="D633" t="s">
        <v>1882</v>
      </c>
      <c r="E633">
        <v>44402</v>
      </c>
      <c r="F633" t="s">
        <v>1882</v>
      </c>
      <c r="G633" t="s">
        <v>18</v>
      </c>
      <c r="H633" t="s">
        <v>1885</v>
      </c>
      <c r="I633" t="s">
        <v>35</v>
      </c>
      <c r="J633" t="s">
        <v>44</v>
      </c>
      <c r="K633" t="s">
        <v>28</v>
      </c>
      <c r="L633" t="s">
        <v>45</v>
      </c>
      <c r="M633" t="s">
        <v>23</v>
      </c>
      <c r="N633">
        <v>42212</v>
      </c>
      <c r="O633">
        <v>146</v>
      </c>
      <c r="P633">
        <v>357</v>
      </c>
      <c r="Q633">
        <v>211</v>
      </c>
      <c r="R633">
        <v>19</v>
      </c>
      <c r="S633">
        <v>6783</v>
      </c>
      <c r="T633">
        <v>0.08</v>
      </c>
      <c r="U633">
        <v>542.64</v>
      </c>
      <c r="V633">
        <v>6240.36</v>
      </c>
      <c r="W633">
        <v>417</v>
      </c>
      <c r="X633">
        <v>6657.36</v>
      </c>
    </row>
    <row r="634" spans="1:24" x14ac:dyDescent="0.25">
      <c r="A634" t="s">
        <v>1433</v>
      </c>
      <c r="B634" t="s">
        <v>499</v>
      </c>
      <c r="C634" t="s">
        <v>71</v>
      </c>
      <c r="D634" t="s">
        <v>1882</v>
      </c>
      <c r="E634">
        <v>44402</v>
      </c>
      <c r="F634" t="s">
        <v>1882</v>
      </c>
      <c r="G634" t="s">
        <v>18</v>
      </c>
      <c r="H634" t="s">
        <v>1885</v>
      </c>
      <c r="I634" t="s">
        <v>51</v>
      </c>
      <c r="J634" t="s">
        <v>168</v>
      </c>
      <c r="K634" t="s">
        <v>28</v>
      </c>
      <c r="L634" t="s">
        <v>22</v>
      </c>
      <c r="M634" t="s">
        <v>23</v>
      </c>
      <c r="N634">
        <v>42213</v>
      </c>
      <c r="O634">
        <v>198</v>
      </c>
      <c r="P634">
        <v>315</v>
      </c>
      <c r="Q634">
        <v>117</v>
      </c>
      <c r="R634">
        <v>17</v>
      </c>
      <c r="S634">
        <v>5355</v>
      </c>
      <c r="T634">
        <v>0.05</v>
      </c>
      <c r="U634">
        <v>267.75</v>
      </c>
      <c r="V634">
        <v>5087.25</v>
      </c>
      <c r="W634">
        <v>49</v>
      </c>
      <c r="X634">
        <v>5136.25</v>
      </c>
    </row>
    <row r="635" spans="1:24" x14ac:dyDescent="0.25">
      <c r="A635" t="s">
        <v>1434</v>
      </c>
      <c r="B635" t="s">
        <v>146</v>
      </c>
      <c r="C635" t="s">
        <v>147</v>
      </c>
      <c r="D635" t="s">
        <v>1834</v>
      </c>
      <c r="E635">
        <v>44403</v>
      </c>
      <c r="F635" t="s">
        <v>1899</v>
      </c>
      <c r="G635" t="s">
        <v>25</v>
      </c>
      <c r="H635" t="s">
        <v>1895</v>
      </c>
      <c r="I635" t="s">
        <v>26</v>
      </c>
      <c r="J635" t="s">
        <v>63</v>
      </c>
      <c r="K635" t="s">
        <v>28</v>
      </c>
      <c r="L635" t="s">
        <v>22</v>
      </c>
      <c r="M635" t="s">
        <v>69</v>
      </c>
      <c r="N635">
        <v>42212</v>
      </c>
      <c r="O635">
        <v>459</v>
      </c>
      <c r="P635">
        <v>728</v>
      </c>
      <c r="Q635">
        <v>269</v>
      </c>
      <c r="R635">
        <v>20</v>
      </c>
      <c r="S635">
        <v>14560</v>
      </c>
      <c r="T635">
        <v>0.1</v>
      </c>
      <c r="U635">
        <v>1456</v>
      </c>
      <c r="V635">
        <v>13104</v>
      </c>
      <c r="W635">
        <v>1115</v>
      </c>
      <c r="X635">
        <v>14219</v>
      </c>
    </row>
    <row r="636" spans="1:24" x14ac:dyDescent="0.25">
      <c r="A636" t="s">
        <v>1435</v>
      </c>
      <c r="B636" t="s">
        <v>497</v>
      </c>
      <c r="C636" t="s">
        <v>98</v>
      </c>
      <c r="D636" t="s">
        <v>1834</v>
      </c>
      <c r="E636">
        <v>44403</v>
      </c>
      <c r="F636" t="s">
        <v>1899</v>
      </c>
      <c r="G636" t="s">
        <v>39</v>
      </c>
      <c r="H636" t="s">
        <v>1890</v>
      </c>
      <c r="I636" t="s">
        <v>35</v>
      </c>
      <c r="J636" t="s">
        <v>277</v>
      </c>
      <c r="K636" t="s">
        <v>28</v>
      </c>
      <c r="L636" t="s">
        <v>22</v>
      </c>
      <c r="M636" t="s">
        <v>23</v>
      </c>
      <c r="N636">
        <v>42211</v>
      </c>
      <c r="O636">
        <v>453</v>
      </c>
      <c r="P636">
        <v>730</v>
      </c>
      <c r="Q636">
        <v>277</v>
      </c>
      <c r="R636">
        <v>12</v>
      </c>
      <c r="S636">
        <v>8760</v>
      </c>
      <c r="T636">
        <v>0.03</v>
      </c>
      <c r="U636">
        <v>262.8</v>
      </c>
      <c r="V636">
        <v>8497.2000000000007</v>
      </c>
      <c r="W636">
        <v>772</v>
      </c>
      <c r="X636">
        <v>9269.2000000000007</v>
      </c>
    </row>
    <row r="637" spans="1:24" x14ac:dyDescent="0.25">
      <c r="A637" t="s">
        <v>826</v>
      </c>
      <c r="B637" t="s">
        <v>449</v>
      </c>
      <c r="C637" t="s">
        <v>1883</v>
      </c>
      <c r="D637" t="s">
        <v>1882</v>
      </c>
      <c r="E637">
        <v>44404</v>
      </c>
      <c r="F637" t="s">
        <v>1882</v>
      </c>
      <c r="G637" t="s">
        <v>34</v>
      </c>
      <c r="H637" t="s">
        <v>1886</v>
      </c>
      <c r="I637" t="s">
        <v>19</v>
      </c>
      <c r="J637" t="s">
        <v>27</v>
      </c>
      <c r="K637" t="s">
        <v>28</v>
      </c>
      <c r="L637" t="s">
        <v>29</v>
      </c>
      <c r="M637" t="s">
        <v>69</v>
      </c>
      <c r="N637">
        <v>42216</v>
      </c>
      <c r="O637">
        <v>93</v>
      </c>
      <c r="P637">
        <v>148</v>
      </c>
      <c r="Q637">
        <v>55</v>
      </c>
      <c r="R637">
        <v>37</v>
      </c>
      <c r="S637">
        <v>5476</v>
      </c>
      <c r="T637">
        <v>0.04</v>
      </c>
      <c r="U637">
        <v>219.04</v>
      </c>
      <c r="V637">
        <v>5256.96</v>
      </c>
      <c r="W637">
        <v>70</v>
      </c>
      <c r="X637">
        <v>5326.96</v>
      </c>
    </row>
    <row r="638" spans="1:24" x14ac:dyDescent="0.25">
      <c r="A638" t="s">
        <v>827</v>
      </c>
      <c r="B638" t="s">
        <v>449</v>
      </c>
      <c r="C638" t="s">
        <v>1883</v>
      </c>
      <c r="D638" t="s">
        <v>1882</v>
      </c>
      <c r="E638">
        <v>44404</v>
      </c>
      <c r="F638" t="s">
        <v>1882</v>
      </c>
      <c r="G638" t="s">
        <v>34</v>
      </c>
      <c r="H638" t="s">
        <v>1886</v>
      </c>
      <c r="I638" t="s">
        <v>19</v>
      </c>
      <c r="J638" t="s">
        <v>271</v>
      </c>
      <c r="K638" t="s">
        <v>28</v>
      </c>
      <c r="L638" t="s">
        <v>29</v>
      </c>
      <c r="M638" t="s">
        <v>23</v>
      </c>
      <c r="N638">
        <v>42217</v>
      </c>
      <c r="O638">
        <v>1111</v>
      </c>
      <c r="P638">
        <v>1984</v>
      </c>
      <c r="Q638">
        <v>873</v>
      </c>
      <c r="R638">
        <v>28</v>
      </c>
      <c r="S638">
        <v>55552</v>
      </c>
      <c r="T638">
        <v>0.08</v>
      </c>
      <c r="U638">
        <v>4444.16</v>
      </c>
      <c r="V638">
        <v>51107.839999999997</v>
      </c>
      <c r="W638">
        <v>409.99999999999994</v>
      </c>
      <c r="X638">
        <v>51517.84</v>
      </c>
    </row>
    <row r="639" spans="1:24" x14ac:dyDescent="0.25">
      <c r="A639" t="s">
        <v>1436</v>
      </c>
      <c r="B639" t="s">
        <v>495</v>
      </c>
      <c r="C639" t="s">
        <v>54</v>
      </c>
      <c r="D639" t="s">
        <v>1882</v>
      </c>
      <c r="E639">
        <v>44406</v>
      </c>
      <c r="F639" t="s">
        <v>1882</v>
      </c>
      <c r="G639" t="s">
        <v>39</v>
      </c>
      <c r="H639" t="s">
        <v>1886</v>
      </c>
      <c r="I639" t="s">
        <v>35</v>
      </c>
      <c r="J639" t="s">
        <v>96</v>
      </c>
      <c r="K639" t="s">
        <v>28</v>
      </c>
      <c r="L639" t="s">
        <v>29</v>
      </c>
      <c r="M639" t="s">
        <v>23</v>
      </c>
      <c r="N639">
        <v>42216</v>
      </c>
      <c r="O639">
        <v>153</v>
      </c>
      <c r="P639">
        <v>278</v>
      </c>
      <c r="Q639">
        <v>125</v>
      </c>
      <c r="R639">
        <v>38</v>
      </c>
      <c r="S639">
        <v>10564</v>
      </c>
      <c r="T639">
        <v>0.1</v>
      </c>
      <c r="U639">
        <v>1056.4000000000001</v>
      </c>
      <c r="V639">
        <v>9507.6</v>
      </c>
      <c r="W639">
        <v>134</v>
      </c>
      <c r="X639">
        <v>9641.6</v>
      </c>
    </row>
    <row r="640" spans="1:24" x14ac:dyDescent="0.25">
      <c r="A640" t="s">
        <v>1437</v>
      </c>
      <c r="B640" t="s">
        <v>496</v>
      </c>
      <c r="C640" t="s">
        <v>84</v>
      </c>
      <c r="D640" t="s">
        <v>1834</v>
      </c>
      <c r="E640">
        <v>44406</v>
      </c>
      <c r="F640" t="s">
        <v>1899</v>
      </c>
      <c r="G640" t="s">
        <v>18</v>
      </c>
      <c r="H640" t="s">
        <v>1895</v>
      </c>
      <c r="I640" t="s">
        <v>40</v>
      </c>
      <c r="J640" t="s">
        <v>228</v>
      </c>
      <c r="K640" t="s">
        <v>28</v>
      </c>
      <c r="L640" t="s">
        <v>22</v>
      </c>
      <c r="M640" t="s">
        <v>23</v>
      </c>
      <c r="N640">
        <v>42215</v>
      </c>
      <c r="O640">
        <v>5429</v>
      </c>
      <c r="P640">
        <v>9048</v>
      </c>
      <c r="Q640">
        <v>3619</v>
      </c>
      <c r="R640">
        <v>15</v>
      </c>
      <c r="S640">
        <v>135720</v>
      </c>
      <c r="T640">
        <v>0.01</v>
      </c>
      <c r="U640">
        <v>1357.2</v>
      </c>
      <c r="V640">
        <v>134362.79999999999</v>
      </c>
      <c r="W640">
        <v>1998.9999999999998</v>
      </c>
      <c r="X640">
        <v>136361.79999999999</v>
      </c>
    </row>
    <row r="641" spans="1:24" x14ac:dyDescent="0.25">
      <c r="A641" t="s">
        <v>1438</v>
      </c>
      <c r="B641" t="s">
        <v>444</v>
      </c>
      <c r="C641" t="s">
        <v>1839</v>
      </c>
      <c r="D641" t="s">
        <v>1834</v>
      </c>
      <c r="E641">
        <v>44407</v>
      </c>
      <c r="F641" t="s">
        <v>1899</v>
      </c>
      <c r="G641" t="s">
        <v>18</v>
      </c>
      <c r="H641" t="s">
        <v>1890</v>
      </c>
      <c r="I641" t="s">
        <v>35</v>
      </c>
      <c r="J641" t="s">
        <v>284</v>
      </c>
      <c r="K641" t="s">
        <v>28</v>
      </c>
      <c r="L641" t="s">
        <v>22</v>
      </c>
      <c r="M641" t="s">
        <v>69</v>
      </c>
      <c r="N641">
        <v>42216</v>
      </c>
      <c r="O641">
        <v>229</v>
      </c>
      <c r="P641">
        <v>369</v>
      </c>
      <c r="Q641">
        <v>140</v>
      </c>
      <c r="R641">
        <v>48</v>
      </c>
      <c r="S641">
        <v>17712</v>
      </c>
      <c r="T641">
        <v>0.1</v>
      </c>
      <c r="U641">
        <v>1771.2</v>
      </c>
      <c r="V641">
        <v>15940.8</v>
      </c>
      <c r="W641">
        <v>50</v>
      </c>
      <c r="X641">
        <v>15990.8</v>
      </c>
    </row>
    <row r="642" spans="1:24" x14ac:dyDescent="0.25">
      <c r="A642" t="s">
        <v>1439</v>
      </c>
      <c r="B642" t="s">
        <v>494</v>
      </c>
      <c r="C642" t="s">
        <v>1904</v>
      </c>
      <c r="D642" t="s">
        <v>1834</v>
      </c>
      <c r="E642">
        <v>44407</v>
      </c>
      <c r="F642" t="s">
        <v>1899</v>
      </c>
      <c r="G642" t="s">
        <v>18</v>
      </c>
      <c r="H642" t="s">
        <v>1891</v>
      </c>
      <c r="I642" t="s">
        <v>26</v>
      </c>
      <c r="J642" t="s">
        <v>240</v>
      </c>
      <c r="K642" t="s">
        <v>21</v>
      </c>
      <c r="L642" t="s">
        <v>22</v>
      </c>
      <c r="M642" t="s">
        <v>69</v>
      </c>
      <c r="N642">
        <v>42216</v>
      </c>
      <c r="O642">
        <v>1470</v>
      </c>
      <c r="P642">
        <v>2999</v>
      </c>
      <c r="Q642">
        <v>1529</v>
      </c>
      <c r="R642">
        <v>27</v>
      </c>
      <c r="S642">
        <v>80973</v>
      </c>
      <c r="T642">
        <v>0.05</v>
      </c>
      <c r="U642">
        <v>4048.65</v>
      </c>
      <c r="V642">
        <v>76924.350000000006</v>
      </c>
      <c r="W642">
        <v>550</v>
      </c>
      <c r="X642">
        <v>77474.350000000006</v>
      </c>
    </row>
    <row r="643" spans="1:24" x14ac:dyDescent="0.25">
      <c r="A643" t="s">
        <v>1440</v>
      </c>
      <c r="B643" t="s">
        <v>428</v>
      </c>
      <c r="C643" t="s">
        <v>153</v>
      </c>
      <c r="D643" t="s">
        <v>1834</v>
      </c>
      <c r="E643">
        <v>44409</v>
      </c>
      <c r="F643" t="s">
        <v>1899</v>
      </c>
      <c r="G643" t="s">
        <v>18</v>
      </c>
      <c r="H643" t="s">
        <v>1892</v>
      </c>
      <c r="I643" t="s">
        <v>51</v>
      </c>
      <c r="J643" t="s">
        <v>493</v>
      </c>
      <c r="K643" t="s">
        <v>21</v>
      </c>
      <c r="L643" t="s">
        <v>22</v>
      </c>
      <c r="M643" t="s">
        <v>23</v>
      </c>
      <c r="N643">
        <v>42219</v>
      </c>
      <c r="O643">
        <v>4211</v>
      </c>
      <c r="P643">
        <v>8098</v>
      </c>
      <c r="Q643">
        <v>3887</v>
      </c>
      <c r="R643">
        <v>22</v>
      </c>
      <c r="S643">
        <v>178156</v>
      </c>
      <c r="T643">
        <v>0.1</v>
      </c>
      <c r="U643">
        <v>17815.600000000002</v>
      </c>
      <c r="V643">
        <v>160340.4</v>
      </c>
      <c r="W643">
        <v>718</v>
      </c>
      <c r="X643">
        <v>161058.4</v>
      </c>
    </row>
    <row r="644" spans="1:24" x14ac:dyDescent="0.25">
      <c r="A644" t="s">
        <v>1441</v>
      </c>
      <c r="B644" t="s">
        <v>485</v>
      </c>
      <c r="C644" t="s">
        <v>486</v>
      </c>
      <c r="D644" t="s">
        <v>1834</v>
      </c>
      <c r="E644">
        <v>44410</v>
      </c>
      <c r="F644" t="s">
        <v>1899</v>
      </c>
      <c r="G644" t="s">
        <v>18</v>
      </c>
      <c r="H644" t="s">
        <v>1888</v>
      </c>
      <c r="I644" t="s">
        <v>40</v>
      </c>
      <c r="J644" t="s">
        <v>145</v>
      </c>
      <c r="K644" t="s">
        <v>21</v>
      </c>
      <c r="L644" t="s">
        <v>215</v>
      </c>
      <c r="M644" t="s">
        <v>23</v>
      </c>
      <c r="N644">
        <v>42220</v>
      </c>
      <c r="O644">
        <v>21600</v>
      </c>
      <c r="P644">
        <v>44999</v>
      </c>
      <c r="Q644">
        <v>23399</v>
      </c>
      <c r="R644">
        <v>29</v>
      </c>
      <c r="S644">
        <v>1304971</v>
      </c>
      <c r="T644">
        <v>0</v>
      </c>
      <c r="U644">
        <v>0</v>
      </c>
      <c r="V644">
        <v>1304971</v>
      </c>
      <c r="W644">
        <v>2449</v>
      </c>
      <c r="X644">
        <v>1307420</v>
      </c>
    </row>
    <row r="645" spans="1:24" x14ac:dyDescent="0.25">
      <c r="A645" t="s">
        <v>1442</v>
      </c>
      <c r="B645" t="s">
        <v>492</v>
      </c>
      <c r="C645" t="s">
        <v>71</v>
      </c>
      <c r="D645" t="s">
        <v>1882</v>
      </c>
      <c r="E645">
        <v>44410</v>
      </c>
      <c r="F645" t="s">
        <v>1882</v>
      </c>
      <c r="G645" t="s">
        <v>25</v>
      </c>
      <c r="H645" t="s">
        <v>1886</v>
      </c>
      <c r="I645" t="s">
        <v>40</v>
      </c>
      <c r="J645" t="s">
        <v>386</v>
      </c>
      <c r="K645" t="s">
        <v>28</v>
      </c>
      <c r="L645" t="s">
        <v>22</v>
      </c>
      <c r="M645" t="s">
        <v>23</v>
      </c>
      <c r="N645">
        <v>42220</v>
      </c>
      <c r="O645">
        <v>1239</v>
      </c>
      <c r="P645">
        <v>1998</v>
      </c>
      <c r="Q645">
        <v>759</v>
      </c>
      <c r="R645">
        <v>44</v>
      </c>
      <c r="S645">
        <v>87912</v>
      </c>
      <c r="T645">
        <v>7.0000000000000007E-2</v>
      </c>
      <c r="U645">
        <v>6153.84</v>
      </c>
      <c r="V645">
        <v>81758.16</v>
      </c>
      <c r="W645">
        <v>577</v>
      </c>
      <c r="X645">
        <v>82335.16</v>
      </c>
    </row>
    <row r="646" spans="1:24" x14ac:dyDescent="0.25">
      <c r="A646" t="s">
        <v>1443</v>
      </c>
      <c r="B646" t="s">
        <v>81</v>
      </c>
      <c r="C646" t="s">
        <v>1924</v>
      </c>
      <c r="D646" t="s">
        <v>1834</v>
      </c>
      <c r="E646">
        <v>44411</v>
      </c>
      <c r="F646" t="s">
        <v>1899</v>
      </c>
      <c r="G646" t="s">
        <v>39</v>
      </c>
      <c r="H646" t="s">
        <v>1894</v>
      </c>
      <c r="I646" t="s">
        <v>19</v>
      </c>
      <c r="J646" t="s">
        <v>343</v>
      </c>
      <c r="K646" t="s">
        <v>28</v>
      </c>
      <c r="L646" t="s">
        <v>22</v>
      </c>
      <c r="M646" t="s">
        <v>23</v>
      </c>
      <c r="N646">
        <v>42224</v>
      </c>
      <c r="O646">
        <v>133</v>
      </c>
      <c r="P646">
        <v>208</v>
      </c>
      <c r="Q646">
        <v>75</v>
      </c>
      <c r="R646">
        <v>20</v>
      </c>
      <c r="S646">
        <v>4160</v>
      </c>
      <c r="T646">
        <v>0.1</v>
      </c>
      <c r="U646">
        <v>416</v>
      </c>
      <c r="V646">
        <v>3744</v>
      </c>
      <c r="W646">
        <v>149</v>
      </c>
      <c r="X646">
        <v>3893</v>
      </c>
    </row>
    <row r="647" spans="1:24" x14ac:dyDescent="0.25">
      <c r="A647" t="s">
        <v>1444</v>
      </c>
      <c r="B647" t="s">
        <v>303</v>
      </c>
      <c r="C647" t="s">
        <v>1878</v>
      </c>
      <c r="D647" t="s">
        <v>1834</v>
      </c>
      <c r="E647">
        <v>44415</v>
      </c>
      <c r="F647" t="s">
        <v>1899</v>
      </c>
      <c r="G647" t="s">
        <v>39</v>
      </c>
      <c r="H647" t="s">
        <v>1887</v>
      </c>
      <c r="I647" t="s">
        <v>51</v>
      </c>
      <c r="J647" t="s">
        <v>207</v>
      </c>
      <c r="K647" t="s">
        <v>28</v>
      </c>
      <c r="L647" t="s">
        <v>29</v>
      </c>
      <c r="M647" t="s">
        <v>23</v>
      </c>
      <c r="N647">
        <v>42224</v>
      </c>
      <c r="O647">
        <v>259</v>
      </c>
      <c r="P647">
        <v>398</v>
      </c>
      <c r="Q647">
        <v>139</v>
      </c>
      <c r="R647">
        <v>16</v>
      </c>
      <c r="S647">
        <v>6368</v>
      </c>
      <c r="T647">
        <v>0.09</v>
      </c>
      <c r="U647">
        <v>573.12</v>
      </c>
      <c r="V647">
        <v>5794.88</v>
      </c>
      <c r="W647">
        <v>297</v>
      </c>
      <c r="X647">
        <v>6091.88</v>
      </c>
    </row>
    <row r="648" spans="1:24" x14ac:dyDescent="0.25">
      <c r="A648" t="s">
        <v>1445</v>
      </c>
      <c r="B648" t="s">
        <v>208</v>
      </c>
      <c r="C648" t="s">
        <v>209</v>
      </c>
      <c r="D648" t="s">
        <v>1882</v>
      </c>
      <c r="E648">
        <v>44416</v>
      </c>
      <c r="F648" t="s">
        <v>1882</v>
      </c>
      <c r="G648" t="s">
        <v>39</v>
      </c>
      <c r="H648" t="s">
        <v>1885</v>
      </c>
      <c r="I648" t="s">
        <v>35</v>
      </c>
      <c r="J648" t="s">
        <v>250</v>
      </c>
      <c r="K648" t="s">
        <v>28</v>
      </c>
      <c r="L648" t="s">
        <v>22</v>
      </c>
      <c r="M648" t="s">
        <v>69</v>
      </c>
      <c r="N648">
        <v>42225</v>
      </c>
      <c r="O648">
        <v>533</v>
      </c>
      <c r="P648">
        <v>860</v>
      </c>
      <c r="Q648">
        <v>327</v>
      </c>
      <c r="R648">
        <v>15</v>
      </c>
      <c r="S648">
        <v>12900</v>
      </c>
      <c r="T648">
        <v>0.04</v>
      </c>
      <c r="U648">
        <v>516</v>
      </c>
      <c r="V648">
        <v>12384</v>
      </c>
      <c r="W648">
        <v>619</v>
      </c>
      <c r="X648">
        <v>13003</v>
      </c>
    </row>
    <row r="649" spans="1:24" x14ac:dyDescent="0.25">
      <c r="A649" t="s">
        <v>828</v>
      </c>
      <c r="B649" t="s">
        <v>109</v>
      </c>
      <c r="C649" t="s">
        <v>110</v>
      </c>
      <c r="D649" t="s">
        <v>1834</v>
      </c>
      <c r="E649">
        <v>44418</v>
      </c>
      <c r="F649" t="s">
        <v>1899</v>
      </c>
      <c r="G649" t="s">
        <v>34</v>
      </c>
      <c r="H649" t="s">
        <v>1896</v>
      </c>
      <c r="I649" t="s">
        <v>40</v>
      </c>
      <c r="J649" t="s">
        <v>491</v>
      </c>
      <c r="K649" t="s">
        <v>28</v>
      </c>
      <c r="L649" t="s">
        <v>22</v>
      </c>
      <c r="M649" t="s">
        <v>23</v>
      </c>
      <c r="N649">
        <v>42227</v>
      </c>
      <c r="O649">
        <v>276</v>
      </c>
      <c r="P649">
        <v>438</v>
      </c>
      <c r="Q649">
        <v>162</v>
      </c>
      <c r="R649">
        <v>24</v>
      </c>
      <c r="S649">
        <v>10512</v>
      </c>
      <c r="T649">
        <v>0.02</v>
      </c>
      <c r="U649">
        <v>210.24</v>
      </c>
      <c r="V649">
        <v>10301.76</v>
      </c>
      <c r="W649">
        <v>621</v>
      </c>
      <c r="X649">
        <v>10922.76</v>
      </c>
    </row>
    <row r="650" spans="1:24" x14ac:dyDescent="0.25">
      <c r="A650" t="s">
        <v>829</v>
      </c>
      <c r="B650" t="s">
        <v>109</v>
      </c>
      <c r="C650" t="s">
        <v>110</v>
      </c>
      <c r="D650" t="s">
        <v>1834</v>
      </c>
      <c r="E650">
        <v>44418</v>
      </c>
      <c r="F650" t="s">
        <v>1899</v>
      </c>
      <c r="G650" t="s">
        <v>34</v>
      </c>
      <c r="H650" t="s">
        <v>1896</v>
      </c>
      <c r="I650" t="s">
        <v>40</v>
      </c>
      <c r="J650" t="s">
        <v>368</v>
      </c>
      <c r="K650" t="s">
        <v>28</v>
      </c>
      <c r="L650" t="s">
        <v>45</v>
      </c>
      <c r="M650" t="s">
        <v>23</v>
      </c>
      <c r="N650">
        <v>42229</v>
      </c>
      <c r="O650">
        <v>409.99999999999994</v>
      </c>
      <c r="P650">
        <v>931</v>
      </c>
      <c r="Q650">
        <v>521</v>
      </c>
      <c r="R650">
        <v>30</v>
      </c>
      <c r="S650">
        <v>27930</v>
      </c>
      <c r="T650">
        <v>0.03</v>
      </c>
      <c r="U650">
        <v>837.9</v>
      </c>
      <c r="V650">
        <v>27092.1</v>
      </c>
      <c r="W650">
        <v>398</v>
      </c>
      <c r="X650">
        <v>27490.1</v>
      </c>
    </row>
    <row r="651" spans="1:24" x14ac:dyDescent="0.25">
      <c r="A651" t="s">
        <v>1446</v>
      </c>
      <c r="B651" t="s">
        <v>488</v>
      </c>
      <c r="C651" t="s">
        <v>135</v>
      </c>
      <c r="D651" t="s">
        <v>1834</v>
      </c>
      <c r="E651">
        <v>44419</v>
      </c>
      <c r="F651" t="s">
        <v>1899</v>
      </c>
      <c r="G651" t="s">
        <v>25</v>
      </c>
      <c r="H651" t="s">
        <v>1895</v>
      </c>
      <c r="I651" t="s">
        <v>35</v>
      </c>
      <c r="J651" t="s">
        <v>270</v>
      </c>
      <c r="K651" t="s">
        <v>21</v>
      </c>
      <c r="L651" t="s">
        <v>215</v>
      </c>
      <c r="M651" t="s">
        <v>23</v>
      </c>
      <c r="N651">
        <v>42228</v>
      </c>
      <c r="O651">
        <v>37799</v>
      </c>
      <c r="P651">
        <v>59999</v>
      </c>
      <c r="Q651">
        <v>22200</v>
      </c>
      <c r="R651">
        <v>46</v>
      </c>
      <c r="S651">
        <v>2759954</v>
      </c>
      <c r="T651">
        <v>7.0000000000000007E-2</v>
      </c>
      <c r="U651">
        <v>193196.78000000003</v>
      </c>
      <c r="V651">
        <v>2566757.2199999997</v>
      </c>
      <c r="W651">
        <v>2449</v>
      </c>
      <c r="X651">
        <v>2569206.2199999997</v>
      </c>
    </row>
    <row r="652" spans="1:24" x14ac:dyDescent="0.25">
      <c r="A652" t="s">
        <v>1447</v>
      </c>
      <c r="B652" t="s">
        <v>489</v>
      </c>
      <c r="C652" t="s">
        <v>110</v>
      </c>
      <c r="D652" t="s">
        <v>1834</v>
      </c>
      <c r="E652">
        <v>44419</v>
      </c>
      <c r="F652" t="s">
        <v>1899</v>
      </c>
      <c r="G652" t="s">
        <v>34</v>
      </c>
      <c r="H652" t="s">
        <v>1896</v>
      </c>
      <c r="I652" t="s">
        <v>35</v>
      </c>
      <c r="J652" t="s">
        <v>255</v>
      </c>
      <c r="K652" t="s">
        <v>28</v>
      </c>
      <c r="L652" t="s">
        <v>29</v>
      </c>
      <c r="M652" t="s">
        <v>23</v>
      </c>
      <c r="N652">
        <v>42230</v>
      </c>
      <c r="O652">
        <v>176</v>
      </c>
      <c r="P652">
        <v>294</v>
      </c>
      <c r="Q652">
        <v>118</v>
      </c>
      <c r="R652">
        <v>39</v>
      </c>
      <c r="S652">
        <v>11466</v>
      </c>
      <c r="T652">
        <v>0.04</v>
      </c>
      <c r="U652">
        <v>458.64</v>
      </c>
      <c r="V652">
        <v>11007.36</v>
      </c>
      <c r="W652">
        <v>81</v>
      </c>
      <c r="X652">
        <v>11088.36</v>
      </c>
    </row>
    <row r="653" spans="1:24" x14ac:dyDescent="0.25">
      <c r="A653" t="s">
        <v>1448</v>
      </c>
      <c r="B653" t="s">
        <v>490</v>
      </c>
      <c r="C653" t="s">
        <v>1916</v>
      </c>
      <c r="D653" t="s">
        <v>1834</v>
      </c>
      <c r="E653">
        <v>44419</v>
      </c>
      <c r="F653" t="s">
        <v>1899</v>
      </c>
      <c r="G653" t="s">
        <v>25</v>
      </c>
      <c r="H653" t="s">
        <v>1888</v>
      </c>
      <c r="I653" t="s">
        <v>35</v>
      </c>
      <c r="J653" t="s">
        <v>99</v>
      </c>
      <c r="K653" t="s">
        <v>21</v>
      </c>
      <c r="L653" t="s">
        <v>22</v>
      </c>
      <c r="M653" t="s">
        <v>69</v>
      </c>
      <c r="N653">
        <v>42228</v>
      </c>
      <c r="O653">
        <v>1007</v>
      </c>
      <c r="P653">
        <v>1598</v>
      </c>
      <c r="Q653">
        <v>591</v>
      </c>
      <c r="R653">
        <v>7</v>
      </c>
      <c r="S653">
        <v>11186</v>
      </c>
      <c r="T653">
        <v>0.04</v>
      </c>
      <c r="U653">
        <v>447.44</v>
      </c>
      <c r="V653">
        <v>10738.56</v>
      </c>
      <c r="W653">
        <v>400</v>
      </c>
      <c r="X653">
        <v>11138.56</v>
      </c>
    </row>
    <row r="654" spans="1:24" x14ac:dyDescent="0.25">
      <c r="A654" t="s">
        <v>1449</v>
      </c>
      <c r="B654" t="s">
        <v>138</v>
      </c>
      <c r="C654" t="s">
        <v>1842</v>
      </c>
      <c r="D654" t="s">
        <v>1834</v>
      </c>
      <c r="E654">
        <v>44420</v>
      </c>
      <c r="F654" t="s">
        <v>1899</v>
      </c>
      <c r="G654" t="s">
        <v>39</v>
      </c>
      <c r="H654" t="s">
        <v>1893</v>
      </c>
      <c r="I654" t="s">
        <v>40</v>
      </c>
      <c r="J654" t="s">
        <v>326</v>
      </c>
      <c r="K654" t="s">
        <v>21</v>
      </c>
      <c r="L654" t="s">
        <v>22</v>
      </c>
      <c r="M654" t="s">
        <v>23</v>
      </c>
      <c r="N654">
        <v>42231</v>
      </c>
      <c r="O654">
        <v>651</v>
      </c>
      <c r="P654">
        <v>3098</v>
      </c>
      <c r="Q654">
        <v>2447</v>
      </c>
      <c r="R654">
        <v>8</v>
      </c>
      <c r="S654">
        <v>24784</v>
      </c>
      <c r="T654">
        <v>0.06</v>
      </c>
      <c r="U654">
        <v>1487.04</v>
      </c>
      <c r="V654">
        <v>23296.959999999999</v>
      </c>
      <c r="W654">
        <v>650</v>
      </c>
      <c r="X654">
        <v>23946.959999999999</v>
      </c>
    </row>
    <row r="655" spans="1:24" x14ac:dyDescent="0.25">
      <c r="A655" t="s">
        <v>1450</v>
      </c>
      <c r="B655" t="s">
        <v>487</v>
      </c>
      <c r="C655" t="s">
        <v>1914</v>
      </c>
      <c r="D655" t="s">
        <v>1882</v>
      </c>
      <c r="E655">
        <v>44422</v>
      </c>
      <c r="F655" t="s">
        <v>1882</v>
      </c>
      <c r="G655" t="s">
        <v>39</v>
      </c>
      <c r="H655" t="s">
        <v>1886</v>
      </c>
      <c r="I655" t="s">
        <v>26</v>
      </c>
      <c r="J655" t="s">
        <v>41</v>
      </c>
      <c r="K655" t="s">
        <v>28</v>
      </c>
      <c r="L655" t="s">
        <v>29</v>
      </c>
      <c r="M655" t="s">
        <v>23</v>
      </c>
      <c r="N655">
        <v>42232</v>
      </c>
      <c r="O655">
        <v>375</v>
      </c>
      <c r="P655">
        <v>708</v>
      </c>
      <c r="Q655">
        <v>333</v>
      </c>
      <c r="R655">
        <v>48</v>
      </c>
      <c r="S655">
        <v>33984</v>
      </c>
      <c r="T655">
        <v>0.03</v>
      </c>
      <c r="U655">
        <v>1019.52</v>
      </c>
      <c r="V655">
        <v>32964.480000000003</v>
      </c>
      <c r="W655">
        <v>235</v>
      </c>
      <c r="X655">
        <v>33199.480000000003</v>
      </c>
    </row>
    <row r="656" spans="1:24" x14ac:dyDescent="0.25">
      <c r="A656" t="s">
        <v>1451</v>
      </c>
      <c r="B656" t="s">
        <v>322</v>
      </c>
      <c r="C656" t="s">
        <v>59</v>
      </c>
      <c r="D656" t="s">
        <v>1834</v>
      </c>
      <c r="E656">
        <v>44423</v>
      </c>
      <c r="F656" t="s">
        <v>1899</v>
      </c>
      <c r="G656" t="s">
        <v>25</v>
      </c>
      <c r="H656" t="s">
        <v>1895</v>
      </c>
      <c r="I656" t="s">
        <v>35</v>
      </c>
      <c r="J656" t="s">
        <v>57</v>
      </c>
      <c r="K656" t="s">
        <v>28</v>
      </c>
      <c r="L656" t="s">
        <v>22</v>
      </c>
      <c r="M656" t="s">
        <v>69</v>
      </c>
      <c r="N656">
        <v>42233</v>
      </c>
      <c r="O656">
        <v>350</v>
      </c>
      <c r="P656">
        <v>574</v>
      </c>
      <c r="Q656">
        <v>224</v>
      </c>
      <c r="R656">
        <v>32</v>
      </c>
      <c r="S656">
        <v>18368</v>
      </c>
      <c r="T656">
        <v>0.08</v>
      </c>
      <c r="U656">
        <v>1469.44</v>
      </c>
      <c r="V656">
        <v>16898.560000000001</v>
      </c>
      <c r="W656">
        <v>501</v>
      </c>
      <c r="X656">
        <v>17399.560000000001</v>
      </c>
    </row>
    <row r="657" spans="1:24" x14ac:dyDescent="0.25">
      <c r="A657" t="s">
        <v>1452</v>
      </c>
      <c r="B657" t="s">
        <v>485</v>
      </c>
      <c r="C657" t="s">
        <v>486</v>
      </c>
      <c r="D657" t="s">
        <v>1834</v>
      </c>
      <c r="E657">
        <v>44429</v>
      </c>
      <c r="F657" t="s">
        <v>1899</v>
      </c>
      <c r="G657" t="s">
        <v>18</v>
      </c>
      <c r="H657" t="s">
        <v>1888</v>
      </c>
      <c r="I657" t="s">
        <v>40</v>
      </c>
      <c r="J657" t="s">
        <v>345</v>
      </c>
      <c r="K657" t="s">
        <v>28</v>
      </c>
      <c r="L657" t="s">
        <v>22</v>
      </c>
      <c r="M657" t="s">
        <v>23</v>
      </c>
      <c r="N657">
        <v>42239</v>
      </c>
      <c r="O657">
        <v>218.00000000000003</v>
      </c>
      <c r="P657">
        <v>352</v>
      </c>
      <c r="Q657">
        <v>133.99999999999997</v>
      </c>
      <c r="R657">
        <v>38</v>
      </c>
      <c r="S657">
        <v>13376</v>
      </c>
      <c r="T657">
        <v>0.09</v>
      </c>
      <c r="U657">
        <v>1203.8399999999999</v>
      </c>
      <c r="V657">
        <v>12172.16</v>
      </c>
      <c r="W657">
        <v>683</v>
      </c>
      <c r="X657">
        <v>12855.16</v>
      </c>
    </row>
    <row r="658" spans="1:24" x14ac:dyDescent="0.25">
      <c r="A658" t="s">
        <v>1453</v>
      </c>
      <c r="B658" t="s">
        <v>412</v>
      </c>
      <c r="C658" t="s">
        <v>1933</v>
      </c>
      <c r="D658" t="s">
        <v>1834</v>
      </c>
      <c r="E658">
        <v>44430</v>
      </c>
      <c r="F658" t="s">
        <v>1899</v>
      </c>
      <c r="G658" t="s">
        <v>18</v>
      </c>
      <c r="H658" t="s">
        <v>1894</v>
      </c>
      <c r="I658" t="s">
        <v>19</v>
      </c>
      <c r="J658" t="s">
        <v>99</v>
      </c>
      <c r="K658" t="s">
        <v>21</v>
      </c>
      <c r="L658" t="s">
        <v>22</v>
      </c>
      <c r="M658" t="s">
        <v>23</v>
      </c>
      <c r="N658">
        <v>42243</v>
      </c>
      <c r="O658">
        <v>1007</v>
      </c>
      <c r="P658">
        <v>1598</v>
      </c>
      <c r="Q658">
        <v>591</v>
      </c>
      <c r="R658">
        <v>6</v>
      </c>
      <c r="S658">
        <v>9588</v>
      </c>
      <c r="T658">
        <v>0.1</v>
      </c>
      <c r="U658">
        <v>958.80000000000007</v>
      </c>
      <c r="V658">
        <v>8629.2000000000007</v>
      </c>
      <c r="W658">
        <v>400</v>
      </c>
      <c r="X658">
        <v>9029.2000000000007</v>
      </c>
    </row>
    <row r="659" spans="1:24" x14ac:dyDescent="0.25">
      <c r="A659" t="s">
        <v>1454</v>
      </c>
      <c r="B659" t="s">
        <v>483</v>
      </c>
      <c r="C659" t="s">
        <v>1884</v>
      </c>
      <c r="D659" t="s">
        <v>1882</v>
      </c>
      <c r="E659">
        <v>44431</v>
      </c>
      <c r="F659" t="s">
        <v>1882</v>
      </c>
      <c r="G659" t="s">
        <v>34</v>
      </c>
      <c r="H659" t="s">
        <v>1885</v>
      </c>
      <c r="I659" t="s">
        <v>19</v>
      </c>
      <c r="J659" t="s">
        <v>484</v>
      </c>
      <c r="K659" t="s">
        <v>28</v>
      </c>
      <c r="L659" t="s">
        <v>22</v>
      </c>
      <c r="M659" t="s">
        <v>69</v>
      </c>
      <c r="N659">
        <v>42246</v>
      </c>
      <c r="O659">
        <v>353</v>
      </c>
      <c r="P659">
        <v>861.99999999999989</v>
      </c>
      <c r="Q659">
        <v>508.99999999999989</v>
      </c>
      <c r="R659">
        <v>8</v>
      </c>
      <c r="S659">
        <v>6895.9999999999991</v>
      </c>
      <c r="T659">
        <v>0</v>
      </c>
      <c r="U659">
        <v>0</v>
      </c>
      <c r="V659">
        <v>6895.9999999999991</v>
      </c>
      <c r="W659">
        <v>450</v>
      </c>
      <c r="X659">
        <v>7345.9999999999991</v>
      </c>
    </row>
    <row r="660" spans="1:24" x14ac:dyDescent="0.25">
      <c r="A660" t="s">
        <v>1455</v>
      </c>
      <c r="B660" t="s">
        <v>403</v>
      </c>
      <c r="C660" t="s">
        <v>1902</v>
      </c>
      <c r="D660" t="s">
        <v>1882</v>
      </c>
      <c r="E660">
        <v>44432</v>
      </c>
      <c r="F660" t="s">
        <v>1882</v>
      </c>
      <c r="G660" t="s">
        <v>34</v>
      </c>
      <c r="H660" t="s">
        <v>1886</v>
      </c>
      <c r="I660" t="s">
        <v>35</v>
      </c>
      <c r="J660" t="s">
        <v>347</v>
      </c>
      <c r="K660" t="s">
        <v>28</v>
      </c>
      <c r="L660" t="s">
        <v>22</v>
      </c>
      <c r="M660" t="s">
        <v>69</v>
      </c>
      <c r="N660">
        <v>42241</v>
      </c>
      <c r="O660">
        <v>8422</v>
      </c>
      <c r="P660">
        <v>21055</v>
      </c>
      <c r="Q660">
        <v>12633</v>
      </c>
      <c r="R660">
        <v>2</v>
      </c>
      <c r="S660">
        <v>42110</v>
      </c>
      <c r="T660">
        <v>0.05</v>
      </c>
      <c r="U660">
        <v>2105.5</v>
      </c>
      <c r="V660">
        <v>40004.5</v>
      </c>
      <c r="W660">
        <v>999</v>
      </c>
      <c r="X660">
        <v>41003.5</v>
      </c>
    </row>
    <row r="661" spans="1:24" x14ac:dyDescent="0.25">
      <c r="A661" t="s">
        <v>1456</v>
      </c>
      <c r="B661" t="s">
        <v>482</v>
      </c>
      <c r="C661" t="s">
        <v>155</v>
      </c>
      <c r="D661" t="s">
        <v>1834</v>
      </c>
      <c r="E661">
        <v>44432</v>
      </c>
      <c r="F661" t="s">
        <v>1899</v>
      </c>
      <c r="G661" t="s">
        <v>39</v>
      </c>
      <c r="H661" t="s">
        <v>1893</v>
      </c>
      <c r="I661" t="s">
        <v>19</v>
      </c>
      <c r="J661" t="s">
        <v>176</v>
      </c>
      <c r="K661" t="s">
        <v>28</v>
      </c>
      <c r="L661" t="s">
        <v>29</v>
      </c>
      <c r="M661" t="s">
        <v>23</v>
      </c>
      <c r="N661">
        <v>42244</v>
      </c>
      <c r="O661">
        <v>109.00000000000001</v>
      </c>
      <c r="P661">
        <v>182</v>
      </c>
      <c r="Q661">
        <v>72.999999999999986</v>
      </c>
      <c r="R661">
        <v>42</v>
      </c>
      <c r="S661">
        <v>7644</v>
      </c>
      <c r="T661">
        <v>0.08</v>
      </c>
      <c r="U661">
        <v>611.52</v>
      </c>
      <c r="V661">
        <v>7032.48</v>
      </c>
      <c r="W661">
        <v>100</v>
      </c>
      <c r="X661">
        <v>7132.48</v>
      </c>
    </row>
    <row r="662" spans="1:24" x14ac:dyDescent="0.25">
      <c r="A662" t="s">
        <v>1457</v>
      </c>
      <c r="B662" t="s">
        <v>169</v>
      </c>
      <c r="C662" t="s">
        <v>1928</v>
      </c>
      <c r="D662" t="s">
        <v>1834</v>
      </c>
      <c r="E662">
        <v>44432</v>
      </c>
      <c r="F662" t="s">
        <v>1899</v>
      </c>
      <c r="G662" t="s">
        <v>34</v>
      </c>
      <c r="H662" t="s">
        <v>1887</v>
      </c>
      <c r="I662" t="s">
        <v>51</v>
      </c>
      <c r="J662" t="s">
        <v>190</v>
      </c>
      <c r="K662" t="s">
        <v>28</v>
      </c>
      <c r="L662" t="s">
        <v>45</v>
      </c>
      <c r="M662" t="s">
        <v>23</v>
      </c>
      <c r="N662">
        <v>42242</v>
      </c>
      <c r="O662">
        <v>1680</v>
      </c>
      <c r="P662">
        <v>4097</v>
      </c>
      <c r="Q662">
        <v>2417</v>
      </c>
      <c r="R662">
        <v>28</v>
      </c>
      <c r="S662">
        <v>114716</v>
      </c>
      <c r="T662">
        <v>0.04</v>
      </c>
      <c r="U662">
        <v>4588.6400000000003</v>
      </c>
      <c r="V662">
        <v>110127.36</v>
      </c>
      <c r="W662">
        <v>899</v>
      </c>
      <c r="X662">
        <v>111026.36</v>
      </c>
    </row>
    <row r="663" spans="1:24" x14ac:dyDescent="0.25">
      <c r="A663" t="s">
        <v>1458</v>
      </c>
      <c r="B663" t="s">
        <v>273</v>
      </c>
      <c r="C663" t="s">
        <v>158</v>
      </c>
      <c r="D663" t="s">
        <v>1882</v>
      </c>
      <c r="E663">
        <v>44434</v>
      </c>
      <c r="F663" t="s">
        <v>1882</v>
      </c>
      <c r="G663" t="s">
        <v>39</v>
      </c>
      <c r="H663" t="s">
        <v>1885</v>
      </c>
      <c r="I663" t="s">
        <v>26</v>
      </c>
      <c r="J663" t="s">
        <v>289</v>
      </c>
      <c r="K663" t="s">
        <v>28</v>
      </c>
      <c r="L663" t="s">
        <v>22</v>
      </c>
      <c r="M663" t="s">
        <v>23</v>
      </c>
      <c r="N663">
        <v>42244</v>
      </c>
      <c r="O663">
        <v>5204</v>
      </c>
      <c r="P663">
        <v>8393</v>
      </c>
      <c r="Q663">
        <v>3189</v>
      </c>
      <c r="R663">
        <v>3</v>
      </c>
      <c r="S663">
        <v>25179</v>
      </c>
      <c r="T663">
        <v>0</v>
      </c>
      <c r="U663">
        <v>0</v>
      </c>
      <c r="V663">
        <v>25179</v>
      </c>
      <c r="W663">
        <v>1998.9999999999998</v>
      </c>
      <c r="X663">
        <v>27178</v>
      </c>
    </row>
    <row r="664" spans="1:24" x14ac:dyDescent="0.25">
      <c r="A664" t="s">
        <v>1459</v>
      </c>
      <c r="B664" t="s">
        <v>1915</v>
      </c>
      <c r="C664" t="s">
        <v>1839</v>
      </c>
      <c r="D664" t="s">
        <v>1834</v>
      </c>
      <c r="E664">
        <v>44434</v>
      </c>
      <c r="F664" t="s">
        <v>1899</v>
      </c>
      <c r="G664" t="s">
        <v>39</v>
      </c>
      <c r="H664" t="s">
        <v>1890</v>
      </c>
      <c r="I664" t="s">
        <v>40</v>
      </c>
      <c r="J664" t="s">
        <v>284</v>
      </c>
      <c r="K664" t="s">
        <v>28</v>
      </c>
      <c r="L664" t="s">
        <v>22</v>
      </c>
      <c r="M664" t="s">
        <v>23</v>
      </c>
      <c r="N664">
        <v>42243</v>
      </c>
      <c r="O664">
        <v>229</v>
      </c>
      <c r="P664">
        <v>369</v>
      </c>
      <c r="Q664">
        <v>140</v>
      </c>
      <c r="R664">
        <v>39</v>
      </c>
      <c r="S664">
        <v>14391</v>
      </c>
      <c r="T664">
        <v>0.03</v>
      </c>
      <c r="U664">
        <v>431.72999999999996</v>
      </c>
      <c r="V664">
        <v>13959.27</v>
      </c>
      <c r="W664">
        <v>50</v>
      </c>
      <c r="X664">
        <v>14009.27</v>
      </c>
    </row>
    <row r="665" spans="1:24" x14ac:dyDescent="0.25">
      <c r="A665" t="s">
        <v>1460</v>
      </c>
      <c r="B665" t="s">
        <v>233</v>
      </c>
      <c r="C665" t="s">
        <v>1916</v>
      </c>
      <c r="D665" t="s">
        <v>1834</v>
      </c>
      <c r="E665">
        <v>44436</v>
      </c>
      <c r="F665" t="s">
        <v>1899</v>
      </c>
      <c r="G665" t="s">
        <v>34</v>
      </c>
      <c r="H665" t="s">
        <v>1888</v>
      </c>
      <c r="I665" t="s">
        <v>51</v>
      </c>
      <c r="J665" t="s">
        <v>141</v>
      </c>
      <c r="K665" t="s">
        <v>28</v>
      </c>
      <c r="L665" t="s">
        <v>22</v>
      </c>
      <c r="M665" t="s">
        <v>23</v>
      </c>
      <c r="N665">
        <v>42246</v>
      </c>
      <c r="O665">
        <v>194</v>
      </c>
      <c r="P665">
        <v>308</v>
      </c>
      <c r="Q665">
        <v>114</v>
      </c>
      <c r="R665">
        <v>6</v>
      </c>
      <c r="S665">
        <v>1848</v>
      </c>
      <c r="T665">
        <v>0.02</v>
      </c>
      <c r="U665">
        <v>36.96</v>
      </c>
      <c r="V665">
        <v>1811.04</v>
      </c>
      <c r="W665">
        <v>99</v>
      </c>
      <c r="X665">
        <v>1910.04</v>
      </c>
    </row>
    <row r="666" spans="1:24" x14ac:dyDescent="0.25">
      <c r="A666" t="s">
        <v>1461</v>
      </c>
      <c r="B666" t="s">
        <v>1942</v>
      </c>
      <c r="C666" t="s">
        <v>379</v>
      </c>
      <c r="D666" t="s">
        <v>1834</v>
      </c>
      <c r="E666">
        <v>44438</v>
      </c>
      <c r="F666" t="s">
        <v>1899</v>
      </c>
      <c r="G666" t="s">
        <v>39</v>
      </c>
      <c r="H666" t="s">
        <v>1887</v>
      </c>
      <c r="I666" t="s">
        <v>26</v>
      </c>
      <c r="J666" t="s">
        <v>393</v>
      </c>
      <c r="K666" t="s">
        <v>21</v>
      </c>
      <c r="L666" t="s">
        <v>22</v>
      </c>
      <c r="M666" t="s">
        <v>23</v>
      </c>
      <c r="N666">
        <v>42248</v>
      </c>
      <c r="O666">
        <v>4128</v>
      </c>
      <c r="P666">
        <v>9599</v>
      </c>
      <c r="Q666">
        <v>5471</v>
      </c>
      <c r="R666">
        <v>26</v>
      </c>
      <c r="S666">
        <v>249574</v>
      </c>
      <c r="T666">
        <v>0.02</v>
      </c>
      <c r="U666">
        <v>4991.4800000000005</v>
      </c>
      <c r="V666">
        <v>244582.52</v>
      </c>
      <c r="W666">
        <v>899</v>
      </c>
      <c r="X666">
        <v>245481.52</v>
      </c>
    </row>
    <row r="667" spans="1:24" x14ac:dyDescent="0.25">
      <c r="A667" t="s">
        <v>1462</v>
      </c>
      <c r="B667" t="s">
        <v>353</v>
      </c>
      <c r="C667" t="s">
        <v>1807</v>
      </c>
      <c r="D667" t="s">
        <v>1856</v>
      </c>
      <c r="E667">
        <v>44439</v>
      </c>
      <c r="F667" t="s">
        <v>1856</v>
      </c>
      <c r="G667" t="s">
        <v>25</v>
      </c>
      <c r="H667" t="s">
        <v>1895</v>
      </c>
      <c r="I667" t="s">
        <v>19</v>
      </c>
      <c r="J667" t="s">
        <v>148</v>
      </c>
      <c r="K667" t="s">
        <v>28</v>
      </c>
      <c r="L667" t="s">
        <v>22</v>
      </c>
      <c r="M667" t="s">
        <v>23</v>
      </c>
      <c r="N667">
        <v>42247</v>
      </c>
      <c r="O667">
        <v>340</v>
      </c>
      <c r="P667">
        <v>540</v>
      </c>
      <c r="Q667">
        <v>200</v>
      </c>
      <c r="R667">
        <v>14</v>
      </c>
      <c r="S667">
        <v>7560</v>
      </c>
      <c r="T667">
        <v>0.02</v>
      </c>
      <c r="U667">
        <v>151.20000000000002</v>
      </c>
      <c r="V667">
        <v>7408.8</v>
      </c>
      <c r="W667">
        <v>778</v>
      </c>
      <c r="X667">
        <v>8186.8</v>
      </c>
    </row>
    <row r="668" spans="1:24" x14ac:dyDescent="0.25">
      <c r="A668" t="s">
        <v>1463</v>
      </c>
      <c r="B668" t="s">
        <v>481</v>
      </c>
      <c r="C668" t="s">
        <v>209</v>
      </c>
      <c r="D668" t="s">
        <v>1882</v>
      </c>
      <c r="E668">
        <v>44439</v>
      </c>
      <c r="F668" t="s">
        <v>1882</v>
      </c>
      <c r="G668" t="s">
        <v>18</v>
      </c>
      <c r="H668" t="s">
        <v>1885</v>
      </c>
      <c r="I668" t="s">
        <v>51</v>
      </c>
      <c r="J668" t="s">
        <v>202</v>
      </c>
      <c r="K668" t="s">
        <v>28</v>
      </c>
      <c r="L668" t="s">
        <v>22</v>
      </c>
      <c r="M668" t="s">
        <v>23</v>
      </c>
      <c r="N668">
        <v>42248</v>
      </c>
      <c r="O668">
        <v>446</v>
      </c>
      <c r="P668">
        <v>1089</v>
      </c>
      <c r="Q668">
        <v>643</v>
      </c>
      <c r="R668">
        <v>50</v>
      </c>
      <c r="S668">
        <v>54450</v>
      </c>
      <c r="T668">
        <v>0.09</v>
      </c>
      <c r="U668">
        <v>4900.5</v>
      </c>
      <c r="V668">
        <v>49549.5</v>
      </c>
      <c r="W668">
        <v>450</v>
      </c>
      <c r="X668">
        <v>49999.5</v>
      </c>
    </row>
    <row r="669" spans="1:24" x14ac:dyDescent="0.25">
      <c r="A669" t="s">
        <v>1464</v>
      </c>
      <c r="B669" t="s">
        <v>251</v>
      </c>
      <c r="C669" t="s">
        <v>87</v>
      </c>
      <c r="D669" t="s">
        <v>1834</v>
      </c>
      <c r="E669">
        <v>44441</v>
      </c>
      <c r="F669" t="s">
        <v>1899</v>
      </c>
      <c r="G669" t="s">
        <v>18</v>
      </c>
      <c r="H669" t="s">
        <v>1892</v>
      </c>
      <c r="I669" t="s">
        <v>26</v>
      </c>
      <c r="J669" t="s">
        <v>85</v>
      </c>
      <c r="K669" t="s">
        <v>21</v>
      </c>
      <c r="L669" t="s">
        <v>22</v>
      </c>
      <c r="M669" t="s">
        <v>23</v>
      </c>
      <c r="N669">
        <v>42252</v>
      </c>
      <c r="O669">
        <v>6059</v>
      </c>
      <c r="P669">
        <v>10098</v>
      </c>
      <c r="Q669">
        <v>4039</v>
      </c>
      <c r="R669">
        <v>9</v>
      </c>
      <c r="S669">
        <v>90882</v>
      </c>
      <c r="T669">
        <v>0.1</v>
      </c>
      <c r="U669">
        <v>9088.2000000000007</v>
      </c>
      <c r="V669">
        <v>81793.8</v>
      </c>
      <c r="W669">
        <v>718</v>
      </c>
      <c r="X669">
        <v>82511.8</v>
      </c>
    </row>
    <row r="670" spans="1:24" x14ac:dyDescent="0.25">
      <c r="A670" t="s">
        <v>1465</v>
      </c>
      <c r="B670" t="s">
        <v>1927</v>
      </c>
      <c r="C670" t="s">
        <v>1928</v>
      </c>
      <c r="D670" t="s">
        <v>1834</v>
      </c>
      <c r="E670">
        <v>44441</v>
      </c>
      <c r="F670" t="s">
        <v>1899</v>
      </c>
      <c r="G670" t="s">
        <v>39</v>
      </c>
      <c r="H670" t="s">
        <v>1887</v>
      </c>
      <c r="I670" t="s">
        <v>26</v>
      </c>
      <c r="J670" t="s">
        <v>55</v>
      </c>
      <c r="K670" t="s">
        <v>21</v>
      </c>
      <c r="L670" t="s">
        <v>22</v>
      </c>
      <c r="M670" t="s">
        <v>23</v>
      </c>
      <c r="N670">
        <v>42251</v>
      </c>
      <c r="O670">
        <v>15650</v>
      </c>
      <c r="P670">
        <v>30097.000000000004</v>
      </c>
      <c r="Q670">
        <v>14447.000000000004</v>
      </c>
      <c r="R670">
        <v>20</v>
      </c>
      <c r="S670">
        <v>601940.00000000012</v>
      </c>
      <c r="T670">
        <v>0.05</v>
      </c>
      <c r="U670">
        <v>30097.000000000007</v>
      </c>
      <c r="V670">
        <v>571843.00000000012</v>
      </c>
      <c r="W670">
        <v>718</v>
      </c>
      <c r="X670">
        <v>572561.00000000012</v>
      </c>
    </row>
    <row r="671" spans="1:24" x14ac:dyDescent="0.25">
      <c r="A671" t="s">
        <v>1466</v>
      </c>
      <c r="B671" t="s">
        <v>479</v>
      </c>
      <c r="C671" t="s">
        <v>480</v>
      </c>
      <c r="D671" t="s">
        <v>1834</v>
      </c>
      <c r="E671">
        <v>44442</v>
      </c>
      <c r="F671" t="s">
        <v>1899</v>
      </c>
      <c r="G671" t="s">
        <v>39</v>
      </c>
      <c r="H671" t="s">
        <v>1891</v>
      </c>
      <c r="I671" t="s">
        <v>19</v>
      </c>
      <c r="J671" t="s">
        <v>202</v>
      </c>
      <c r="K671" t="s">
        <v>28</v>
      </c>
      <c r="L671" t="s">
        <v>22</v>
      </c>
      <c r="M671" t="s">
        <v>23</v>
      </c>
      <c r="N671">
        <v>42254</v>
      </c>
      <c r="O671">
        <v>446</v>
      </c>
      <c r="P671">
        <v>1089</v>
      </c>
      <c r="Q671">
        <v>643</v>
      </c>
      <c r="R671">
        <v>3</v>
      </c>
      <c r="S671">
        <v>3267</v>
      </c>
      <c r="T671">
        <v>0.08</v>
      </c>
      <c r="U671">
        <v>261.36</v>
      </c>
      <c r="V671">
        <v>3005.64</v>
      </c>
      <c r="W671">
        <v>450</v>
      </c>
      <c r="X671">
        <v>3455.64</v>
      </c>
    </row>
    <row r="672" spans="1:24" x14ac:dyDescent="0.25">
      <c r="A672" t="s">
        <v>1467</v>
      </c>
      <c r="B672" t="s">
        <v>1911</v>
      </c>
      <c r="C672" t="s">
        <v>54</v>
      </c>
      <c r="D672" t="s">
        <v>1882</v>
      </c>
      <c r="E672">
        <v>44443</v>
      </c>
      <c r="F672" t="s">
        <v>1882</v>
      </c>
      <c r="G672" t="s">
        <v>25</v>
      </c>
      <c r="H672" t="s">
        <v>1886</v>
      </c>
      <c r="I672" t="s">
        <v>26</v>
      </c>
      <c r="J672" t="s">
        <v>47</v>
      </c>
      <c r="K672" t="s">
        <v>21</v>
      </c>
      <c r="L672" t="s">
        <v>48</v>
      </c>
      <c r="M672" t="s">
        <v>49</v>
      </c>
      <c r="N672">
        <v>42253</v>
      </c>
      <c r="O672">
        <v>7500</v>
      </c>
      <c r="P672">
        <v>12097</v>
      </c>
      <c r="Q672">
        <v>4597</v>
      </c>
      <c r="R672">
        <v>46</v>
      </c>
      <c r="S672">
        <v>556462</v>
      </c>
      <c r="T672">
        <v>7.0000000000000007E-2</v>
      </c>
      <c r="U672">
        <v>38952.340000000004</v>
      </c>
      <c r="V672">
        <v>517509.66</v>
      </c>
      <c r="W672">
        <v>2630</v>
      </c>
      <c r="X672">
        <v>520139.66</v>
      </c>
    </row>
    <row r="673" spans="1:24" x14ac:dyDescent="0.25">
      <c r="A673" t="s">
        <v>1468</v>
      </c>
      <c r="B673" t="s">
        <v>346</v>
      </c>
      <c r="C673" t="s">
        <v>1810</v>
      </c>
      <c r="D673" t="s">
        <v>1856</v>
      </c>
      <c r="E673">
        <v>44445</v>
      </c>
      <c r="F673" t="s">
        <v>1856</v>
      </c>
      <c r="G673" t="s">
        <v>39</v>
      </c>
      <c r="H673" t="s">
        <v>1891</v>
      </c>
      <c r="I673" t="s">
        <v>51</v>
      </c>
      <c r="J673" t="s">
        <v>85</v>
      </c>
      <c r="K673" t="s">
        <v>21</v>
      </c>
      <c r="L673" t="s">
        <v>22</v>
      </c>
      <c r="M673" t="s">
        <v>23</v>
      </c>
      <c r="N673">
        <v>42254</v>
      </c>
      <c r="O673">
        <v>6059</v>
      </c>
      <c r="P673">
        <v>10098</v>
      </c>
      <c r="Q673">
        <v>4039</v>
      </c>
      <c r="R673">
        <v>44</v>
      </c>
      <c r="S673">
        <v>444312</v>
      </c>
      <c r="T673">
        <v>0.09</v>
      </c>
      <c r="U673">
        <v>39988.080000000002</v>
      </c>
      <c r="V673">
        <v>404323.92</v>
      </c>
      <c r="W673">
        <v>718</v>
      </c>
      <c r="X673">
        <v>405041.91999999998</v>
      </c>
    </row>
    <row r="674" spans="1:24" x14ac:dyDescent="0.25">
      <c r="A674" t="s">
        <v>1469</v>
      </c>
      <c r="B674" t="s">
        <v>225</v>
      </c>
      <c r="C674" t="s">
        <v>187</v>
      </c>
      <c r="D674" t="s">
        <v>1834</v>
      </c>
      <c r="E674">
        <v>44446</v>
      </c>
      <c r="F674" t="s">
        <v>1899</v>
      </c>
      <c r="G674" t="s">
        <v>34</v>
      </c>
      <c r="H674" t="s">
        <v>1887</v>
      </c>
      <c r="I674" t="s">
        <v>35</v>
      </c>
      <c r="J674" t="s">
        <v>245</v>
      </c>
      <c r="K674" t="s">
        <v>28</v>
      </c>
      <c r="L674" t="s">
        <v>45</v>
      </c>
      <c r="M674" t="s">
        <v>23</v>
      </c>
      <c r="N674">
        <v>42256</v>
      </c>
      <c r="O674">
        <v>479</v>
      </c>
      <c r="P674">
        <v>1197</v>
      </c>
      <c r="Q674">
        <v>718</v>
      </c>
      <c r="R674">
        <v>48</v>
      </c>
      <c r="S674">
        <v>57456</v>
      </c>
      <c r="T674">
        <v>0.02</v>
      </c>
      <c r="U674">
        <v>1149.1200000000001</v>
      </c>
      <c r="V674">
        <v>56306.879999999997</v>
      </c>
      <c r="W674">
        <v>581</v>
      </c>
      <c r="X674">
        <v>56887.88</v>
      </c>
    </row>
    <row r="675" spans="1:24" x14ac:dyDescent="0.25">
      <c r="A675" t="s">
        <v>1470</v>
      </c>
      <c r="B675" t="s">
        <v>290</v>
      </c>
      <c r="C675" t="s">
        <v>1859</v>
      </c>
      <c r="D675" t="s">
        <v>1834</v>
      </c>
      <c r="E675">
        <v>44447</v>
      </c>
      <c r="F675" t="s">
        <v>1899</v>
      </c>
      <c r="G675" t="s">
        <v>39</v>
      </c>
      <c r="H675" t="s">
        <v>1895</v>
      </c>
      <c r="I675" t="s">
        <v>35</v>
      </c>
      <c r="J675" t="s">
        <v>264</v>
      </c>
      <c r="K675" t="s">
        <v>28</v>
      </c>
      <c r="L675" t="s">
        <v>29</v>
      </c>
      <c r="M675" t="s">
        <v>23</v>
      </c>
      <c r="N675">
        <v>42257</v>
      </c>
      <c r="O675">
        <v>332</v>
      </c>
      <c r="P675">
        <v>518</v>
      </c>
      <c r="Q675">
        <v>186</v>
      </c>
      <c r="R675">
        <v>20</v>
      </c>
      <c r="S675">
        <v>10360</v>
      </c>
      <c r="T675">
        <v>0.06</v>
      </c>
      <c r="U675">
        <v>621.6</v>
      </c>
      <c r="V675">
        <v>9738.4</v>
      </c>
      <c r="W675">
        <v>204</v>
      </c>
      <c r="X675">
        <v>9942.4</v>
      </c>
    </row>
    <row r="676" spans="1:24" x14ac:dyDescent="0.25">
      <c r="A676" t="s">
        <v>1471</v>
      </c>
      <c r="B676" t="s">
        <v>235</v>
      </c>
      <c r="C676" t="s">
        <v>17</v>
      </c>
      <c r="D676" t="s">
        <v>1882</v>
      </c>
      <c r="E676">
        <v>44447</v>
      </c>
      <c r="F676" t="s">
        <v>1882</v>
      </c>
      <c r="G676" t="s">
        <v>34</v>
      </c>
      <c r="H676" t="s">
        <v>1886</v>
      </c>
      <c r="I676" t="s">
        <v>35</v>
      </c>
      <c r="J676" t="s">
        <v>121</v>
      </c>
      <c r="K676" t="s">
        <v>28</v>
      </c>
      <c r="L676" t="s">
        <v>29</v>
      </c>
      <c r="M676" t="s">
        <v>23</v>
      </c>
      <c r="N676">
        <v>42257</v>
      </c>
      <c r="O676">
        <v>24</v>
      </c>
      <c r="P676">
        <v>126</v>
      </c>
      <c r="Q676">
        <v>102</v>
      </c>
      <c r="R676">
        <v>31</v>
      </c>
      <c r="S676">
        <v>3906</v>
      </c>
      <c r="T676">
        <v>0.06</v>
      </c>
      <c r="U676">
        <v>234.35999999999999</v>
      </c>
      <c r="V676">
        <v>3671.64</v>
      </c>
      <c r="W676">
        <v>70</v>
      </c>
      <c r="X676">
        <v>3741.64</v>
      </c>
    </row>
    <row r="677" spans="1:24" x14ac:dyDescent="0.25">
      <c r="A677" t="s">
        <v>1472</v>
      </c>
      <c r="B677" t="s">
        <v>64</v>
      </c>
      <c r="C677" t="s">
        <v>65</v>
      </c>
      <c r="D677" t="s">
        <v>1834</v>
      </c>
      <c r="E677">
        <v>44449</v>
      </c>
      <c r="F677" t="s">
        <v>1899</v>
      </c>
      <c r="G677" t="s">
        <v>39</v>
      </c>
      <c r="H677" t="s">
        <v>1894</v>
      </c>
      <c r="I677" t="s">
        <v>51</v>
      </c>
      <c r="J677" t="s">
        <v>279</v>
      </c>
      <c r="K677" t="s">
        <v>28</v>
      </c>
      <c r="L677" t="s">
        <v>22</v>
      </c>
      <c r="M677" t="s">
        <v>69</v>
      </c>
      <c r="N677">
        <v>42258</v>
      </c>
      <c r="O677">
        <v>225</v>
      </c>
      <c r="P677">
        <v>369</v>
      </c>
      <c r="Q677">
        <v>144</v>
      </c>
      <c r="R677">
        <v>23</v>
      </c>
      <c r="S677">
        <v>8487</v>
      </c>
      <c r="T677">
        <v>0.02</v>
      </c>
      <c r="U677">
        <v>169.74</v>
      </c>
      <c r="V677">
        <v>8317.26</v>
      </c>
      <c r="W677">
        <v>250</v>
      </c>
      <c r="X677">
        <v>8567.26</v>
      </c>
    </row>
    <row r="678" spans="1:24" x14ac:dyDescent="0.25">
      <c r="A678" t="s">
        <v>1473</v>
      </c>
      <c r="B678" t="s">
        <v>170</v>
      </c>
      <c r="C678" t="s">
        <v>80</v>
      </c>
      <c r="D678" t="s">
        <v>1834</v>
      </c>
      <c r="E678">
        <v>44450</v>
      </c>
      <c r="F678" t="s">
        <v>1899</v>
      </c>
      <c r="G678" t="s">
        <v>25</v>
      </c>
      <c r="H678" t="s">
        <v>1888</v>
      </c>
      <c r="I678" t="s">
        <v>40</v>
      </c>
      <c r="J678" t="s">
        <v>255</v>
      </c>
      <c r="K678" t="s">
        <v>28</v>
      </c>
      <c r="L678" t="s">
        <v>29</v>
      </c>
      <c r="M678" t="s">
        <v>69</v>
      </c>
      <c r="N678">
        <v>42258</v>
      </c>
      <c r="O678">
        <v>176</v>
      </c>
      <c r="P678">
        <v>294</v>
      </c>
      <c r="Q678">
        <v>118</v>
      </c>
      <c r="R678">
        <v>47</v>
      </c>
      <c r="S678">
        <v>13818</v>
      </c>
      <c r="T678">
        <v>0.04</v>
      </c>
      <c r="U678">
        <v>552.72</v>
      </c>
      <c r="V678">
        <v>13265.28</v>
      </c>
      <c r="W678">
        <v>81</v>
      </c>
      <c r="X678">
        <v>13346.28</v>
      </c>
    </row>
    <row r="679" spans="1:24" x14ac:dyDescent="0.25">
      <c r="A679" t="s">
        <v>1474</v>
      </c>
      <c r="B679" t="s">
        <v>477</v>
      </c>
      <c r="C679" t="s">
        <v>1866</v>
      </c>
      <c r="D679" t="s">
        <v>1882</v>
      </c>
      <c r="E679">
        <v>44451</v>
      </c>
      <c r="F679" t="s">
        <v>1882</v>
      </c>
      <c r="G679" t="s">
        <v>34</v>
      </c>
      <c r="H679" t="s">
        <v>1886</v>
      </c>
      <c r="I679" t="s">
        <v>40</v>
      </c>
      <c r="J679" t="s">
        <v>151</v>
      </c>
      <c r="K679" t="s">
        <v>28</v>
      </c>
      <c r="L679" t="s">
        <v>29</v>
      </c>
      <c r="M679" t="s">
        <v>23</v>
      </c>
      <c r="N679">
        <v>42260</v>
      </c>
      <c r="O679">
        <v>87</v>
      </c>
      <c r="P679">
        <v>181</v>
      </c>
      <c r="Q679">
        <v>94</v>
      </c>
      <c r="R679">
        <v>6</v>
      </c>
      <c r="S679">
        <v>1086</v>
      </c>
      <c r="T679">
        <v>7.0000000000000007E-2</v>
      </c>
      <c r="U679">
        <v>76.02000000000001</v>
      </c>
      <c r="V679">
        <v>1009.98</v>
      </c>
      <c r="W679">
        <v>75</v>
      </c>
      <c r="X679">
        <v>1084.98</v>
      </c>
    </row>
    <row r="680" spans="1:24" x14ac:dyDescent="0.25">
      <c r="A680" t="s">
        <v>1475</v>
      </c>
      <c r="B680" t="s">
        <v>476</v>
      </c>
      <c r="C680" t="s">
        <v>1844</v>
      </c>
      <c r="D680" t="s">
        <v>1834</v>
      </c>
      <c r="E680">
        <v>44454</v>
      </c>
      <c r="F680" t="s">
        <v>1899</v>
      </c>
      <c r="G680" t="s">
        <v>39</v>
      </c>
      <c r="H680" t="s">
        <v>1891</v>
      </c>
      <c r="I680" t="s">
        <v>51</v>
      </c>
      <c r="J680" t="s">
        <v>27</v>
      </c>
      <c r="K680" t="s">
        <v>28</v>
      </c>
      <c r="L680" t="s">
        <v>29</v>
      </c>
      <c r="M680" t="s">
        <v>23</v>
      </c>
      <c r="N680">
        <v>42264</v>
      </c>
      <c r="O680">
        <v>93</v>
      </c>
      <c r="P680">
        <v>148</v>
      </c>
      <c r="Q680">
        <v>55</v>
      </c>
      <c r="R680">
        <v>1</v>
      </c>
      <c r="S680">
        <v>148</v>
      </c>
      <c r="T680">
        <v>0.01</v>
      </c>
      <c r="U680">
        <v>1.48</v>
      </c>
      <c r="V680">
        <v>146.52000000000001</v>
      </c>
      <c r="W680">
        <v>70</v>
      </c>
      <c r="X680">
        <v>216.52</v>
      </c>
    </row>
    <row r="681" spans="1:24" x14ac:dyDescent="0.25">
      <c r="A681" t="s">
        <v>1476</v>
      </c>
      <c r="B681" t="s">
        <v>474</v>
      </c>
      <c r="C681" t="s">
        <v>87</v>
      </c>
      <c r="D681" t="s">
        <v>1834</v>
      </c>
      <c r="E681">
        <v>44455</v>
      </c>
      <c r="F681" t="s">
        <v>1899</v>
      </c>
      <c r="G681" t="s">
        <v>39</v>
      </c>
      <c r="H681" t="s">
        <v>1892</v>
      </c>
      <c r="I681" t="s">
        <v>19</v>
      </c>
      <c r="J681" t="s">
        <v>475</v>
      </c>
      <c r="K681" t="s">
        <v>28</v>
      </c>
      <c r="L681" t="s">
        <v>45</v>
      </c>
      <c r="M681" t="s">
        <v>69</v>
      </c>
      <c r="N681">
        <v>42268</v>
      </c>
      <c r="O681">
        <v>351</v>
      </c>
      <c r="P681">
        <v>857</v>
      </c>
      <c r="Q681">
        <v>506</v>
      </c>
      <c r="R681">
        <v>49</v>
      </c>
      <c r="S681">
        <v>41993</v>
      </c>
      <c r="T681">
        <v>0.01</v>
      </c>
      <c r="U681">
        <v>419.93</v>
      </c>
      <c r="V681">
        <v>41573.07</v>
      </c>
      <c r="W681">
        <v>614</v>
      </c>
      <c r="X681">
        <v>42187.07</v>
      </c>
    </row>
    <row r="682" spans="1:24" x14ac:dyDescent="0.25">
      <c r="A682" t="s">
        <v>1477</v>
      </c>
      <c r="B682" t="s">
        <v>225</v>
      </c>
      <c r="C682" t="s">
        <v>187</v>
      </c>
      <c r="D682" t="s">
        <v>1834</v>
      </c>
      <c r="E682">
        <v>44456</v>
      </c>
      <c r="F682" t="s">
        <v>1899</v>
      </c>
      <c r="G682" t="s">
        <v>34</v>
      </c>
      <c r="H682" t="s">
        <v>1887</v>
      </c>
      <c r="I682" t="s">
        <v>40</v>
      </c>
      <c r="J682" t="s">
        <v>125</v>
      </c>
      <c r="K682" t="s">
        <v>28</v>
      </c>
      <c r="L682" t="s">
        <v>29</v>
      </c>
      <c r="M682" t="s">
        <v>23</v>
      </c>
      <c r="N682">
        <v>42264</v>
      </c>
      <c r="O682">
        <v>182</v>
      </c>
      <c r="P682">
        <v>298</v>
      </c>
      <c r="Q682">
        <v>116</v>
      </c>
      <c r="R682">
        <v>3</v>
      </c>
      <c r="S682">
        <v>894</v>
      </c>
      <c r="T682">
        <v>0.04</v>
      </c>
      <c r="U682">
        <v>35.76</v>
      </c>
      <c r="V682">
        <v>858.24</v>
      </c>
      <c r="W682">
        <v>158</v>
      </c>
      <c r="X682">
        <v>1016.24</v>
      </c>
    </row>
    <row r="683" spans="1:24" x14ac:dyDescent="0.25">
      <c r="A683" t="s">
        <v>1478</v>
      </c>
      <c r="B683" t="s">
        <v>473</v>
      </c>
      <c r="C683" t="s">
        <v>1883</v>
      </c>
      <c r="D683" t="s">
        <v>1882</v>
      </c>
      <c r="E683">
        <v>44464</v>
      </c>
      <c r="F683" t="s">
        <v>1882</v>
      </c>
      <c r="G683" t="s">
        <v>18</v>
      </c>
      <c r="H683" t="s">
        <v>1886</v>
      </c>
      <c r="I683" t="s">
        <v>40</v>
      </c>
      <c r="J683" t="s">
        <v>32</v>
      </c>
      <c r="K683" t="s">
        <v>28</v>
      </c>
      <c r="L683" t="s">
        <v>22</v>
      </c>
      <c r="M683" t="s">
        <v>23</v>
      </c>
      <c r="N683">
        <v>42273</v>
      </c>
      <c r="O683">
        <v>1364</v>
      </c>
      <c r="P683">
        <v>2098</v>
      </c>
      <c r="Q683">
        <v>734</v>
      </c>
      <c r="R683">
        <v>10</v>
      </c>
      <c r="S683">
        <v>20980</v>
      </c>
      <c r="T683">
        <v>0.06</v>
      </c>
      <c r="U683">
        <v>1258.8</v>
      </c>
      <c r="V683">
        <v>19721.2</v>
      </c>
      <c r="W683">
        <v>149</v>
      </c>
      <c r="X683">
        <v>19870.2</v>
      </c>
    </row>
    <row r="684" spans="1:24" x14ac:dyDescent="0.25">
      <c r="A684" t="s">
        <v>1479</v>
      </c>
      <c r="B684" t="s">
        <v>196</v>
      </c>
      <c r="C684" t="s">
        <v>1935</v>
      </c>
      <c r="D684" t="s">
        <v>1882</v>
      </c>
      <c r="E684">
        <v>44464</v>
      </c>
      <c r="F684" t="s">
        <v>1882</v>
      </c>
      <c r="G684" t="s">
        <v>39</v>
      </c>
      <c r="H684" t="s">
        <v>1886</v>
      </c>
      <c r="I684" t="s">
        <v>51</v>
      </c>
      <c r="J684" t="s">
        <v>345</v>
      </c>
      <c r="K684" t="s">
        <v>28</v>
      </c>
      <c r="L684" t="s">
        <v>22</v>
      </c>
      <c r="M684" t="s">
        <v>23</v>
      </c>
      <c r="N684">
        <v>42274</v>
      </c>
      <c r="O684">
        <v>218.00000000000003</v>
      </c>
      <c r="P684">
        <v>352</v>
      </c>
      <c r="Q684">
        <v>133.99999999999997</v>
      </c>
      <c r="R684">
        <v>13</v>
      </c>
      <c r="S684">
        <v>4576</v>
      </c>
      <c r="T684">
        <v>0.08</v>
      </c>
      <c r="U684">
        <v>366.08</v>
      </c>
      <c r="V684">
        <v>4209.92</v>
      </c>
      <c r="W684">
        <v>683</v>
      </c>
      <c r="X684">
        <v>4892.92</v>
      </c>
    </row>
    <row r="685" spans="1:24" x14ac:dyDescent="0.25">
      <c r="A685" t="s">
        <v>1480</v>
      </c>
      <c r="B685" t="s">
        <v>472</v>
      </c>
      <c r="C685" t="s">
        <v>1846</v>
      </c>
      <c r="D685" t="s">
        <v>1834</v>
      </c>
      <c r="E685">
        <v>44465</v>
      </c>
      <c r="F685" t="s">
        <v>1899</v>
      </c>
      <c r="G685" t="s">
        <v>39</v>
      </c>
      <c r="H685" t="s">
        <v>1892</v>
      </c>
      <c r="I685" t="s">
        <v>35</v>
      </c>
      <c r="J685" t="s">
        <v>148</v>
      </c>
      <c r="K685" t="s">
        <v>28</v>
      </c>
      <c r="L685" t="s">
        <v>22</v>
      </c>
      <c r="M685" t="s">
        <v>23</v>
      </c>
      <c r="N685">
        <v>42275</v>
      </c>
      <c r="O685">
        <v>340</v>
      </c>
      <c r="P685">
        <v>540</v>
      </c>
      <c r="Q685">
        <v>200</v>
      </c>
      <c r="R685">
        <v>10</v>
      </c>
      <c r="S685">
        <v>5400</v>
      </c>
      <c r="T685">
        <v>0.04</v>
      </c>
      <c r="U685">
        <v>216</v>
      </c>
      <c r="V685">
        <v>5184</v>
      </c>
      <c r="W685">
        <v>778</v>
      </c>
      <c r="X685">
        <v>5962</v>
      </c>
    </row>
    <row r="686" spans="1:24" x14ac:dyDescent="0.25">
      <c r="A686" t="s">
        <v>1481</v>
      </c>
      <c r="B686" t="s">
        <v>470</v>
      </c>
      <c r="C686" t="s">
        <v>1877</v>
      </c>
      <c r="D686" t="s">
        <v>1834</v>
      </c>
      <c r="E686">
        <v>44466</v>
      </c>
      <c r="F686" t="s">
        <v>1899</v>
      </c>
      <c r="G686" t="s">
        <v>34</v>
      </c>
      <c r="H686" t="s">
        <v>1892</v>
      </c>
      <c r="I686" t="s">
        <v>40</v>
      </c>
      <c r="J686" t="s">
        <v>386</v>
      </c>
      <c r="K686" t="s">
        <v>28</v>
      </c>
      <c r="L686" t="s">
        <v>22</v>
      </c>
      <c r="M686" t="s">
        <v>23</v>
      </c>
      <c r="N686">
        <v>42276</v>
      </c>
      <c r="O686">
        <v>1239</v>
      </c>
      <c r="P686">
        <v>1998</v>
      </c>
      <c r="Q686">
        <v>759</v>
      </c>
      <c r="R686">
        <v>20</v>
      </c>
      <c r="S686">
        <v>39960</v>
      </c>
      <c r="T686">
        <v>0.05</v>
      </c>
      <c r="U686">
        <v>1998</v>
      </c>
      <c r="V686">
        <v>37962</v>
      </c>
      <c r="W686">
        <v>577</v>
      </c>
      <c r="X686">
        <v>38539</v>
      </c>
    </row>
    <row r="687" spans="1:24" x14ac:dyDescent="0.25">
      <c r="A687" t="s">
        <v>1482</v>
      </c>
      <c r="B687" t="s">
        <v>471</v>
      </c>
      <c r="C687" t="s">
        <v>1914</v>
      </c>
      <c r="D687" t="s">
        <v>1882</v>
      </c>
      <c r="E687">
        <v>44466</v>
      </c>
      <c r="F687" t="s">
        <v>1882</v>
      </c>
      <c r="G687" t="s">
        <v>39</v>
      </c>
      <c r="H687" t="s">
        <v>1885</v>
      </c>
      <c r="I687" t="s">
        <v>19</v>
      </c>
      <c r="J687" t="s">
        <v>386</v>
      </c>
      <c r="K687" t="s">
        <v>28</v>
      </c>
      <c r="L687" t="s">
        <v>22</v>
      </c>
      <c r="M687" t="s">
        <v>23</v>
      </c>
      <c r="N687">
        <v>42274</v>
      </c>
      <c r="O687">
        <v>1239</v>
      </c>
      <c r="P687">
        <v>1998</v>
      </c>
      <c r="Q687">
        <v>759</v>
      </c>
      <c r="R687">
        <v>34</v>
      </c>
      <c r="S687">
        <v>67932</v>
      </c>
      <c r="T687">
        <v>0.06</v>
      </c>
      <c r="U687">
        <v>4075.92</v>
      </c>
      <c r="V687">
        <v>63856.08</v>
      </c>
      <c r="W687">
        <v>577</v>
      </c>
      <c r="X687">
        <v>64433.08</v>
      </c>
    </row>
    <row r="688" spans="1:24" x14ac:dyDescent="0.25">
      <c r="A688" t="s">
        <v>1483</v>
      </c>
      <c r="B688" t="s">
        <v>419</v>
      </c>
      <c r="C688" t="s">
        <v>1838</v>
      </c>
      <c r="D688" t="s">
        <v>1834</v>
      </c>
      <c r="E688">
        <v>44467</v>
      </c>
      <c r="F688" t="s">
        <v>1899</v>
      </c>
      <c r="G688" t="s">
        <v>18</v>
      </c>
      <c r="H688" t="s">
        <v>1892</v>
      </c>
      <c r="I688" t="s">
        <v>40</v>
      </c>
      <c r="J688" t="s">
        <v>41</v>
      </c>
      <c r="K688" t="s">
        <v>28</v>
      </c>
      <c r="L688" t="s">
        <v>29</v>
      </c>
      <c r="M688" t="s">
        <v>23</v>
      </c>
      <c r="N688">
        <v>42277</v>
      </c>
      <c r="O688">
        <v>375</v>
      </c>
      <c r="P688">
        <v>708</v>
      </c>
      <c r="Q688">
        <v>333</v>
      </c>
      <c r="R688">
        <v>37</v>
      </c>
      <c r="S688">
        <v>26196</v>
      </c>
      <c r="T688">
        <v>0.08</v>
      </c>
      <c r="U688">
        <v>2095.6799999999998</v>
      </c>
      <c r="V688">
        <v>24100.32</v>
      </c>
      <c r="W688">
        <v>235</v>
      </c>
      <c r="X688">
        <v>24335.32</v>
      </c>
    </row>
    <row r="689" spans="1:24" x14ac:dyDescent="0.25">
      <c r="A689" t="s">
        <v>1484</v>
      </c>
      <c r="B689" t="s">
        <v>449</v>
      </c>
      <c r="C689" t="s">
        <v>1883</v>
      </c>
      <c r="D689" t="s">
        <v>1882</v>
      </c>
      <c r="E689">
        <v>44468</v>
      </c>
      <c r="F689" t="s">
        <v>1882</v>
      </c>
      <c r="G689" t="s">
        <v>34</v>
      </c>
      <c r="H689" t="s">
        <v>1886</v>
      </c>
      <c r="I689" t="s">
        <v>26</v>
      </c>
      <c r="J689" t="s">
        <v>57</v>
      </c>
      <c r="K689" t="s">
        <v>28</v>
      </c>
      <c r="L689" t="s">
        <v>22</v>
      </c>
      <c r="M689" t="s">
        <v>69</v>
      </c>
      <c r="N689">
        <v>42277</v>
      </c>
      <c r="O689">
        <v>350</v>
      </c>
      <c r="P689">
        <v>574</v>
      </c>
      <c r="Q689">
        <v>224</v>
      </c>
      <c r="R689">
        <v>26</v>
      </c>
      <c r="S689">
        <v>14924</v>
      </c>
      <c r="T689">
        <v>0.03</v>
      </c>
      <c r="U689">
        <v>447.71999999999997</v>
      </c>
      <c r="V689">
        <v>14476.28</v>
      </c>
      <c r="W689">
        <v>501</v>
      </c>
      <c r="X689">
        <v>14977.28</v>
      </c>
    </row>
    <row r="690" spans="1:24" x14ac:dyDescent="0.25">
      <c r="A690" t="s">
        <v>1485</v>
      </c>
      <c r="B690" t="s">
        <v>469</v>
      </c>
      <c r="C690" t="s">
        <v>1916</v>
      </c>
      <c r="D690" t="s">
        <v>1834</v>
      </c>
      <c r="E690">
        <v>44470</v>
      </c>
      <c r="F690" t="s">
        <v>1899</v>
      </c>
      <c r="G690" t="s">
        <v>39</v>
      </c>
      <c r="H690" t="s">
        <v>1888</v>
      </c>
      <c r="I690" t="s">
        <v>19</v>
      </c>
      <c r="J690" t="s">
        <v>159</v>
      </c>
      <c r="K690" t="s">
        <v>28</v>
      </c>
      <c r="L690" t="s">
        <v>29</v>
      </c>
      <c r="M690" t="s">
        <v>23</v>
      </c>
      <c r="N690">
        <v>42287</v>
      </c>
      <c r="O690">
        <v>105</v>
      </c>
      <c r="P690">
        <v>195</v>
      </c>
      <c r="Q690">
        <v>90</v>
      </c>
      <c r="R690">
        <v>4</v>
      </c>
      <c r="S690">
        <v>780</v>
      </c>
      <c r="T690">
        <v>0.09</v>
      </c>
      <c r="U690">
        <v>70.2</v>
      </c>
      <c r="V690">
        <v>709.8</v>
      </c>
      <c r="W690">
        <v>163</v>
      </c>
      <c r="X690">
        <v>872.8</v>
      </c>
    </row>
    <row r="691" spans="1:24" x14ac:dyDescent="0.25">
      <c r="A691" t="s">
        <v>1486</v>
      </c>
      <c r="B691" t="s">
        <v>467</v>
      </c>
      <c r="C691" t="s">
        <v>87</v>
      </c>
      <c r="D691" t="s">
        <v>1834</v>
      </c>
      <c r="E691">
        <v>44478</v>
      </c>
      <c r="F691" t="s">
        <v>1899</v>
      </c>
      <c r="G691" t="s">
        <v>25</v>
      </c>
      <c r="H691" t="s">
        <v>1892</v>
      </c>
      <c r="I691" t="s">
        <v>35</v>
      </c>
      <c r="J691" t="s">
        <v>468</v>
      </c>
      <c r="K691" t="s">
        <v>21</v>
      </c>
      <c r="L691" t="s">
        <v>48</v>
      </c>
      <c r="M691" t="s">
        <v>49</v>
      </c>
      <c r="N691">
        <v>42288</v>
      </c>
      <c r="O691">
        <v>31561</v>
      </c>
      <c r="P691">
        <v>50097</v>
      </c>
      <c r="Q691">
        <v>18536</v>
      </c>
      <c r="R691">
        <v>25</v>
      </c>
      <c r="S691">
        <v>1252425</v>
      </c>
      <c r="T691">
        <v>0.02</v>
      </c>
      <c r="U691">
        <v>25048.5</v>
      </c>
      <c r="V691">
        <v>1227376.5</v>
      </c>
      <c r="W691">
        <v>6930</v>
      </c>
      <c r="X691">
        <v>1234306.5</v>
      </c>
    </row>
    <row r="692" spans="1:24" x14ac:dyDescent="0.25">
      <c r="A692" t="s">
        <v>1487</v>
      </c>
      <c r="B692" t="s">
        <v>453</v>
      </c>
      <c r="C692" t="s">
        <v>1943</v>
      </c>
      <c r="D692" t="s">
        <v>1834</v>
      </c>
      <c r="E692">
        <v>44481</v>
      </c>
      <c r="F692" t="s">
        <v>1899</v>
      </c>
      <c r="G692" t="s">
        <v>39</v>
      </c>
      <c r="H692" t="s">
        <v>1895</v>
      </c>
      <c r="I692" t="s">
        <v>35</v>
      </c>
      <c r="J692" t="s">
        <v>92</v>
      </c>
      <c r="K692" t="s">
        <v>28</v>
      </c>
      <c r="L692" t="s">
        <v>22</v>
      </c>
      <c r="M692" t="s">
        <v>23</v>
      </c>
      <c r="N692">
        <v>42291</v>
      </c>
      <c r="O692">
        <v>118</v>
      </c>
      <c r="P692">
        <v>188</v>
      </c>
      <c r="Q692">
        <v>70</v>
      </c>
      <c r="R692">
        <v>29</v>
      </c>
      <c r="S692">
        <v>5452</v>
      </c>
      <c r="T692">
        <v>0.1</v>
      </c>
      <c r="U692">
        <v>545.20000000000005</v>
      </c>
      <c r="V692">
        <v>4906.8</v>
      </c>
      <c r="W692">
        <v>149</v>
      </c>
      <c r="X692">
        <v>5055.8</v>
      </c>
    </row>
    <row r="693" spans="1:24" x14ac:dyDescent="0.25">
      <c r="A693" t="s">
        <v>1488</v>
      </c>
      <c r="B693" t="s">
        <v>465</v>
      </c>
      <c r="C693" t="s">
        <v>466</v>
      </c>
      <c r="D693" t="s">
        <v>1834</v>
      </c>
      <c r="E693">
        <v>44482</v>
      </c>
      <c r="F693" t="s">
        <v>1899</v>
      </c>
      <c r="G693" t="s">
        <v>34</v>
      </c>
      <c r="H693" t="s">
        <v>1897</v>
      </c>
      <c r="I693" t="s">
        <v>19</v>
      </c>
      <c r="J693" t="s">
        <v>145</v>
      </c>
      <c r="K693" t="s">
        <v>21</v>
      </c>
      <c r="L693" t="s">
        <v>48</v>
      </c>
      <c r="M693" t="s">
        <v>49</v>
      </c>
      <c r="N693">
        <v>42292</v>
      </c>
      <c r="O693">
        <v>27899</v>
      </c>
      <c r="P693">
        <v>44999</v>
      </c>
      <c r="Q693">
        <v>17100</v>
      </c>
      <c r="R693">
        <v>47</v>
      </c>
      <c r="S693">
        <v>2114953</v>
      </c>
      <c r="T693">
        <v>0.02</v>
      </c>
      <c r="U693">
        <v>42299.06</v>
      </c>
      <c r="V693">
        <v>2072653.94</v>
      </c>
      <c r="W693">
        <v>4900</v>
      </c>
      <c r="X693">
        <v>2077553.94</v>
      </c>
    </row>
    <row r="694" spans="1:24" x14ac:dyDescent="0.25">
      <c r="A694" t="s">
        <v>1489</v>
      </c>
      <c r="B694" t="s">
        <v>462</v>
      </c>
      <c r="C694" t="s">
        <v>1878</v>
      </c>
      <c r="D694" t="s">
        <v>1882</v>
      </c>
      <c r="E694">
        <v>44484</v>
      </c>
      <c r="F694" t="s">
        <v>1882</v>
      </c>
      <c r="G694" t="s">
        <v>34</v>
      </c>
      <c r="H694" t="s">
        <v>1886</v>
      </c>
      <c r="I694" t="s">
        <v>51</v>
      </c>
      <c r="J694" t="s">
        <v>148</v>
      </c>
      <c r="K694" t="s">
        <v>28</v>
      </c>
      <c r="L694" t="s">
        <v>22</v>
      </c>
      <c r="M694" t="s">
        <v>23</v>
      </c>
      <c r="N694">
        <v>42293</v>
      </c>
      <c r="O694">
        <v>340</v>
      </c>
      <c r="P694">
        <v>540</v>
      </c>
      <c r="Q694">
        <v>200</v>
      </c>
      <c r="R694">
        <v>8</v>
      </c>
      <c r="S694">
        <v>4320</v>
      </c>
      <c r="T694">
        <v>0</v>
      </c>
      <c r="U694">
        <v>0</v>
      </c>
      <c r="V694">
        <v>4320</v>
      </c>
      <c r="W694">
        <v>778</v>
      </c>
      <c r="X694">
        <v>5098</v>
      </c>
    </row>
    <row r="695" spans="1:24" x14ac:dyDescent="0.25">
      <c r="A695" t="s">
        <v>1490</v>
      </c>
      <c r="B695" t="s">
        <v>333</v>
      </c>
      <c r="C695" t="s">
        <v>80</v>
      </c>
      <c r="D695" t="s">
        <v>1834</v>
      </c>
      <c r="E695">
        <v>44489</v>
      </c>
      <c r="F695" t="s">
        <v>1899</v>
      </c>
      <c r="G695" t="s">
        <v>18</v>
      </c>
      <c r="H695" t="s">
        <v>1888</v>
      </c>
      <c r="I695" t="s">
        <v>19</v>
      </c>
      <c r="J695" t="s">
        <v>411</v>
      </c>
      <c r="K695" t="s">
        <v>28</v>
      </c>
      <c r="L695" t="s">
        <v>22</v>
      </c>
      <c r="M695" t="s">
        <v>23</v>
      </c>
      <c r="N695">
        <v>42301</v>
      </c>
      <c r="O695">
        <v>119</v>
      </c>
      <c r="P695">
        <v>198</v>
      </c>
      <c r="Q695">
        <v>79</v>
      </c>
      <c r="R695">
        <v>4</v>
      </c>
      <c r="S695">
        <v>792</v>
      </c>
      <c r="T695">
        <v>0.08</v>
      </c>
      <c r="U695">
        <v>63.36</v>
      </c>
      <c r="V695">
        <v>728.64</v>
      </c>
      <c r="W695">
        <v>476.99999999999994</v>
      </c>
      <c r="X695">
        <v>1205.6399999999999</v>
      </c>
    </row>
    <row r="696" spans="1:24" x14ac:dyDescent="0.25">
      <c r="A696" t="s">
        <v>1491</v>
      </c>
      <c r="B696" t="s">
        <v>460</v>
      </c>
      <c r="C696" t="s">
        <v>1918</v>
      </c>
      <c r="D696" t="s">
        <v>1834</v>
      </c>
      <c r="E696">
        <v>44490</v>
      </c>
      <c r="F696" t="s">
        <v>1899</v>
      </c>
      <c r="G696" t="s">
        <v>18</v>
      </c>
      <c r="H696" t="s">
        <v>1893</v>
      </c>
      <c r="I696" t="s">
        <v>26</v>
      </c>
      <c r="J696" t="s">
        <v>461</v>
      </c>
      <c r="K696" t="s">
        <v>28</v>
      </c>
      <c r="L696" t="s">
        <v>29</v>
      </c>
      <c r="M696" t="s">
        <v>69</v>
      </c>
      <c r="N696">
        <v>42300</v>
      </c>
      <c r="O696">
        <v>213</v>
      </c>
      <c r="P696">
        <v>349</v>
      </c>
      <c r="Q696">
        <v>136</v>
      </c>
      <c r="R696">
        <v>3</v>
      </c>
      <c r="S696">
        <v>1047</v>
      </c>
      <c r="T696">
        <v>0.01</v>
      </c>
      <c r="U696">
        <v>10.47</v>
      </c>
      <c r="V696">
        <v>1036.53</v>
      </c>
      <c r="W696">
        <v>76</v>
      </c>
      <c r="X696">
        <v>1112.53</v>
      </c>
    </row>
    <row r="697" spans="1:24" x14ac:dyDescent="0.25">
      <c r="A697" t="s">
        <v>1492</v>
      </c>
      <c r="B697" t="s">
        <v>285</v>
      </c>
      <c r="C697" t="s">
        <v>286</v>
      </c>
      <c r="D697" t="s">
        <v>1834</v>
      </c>
      <c r="E697">
        <v>44490</v>
      </c>
      <c r="F697" t="s">
        <v>1899</v>
      </c>
      <c r="G697" t="s">
        <v>39</v>
      </c>
      <c r="H697" t="s">
        <v>1887</v>
      </c>
      <c r="I697" t="s">
        <v>35</v>
      </c>
      <c r="J697" t="s">
        <v>92</v>
      </c>
      <c r="K697" t="s">
        <v>28</v>
      </c>
      <c r="L697" t="s">
        <v>22</v>
      </c>
      <c r="M697" t="s">
        <v>23</v>
      </c>
      <c r="N697">
        <v>42300</v>
      </c>
      <c r="O697">
        <v>118</v>
      </c>
      <c r="P697">
        <v>188</v>
      </c>
      <c r="Q697">
        <v>70</v>
      </c>
      <c r="R697">
        <v>6</v>
      </c>
      <c r="S697">
        <v>1128</v>
      </c>
      <c r="T697">
        <v>7.0000000000000007E-2</v>
      </c>
      <c r="U697">
        <v>78.960000000000008</v>
      </c>
      <c r="V697">
        <v>1049.04</v>
      </c>
      <c r="W697">
        <v>149</v>
      </c>
      <c r="X697">
        <v>1198.04</v>
      </c>
    </row>
    <row r="698" spans="1:24" x14ac:dyDescent="0.25">
      <c r="A698" t="s">
        <v>1493</v>
      </c>
      <c r="B698" t="s">
        <v>459</v>
      </c>
      <c r="C698" t="s">
        <v>1859</v>
      </c>
      <c r="D698" t="s">
        <v>1882</v>
      </c>
      <c r="E698">
        <v>44493</v>
      </c>
      <c r="F698" t="s">
        <v>1882</v>
      </c>
      <c r="G698" t="s">
        <v>25</v>
      </c>
      <c r="H698" t="s">
        <v>1885</v>
      </c>
      <c r="I698" t="s">
        <v>51</v>
      </c>
      <c r="J698" t="s">
        <v>277</v>
      </c>
      <c r="K698" t="s">
        <v>28</v>
      </c>
      <c r="L698" t="s">
        <v>22</v>
      </c>
      <c r="M698" t="s">
        <v>23</v>
      </c>
      <c r="N698">
        <v>42303</v>
      </c>
      <c r="O698">
        <v>453</v>
      </c>
      <c r="P698">
        <v>730</v>
      </c>
      <c r="Q698">
        <v>277</v>
      </c>
      <c r="R698">
        <v>34</v>
      </c>
      <c r="S698">
        <v>24820</v>
      </c>
      <c r="T698">
        <v>0.03</v>
      </c>
      <c r="U698">
        <v>744.6</v>
      </c>
      <c r="V698">
        <v>24075.4</v>
      </c>
      <c r="W698">
        <v>772</v>
      </c>
      <c r="X698">
        <v>24847.4</v>
      </c>
    </row>
    <row r="699" spans="1:24" x14ac:dyDescent="0.25">
      <c r="A699" t="s">
        <v>1494</v>
      </c>
      <c r="B699" t="s">
        <v>446</v>
      </c>
      <c r="C699" t="s">
        <v>1904</v>
      </c>
      <c r="D699" t="s">
        <v>1834</v>
      </c>
      <c r="E699">
        <v>44493</v>
      </c>
      <c r="F699" t="s">
        <v>1899</v>
      </c>
      <c r="G699" t="s">
        <v>34</v>
      </c>
      <c r="H699" t="s">
        <v>1891</v>
      </c>
      <c r="I699" t="s">
        <v>35</v>
      </c>
      <c r="J699" t="s">
        <v>279</v>
      </c>
      <c r="K699" t="s">
        <v>28</v>
      </c>
      <c r="L699" t="s">
        <v>22</v>
      </c>
      <c r="M699" t="s">
        <v>23</v>
      </c>
      <c r="N699">
        <v>42303</v>
      </c>
      <c r="O699">
        <v>225</v>
      </c>
      <c r="P699">
        <v>369</v>
      </c>
      <c r="Q699">
        <v>144</v>
      </c>
      <c r="R699">
        <v>47</v>
      </c>
      <c r="S699">
        <v>17343</v>
      </c>
      <c r="T699">
        <v>0</v>
      </c>
      <c r="U699">
        <v>0</v>
      </c>
      <c r="V699">
        <v>17343</v>
      </c>
      <c r="W699">
        <v>250</v>
      </c>
      <c r="X699">
        <v>17593</v>
      </c>
    </row>
    <row r="700" spans="1:24" x14ac:dyDescent="0.25">
      <c r="A700" t="s">
        <v>1495</v>
      </c>
      <c r="B700" t="s">
        <v>457</v>
      </c>
      <c r="C700" t="s">
        <v>431</v>
      </c>
      <c r="D700" t="s">
        <v>1882</v>
      </c>
      <c r="E700">
        <v>44497</v>
      </c>
      <c r="F700" t="s">
        <v>1882</v>
      </c>
      <c r="G700" t="s">
        <v>39</v>
      </c>
      <c r="H700" t="s">
        <v>1885</v>
      </c>
      <c r="I700" t="s">
        <v>40</v>
      </c>
      <c r="J700" t="s">
        <v>458</v>
      </c>
      <c r="K700" t="s">
        <v>21</v>
      </c>
      <c r="L700" t="s">
        <v>66</v>
      </c>
      <c r="M700" t="s">
        <v>23</v>
      </c>
      <c r="N700">
        <v>42307</v>
      </c>
      <c r="O700">
        <v>792</v>
      </c>
      <c r="P700">
        <v>1299</v>
      </c>
      <c r="Q700">
        <v>507</v>
      </c>
      <c r="R700">
        <v>46</v>
      </c>
      <c r="S700">
        <v>59754</v>
      </c>
      <c r="T700">
        <v>0.01</v>
      </c>
      <c r="U700">
        <v>597.54</v>
      </c>
      <c r="V700">
        <v>59156.46</v>
      </c>
      <c r="W700">
        <v>944</v>
      </c>
      <c r="X700">
        <v>60100.46</v>
      </c>
    </row>
    <row r="701" spans="1:24" x14ac:dyDescent="0.25">
      <c r="A701" t="s">
        <v>1496</v>
      </c>
      <c r="B701" t="s">
        <v>454</v>
      </c>
      <c r="C701" t="s">
        <v>135</v>
      </c>
      <c r="D701" t="s">
        <v>1834</v>
      </c>
      <c r="E701">
        <v>44500</v>
      </c>
      <c r="F701" t="s">
        <v>1899</v>
      </c>
      <c r="G701" t="s">
        <v>18</v>
      </c>
      <c r="H701" t="s">
        <v>1895</v>
      </c>
      <c r="I701" t="s">
        <v>35</v>
      </c>
      <c r="J701" t="s">
        <v>1919</v>
      </c>
      <c r="K701" t="s">
        <v>28</v>
      </c>
      <c r="L701" t="s">
        <v>22</v>
      </c>
      <c r="M701" t="s">
        <v>23</v>
      </c>
      <c r="N701">
        <v>42308</v>
      </c>
      <c r="O701">
        <v>17883</v>
      </c>
      <c r="P701">
        <v>41588</v>
      </c>
      <c r="Q701">
        <v>23705</v>
      </c>
      <c r="R701">
        <v>21</v>
      </c>
      <c r="S701">
        <v>873348</v>
      </c>
      <c r="T701">
        <v>0.09</v>
      </c>
      <c r="U701">
        <v>78601.319999999992</v>
      </c>
      <c r="V701">
        <v>794746.68</v>
      </c>
      <c r="W701">
        <v>1137</v>
      </c>
      <c r="X701">
        <v>795883.68</v>
      </c>
    </row>
    <row r="702" spans="1:24" x14ac:dyDescent="0.25">
      <c r="A702" t="s">
        <v>1497</v>
      </c>
      <c r="B702" t="s">
        <v>455</v>
      </c>
      <c r="C702" t="s">
        <v>456</v>
      </c>
      <c r="D702" t="s">
        <v>1834</v>
      </c>
      <c r="E702">
        <v>44500</v>
      </c>
      <c r="F702" t="s">
        <v>1899</v>
      </c>
      <c r="G702" t="s">
        <v>39</v>
      </c>
      <c r="H702" t="s">
        <v>1894</v>
      </c>
      <c r="I702" t="s">
        <v>35</v>
      </c>
      <c r="J702" t="s">
        <v>55</v>
      </c>
      <c r="K702" t="s">
        <v>21</v>
      </c>
      <c r="L702" t="s">
        <v>22</v>
      </c>
      <c r="M702" t="s">
        <v>23</v>
      </c>
      <c r="N702">
        <v>42309</v>
      </c>
      <c r="O702">
        <v>15650</v>
      </c>
      <c r="P702">
        <v>30097.000000000004</v>
      </c>
      <c r="Q702">
        <v>14447.000000000004</v>
      </c>
      <c r="R702">
        <v>23</v>
      </c>
      <c r="S702">
        <v>692231.00000000012</v>
      </c>
      <c r="T702">
        <v>0.06</v>
      </c>
      <c r="U702">
        <v>41533.860000000008</v>
      </c>
      <c r="V702">
        <v>650697.14000000013</v>
      </c>
      <c r="W702">
        <v>718</v>
      </c>
      <c r="X702">
        <v>651415.14000000013</v>
      </c>
    </row>
    <row r="703" spans="1:24" x14ac:dyDescent="0.25">
      <c r="A703" t="s">
        <v>830</v>
      </c>
      <c r="B703" t="s">
        <v>453</v>
      </c>
      <c r="C703" t="s">
        <v>1943</v>
      </c>
      <c r="D703" t="s">
        <v>1834</v>
      </c>
      <c r="E703">
        <v>44501</v>
      </c>
      <c r="F703" t="s">
        <v>1899</v>
      </c>
      <c r="G703" t="s">
        <v>34</v>
      </c>
      <c r="H703" t="s">
        <v>1895</v>
      </c>
      <c r="I703" t="s">
        <v>19</v>
      </c>
      <c r="J703" t="s">
        <v>1912</v>
      </c>
      <c r="K703" t="s">
        <v>28</v>
      </c>
      <c r="L703" t="s">
        <v>29</v>
      </c>
      <c r="M703" t="s">
        <v>23</v>
      </c>
      <c r="N703">
        <v>42311</v>
      </c>
      <c r="O703">
        <v>239</v>
      </c>
      <c r="P703">
        <v>426</v>
      </c>
      <c r="Q703">
        <v>187</v>
      </c>
      <c r="R703">
        <v>47</v>
      </c>
      <c r="S703">
        <v>20022</v>
      </c>
      <c r="T703">
        <v>7.0000000000000007E-2</v>
      </c>
      <c r="U703">
        <v>1401.5400000000002</v>
      </c>
      <c r="V703">
        <v>18620.46</v>
      </c>
      <c r="W703">
        <v>120</v>
      </c>
      <c r="X703">
        <v>18740.46</v>
      </c>
    </row>
    <row r="704" spans="1:24" x14ac:dyDescent="0.25">
      <c r="A704" t="s">
        <v>831</v>
      </c>
      <c r="B704" t="s">
        <v>453</v>
      </c>
      <c r="C704" t="s">
        <v>1943</v>
      </c>
      <c r="D704" t="s">
        <v>1834</v>
      </c>
      <c r="E704">
        <v>44501</v>
      </c>
      <c r="F704" t="s">
        <v>1899</v>
      </c>
      <c r="G704" t="s">
        <v>34</v>
      </c>
      <c r="H704" t="s">
        <v>1895</v>
      </c>
      <c r="I704" t="s">
        <v>19</v>
      </c>
      <c r="J704" t="s">
        <v>192</v>
      </c>
      <c r="K704" t="s">
        <v>28</v>
      </c>
      <c r="L704" t="s">
        <v>29</v>
      </c>
      <c r="M704" t="s">
        <v>23</v>
      </c>
      <c r="N704">
        <v>42314</v>
      </c>
      <c r="O704">
        <v>130</v>
      </c>
      <c r="P704">
        <v>288</v>
      </c>
      <c r="Q704">
        <v>158</v>
      </c>
      <c r="R704">
        <v>17</v>
      </c>
      <c r="S704">
        <v>4896</v>
      </c>
      <c r="T704">
        <v>0.09</v>
      </c>
      <c r="U704">
        <v>440.64</v>
      </c>
      <c r="V704">
        <v>4455.3599999999997</v>
      </c>
      <c r="W704">
        <v>101</v>
      </c>
      <c r="X704">
        <v>4556.3599999999997</v>
      </c>
    </row>
    <row r="705" spans="1:24" x14ac:dyDescent="0.25">
      <c r="A705" t="s">
        <v>1498</v>
      </c>
      <c r="B705" t="s">
        <v>278</v>
      </c>
      <c r="C705" t="s">
        <v>1900</v>
      </c>
      <c r="D705" t="s">
        <v>1882</v>
      </c>
      <c r="E705">
        <v>44506</v>
      </c>
      <c r="F705" t="s">
        <v>1882</v>
      </c>
      <c r="G705" t="s">
        <v>39</v>
      </c>
      <c r="H705" t="s">
        <v>1886</v>
      </c>
      <c r="I705" t="s">
        <v>35</v>
      </c>
      <c r="J705" t="s">
        <v>240</v>
      </c>
      <c r="K705" t="s">
        <v>21</v>
      </c>
      <c r="L705" t="s">
        <v>22</v>
      </c>
      <c r="M705" t="s">
        <v>69</v>
      </c>
      <c r="N705">
        <v>42314</v>
      </c>
      <c r="O705">
        <v>1470</v>
      </c>
      <c r="P705">
        <v>2999</v>
      </c>
      <c r="Q705">
        <v>1529</v>
      </c>
      <c r="R705">
        <v>20</v>
      </c>
      <c r="S705">
        <v>59980</v>
      </c>
      <c r="T705">
        <v>0.04</v>
      </c>
      <c r="U705">
        <v>2399.2000000000003</v>
      </c>
      <c r="V705">
        <v>57580.800000000003</v>
      </c>
      <c r="W705">
        <v>550</v>
      </c>
      <c r="X705">
        <v>58130.8</v>
      </c>
    </row>
    <row r="706" spans="1:24" x14ac:dyDescent="0.25">
      <c r="A706" t="s">
        <v>1499</v>
      </c>
      <c r="B706" t="s">
        <v>452</v>
      </c>
      <c r="C706" t="s">
        <v>147</v>
      </c>
      <c r="D706" t="s">
        <v>1834</v>
      </c>
      <c r="E706">
        <v>44506</v>
      </c>
      <c r="F706" t="s">
        <v>1899</v>
      </c>
      <c r="G706" t="s">
        <v>34</v>
      </c>
      <c r="H706" t="s">
        <v>1895</v>
      </c>
      <c r="I706" t="s">
        <v>19</v>
      </c>
      <c r="J706" t="s">
        <v>228</v>
      </c>
      <c r="K706" t="s">
        <v>28</v>
      </c>
      <c r="L706" t="s">
        <v>22</v>
      </c>
      <c r="M706" t="s">
        <v>23</v>
      </c>
      <c r="N706">
        <v>42321</v>
      </c>
      <c r="O706">
        <v>5429</v>
      </c>
      <c r="P706">
        <v>9048</v>
      </c>
      <c r="Q706">
        <v>3619</v>
      </c>
      <c r="R706">
        <v>49</v>
      </c>
      <c r="S706">
        <v>443352</v>
      </c>
      <c r="T706">
        <v>0.05</v>
      </c>
      <c r="U706">
        <v>22167.600000000002</v>
      </c>
      <c r="V706">
        <v>421184.4</v>
      </c>
      <c r="W706">
        <v>1998.9999999999998</v>
      </c>
      <c r="X706">
        <v>423183.4</v>
      </c>
    </row>
    <row r="707" spans="1:24" x14ac:dyDescent="0.25">
      <c r="A707" t="s">
        <v>1500</v>
      </c>
      <c r="B707" t="s">
        <v>451</v>
      </c>
      <c r="C707" t="s">
        <v>17</v>
      </c>
      <c r="D707" t="s">
        <v>1882</v>
      </c>
      <c r="E707">
        <v>44507</v>
      </c>
      <c r="F707" t="s">
        <v>1882</v>
      </c>
      <c r="G707" t="s">
        <v>39</v>
      </c>
      <c r="H707" t="s">
        <v>1886</v>
      </c>
      <c r="I707" t="s">
        <v>51</v>
      </c>
      <c r="J707" t="s">
        <v>421</v>
      </c>
      <c r="K707" t="s">
        <v>28</v>
      </c>
      <c r="L707" t="s">
        <v>29</v>
      </c>
      <c r="M707" t="s">
        <v>23</v>
      </c>
      <c r="N707">
        <v>42316</v>
      </c>
      <c r="O707">
        <v>347</v>
      </c>
      <c r="P707">
        <v>668</v>
      </c>
      <c r="Q707">
        <v>321</v>
      </c>
      <c r="R707">
        <v>12</v>
      </c>
      <c r="S707">
        <v>8016</v>
      </c>
      <c r="T707">
        <v>0.06</v>
      </c>
      <c r="U707">
        <v>480.96</v>
      </c>
      <c r="V707">
        <v>7535.04</v>
      </c>
      <c r="W707">
        <v>150</v>
      </c>
      <c r="X707">
        <v>7685.04</v>
      </c>
    </row>
    <row r="708" spans="1:24" x14ac:dyDescent="0.25">
      <c r="A708" t="s">
        <v>1501</v>
      </c>
      <c r="B708" t="s">
        <v>450</v>
      </c>
      <c r="C708" t="s">
        <v>1930</v>
      </c>
      <c r="D708" t="s">
        <v>1834</v>
      </c>
      <c r="E708">
        <v>44510</v>
      </c>
      <c r="F708" t="s">
        <v>1899</v>
      </c>
      <c r="G708" t="s">
        <v>39</v>
      </c>
      <c r="H708" t="s">
        <v>1896</v>
      </c>
      <c r="I708" t="s">
        <v>19</v>
      </c>
      <c r="J708" t="s">
        <v>27</v>
      </c>
      <c r="K708" t="s">
        <v>28</v>
      </c>
      <c r="L708" t="s">
        <v>29</v>
      </c>
      <c r="M708" t="s">
        <v>23</v>
      </c>
      <c r="N708">
        <v>42322</v>
      </c>
      <c r="O708">
        <v>93</v>
      </c>
      <c r="P708">
        <v>148</v>
      </c>
      <c r="Q708">
        <v>55</v>
      </c>
      <c r="R708">
        <v>19</v>
      </c>
      <c r="S708">
        <v>2812</v>
      </c>
      <c r="T708">
        <v>0</v>
      </c>
      <c r="U708">
        <v>0</v>
      </c>
      <c r="V708">
        <v>2812</v>
      </c>
      <c r="W708">
        <v>70</v>
      </c>
      <c r="X708">
        <v>2882</v>
      </c>
    </row>
    <row r="709" spans="1:24" x14ac:dyDescent="0.25">
      <c r="A709" t="s">
        <v>1502</v>
      </c>
      <c r="B709" t="s">
        <v>219</v>
      </c>
      <c r="C709" t="s">
        <v>1800</v>
      </c>
      <c r="D709" t="s">
        <v>1856</v>
      </c>
      <c r="E709">
        <v>44510</v>
      </c>
      <c r="F709" t="s">
        <v>1856</v>
      </c>
      <c r="G709" t="s">
        <v>39</v>
      </c>
      <c r="H709" t="s">
        <v>1892</v>
      </c>
      <c r="I709" t="s">
        <v>26</v>
      </c>
      <c r="J709" t="s">
        <v>257</v>
      </c>
      <c r="K709" t="s">
        <v>28</v>
      </c>
      <c r="L709" t="s">
        <v>22</v>
      </c>
      <c r="M709" t="s">
        <v>23</v>
      </c>
      <c r="N709">
        <v>42318</v>
      </c>
      <c r="O709">
        <v>403</v>
      </c>
      <c r="P709">
        <v>938.00000000000011</v>
      </c>
      <c r="Q709">
        <v>535.00000000000011</v>
      </c>
      <c r="R709">
        <v>24</v>
      </c>
      <c r="S709">
        <v>22512.000000000004</v>
      </c>
      <c r="T709">
        <v>0.05</v>
      </c>
      <c r="U709">
        <v>1125.6000000000001</v>
      </c>
      <c r="V709">
        <v>21386.400000000005</v>
      </c>
      <c r="W709">
        <v>728</v>
      </c>
      <c r="X709">
        <v>22114.400000000005</v>
      </c>
    </row>
    <row r="710" spans="1:24" x14ac:dyDescent="0.25">
      <c r="A710" t="s">
        <v>1503</v>
      </c>
      <c r="B710" t="s">
        <v>109</v>
      </c>
      <c r="C710" t="s">
        <v>110</v>
      </c>
      <c r="D710" t="s">
        <v>1834</v>
      </c>
      <c r="E710">
        <v>44511</v>
      </c>
      <c r="F710" t="s">
        <v>1899</v>
      </c>
      <c r="G710" t="s">
        <v>18</v>
      </c>
      <c r="H710" t="s">
        <v>1896</v>
      </c>
      <c r="I710" t="s">
        <v>35</v>
      </c>
      <c r="J710" t="s">
        <v>37</v>
      </c>
      <c r="K710" t="s">
        <v>28</v>
      </c>
      <c r="L710" t="s">
        <v>22</v>
      </c>
      <c r="M710" t="s">
        <v>23</v>
      </c>
      <c r="N710">
        <v>42321</v>
      </c>
      <c r="O710">
        <v>159</v>
      </c>
      <c r="P710">
        <v>261</v>
      </c>
      <c r="Q710">
        <v>102</v>
      </c>
      <c r="R710">
        <v>40</v>
      </c>
      <c r="S710">
        <v>10440</v>
      </c>
      <c r="T710">
        <v>0.03</v>
      </c>
      <c r="U710">
        <v>313.2</v>
      </c>
      <c r="V710">
        <v>10126.799999999999</v>
      </c>
      <c r="W710">
        <v>50</v>
      </c>
      <c r="X710">
        <v>10176.799999999999</v>
      </c>
    </row>
    <row r="711" spans="1:24" x14ac:dyDescent="0.25">
      <c r="A711" t="s">
        <v>1504</v>
      </c>
      <c r="B711" t="s">
        <v>449</v>
      </c>
      <c r="C711" t="s">
        <v>1883</v>
      </c>
      <c r="D711" t="s">
        <v>1882</v>
      </c>
      <c r="E711">
        <v>44512</v>
      </c>
      <c r="F711" t="s">
        <v>1882</v>
      </c>
      <c r="G711" t="s">
        <v>34</v>
      </c>
      <c r="H711" t="s">
        <v>1886</v>
      </c>
      <c r="I711" t="s">
        <v>40</v>
      </c>
      <c r="J711" t="s">
        <v>112</v>
      </c>
      <c r="K711" t="s">
        <v>28</v>
      </c>
      <c r="L711" t="s">
        <v>45</v>
      </c>
      <c r="M711" t="s">
        <v>23</v>
      </c>
      <c r="N711">
        <v>42322</v>
      </c>
      <c r="O711">
        <v>419.00000000000006</v>
      </c>
      <c r="P711">
        <v>1023</v>
      </c>
      <c r="Q711">
        <v>604</v>
      </c>
      <c r="R711">
        <v>46</v>
      </c>
      <c r="S711">
        <v>47058</v>
      </c>
      <c r="T711">
        <v>0.08</v>
      </c>
      <c r="U711">
        <v>3764.64</v>
      </c>
      <c r="V711">
        <v>43293.36</v>
      </c>
      <c r="W711">
        <v>468</v>
      </c>
      <c r="X711">
        <v>43761.36</v>
      </c>
    </row>
    <row r="712" spans="1:24" x14ac:dyDescent="0.25">
      <c r="A712" t="s">
        <v>1505</v>
      </c>
      <c r="B712" t="s">
        <v>1944</v>
      </c>
      <c r="C712" t="s">
        <v>448</v>
      </c>
      <c r="D712" t="s">
        <v>1882</v>
      </c>
      <c r="E712">
        <v>44515</v>
      </c>
      <c r="F712" t="s">
        <v>1882</v>
      </c>
      <c r="G712" t="s">
        <v>39</v>
      </c>
      <c r="H712" t="s">
        <v>1885</v>
      </c>
      <c r="I712" t="s">
        <v>19</v>
      </c>
      <c r="J712" t="s">
        <v>323</v>
      </c>
      <c r="K712" t="s">
        <v>28</v>
      </c>
      <c r="L712" t="s">
        <v>29</v>
      </c>
      <c r="M712" t="s">
        <v>23</v>
      </c>
      <c r="N712">
        <v>42332</v>
      </c>
      <c r="O712">
        <v>395</v>
      </c>
      <c r="P712">
        <v>608</v>
      </c>
      <c r="Q712">
        <v>213</v>
      </c>
      <c r="R712">
        <v>41</v>
      </c>
      <c r="S712">
        <v>24928</v>
      </c>
      <c r="T712">
        <v>0.03</v>
      </c>
      <c r="U712">
        <v>747.83999999999992</v>
      </c>
      <c r="V712">
        <v>24180.16</v>
      </c>
      <c r="W712">
        <v>182</v>
      </c>
      <c r="X712">
        <v>24362.16</v>
      </c>
    </row>
    <row r="713" spans="1:24" x14ac:dyDescent="0.25">
      <c r="A713" t="s">
        <v>1506</v>
      </c>
      <c r="B713" t="s">
        <v>447</v>
      </c>
      <c r="C713" t="s">
        <v>153</v>
      </c>
      <c r="D713" t="s">
        <v>1834</v>
      </c>
      <c r="E713">
        <v>44516</v>
      </c>
      <c r="F713" t="s">
        <v>1899</v>
      </c>
      <c r="G713" t="s">
        <v>25</v>
      </c>
      <c r="H713" t="s">
        <v>1892</v>
      </c>
      <c r="I713" t="s">
        <v>51</v>
      </c>
      <c r="J713" t="s">
        <v>442</v>
      </c>
      <c r="K713" t="s">
        <v>28</v>
      </c>
      <c r="L713" t="s">
        <v>29</v>
      </c>
      <c r="M713" t="s">
        <v>23</v>
      </c>
      <c r="N713">
        <v>42325</v>
      </c>
      <c r="O713">
        <v>388</v>
      </c>
      <c r="P713">
        <v>647</v>
      </c>
      <c r="Q713">
        <v>259</v>
      </c>
      <c r="R713">
        <v>22</v>
      </c>
      <c r="S713">
        <v>14234</v>
      </c>
      <c r="T713">
        <v>0.04</v>
      </c>
      <c r="U713">
        <v>569.36</v>
      </c>
      <c r="V713">
        <v>13664.64</v>
      </c>
      <c r="W713">
        <v>122</v>
      </c>
      <c r="X713">
        <v>13786.64</v>
      </c>
    </row>
    <row r="714" spans="1:24" x14ac:dyDescent="0.25">
      <c r="A714" t="s">
        <v>1507</v>
      </c>
      <c r="B714" t="s">
        <v>445</v>
      </c>
      <c r="C714" t="s">
        <v>1861</v>
      </c>
      <c r="D714" t="s">
        <v>1834</v>
      </c>
      <c r="E714">
        <v>44517</v>
      </c>
      <c r="F714" t="s">
        <v>1899</v>
      </c>
      <c r="G714" t="s">
        <v>34</v>
      </c>
      <c r="H714" t="s">
        <v>1889</v>
      </c>
      <c r="I714" t="s">
        <v>51</v>
      </c>
      <c r="J714" t="s">
        <v>112</v>
      </c>
      <c r="K714" t="s">
        <v>28</v>
      </c>
      <c r="L714" t="s">
        <v>45</v>
      </c>
      <c r="M714" t="s">
        <v>23</v>
      </c>
      <c r="N714">
        <v>42327</v>
      </c>
      <c r="O714">
        <v>419.00000000000006</v>
      </c>
      <c r="P714">
        <v>1023</v>
      </c>
      <c r="Q714">
        <v>604</v>
      </c>
      <c r="R714">
        <v>16</v>
      </c>
      <c r="S714">
        <v>16368</v>
      </c>
      <c r="T714">
        <v>0.02</v>
      </c>
      <c r="U714">
        <v>327.36</v>
      </c>
      <c r="V714">
        <v>16040.64</v>
      </c>
      <c r="W714">
        <v>468</v>
      </c>
      <c r="X714">
        <v>16508.64</v>
      </c>
    </row>
    <row r="715" spans="1:24" x14ac:dyDescent="0.25">
      <c r="A715" t="s">
        <v>1508</v>
      </c>
      <c r="B715" t="s">
        <v>446</v>
      </c>
      <c r="C715" t="s">
        <v>1904</v>
      </c>
      <c r="D715" t="s">
        <v>1834</v>
      </c>
      <c r="E715">
        <v>44517</v>
      </c>
      <c r="F715" t="s">
        <v>1899</v>
      </c>
      <c r="G715" t="s">
        <v>34</v>
      </c>
      <c r="H715" t="s">
        <v>1891</v>
      </c>
      <c r="I715" t="s">
        <v>19</v>
      </c>
      <c r="J715" t="s">
        <v>202</v>
      </c>
      <c r="K715" t="s">
        <v>28</v>
      </c>
      <c r="L715" t="s">
        <v>22</v>
      </c>
      <c r="M715" t="s">
        <v>23</v>
      </c>
      <c r="N715">
        <v>42332</v>
      </c>
      <c r="O715">
        <v>446</v>
      </c>
      <c r="P715">
        <v>1089</v>
      </c>
      <c r="Q715">
        <v>643</v>
      </c>
      <c r="R715">
        <v>10</v>
      </c>
      <c r="S715">
        <v>10890</v>
      </c>
      <c r="T715">
        <v>0.1</v>
      </c>
      <c r="U715">
        <v>1089</v>
      </c>
      <c r="V715">
        <v>9801</v>
      </c>
      <c r="W715">
        <v>450</v>
      </c>
      <c r="X715">
        <v>10251</v>
      </c>
    </row>
    <row r="716" spans="1:24" x14ac:dyDescent="0.25">
      <c r="A716" t="s">
        <v>1509</v>
      </c>
      <c r="B716" t="s">
        <v>444</v>
      </c>
      <c r="C716" t="s">
        <v>1839</v>
      </c>
      <c r="D716" t="s">
        <v>1834</v>
      </c>
      <c r="E716">
        <v>44520</v>
      </c>
      <c r="F716" t="s">
        <v>1899</v>
      </c>
      <c r="G716" t="s">
        <v>18</v>
      </c>
      <c r="H716" t="s">
        <v>1890</v>
      </c>
      <c r="I716" t="s">
        <v>35</v>
      </c>
      <c r="J716" t="s">
        <v>141</v>
      </c>
      <c r="K716" t="s">
        <v>28</v>
      </c>
      <c r="L716" t="s">
        <v>22</v>
      </c>
      <c r="M716" t="s">
        <v>23</v>
      </c>
      <c r="N716">
        <v>42330</v>
      </c>
      <c r="O716">
        <v>194</v>
      </c>
      <c r="P716">
        <v>308</v>
      </c>
      <c r="Q716">
        <v>114</v>
      </c>
      <c r="R716">
        <v>11</v>
      </c>
      <c r="S716">
        <v>3388</v>
      </c>
      <c r="T716">
        <v>0.09</v>
      </c>
      <c r="U716">
        <v>304.92</v>
      </c>
      <c r="V716">
        <v>3083.08</v>
      </c>
      <c r="W716">
        <v>99</v>
      </c>
      <c r="X716">
        <v>3182.08</v>
      </c>
    </row>
    <row r="717" spans="1:24" x14ac:dyDescent="0.25">
      <c r="A717" t="s">
        <v>1510</v>
      </c>
      <c r="B717" t="s">
        <v>443</v>
      </c>
      <c r="C717" t="s">
        <v>1846</v>
      </c>
      <c r="D717" t="s">
        <v>1834</v>
      </c>
      <c r="E717">
        <v>44522</v>
      </c>
      <c r="F717" t="s">
        <v>1899</v>
      </c>
      <c r="G717" t="s">
        <v>39</v>
      </c>
      <c r="H717" t="s">
        <v>1892</v>
      </c>
      <c r="I717" t="s">
        <v>26</v>
      </c>
      <c r="J717" t="s">
        <v>96</v>
      </c>
      <c r="K717" t="s">
        <v>28</v>
      </c>
      <c r="L717" t="s">
        <v>29</v>
      </c>
      <c r="M717" t="s">
        <v>23</v>
      </c>
      <c r="N717">
        <v>42331</v>
      </c>
      <c r="O717">
        <v>153</v>
      </c>
      <c r="P717">
        <v>278</v>
      </c>
      <c r="Q717">
        <v>125</v>
      </c>
      <c r="R717">
        <v>21</v>
      </c>
      <c r="S717">
        <v>5838</v>
      </c>
      <c r="T717">
        <v>0.06</v>
      </c>
      <c r="U717">
        <v>350.28</v>
      </c>
      <c r="V717">
        <v>5487.72</v>
      </c>
      <c r="W717">
        <v>134</v>
      </c>
      <c r="X717">
        <v>5621.72</v>
      </c>
    </row>
    <row r="718" spans="1:24" x14ac:dyDescent="0.25">
      <c r="A718" t="s">
        <v>1511</v>
      </c>
      <c r="B718" t="s">
        <v>268</v>
      </c>
      <c r="C718" t="s">
        <v>209</v>
      </c>
      <c r="D718" t="s">
        <v>1882</v>
      </c>
      <c r="E718">
        <v>44524</v>
      </c>
      <c r="F718" t="s">
        <v>1882</v>
      </c>
      <c r="G718" t="s">
        <v>34</v>
      </c>
      <c r="H718" t="s">
        <v>1885</v>
      </c>
      <c r="I718" t="s">
        <v>19</v>
      </c>
      <c r="J718" t="s">
        <v>89</v>
      </c>
      <c r="K718" t="s">
        <v>21</v>
      </c>
      <c r="L718" t="s">
        <v>22</v>
      </c>
      <c r="M718" t="s">
        <v>23</v>
      </c>
      <c r="N718">
        <v>42332</v>
      </c>
      <c r="O718">
        <v>3964</v>
      </c>
      <c r="P718">
        <v>15247.999999999998</v>
      </c>
      <c r="Q718">
        <v>11283.999999999998</v>
      </c>
      <c r="R718">
        <v>17</v>
      </c>
      <c r="S718">
        <v>259215.99999999997</v>
      </c>
      <c r="T718">
        <v>0.04</v>
      </c>
      <c r="U718">
        <v>10368.64</v>
      </c>
      <c r="V718">
        <v>248847.35999999999</v>
      </c>
      <c r="W718">
        <v>650</v>
      </c>
      <c r="X718">
        <v>249497.36</v>
      </c>
    </row>
    <row r="719" spans="1:24" x14ac:dyDescent="0.25">
      <c r="A719" t="s">
        <v>1512</v>
      </c>
      <c r="B719" t="s">
        <v>282</v>
      </c>
      <c r="C719" t="s">
        <v>283</v>
      </c>
      <c r="D719" t="s">
        <v>1834</v>
      </c>
      <c r="E719">
        <v>44528</v>
      </c>
      <c r="F719" t="s">
        <v>1899</v>
      </c>
      <c r="G719" t="s">
        <v>34</v>
      </c>
      <c r="H719" t="s">
        <v>1887</v>
      </c>
      <c r="I719" t="s">
        <v>51</v>
      </c>
      <c r="J719" t="s">
        <v>442</v>
      </c>
      <c r="K719" t="s">
        <v>28</v>
      </c>
      <c r="L719" t="s">
        <v>29</v>
      </c>
      <c r="M719" t="s">
        <v>23</v>
      </c>
      <c r="N719">
        <v>42338</v>
      </c>
      <c r="O719">
        <v>388</v>
      </c>
      <c r="P719">
        <v>647</v>
      </c>
      <c r="Q719">
        <v>259</v>
      </c>
      <c r="R719">
        <v>16</v>
      </c>
      <c r="S719">
        <v>10352</v>
      </c>
      <c r="T719">
        <v>0.01</v>
      </c>
      <c r="U719">
        <v>103.52</v>
      </c>
      <c r="V719">
        <v>10248.48</v>
      </c>
      <c r="W719">
        <v>122</v>
      </c>
      <c r="X719">
        <v>10370.48</v>
      </c>
    </row>
    <row r="720" spans="1:24" x14ac:dyDescent="0.25">
      <c r="A720" t="s">
        <v>1513</v>
      </c>
      <c r="B720" t="s">
        <v>439</v>
      </c>
      <c r="C720" t="s">
        <v>129</v>
      </c>
      <c r="D720" t="s">
        <v>1882</v>
      </c>
      <c r="E720">
        <v>44530</v>
      </c>
      <c r="F720" t="s">
        <v>1882</v>
      </c>
      <c r="G720" t="s">
        <v>39</v>
      </c>
      <c r="H720" t="s">
        <v>1885</v>
      </c>
      <c r="I720" t="s">
        <v>35</v>
      </c>
      <c r="J720" t="s">
        <v>440</v>
      </c>
      <c r="K720" t="s">
        <v>28</v>
      </c>
      <c r="L720" t="s">
        <v>22</v>
      </c>
      <c r="M720" t="s">
        <v>23</v>
      </c>
      <c r="N720">
        <v>42339</v>
      </c>
      <c r="O720">
        <v>3602.0000000000005</v>
      </c>
      <c r="P720">
        <v>5810</v>
      </c>
      <c r="Q720">
        <v>2207.9999999999995</v>
      </c>
      <c r="R720">
        <v>27</v>
      </c>
      <c r="S720">
        <v>156870</v>
      </c>
      <c r="T720">
        <v>7.0000000000000007E-2</v>
      </c>
      <c r="U720">
        <v>10980.900000000001</v>
      </c>
      <c r="V720">
        <v>145889.1</v>
      </c>
      <c r="W720">
        <v>149</v>
      </c>
      <c r="X720">
        <v>146038.1</v>
      </c>
    </row>
    <row r="721" spans="1:24" x14ac:dyDescent="0.25">
      <c r="A721" t="s">
        <v>1514</v>
      </c>
      <c r="B721" t="s">
        <v>441</v>
      </c>
      <c r="C721" t="s">
        <v>1907</v>
      </c>
      <c r="D721" t="s">
        <v>1834</v>
      </c>
      <c r="E721">
        <v>44530</v>
      </c>
      <c r="F721" t="s">
        <v>1899</v>
      </c>
      <c r="G721" t="s">
        <v>39</v>
      </c>
      <c r="H721" t="s">
        <v>1895</v>
      </c>
      <c r="I721" t="s">
        <v>40</v>
      </c>
      <c r="J721" t="s">
        <v>424</v>
      </c>
      <c r="K721" t="s">
        <v>28</v>
      </c>
      <c r="L721" t="s">
        <v>29</v>
      </c>
      <c r="M721" t="s">
        <v>23</v>
      </c>
      <c r="N721">
        <v>42339</v>
      </c>
      <c r="O721">
        <v>437</v>
      </c>
      <c r="P721">
        <v>911</v>
      </c>
      <c r="Q721">
        <v>474</v>
      </c>
      <c r="R721">
        <v>30</v>
      </c>
      <c r="S721">
        <v>27330</v>
      </c>
      <c r="T721">
        <v>0.03</v>
      </c>
      <c r="U721">
        <v>819.9</v>
      </c>
      <c r="V721">
        <v>26510.1</v>
      </c>
      <c r="W721">
        <v>225</v>
      </c>
      <c r="X721">
        <v>26735.1</v>
      </c>
    </row>
    <row r="722" spans="1:24" x14ac:dyDescent="0.25">
      <c r="A722" t="s">
        <v>1515</v>
      </c>
      <c r="B722" t="s">
        <v>304</v>
      </c>
      <c r="C722" t="s">
        <v>305</v>
      </c>
      <c r="D722" t="s">
        <v>1834</v>
      </c>
      <c r="E722">
        <v>44534</v>
      </c>
      <c r="F722" t="s">
        <v>1899</v>
      </c>
      <c r="G722" t="s">
        <v>34</v>
      </c>
      <c r="H722" t="s">
        <v>1889</v>
      </c>
      <c r="I722" t="s">
        <v>35</v>
      </c>
      <c r="J722" t="s">
        <v>82</v>
      </c>
      <c r="K722" t="s">
        <v>28</v>
      </c>
      <c r="L722" t="s">
        <v>22</v>
      </c>
      <c r="M722" t="s">
        <v>23</v>
      </c>
      <c r="N722">
        <v>42343</v>
      </c>
      <c r="O722">
        <v>184</v>
      </c>
      <c r="P722">
        <v>288</v>
      </c>
      <c r="Q722">
        <v>104</v>
      </c>
      <c r="R722">
        <v>28</v>
      </c>
      <c r="S722">
        <v>8064</v>
      </c>
      <c r="T722">
        <v>0.1</v>
      </c>
      <c r="U722">
        <v>806.40000000000009</v>
      </c>
      <c r="V722">
        <v>7257.6</v>
      </c>
      <c r="W722">
        <v>99</v>
      </c>
      <c r="X722">
        <v>7356.6</v>
      </c>
    </row>
    <row r="723" spans="1:24" x14ac:dyDescent="0.25">
      <c r="A723" t="s">
        <v>1516</v>
      </c>
      <c r="B723" t="s">
        <v>437</v>
      </c>
      <c r="C723" t="s">
        <v>223</v>
      </c>
      <c r="D723" t="s">
        <v>1834</v>
      </c>
      <c r="E723">
        <v>44536</v>
      </c>
      <c r="F723" t="s">
        <v>1899</v>
      </c>
      <c r="G723" t="s">
        <v>39</v>
      </c>
      <c r="H723" t="s">
        <v>1893</v>
      </c>
      <c r="I723" t="s">
        <v>19</v>
      </c>
      <c r="J723" t="s">
        <v>96</v>
      </c>
      <c r="K723" t="s">
        <v>28</v>
      </c>
      <c r="L723" t="s">
        <v>29</v>
      </c>
      <c r="M723" t="s">
        <v>23</v>
      </c>
      <c r="N723">
        <v>42346</v>
      </c>
      <c r="O723">
        <v>117</v>
      </c>
      <c r="P723">
        <v>278</v>
      </c>
      <c r="Q723">
        <v>161</v>
      </c>
      <c r="R723">
        <v>39</v>
      </c>
      <c r="S723">
        <v>10842</v>
      </c>
      <c r="T723">
        <v>0.05</v>
      </c>
      <c r="U723">
        <v>542.1</v>
      </c>
      <c r="V723">
        <v>10299.9</v>
      </c>
      <c r="W723">
        <v>120</v>
      </c>
      <c r="X723">
        <v>10419.9</v>
      </c>
    </row>
    <row r="724" spans="1:24" x14ac:dyDescent="0.25">
      <c r="A724" t="s">
        <v>1517</v>
      </c>
      <c r="B724" t="s">
        <v>438</v>
      </c>
      <c r="C724" t="s">
        <v>1916</v>
      </c>
      <c r="D724" t="s">
        <v>1834</v>
      </c>
      <c r="E724">
        <v>44536</v>
      </c>
      <c r="F724" t="s">
        <v>1899</v>
      </c>
      <c r="G724" t="s">
        <v>39</v>
      </c>
      <c r="H724" t="s">
        <v>1888</v>
      </c>
      <c r="I724" t="s">
        <v>40</v>
      </c>
      <c r="J724" t="s">
        <v>92</v>
      </c>
      <c r="K724" t="s">
        <v>28</v>
      </c>
      <c r="L724" t="s">
        <v>22</v>
      </c>
      <c r="M724" t="s">
        <v>23</v>
      </c>
      <c r="N724">
        <v>42345</v>
      </c>
      <c r="O724">
        <v>118</v>
      </c>
      <c r="P724">
        <v>188</v>
      </c>
      <c r="Q724">
        <v>70</v>
      </c>
      <c r="R724">
        <v>20</v>
      </c>
      <c r="S724">
        <v>3760</v>
      </c>
      <c r="T724">
        <v>7.0000000000000007E-2</v>
      </c>
      <c r="U724">
        <v>263.20000000000005</v>
      </c>
      <c r="V724">
        <v>3496.8</v>
      </c>
      <c r="W724">
        <v>149</v>
      </c>
      <c r="X724">
        <v>3645.8</v>
      </c>
    </row>
    <row r="725" spans="1:24" x14ac:dyDescent="0.25">
      <c r="A725" t="s">
        <v>1518</v>
      </c>
      <c r="B725" t="s">
        <v>241</v>
      </c>
      <c r="C725" t="s">
        <v>1798</v>
      </c>
      <c r="D725" t="s">
        <v>1856</v>
      </c>
      <c r="E725">
        <v>44538</v>
      </c>
      <c r="F725" t="s">
        <v>1856</v>
      </c>
      <c r="G725" t="s">
        <v>39</v>
      </c>
      <c r="H725" t="s">
        <v>1892</v>
      </c>
      <c r="I725" t="s">
        <v>19</v>
      </c>
      <c r="J725" t="s">
        <v>88</v>
      </c>
      <c r="K725" t="s">
        <v>28</v>
      </c>
      <c r="L725" t="s">
        <v>29</v>
      </c>
      <c r="M725" t="s">
        <v>23</v>
      </c>
      <c r="N725">
        <v>42350</v>
      </c>
      <c r="O725">
        <v>160</v>
      </c>
      <c r="P725">
        <v>262</v>
      </c>
      <c r="Q725">
        <v>102</v>
      </c>
      <c r="R725">
        <v>26</v>
      </c>
      <c r="S725">
        <v>6812</v>
      </c>
      <c r="T725">
        <v>0.08</v>
      </c>
      <c r="U725">
        <v>544.96</v>
      </c>
      <c r="V725">
        <v>6267.04</v>
      </c>
      <c r="W725">
        <v>80</v>
      </c>
      <c r="X725">
        <v>6347.04</v>
      </c>
    </row>
    <row r="726" spans="1:24" x14ac:dyDescent="0.25">
      <c r="A726" t="s">
        <v>1519</v>
      </c>
      <c r="B726" t="s">
        <v>435</v>
      </c>
      <c r="C726" t="s">
        <v>1900</v>
      </c>
      <c r="D726" t="s">
        <v>1882</v>
      </c>
      <c r="E726">
        <v>44539</v>
      </c>
      <c r="F726" t="s">
        <v>1882</v>
      </c>
      <c r="G726" t="s">
        <v>39</v>
      </c>
      <c r="H726" t="s">
        <v>1886</v>
      </c>
      <c r="I726" t="s">
        <v>35</v>
      </c>
      <c r="J726" t="s">
        <v>126</v>
      </c>
      <c r="K726" t="s">
        <v>28</v>
      </c>
      <c r="L726" t="s">
        <v>29</v>
      </c>
      <c r="M726" t="s">
        <v>23</v>
      </c>
      <c r="N726">
        <v>42347</v>
      </c>
      <c r="O726">
        <v>109.00000000000001</v>
      </c>
      <c r="P726">
        <v>260</v>
      </c>
      <c r="Q726">
        <v>151</v>
      </c>
      <c r="R726">
        <v>14</v>
      </c>
      <c r="S726">
        <v>3640</v>
      </c>
      <c r="T726">
        <v>0.08</v>
      </c>
      <c r="U726">
        <v>291.2</v>
      </c>
      <c r="V726">
        <v>3348.8</v>
      </c>
      <c r="W726">
        <v>240</v>
      </c>
      <c r="X726">
        <v>3588.8</v>
      </c>
    </row>
    <row r="727" spans="1:24" x14ac:dyDescent="0.25">
      <c r="A727" t="s">
        <v>1520</v>
      </c>
      <c r="B727" t="s">
        <v>278</v>
      </c>
      <c r="C727" t="s">
        <v>1900</v>
      </c>
      <c r="D727" t="s">
        <v>1882</v>
      </c>
      <c r="E727">
        <v>44539</v>
      </c>
      <c r="F727" t="s">
        <v>1882</v>
      </c>
      <c r="G727" t="s">
        <v>18</v>
      </c>
      <c r="H727" t="s">
        <v>1886</v>
      </c>
      <c r="I727" t="s">
        <v>26</v>
      </c>
      <c r="J727" t="s">
        <v>436</v>
      </c>
      <c r="K727" t="s">
        <v>28</v>
      </c>
      <c r="L727" t="s">
        <v>29</v>
      </c>
      <c r="M727" t="s">
        <v>69</v>
      </c>
      <c r="N727">
        <v>42348</v>
      </c>
      <c r="O727">
        <v>32</v>
      </c>
      <c r="P727">
        <v>168</v>
      </c>
      <c r="Q727">
        <v>136</v>
      </c>
      <c r="R727">
        <v>6</v>
      </c>
      <c r="S727">
        <v>1008</v>
      </c>
      <c r="T727">
        <v>0.05</v>
      </c>
      <c r="U727">
        <v>50.400000000000006</v>
      </c>
      <c r="V727">
        <v>957.6</v>
      </c>
      <c r="W727">
        <v>102</v>
      </c>
      <c r="X727">
        <v>1059.5999999999999</v>
      </c>
    </row>
    <row r="728" spans="1:24" x14ac:dyDescent="0.25">
      <c r="A728" t="s">
        <v>832</v>
      </c>
      <c r="B728" t="s">
        <v>432</v>
      </c>
      <c r="C728" t="s">
        <v>1797</v>
      </c>
      <c r="D728" t="s">
        <v>1856</v>
      </c>
      <c r="E728">
        <v>44546</v>
      </c>
      <c r="F728" t="s">
        <v>1856</v>
      </c>
      <c r="G728" t="s">
        <v>18</v>
      </c>
      <c r="H728" t="s">
        <v>1892</v>
      </c>
      <c r="I728" t="s">
        <v>51</v>
      </c>
      <c r="J728" t="s">
        <v>20</v>
      </c>
      <c r="K728" t="s">
        <v>21</v>
      </c>
      <c r="L728" t="s">
        <v>22</v>
      </c>
      <c r="M728" t="s">
        <v>69</v>
      </c>
      <c r="N728">
        <v>42356</v>
      </c>
      <c r="O728">
        <v>639</v>
      </c>
      <c r="P728">
        <v>1998</v>
      </c>
      <c r="Q728">
        <v>1359</v>
      </c>
      <c r="R728">
        <v>18</v>
      </c>
      <c r="S728">
        <v>35964</v>
      </c>
      <c r="T728">
        <v>0.04</v>
      </c>
      <c r="U728">
        <v>1438.56</v>
      </c>
      <c r="V728">
        <v>34525.440000000002</v>
      </c>
      <c r="W728">
        <v>400</v>
      </c>
      <c r="X728">
        <v>34925.440000000002</v>
      </c>
    </row>
    <row r="729" spans="1:24" x14ac:dyDescent="0.25">
      <c r="A729" t="s">
        <v>833</v>
      </c>
      <c r="B729" t="s">
        <v>432</v>
      </c>
      <c r="C729" t="s">
        <v>1797</v>
      </c>
      <c r="D729" t="s">
        <v>1856</v>
      </c>
      <c r="E729">
        <v>44546</v>
      </c>
      <c r="F729" t="s">
        <v>1856</v>
      </c>
      <c r="G729" t="s">
        <v>18</v>
      </c>
      <c r="H729" t="s">
        <v>1892</v>
      </c>
      <c r="I729" t="s">
        <v>51</v>
      </c>
      <c r="J729" t="s">
        <v>130</v>
      </c>
      <c r="K729" t="s">
        <v>28</v>
      </c>
      <c r="L729" t="s">
        <v>22</v>
      </c>
      <c r="M729" t="s">
        <v>23</v>
      </c>
      <c r="N729">
        <v>42356</v>
      </c>
      <c r="O729">
        <v>1495</v>
      </c>
      <c r="P729">
        <v>3476</v>
      </c>
      <c r="Q729">
        <v>1981</v>
      </c>
      <c r="R729">
        <v>46</v>
      </c>
      <c r="S729">
        <v>159896</v>
      </c>
      <c r="T729">
        <v>0.09</v>
      </c>
      <c r="U729">
        <v>14390.64</v>
      </c>
      <c r="V729">
        <v>145505.35999999999</v>
      </c>
      <c r="W729">
        <v>822.00000000000011</v>
      </c>
      <c r="X729">
        <v>146327.35999999999</v>
      </c>
    </row>
    <row r="730" spans="1:24" x14ac:dyDescent="0.25">
      <c r="A730" t="s">
        <v>1521</v>
      </c>
      <c r="B730" t="s">
        <v>433</v>
      </c>
      <c r="C730" t="s">
        <v>1836</v>
      </c>
      <c r="D730" t="s">
        <v>1834</v>
      </c>
      <c r="E730">
        <v>44546</v>
      </c>
      <c r="F730" t="s">
        <v>1899</v>
      </c>
      <c r="G730" t="s">
        <v>25</v>
      </c>
      <c r="H730" t="s">
        <v>1889</v>
      </c>
      <c r="I730" t="s">
        <v>26</v>
      </c>
      <c r="J730" t="s">
        <v>316</v>
      </c>
      <c r="K730" t="s">
        <v>28</v>
      </c>
      <c r="L730" t="s">
        <v>22</v>
      </c>
      <c r="M730" t="s">
        <v>23</v>
      </c>
      <c r="N730">
        <v>42355</v>
      </c>
      <c r="O730">
        <v>9939</v>
      </c>
      <c r="P730">
        <v>16293</v>
      </c>
      <c r="Q730">
        <v>6354</v>
      </c>
      <c r="R730">
        <v>41</v>
      </c>
      <c r="S730">
        <v>668013</v>
      </c>
      <c r="T730">
        <v>0.01</v>
      </c>
      <c r="U730">
        <v>6680.13</v>
      </c>
      <c r="V730">
        <v>661332.87</v>
      </c>
      <c r="W730">
        <v>1998.9999999999998</v>
      </c>
      <c r="X730">
        <v>663331.87</v>
      </c>
    </row>
    <row r="731" spans="1:24" x14ac:dyDescent="0.25">
      <c r="A731" t="s">
        <v>1522</v>
      </c>
      <c r="B731" t="s">
        <v>430</v>
      </c>
      <c r="C731" t="s">
        <v>431</v>
      </c>
      <c r="D731" t="s">
        <v>1882</v>
      </c>
      <c r="E731">
        <v>44549</v>
      </c>
      <c r="F731" t="s">
        <v>1882</v>
      </c>
      <c r="G731" t="s">
        <v>18</v>
      </c>
      <c r="H731" t="s">
        <v>1885</v>
      </c>
      <c r="I731" t="s">
        <v>40</v>
      </c>
      <c r="J731" t="s">
        <v>264</v>
      </c>
      <c r="K731" t="s">
        <v>28</v>
      </c>
      <c r="L731" t="s">
        <v>29</v>
      </c>
      <c r="M731" t="s">
        <v>23</v>
      </c>
      <c r="N731">
        <v>42359</v>
      </c>
      <c r="O731">
        <v>332</v>
      </c>
      <c r="P731">
        <v>518</v>
      </c>
      <c r="Q731">
        <v>186</v>
      </c>
      <c r="R731">
        <v>25</v>
      </c>
      <c r="S731">
        <v>12950</v>
      </c>
      <c r="T731">
        <v>0.1</v>
      </c>
      <c r="U731">
        <v>1295</v>
      </c>
      <c r="V731">
        <v>11655</v>
      </c>
      <c r="W731">
        <v>204</v>
      </c>
      <c r="X731">
        <v>11859</v>
      </c>
    </row>
    <row r="732" spans="1:24" x14ac:dyDescent="0.25">
      <c r="A732" t="s">
        <v>1523</v>
      </c>
      <c r="B732" t="s">
        <v>420</v>
      </c>
      <c r="C732" t="s">
        <v>1847</v>
      </c>
      <c r="D732" t="s">
        <v>1834</v>
      </c>
      <c r="E732">
        <v>44549</v>
      </c>
      <c r="F732" t="s">
        <v>1899</v>
      </c>
      <c r="G732" t="s">
        <v>39</v>
      </c>
      <c r="H732" t="s">
        <v>1890</v>
      </c>
      <c r="I732" t="s">
        <v>51</v>
      </c>
      <c r="J732" t="s">
        <v>202</v>
      </c>
      <c r="K732" t="s">
        <v>28</v>
      </c>
      <c r="L732" t="s">
        <v>22</v>
      </c>
      <c r="M732" t="s">
        <v>23</v>
      </c>
      <c r="N732">
        <v>42359</v>
      </c>
      <c r="O732">
        <v>446</v>
      </c>
      <c r="P732">
        <v>1089</v>
      </c>
      <c r="Q732">
        <v>643</v>
      </c>
      <c r="R732">
        <v>30</v>
      </c>
      <c r="S732">
        <v>32670</v>
      </c>
      <c r="T732">
        <v>0.08</v>
      </c>
      <c r="U732">
        <v>2613.6</v>
      </c>
      <c r="V732">
        <v>30056.400000000001</v>
      </c>
      <c r="W732">
        <v>450</v>
      </c>
      <c r="X732">
        <v>30506.400000000001</v>
      </c>
    </row>
    <row r="733" spans="1:24" x14ac:dyDescent="0.25">
      <c r="A733" t="s">
        <v>1524</v>
      </c>
      <c r="B733" t="s">
        <v>175</v>
      </c>
      <c r="C733" t="s">
        <v>1799</v>
      </c>
      <c r="D733" t="s">
        <v>1856</v>
      </c>
      <c r="E733">
        <v>44552</v>
      </c>
      <c r="F733" t="s">
        <v>1856</v>
      </c>
      <c r="G733" t="s">
        <v>18</v>
      </c>
      <c r="H733" t="s">
        <v>1897</v>
      </c>
      <c r="I733" t="s">
        <v>40</v>
      </c>
      <c r="J733" t="s">
        <v>267</v>
      </c>
      <c r="K733" t="s">
        <v>21</v>
      </c>
      <c r="L733" t="s">
        <v>22</v>
      </c>
      <c r="M733" t="s">
        <v>23</v>
      </c>
      <c r="N733">
        <v>42362</v>
      </c>
      <c r="O733">
        <v>1978</v>
      </c>
      <c r="P733">
        <v>4599</v>
      </c>
      <c r="Q733">
        <v>2621</v>
      </c>
      <c r="R733">
        <v>11</v>
      </c>
      <c r="S733">
        <v>50589</v>
      </c>
      <c r="T733">
        <v>7.0000000000000007E-2</v>
      </c>
      <c r="U733">
        <v>3541.2300000000005</v>
      </c>
      <c r="V733">
        <v>47047.77</v>
      </c>
      <c r="W733">
        <v>499</v>
      </c>
      <c r="X733">
        <v>47546.77</v>
      </c>
    </row>
    <row r="734" spans="1:24" x14ac:dyDescent="0.25">
      <c r="A734" t="s">
        <v>1525</v>
      </c>
      <c r="B734" t="s">
        <v>429</v>
      </c>
      <c r="C734" t="s">
        <v>1836</v>
      </c>
      <c r="D734" t="s">
        <v>1834</v>
      </c>
      <c r="E734">
        <v>44554</v>
      </c>
      <c r="F734" t="s">
        <v>1899</v>
      </c>
      <c r="G734" t="s">
        <v>39</v>
      </c>
      <c r="H734" t="s">
        <v>1889</v>
      </c>
      <c r="I734" t="s">
        <v>51</v>
      </c>
      <c r="J734" t="s">
        <v>92</v>
      </c>
      <c r="K734" t="s">
        <v>28</v>
      </c>
      <c r="L734" t="s">
        <v>22</v>
      </c>
      <c r="M734" t="s">
        <v>23</v>
      </c>
      <c r="N734">
        <v>42364</v>
      </c>
      <c r="O734">
        <v>118</v>
      </c>
      <c r="P734">
        <v>188</v>
      </c>
      <c r="Q734">
        <v>70</v>
      </c>
      <c r="R734">
        <v>39</v>
      </c>
      <c r="S734">
        <v>7332</v>
      </c>
      <c r="T734">
        <v>7.0000000000000007E-2</v>
      </c>
      <c r="U734">
        <v>513.24</v>
      </c>
      <c r="V734">
        <v>6818.76</v>
      </c>
      <c r="W734">
        <v>149</v>
      </c>
      <c r="X734">
        <v>6967.76</v>
      </c>
    </row>
    <row r="735" spans="1:24" x14ac:dyDescent="0.25">
      <c r="A735" t="s">
        <v>1526</v>
      </c>
      <c r="B735" t="s">
        <v>427</v>
      </c>
      <c r="C735" t="s">
        <v>1854</v>
      </c>
      <c r="D735" t="s">
        <v>1834</v>
      </c>
      <c r="E735">
        <v>44555</v>
      </c>
      <c r="F735" t="s">
        <v>1899</v>
      </c>
      <c r="G735" t="s">
        <v>39</v>
      </c>
      <c r="H735" t="s">
        <v>1887</v>
      </c>
      <c r="I735" t="s">
        <v>19</v>
      </c>
      <c r="J735" t="s">
        <v>270</v>
      </c>
      <c r="K735" t="s">
        <v>21</v>
      </c>
      <c r="L735" t="s">
        <v>215</v>
      </c>
      <c r="M735" t="s">
        <v>23</v>
      </c>
      <c r="N735">
        <v>42370</v>
      </c>
      <c r="O735">
        <v>37799</v>
      </c>
      <c r="P735">
        <v>59999</v>
      </c>
      <c r="Q735">
        <v>22200</v>
      </c>
      <c r="R735">
        <v>17</v>
      </c>
      <c r="S735">
        <v>1019983</v>
      </c>
      <c r="T735">
        <v>0.08</v>
      </c>
      <c r="U735">
        <v>81598.64</v>
      </c>
      <c r="V735">
        <v>938384.36</v>
      </c>
      <c r="W735">
        <v>2449</v>
      </c>
      <c r="X735">
        <v>940833.36</v>
      </c>
    </row>
    <row r="736" spans="1:24" x14ac:dyDescent="0.25">
      <c r="A736" t="s">
        <v>1527</v>
      </c>
      <c r="B736" t="s">
        <v>428</v>
      </c>
      <c r="C736" t="s">
        <v>153</v>
      </c>
      <c r="D736" t="s">
        <v>1834</v>
      </c>
      <c r="E736">
        <v>44555</v>
      </c>
      <c r="F736" t="s">
        <v>1899</v>
      </c>
      <c r="G736" t="s">
        <v>39</v>
      </c>
      <c r="H736" t="s">
        <v>1892</v>
      </c>
      <c r="I736" t="s">
        <v>35</v>
      </c>
      <c r="J736" t="s">
        <v>298</v>
      </c>
      <c r="K736" t="s">
        <v>28</v>
      </c>
      <c r="L736" t="s">
        <v>29</v>
      </c>
      <c r="M736" t="s">
        <v>23</v>
      </c>
      <c r="N736">
        <v>42364</v>
      </c>
      <c r="O736">
        <v>109.00000000000001</v>
      </c>
      <c r="P736">
        <v>168</v>
      </c>
      <c r="Q736">
        <v>58.999999999999986</v>
      </c>
      <c r="R736">
        <v>24</v>
      </c>
      <c r="S736">
        <v>4032</v>
      </c>
      <c r="T736">
        <v>0.05</v>
      </c>
      <c r="U736">
        <v>201.60000000000002</v>
      </c>
      <c r="V736">
        <v>3830.4</v>
      </c>
      <c r="W736">
        <v>100</v>
      </c>
      <c r="X736">
        <v>3930.4</v>
      </c>
    </row>
    <row r="737" spans="1:24" x14ac:dyDescent="0.25">
      <c r="A737" t="s">
        <v>1528</v>
      </c>
      <c r="B737" t="s">
        <v>425</v>
      </c>
      <c r="C737" t="s">
        <v>1884</v>
      </c>
      <c r="D737" t="s">
        <v>1882</v>
      </c>
      <c r="E737">
        <v>44558</v>
      </c>
      <c r="F737" t="s">
        <v>1882</v>
      </c>
      <c r="G737" t="s">
        <v>18</v>
      </c>
      <c r="H737" t="s">
        <v>1885</v>
      </c>
      <c r="I737" t="s">
        <v>35</v>
      </c>
      <c r="J737" t="s">
        <v>1901</v>
      </c>
      <c r="K737" t="s">
        <v>21</v>
      </c>
      <c r="L737" t="s">
        <v>66</v>
      </c>
      <c r="M737" t="s">
        <v>23</v>
      </c>
      <c r="N737">
        <v>42367</v>
      </c>
      <c r="O737">
        <v>882</v>
      </c>
      <c r="P737">
        <v>2099</v>
      </c>
      <c r="Q737">
        <v>1217</v>
      </c>
      <c r="R737">
        <v>30</v>
      </c>
      <c r="S737">
        <v>62970</v>
      </c>
      <c r="T737">
        <v>0.03</v>
      </c>
      <c r="U737">
        <v>1889.1</v>
      </c>
      <c r="V737">
        <v>61080.9</v>
      </c>
      <c r="W737">
        <v>480.99999999999994</v>
      </c>
      <c r="X737">
        <v>61561.9</v>
      </c>
    </row>
    <row r="738" spans="1:24" x14ac:dyDescent="0.25">
      <c r="A738" t="s">
        <v>1529</v>
      </c>
      <c r="B738" t="s">
        <v>426</v>
      </c>
      <c r="C738" t="s">
        <v>1843</v>
      </c>
      <c r="D738" t="s">
        <v>1834</v>
      </c>
      <c r="E738">
        <v>44558</v>
      </c>
      <c r="F738" t="s">
        <v>1899</v>
      </c>
      <c r="G738" t="s">
        <v>34</v>
      </c>
      <c r="H738" t="s">
        <v>1892</v>
      </c>
      <c r="I738" t="s">
        <v>51</v>
      </c>
      <c r="J738" t="s">
        <v>92</v>
      </c>
      <c r="K738" t="s">
        <v>28</v>
      </c>
      <c r="L738" t="s">
        <v>22</v>
      </c>
      <c r="M738" t="s">
        <v>23</v>
      </c>
      <c r="N738">
        <v>42368</v>
      </c>
      <c r="O738">
        <v>118</v>
      </c>
      <c r="P738">
        <v>188</v>
      </c>
      <c r="Q738">
        <v>70</v>
      </c>
      <c r="R738">
        <v>1</v>
      </c>
      <c r="S738">
        <v>188</v>
      </c>
      <c r="T738">
        <v>0.09</v>
      </c>
      <c r="U738">
        <v>16.919999999999998</v>
      </c>
      <c r="V738">
        <v>171.08</v>
      </c>
      <c r="W738">
        <v>149</v>
      </c>
      <c r="X738">
        <v>320.08000000000004</v>
      </c>
    </row>
    <row r="739" spans="1:24" x14ac:dyDescent="0.25">
      <c r="A739" t="s">
        <v>1530</v>
      </c>
      <c r="B739" t="s">
        <v>353</v>
      </c>
      <c r="C739" t="s">
        <v>1807</v>
      </c>
      <c r="D739" t="s">
        <v>1856</v>
      </c>
      <c r="E739">
        <v>44558</v>
      </c>
      <c r="F739" t="s">
        <v>1856</v>
      </c>
      <c r="G739" t="s">
        <v>39</v>
      </c>
      <c r="H739" t="s">
        <v>1895</v>
      </c>
      <c r="I739" t="s">
        <v>19</v>
      </c>
      <c r="J739" t="s">
        <v>190</v>
      </c>
      <c r="K739" t="s">
        <v>28</v>
      </c>
      <c r="L739" t="s">
        <v>45</v>
      </c>
      <c r="M739" t="s">
        <v>69</v>
      </c>
      <c r="N739">
        <v>42373</v>
      </c>
      <c r="O739">
        <v>1680</v>
      </c>
      <c r="P739">
        <v>4097</v>
      </c>
      <c r="Q739">
        <v>2417</v>
      </c>
      <c r="R739">
        <v>49</v>
      </c>
      <c r="S739">
        <v>200753</v>
      </c>
      <c r="T739">
        <v>0.1</v>
      </c>
      <c r="U739">
        <v>20075.300000000003</v>
      </c>
      <c r="V739">
        <v>180677.7</v>
      </c>
      <c r="W739">
        <v>899</v>
      </c>
      <c r="X739">
        <v>181576.7</v>
      </c>
    </row>
    <row r="740" spans="1:24" x14ac:dyDescent="0.25">
      <c r="A740" t="s">
        <v>834</v>
      </c>
      <c r="B740" t="s">
        <v>423</v>
      </c>
      <c r="C740" t="s">
        <v>1804</v>
      </c>
      <c r="D740" t="s">
        <v>1856</v>
      </c>
      <c r="E740">
        <v>44561</v>
      </c>
      <c r="F740" t="s">
        <v>1856</v>
      </c>
      <c r="G740" t="s">
        <v>18</v>
      </c>
      <c r="H740" t="s">
        <v>1891</v>
      </c>
      <c r="I740" t="s">
        <v>35</v>
      </c>
      <c r="J740" t="s">
        <v>277</v>
      </c>
      <c r="K740" t="s">
        <v>28</v>
      </c>
      <c r="L740" t="s">
        <v>22</v>
      </c>
      <c r="M740" t="s">
        <v>23</v>
      </c>
      <c r="N740">
        <v>42370</v>
      </c>
      <c r="O740">
        <v>453</v>
      </c>
      <c r="P740">
        <v>730</v>
      </c>
      <c r="Q740">
        <v>277</v>
      </c>
      <c r="R740">
        <v>38</v>
      </c>
      <c r="S740">
        <v>27740</v>
      </c>
      <c r="T740">
        <v>0.05</v>
      </c>
      <c r="U740">
        <v>1387</v>
      </c>
      <c r="V740">
        <v>26353</v>
      </c>
      <c r="W740">
        <v>772</v>
      </c>
      <c r="X740">
        <v>27125</v>
      </c>
    </row>
    <row r="741" spans="1:24" x14ac:dyDescent="0.25">
      <c r="A741" t="s">
        <v>835</v>
      </c>
      <c r="B741" t="s">
        <v>423</v>
      </c>
      <c r="C741" t="s">
        <v>1804</v>
      </c>
      <c r="D741" t="s">
        <v>1856</v>
      </c>
      <c r="E741">
        <v>44561</v>
      </c>
      <c r="F741" t="s">
        <v>1856</v>
      </c>
      <c r="G741" t="s">
        <v>18</v>
      </c>
      <c r="H741" t="s">
        <v>1891</v>
      </c>
      <c r="I741" t="s">
        <v>26</v>
      </c>
      <c r="J741" t="s">
        <v>284</v>
      </c>
      <c r="K741" t="s">
        <v>28</v>
      </c>
      <c r="L741" t="s">
        <v>22</v>
      </c>
      <c r="M741" t="s">
        <v>23</v>
      </c>
      <c r="N741">
        <v>42370</v>
      </c>
      <c r="O741">
        <v>229</v>
      </c>
      <c r="P741">
        <v>369</v>
      </c>
      <c r="Q741">
        <v>140</v>
      </c>
      <c r="R741">
        <v>41</v>
      </c>
      <c r="S741">
        <v>15129</v>
      </c>
      <c r="T741">
        <v>0.01</v>
      </c>
      <c r="U741">
        <v>151.29</v>
      </c>
      <c r="V741">
        <v>14977.71</v>
      </c>
      <c r="W741">
        <v>50</v>
      </c>
      <c r="X741">
        <v>15027.71</v>
      </c>
    </row>
    <row r="742" spans="1:24" x14ac:dyDescent="0.25">
      <c r="A742" t="s">
        <v>835</v>
      </c>
      <c r="B742" t="s">
        <v>423</v>
      </c>
      <c r="C742" t="s">
        <v>1804</v>
      </c>
      <c r="D742" t="s">
        <v>1856</v>
      </c>
      <c r="E742">
        <v>44561</v>
      </c>
      <c r="F742" t="s">
        <v>1856</v>
      </c>
      <c r="G742" t="s">
        <v>18</v>
      </c>
      <c r="H742" t="s">
        <v>1891</v>
      </c>
      <c r="I742" t="s">
        <v>35</v>
      </c>
      <c r="J742" t="s">
        <v>424</v>
      </c>
      <c r="K742" t="s">
        <v>28</v>
      </c>
      <c r="L742" t="s">
        <v>29</v>
      </c>
      <c r="M742" t="s">
        <v>69</v>
      </c>
      <c r="N742">
        <v>42370</v>
      </c>
      <c r="O742">
        <v>437</v>
      </c>
      <c r="P742">
        <v>911</v>
      </c>
      <c r="Q742">
        <v>474</v>
      </c>
      <c r="R742">
        <v>21</v>
      </c>
      <c r="S742">
        <v>19131</v>
      </c>
      <c r="T742">
        <v>0.03</v>
      </c>
      <c r="U742">
        <v>573.92999999999995</v>
      </c>
      <c r="V742">
        <v>18557.07</v>
      </c>
      <c r="W742">
        <v>225</v>
      </c>
      <c r="X742">
        <v>18782.07</v>
      </c>
    </row>
    <row r="743" spans="1:24" x14ac:dyDescent="0.25">
      <c r="A743" t="s">
        <v>1531</v>
      </c>
      <c r="B743" t="s">
        <v>422</v>
      </c>
      <c r="C743" t="s">
        <v>1879</v>
      </c>
      <c r="D743" t="s">
        <v>1834</v>
      </c>
      <c r="E743">
        <v>44563</v>
      </c>
      <c r="F743" t="s">
        <v>1899</v>
      </c>
      <c r="G743" t="s">
        <v>39</v>
      </c>
      <c r="H743" t="s">
        <v>1896</v>
      </c>
      <c r="I743" t="s">
        <v>40</v>
      </c>
      <c r="J743" t="s">
        <v>240</v>
      </c>
      <c r="K743" t="s">
        <v>21</v>
      </c>
      <c r="L743" t="s">
        <v>22</v>
      </c>
      <c r="M743" t="s">
        <v>23</v>
      </c>
      <c r="N743">
        <v>42372</v>
      </c>
      <c r="O743">
        <v>1470</v>
      </c>
      <c r="P743">
        <v>2999</v>
      </c>
      <c r="Q743">
        <v>1529</v>
      </c>
      <c r="R743">
        <v>14</v>
      </c>
      <c r="S743">
        <v>41986</v>
      </c>
      <c r="T743">
        <v>0.04</v>
      </c>
      <c r="U743">
        <v>1679.44</v>
      </c>
      <c r="V743">
        <v>40306.559999999998</v>
      </c>
      <c r="W743">
        <v>550</v>
      </c>
      <c r="X743">
        <v>40856.559999999998</v>
      </c>
    </row>
    <row r="744" spans="1:24" x14ac:dyDescent="0.25">
      <c r="A744" t="s">
        <v>1532</v>
      </c>
      <c r="B744" t="s">
        <v>420</v>
      </c>
      <c r="C744" t="s">
        <v>1847</v>
      </c>
      <c r="D744" t="s">
        <v>1834</v>
      </c>
      <c r="E744">
        <v>44570</v>
      </c>
      <c r="F744" t="s">
        <v>1899</v>
      </c>
      <c r="G744" t="s">
        <v>18</v>
      </c>
      <c r="H744" t="s">
        <v>1890</v>
      </c>
      <c r="I744" t="s">
        <v>35</v>
      </c>
      <c r="J744" t="s">
        <v>421</v>
      </c>
      <c r="K744" t="s">
        <v>28</v>
      </c>
      <c r="L744" t="s">
        <v>29</v>
      </c>
      <c r="M744" t="s">
        <v>23</v>
      </c>
      <c r="N744">
        <v>42380</v>
      </c>
      <c r="O744">
        <v>347</v>
      </c>
      <c r="P744">
        <v>668</v>
      </c>
      <c r="Q744">
        <v>321</v>
      </c>
      <c r="R744">
        <v>10</v>
      </c>
      <c r="S744">
        <v>6680</v>
      </c>
      <c r="T744">
        <v>0.08</v>
      </c>
      <c r="U744">
        <v>534.4</v>
      </c>
      <c r="V744">
        <v>6145.6</v>
      </c>
      <c r="W744">
        <v>150</v>
      </c>
      <c r="X744">
        <v>6295.6</v>
      </c>
    </row>
    <row r="745" spans="1:24" x14ac:dyDescent="0.25">
      <c r="A745" t="s">
        <v>1533</v>
      </c>
      <c r="B745" t="s">
        <v>81</v>
      </c>
      <c r="C745" t="s">
        <v>1924</v>
      </c>
      <c r="D745" t="s">
        <v>1834</v>
      </c>
      <c r="E745">
        <v>44573</v>
      </c>
      <c r="F745" t="s">
        <v>1899</v>
      </c>
      <c r="G745" t="s">
        <v>18</v>
      </c>
      <c r="H745" t="s">
        <v>1894</v>
      </c>
      <c r="I745" t="s">
        <v>35</v>
      </c>
      <c r="J745" t="s">
        <v>32</v>
      </c>
      <c r="K745" t="s">
        <v>28</v>
      </c>
      <c r="L745" t="s">
        <v>22</v>
      </c>
      <c r="M745" t="s">
        <v>23</v>
      </c>
      <c r="N745">
        <v>42383</v>
      </c>
      <c r="O745">
        <v>1364</v>
      </c>
      <c r="P745">
        <v>2098</v>
      </c>
      <c r="Q745">
        <v>734</v>
      </c>
      <c r="R745">
        <v>34</v>
      </c>
      <c r="S745">
        <v>71332</v>
      </c>
      <c r="T745">
        <v>7.0000000000000007E-2</v>
      </c>
      <c r="U745">
        <v>4993.2400000000007</v>
      </c>
      <c r="V745">
        <v>66338.759999999995</v>
      </c>
      <c r="W745">
        <v>149</v>
      </c>
      <c r="X745">
        <v>66487.759999999995</v>
      </c>
    </row>
    <row r="746" spans="1:24" x14ac:dyDescent="0.25">
      <c r="A746" t="s">
        <v>1822</v>
      </c>
      <c r="B746" t="s">
        <v>30</v>
      </c>
      <c r="C746" t="s">
        <v>1854</v>
      </c>
      <c r="D746" t="s">
        <v>1834</v>
      </c>
      <c r="E746">
        <v>44578</v>
      </c>
      <c r="F746" t="s">
        <v>1899</v>
      </c>
      <c r="G746" t="s">
        <v>18</v>
      </c>
      <c r="H746" t="s">
        <v>1898</v>
      </c>
      <c r="I746" t="s">
        <v>35</v>
      </c>
      <c r="J746" t="s">
        <v>384</v>
      </c>
      <c r="K746" t="s">
        <v>21</v>
      </c>
      <c r="L746" t="s">
        <v>45</v>
      </c>
      <c r="M746" t="s">
        <v>23</v>
      </c>
      <c r="N746">
        <v>42387</v>
      </c>
      <c r="O746">
        <v>187</v>
      </c>
      <c r="P746">
        <v>811.99999999999989</v>
      </c>
      <c r="Q746">
        <v>624.99999999999989</v>
      </c>
      <c r="R746">
        <v>47</v>
      </c>
      <c r="S746">
        <v>38163.999999999993</v>
      </c>
      <c r="T746">
        <v>7.0000000000000007E-2</v>
      </c>
      <c r="U746">
        <v>2671.4799999999996</v>
      </c>
      <c r="V746">
        <v>35492.51999999999</v>
      </c>
      <c r="W746">
        <v>283</v>
      </c>
      <c r="X746">
        <v>35775.51999999999</v>
      </c>
    </row>
    <row r="747" spans="1:24" x14ac:dyDescent="0.25">
      <c r="A747" t="s">
        <v>1534</v>
      </c>
      <c r="B747" t="s">
        <v>170</v>
      </c>
      <c r="C747" t="s">
        <v>80</v>
      </c>
      <c r="D747" t="s">
        <v>1834</v>
      </c>
      <c r="E747">
        <v>44578</v>
      </c>
      <c r="F747" t="s">
        <v>1899</v>
      </c>
      <c r="G747" t="s">
        <v>25</v>
      </c>
      <c r="H747" t="s">
        <v>1888</v>
      </c>
      <c r="I747" t="s">
        <v>26</v>
      </c>
      <c r="J747" t="s">
        <v>384</v>
      </c>
      <c r="K747" t="s">
        <v>21</v>
      </c>
      <c r="L747" t="s">
        <v>45</v>
      </c>
      <c r="M747" t="s">
        <v>23</v>
      </c>
      <c r="N747">
        <v>42386</v>
      </c>
      <c r="O747">
        <v>187</v>
      </c>
      <c r="P747">
        <v>811.99999999999989</v>
      </c>
      <c r="Q747">
        <v>624.99999999999989</v>
      </c>
      <c r="R747">
        <v>36</v>
      </c>
      <c r="S747">
        <v>29231.999999999996</v>
      </c>
      <c r="T747">
        <v>0.1</v>
      </c>
      <c r="U747">
        <v>2923.2</v>
      </c>
      <c r="V747">
        <v>26308.799999999996</v>
      </c>
      <c r="W747">
        <v>283</v>
      </c>
      <c r="X747">
        <v>26591.799999999996</v>
      </c>
    </row>
    <row r="748" spans="1:24" x14ac:dyDescent="0.25">
      <c r="A748" t="s">
        <v>1535</v>
      </c>
      <c r="B748" t="s">
        <v>419</v>
      </c>
      <c r="C748" t="s">
        <v>1838</v>
      </c>
      <c r="D748" t="s">
        <v>1834</v>
      </c>
      <c r="E748">
        <v>44578</v>
      </c>
      <c r="F748" t="s">
        <v>1899</v>
      </c>
      <c r="G748" t="s">
        <v>18</v>
      </c>
      <c r="H748" t="s">
        <v>1892</v>
      </c>
      <c r="I748" t="s">
        <v>26</v>
      </c>
      <c r="J748" t="s">
        <v>245</v>
      </c>
      <c r="K748" t="s">
        <v>28</v>
      </c>
      <c r="L748" t="s">
        <v>45</v>
      </c>
      <c r="M748" t="s">
        <v>23</v>
      </c>
      <c r="N748">
        <v>42388</v>
      </c>
      <c r="O748">
        <v>479</v>
      </c>
      <c r="P748">
        <v>1197</v>
      </c>
      <c r="Q748">
        <v>718</v>
      </c>
      <c r="R748">
        <v>28</v>
      </c>
      <c r="S748">
        <v>33516</v>
      </c>
      <c r="T748">
        <v>0.03</v>
      </c>
      <c r="U748">
        <v>1005.48</v>
      </c>
      <c r="V748">
        <v>32510.52</v>
      </c>
      <c r="W748">
        <v>581</v>
      </c>
      <c r="X748">
        <v>33091.520000000004</v>
      </c>
    </row>
    <row r="749" spans="1:24" x14ac:dyDescent="0.25">
      <c r="A749" t="s">
        <v>1536</v>
      </c>
      <c r="B749" t="s">
        <v>212</v>
      </c>
      <c r="C749" t="s">
        <v>1918</v>
      </c>
      <c r="D749" t="s">
        <v>1834</v>
      </c>
      <c r="E749">
        <v>44579</v>
      </c>
      <c r="F749" t="s">
        <v>1899</v>
      </c>
      <c r="G749" t="s">
        <v>18</v>
      </c>
      <c r="H749" t="s">
        <v>1893</v>
      </c>
      <c r="I749" t="s">
        <v>40</v>
      </c>
      <c r="J749" t="s">
        <v>99</v>
      </c>
      <c r="K749" t="s">
        <v>21</v>
      </c>
      <c r="L749" t="s">
        <v>22</v>
      </c>
      <c r="M749" t="s">
        <v>23</v>
      </c>
      <c r="N749">
        <v>42389</v>
      </c>
      <c r="O749">
        <v>831</v>
      </c>
      <c r="P749">
        <v>1598</v>
      </c>
      <c r="Q749">
        <v>767</v>
      </c>
      <c r="R749">
        <v>4</v>
      </c>
      <c r="S749">
        <v>6392</v>
      </c>
      <c r="T749">
        <v>0.09</v>
      </c>
      <c r="U749">
        <v>575.28</v>
      </c>
      <c r="V749">
        <v>5816.72</v>
      </c>
      <c r="W749">
        <v>650</v>
      </c>
      <c r="X749">
        <v>6466.72</v>
      </c>
    </row>
    <row r="750" spans="1:24" x14ac:dyDescent="0.25">
      <c r="A750" t="s">
        <v>1537</v>
      </c>
      <c r="B750" t="s">
        <v>416</v>
      </c>
      <c r="C750" t="s">
        <v>1836</v>
      </c>
      <c r="D750" t="s">
        <v>1834</v>
      </c>
      <c r="E750">
        <v>44580</v>
      </c>
      <c r="F750" t="s">
        <v>1899</v>
      </c>
      <c r="G750" t="s">
        <v>39</v>
      </c>
      <c r="H750" t="s">
        <v>1889</v>
      </c>
      <c r="I750" t="s">
        <v>35</v>
      </c>
      <c r="J750" t="s">
        <v>202</v>
      </c>
      <c r="K750" t="s">
        <v>28</v>
      </c>
      <c r="L750" t="s">
        <v>22</v>
      </c>
      <c r="M750" t="s">
        <v>23</v>
      </c>
      <c r="N750">
        <v>42388</v>
      </c>
      <c r="O750">
        <v>446</v>
      </c>
      <c r="P750">
        <v>1089</v>
      </c>
      <c r="Q750">
        <v>643</v>
      </c>
      <c r="R750">
        <v>25</v>
      </c>
      <c r="S750">
        <v>27225</v>
      </c>
      <c r="T750">
        <v>0.03</v>
      </c>
      <c r="U750">
        <v>816.75</v>
      </c>
      <c r="V750">
        <v>26408.25</v>
      </c>
      <c r="W750">
        <v>450</v>
      </c>
      <c r="X750">
        <v>26858.25</v>
      </c>
    </row>
    <row r="751" spans="1:24" x14ac:dyDescent="0.25">
      <c r="A751" t="s">
        <v>1538</v>
      </c>
      <c r="B751" t="s">
        <v>417</v>
      </c>
      <c r="C751" t="s">
        <v>1839</v>
      </c>
      <c r="D751" t="s">
        <v>1834</v>
      </c>
      <c r="E751">
        <v>44580</v>
      </c>
      <c r="F751" t="s">
        <v>1899</v>
      </c>
      <c r="G751" t="s">
        <v>25</v>
      </c>
      <c r="H751" t="s">
        <v>1890</v>
      </c>
      <c r="I751" t="s">
        <v>51</v>
      </c>
      <c r="J751" t="s">
        <v>108</v>
      </c>
      <c r="K751" t="s">
        <v>28</v>
      </c>
      <c r="L751" t="s">
        <v>45</v>
      </c>
      <c r="M751" t="s">
        <v>23</v>
      </c>
      <c r="N751">
        <v>42388</v>
      </c>
      <c r="O751">
        <v>94</v>
      </c>
      <c r="P751">
        <v>208</v>
      </c>
      <c r="Q751">
        <v>114</v>
      </c>
      <c r="R751">
        <v>33</v>
      </c>
      <c r="S751">
        <v>6864</v>
      </c>
      <c r="T751">
        <v>0.05</v>
      </c>
      <c r="U751">
        <v>343.20000000000005</v>
      </c>
      <c r="V751">
        <v>6520.8</v>
      </c>
      <c r="W751">
        <v>256</v>
      </c>
      <c r="X751">
        <v>6776.8</v>
      </c>
    </row>
    <row r="752" spans="1:24" x14ac:dyDescent="0.25">
      <c r="A752" t="s">
        <v>1539</v>
      </c>
      <c r="B752" t="s">
        <v>418</v>
      </c>
      <c r="C752" t="s">
        <v>1853</v>
      </c>
      <c r="D752" t="s">
        <v>1834</v>
      </c>
      <c r="E752">
        <v>44580</v>
      </c>
      <c r="F752" t="s">
        <v>1899</v>
      </c>
      <c r="G752" t="s">
        <v>39</v>
      </c>
      <c r="H752" t="s">
        <v>1892</v>
      </c>
      <c r="I752" t="s">
        <v>51</v>
      </c>
      <c r="J752" t="s">
        <v>55</v>
      </c>
      <c r="K752" t="s">
        <v>21</v>
      </c>
      <c r="L752" t="s">
        <v>22</v>
      </c>
      <c r="M752" t="s">
        <v>23</v>
      </c>
      <c r="N752">
        <v>42388</v>
      </c>
      <c r="O752">
        <v>15650</v>
      </c>
      <c r="P752">
        <v>30097.000000000004</v>
      </c>
      <c r="Q752">
        <v>14447.000000000004</v>
      </c>
      <c r="R752">
        <v>43</v>
      </c>
      <c r="S752">
        <v>1294171.0000000002</v>
      </c>
      <c r="T752">
        <v>0.08</v>
      </c>
      <c r="U752">
        <v>103533.68000000002</v>
      </c>
      <c r="V752">
        <v>1190637.3200000003</v>
      </c>
      <c r="W752">
        <v>718</v>
      </c>
      <c r="X752">
        <v>1191355.3200000003</v>
      </c>
    </row>
    <row r="753" spans="1:24" x14ac:dyDescent="0.25">
      <c r="A753" t="s">
        <v>1540</v>
      </c>
      <c r="B753" t="s">
        <v>415</v>
      </c>
      <c r="C753" t="s">
        <v>1930</v>
      </c>
      <c r="D753" t="s">
        <v>1834</v>
      </c>
      <c r="E753">
        <v>44585</v>
      </c>
      <c r="F753" t="s">
        <v>1899</v>
      </c>
      <c r="G753" t="s">
        <v>18</v>
      </c>
      <c r="H753" t="s">
        <v>1896</v>
      </c>
      <c r="I753" t="s">
        <v>51</v>
      </c>
      <c r="J753" t="s">
        <v>68</v>
      </c>
      <c r="K753" t="s">
        <v>28</v>
      </c>
      <c r="L753" t="s">
        <v>45</v>
      </c>
      <c r="M753" t="s">
        <v>23</v>
      </c>
      <c r="N753">
        <v>42394</v>
      </c>
      <c r="O753">
        <v>519</v>
      </c>
      <c r="P753">
        <v>1298</v>
      </c>
      <c r="Q753">
        <v>779</v>
      </c>
      <c r="R753">
        <v>50</v>
      </c>
      <c r="S753">
        <v>64900</v>
      </c>
      <c r="T753">
        <v>0.08</v>
      </c>
      <c r="U753">
        <v>5192</v>
      </c>
      <c r="V753">
        <v>59708</v>
      </c>
      <c r="W753">
        <v>314</v>
      </c>
      <c r="X753">
        <v>60022</v>
      </c>
    </row>
    <row r="754" spans="1:24" x14ac:dyDescent="0.25">
      <c r="A754" t="s">
        <v>1541</v>
      </c>
      <c r="B754" t="s">
        <v>1920</v>
      </c>
      <c r="C754" t="s">
        <v>1860</v>
      </c>
      <c r="D754" t="s">
        <v>1856</v>
      </c>
      <c r="E754">
        <v>44587</v>
      </c>
      <c r="F754" t="s">
        <v>1856</v>
      </c>
      <c r="G754" t="s">
        <v>39</v>
      </c>
      <c r="H754" t="s">
        <v>1892</v>
      </c>
      <c r="I754" t="s">
        <v>35</v>
      </c>
      <c r="J754" t="s">
        <v>414</v>
      </c>
      <c r="K754" t="s">
        <v>28</v>
      </c>
      <c r="L754" t="s">
        <v>29</v>
      </c>
      <c r="M754" t="s">
        <v>69</v>
      </c>
      <c r="N754">
        <v>42397</v>
      </c>
      <c r="O754">
        <v>241</v>
      </c>
      <c r="P754">
        <v>371</v>
      </c>
      <c r="Q754">
        <v>130</v>
      </c>
      <c r="R754">
        <v>16</v>
      </c>
      <c r="S754">
        <v>5936</v>
      </c>
      <c r="T754">
        <v>0.1</v>
      </c>
      <c r="U754">
        <v>593.6</v>
      </c>
      <c r="V754">
        <v>5342.4</v>
      </c>
      <c r="W754">
        <v>193</v>
      </c>
      <c r="X754">
        <v>5535.4</v>
      </c>
    </row>
    <row r="755" spans="1:24" x14ac:dyDescent="0.25">
      <c r="A755" t="s">
        <v>1542</v>
      </c>
      <c r="B755" t="s">
        <v>77</v>
      </c>
      <c r="C755" t="s">
        <v>78</v>
      </c>
      <c r="D755" t="s">
        <v>1834</v>
      </c>
      <c r="E755">
        <v>44589</v>
      </c>
      <c r="F755" t="s">
        <v>1899</v>
      </c>
      <c r="G755" t="s">
        <v>18</v>
      </c>
      <c r="H755" t="s">
        <v>1893</v>
      </c>
      <c r="I755" t="s">
        <v>26</v>
      </c>
      <c r="J755" t="s">
        <v>89</v>
      </c>
      <c r="K755" t="s">
        <v>21</v>
      </c>
      <c r="L755" t="s">
        <v>22</v>
      </c>
      <c r="M755" t="s">
        <v>23</v>
      </c>
      <c r="N755">
        <v>42398</v>
      </c>
      <c r="O755">
        <v>3964</v>
      </c>
      <c r="P755">
        <v>15247.999999999998</v>
      </c>
      <c r="Q755">
        <v>11283.999999999998</v>
      </c>
      <c r="R755">
        <v>27</v>
      </c>
      <c r="S755">
        <v>411695.99999999994</v>
      </c>
      <c r="T755">
        <v>0.1</v>
      </c>
      <c r="U755">
        <v>41169.599999999999</v>
      </c>
      <c r="V755">
        <v>370526.39999999997</v>
      </c>
      <c r="W755">
        <v>650</v>
      </c>
      <c r="X755">
        <v>371176.39999999997</v>
      </c>
    </row>
    <row r="756" spans="1:24" x14ac:dyDescent="0.25">
      <c r="A756" t="s">
        <v>1543</v>
      </c>
      <c r="B756" t="s">
        <v>413</v>
      </c>
      <c r="C756" t="s">
        <v>1805</v>
      </c>
      <c r="D756" t="s">
        <v>1856</v>
      </c>
      <c r="E756">
        <v>44589</v>
      </c>
      <c r="F756" t="s">
        <v>1856</v>
      </c>
      <c r="G756" t="s">
        <v>18</v>
      </c>
      <c r="H756" t="s">
        <v>1895</v>
      </c>
      <c r="I756" t="s">
        <v>51</v>
      </c>
      <c r="J756" t="s">
        <v>207</v>
      </c>
      <c r="K756" t="s">
        <v>28</v>
      </c>
      <c r="L756" t="s">
        <v>29</v>
      </c>
      <c r="M756" t="s">
        <v>23</v>
      </c>
      <c r="N756">
        <v>42399</v>
      </c>
      <c r="O756">
        <v>259</v>
      </c>
      <c r="P756">
        <v>398</v>
      </c>
      <c r="Q756">
        <v>139</v>
      </c>
      <c r="R756">
        <v>41</v>
      </c>
      <c r="S756">
        <v>16318</v>
      </c>
      <c r="T756">
        <v>0.1</v>
      </c>
      <c r="U756">
        <v>1631.8000000000002</v>
      </c>
      <c r="V756">
        <v>14686.2</v>
      </c>
      <c r="W756">
        <v>297</v>
      </c>
      <c r="X756">
        <v>14983.2</v>
      </c>
    </row>
    <row r="757" spans="1:24" x14ac:dyDescent="0.25">
      <c r="A757" t="s">
        <v>1544</v>
      </c>
      <c r="B757" t="s">
        <v>412</v>
      </c>
      <c r="C757" t="s">
        <v>1933</v>
      </c>
      <c r="D757" t="s">
        <v>1834</v>
      </c>
      <c r="E757">
        <v>44590</v>
      </c>
      <c r="F757" t="s">
        <v>1899</v>
      </c>
      <c r="G757" t="s">
        <v>18</v>
      </c>
      <c r="H757" t="s">
        <v>1894</v>
      </c>
      <c r="I757" t="s">
        <v>40</v>
      </c>
      <c r="J757" t="s">
        <v>96</v>
      </c>
      <c r="K757" t="s">
        <v>28</v>
      </c>
      <c r="L757" t="s">
        <v>29</v>
      </c>
      <c r="M757" t="s">
        <v>23</v>
      </c>
      <c r="N757">
        <v>42400</v>
      </c>
      <c r="O757">
        <v>153</v>
      </c>
      <c r="P757">
        <v>278</v>
      </c>
      <c r="Q757">
        <v>125</v>
      </c>
      <c r="R757">
        <v>38</v>
      </c>
      <c r="S757">
        <v>10564</v>
      </c>
      <c r="T757">
        <v>0</v>
      </c>
      <c r="U757">
        <v>0</v>
      </c>
      <c r="V757">
        <v>10564</v>
      </c>
      <c r="W757">
        <v>134</v>
      </c>
      <c r="X757">
        <v>10698</v>
      </c>
    </row>
    <row r="758" spans="1:24" x14ac:dyDescent="0.25">
      <c r="A758" t="s">
        <v>1823</v>
      </c>
      <c r="B758" t="s">
        <v>410</v>
      </c>
      <c r="C758" t="s">
        <v>340</v>
      </c>
      <c r="D758" t="s">
        <v>1882</v>
      </c>
      <c r="E758">
        <v>44593</v>
      </c>
      <c r="F758" t="s">
        <v>1882</v>
      </c>
      <c r="G758" t="s">
        <v>25</v>
      </c>
      <c r="H758" t="s">
        <v>1886</v>
      </c>
      <c r="I758" t="s">
        <v>35</v>
      </c>
      <c r="J758" t="s">
        <v>411</v>
      </c>
      <c r="K758" t="s">
        <v>28</v>
      </c>
      <c r="L758" t="s">
        <v>22</v>
      </c>
      <c r="M758" t="s">
        <v>23</v>
      </c>
      <c r="N758">
        <v>42402</v>
      </c>
      <c r="O758">
        <v>119</v>
      </c>
      <c r="P758">
        <v>198</v>
      </c>
      <c r="Q758">
        <v>79</v>
      </c>
      <c r="R758">
        <v>12</v>
      </c>
      <c r="S758">
        <v>2376</v>
      </c>
      <c r="T758">
        <v>7.0000000000000007E-2</v>
      </c>
      <c r="U758">
        <v>166.32000000000002</v>
      </c>
      <c r="V758">
        <v>2209.6799999999998</v>
      </c>
      <c r="W758">
        <v>476.99999999999994</v>
      </c>
      <c r="X758">
        <v>2686.68</v>
      </c>
    </row>
    <row r="759" spans="1:24" x14ac:dyDescent="0.25">
      <c r="A759" t="s">
        <v>1545</v>
      </c>
      <c r="B759" t="s">
        <v>434</v>
      </c>
      <c r="C759" t="s">
        <v>1928</v>
      </c>
      <c r="D759" t="s">
        <v>1834</v>
      </c>
      <c r="E759">
        <v>44594</v>
      </c>
      <c r="F759" t="s">
        <v>1899</v>
      </c>
      <c r="G759" t="s">
        <v>39</v>
      </c>
      <c r="H759" t="s">
        <v>1887</v>
      </c>
      <c r="I759" t="s">
        <v>51</v>
      </c>
      <c r="J759" t="s">
        <v>145</v>
      </c>
      <c r="K759" t="s">
        <v>21</v>
      </c>
      <c r="L759" t="s">
        <v>48</v>
      </c>
      <c r="M759" t="s">
        <v>49</v>
      </c>
      <c r="N759">
        <v>42403</v>
      </c>
      <c r="O759">
        <v>27899</v>
      </c>
      <c r="P759">
        <v>44999</v>
      </c>
      <c r="Q759">
        <v>17100</v>
      </c>
      <c r="R759">
        <v>16</v>
      </c>
      <c r="S759">
        <v>719984</v>
      </c>
      <c r="T759">
        <v>0.09</v>
      </c>
      <c r="U759">
        <v>64798.559999999998</v>
      </c>
      <c r="V759">
        <v>655185.43999999994</v>
      </c>
      <c r="W759">
        <v>4900</v>
      </c>
      <c r="X759">
        <v>660085.43999999994</v>
      </c>
    </row>
    <row r="760" spans="1:24" x14ac:dyDescent="0.25">
      <c r="A760" t="s">
        <v>1546</v>
      </c>
      <c r="B760" t="s">
        <v>409</v>
      </c>
      <c r="C760" t="s">
        <v>206</v>
      </c>
      <c r="D760" t="s">
        <v>1882</v>
      </c>
      <c r="E760">
        <v>44595</v>
      </c>
      <c r="F760" t="s">
        <v>1882</v>
      </c>
      <c r="G760" t="s">
        <v>34</v>
      </c>
      <c r="H760" t="s">
        <v>1885</v>
      </c>
      <c r="I760" t="s">
        <v>19</v>
      </c>
      <c r="J760" t="s">
        <v>323</v>
      </c>
      <c r="K760" t="s">
        <v>28</v>
      </c>
      <c r="L760" t="s">
        <v>29</v>
      </c>
      <c r="M760" t="s">
        <v>23</v>
      </c>
      <c r="N760">
        <v>42405</v>
      </c>
      <c r="O760">
        <v>395</v>
      </c>
      <c r="P760">
        <v>608</v>
      </c>
      <c r="Q760">
        <v>213</v>
      </c>
      <c r="R760">
        <v>42</v>
      </c>
      <c r="S760">
        <v>25536</v>
      </c>
      <c r="T760">
        <v>0.09</v>
      </c>
      <c r="U760">
        <v>2298.2399999999998</v>
      </c>
      <c r="V760">
        <v>23237.760000000002</v>
      </c>
      <c r="W760">
        <v>182</v>
      </c>
      <c r="X760">
        <v>23419.760000000002</v>
      </c>
    </row>
    <row r="761" spans="1:24" x14ac:dyDescent="0.25">
      <c r="A761" t="s">
        <v>1547</v>
      </c>
      <c r="B761" t="s">
        <v>375</v>
      </c>
      <c r="C761" t="s">
        <v>1812</v>
      </c>
      <c r="D761" t="s">
        <v>1856</v>
      </c>
      <c r="E761">
        <v>44596</v>
      </c>
      <c r="F761" t="s">
        <v>1856</v>
      </c>
      <c r="G761" t="s">
        <v>34</v>
      </c>
      <c r="H761" t="s">
        <v>1889</v>
      </c>
      <c r="I761" t="s">
        <v>40</v>
      </c>
      <c r="J761" t="s">
        <v>190</v>
      </c>
      <c r="K761" t="s">
        <v>28</v>
      </c>
      <c r="L761" t="s">
        <v>45</v>
      </c>
      <c r="M761" t="s">
        <v>69</v>
      </c>
      <c r="N761">
        <v>42405</v>
      </c>
      <c r="O761">
        <v>1680</v>
      </c>
      <c r="P761">
        <v>4097</v>
      </c>
      <c r="Q761">
        <v>2417</v>
      </c>
      <c r="R761">
        <v>49</v>
      </c>
      <c r="S761">
        <v>200753</v>
      </c>
      <c r="T761">
        <v>0.04</v>
      </c>
      <c r="U761">
        <v>8030.12</v>
      </c>
      <c r="V761">
        <v>192722.88</v>
      </c>
      <c r="W761">
        <v>899</v>
      </c>
      <c r="X761">
        <v>193621.88</v>
      </c>
    </row>
    <row r="762" spans="1:24" x14ac:dyDescent="0.25">
      <c r="A762" t="s">
        <v>1548</v>
      </c>
      <c r="B762" t="s">
        <v>408</v>
      </c>
      <c r="C762" t="s">
        <v>158</v>
      </c>
      <c r="D762" t="s">
        <v>1882</v>
      </c>
      <c r="E762">
        <v>44600</v>
      </c>
      <c r="F762" t="s">
        <v>1882</v>
      </c>
      <c r="G762" t="s">
        <v>18</v>
      </c>
      <c r="H762" t="s">
        <v>1885</v>
      </c>
      <c r="I762" t="s">
        <v>26</v>
      </c>
      <c r="J762" t="s">
        <v>307</v>
      </c>
      <c r="K762" t="s">
        <v>28</v>
      </c>
      <c r="L762" t="s">
        <v>29</v>
      </c>
      <c r="M762" t="s">
        <v>23</v>
      </c>
      <c r="N762">
        <v>42409</v>
      </c>
      <c r="O762">
        <v>2156</v>
      </c>
      <c r="P762">
        <v>3654.9999999999995</v>
      </c>
      <c r="Q762">
        <v>1498.9999999999995</v>
      </c>
      <c r="R762">
        <v>6</v>
      </c>
      <c r="S762">
        <v>21929.999999999996</v>
      </c>
      <c r="T762">
        <v>0.01</v>
      </c>
      <c r="U762">
        <v>219.29999999999995</v>
      </c>
      <c r="V762">
        <v>21710.699999999997</v>
      </c>
      <c r="W762">
        <v>1389</v>
      </c>
      <c r="X762">
        <v>23099.699999999997</v>
      </c>
    </row>
    <row r="763" spans="1:24" x14ac:dyDescent="0.25">
      <c r="A763" t="s">
        <v>1549</v>
      </c>
      <c r="B763" t="s">
        <v>407</v>
      </c>
      <c r="C763" t="s">
        <v>300</v>
      </c>
      <c r="D763" t="s">
        <v>1834</v>
      </c>
      <c r="E763">
        <v>44601</v>
      </c>
      <c r="F763" t="s">
        <v>1899</v>
      </c>
      <c r="G763" t="s">
        <v>39</v>
      </c>
      <c r="H763" t="s">
        <v>1890</v>
      </c>
      <c r="I763" t="s">
        <v>19</v>
      </c>
      <c r="J763" t="s">
        <v>207</v>
      </c>
      <c r="K763" t="s">
        <v>28</v>
      </c>
      <c r="L763" t="s">
        <v>29</v>
      </c>
      <c r="M763" t="s">
        <v>23</v>
      </c>
      <c r="N763">
        <v>42414</v>
      </c>
      <c r="O763">
        <v>259</v>
      </c>
      <c r="P763">
        <v>398</v>
      </c>
      <c r="Q763">
        <v>139</v>
      </c>
      <c r="R763">
        <v>50</v>
      </c>
      <c r="S763">
        <v>19900</v>
      </c>
      <c r="T763">
        <v>0.08</v>
      </c>
      <c r="U763">
        <v>1592</v>
      </c>
      <c r="V763">
        <v>18308</v>
      </c>
      <c r="W763">
        <v>297</v>
      </c>
      <c r="X763">
        <v>18605</v>
      </c>
    </row>
    <row r="764" spans="1:24" x14ac:dyDescent="0.25">
      <c r="A764" t="s">
        <v>1550</v>
      </c>
      <c r="B764" t="s">
        <v>407</v>
      </c>
      <c r="C764" t="s">
        <v>300</v>
      </c>
      <c r="D764" t="s">
        <v>1834</v>
      </c>
      <c r="E764">
        <v>44602</v>
      </c>
      <c r="F764" t="s">
        <v>1899</v>
      </c>
      <c r="G764" t="s">
        <v>39</v>
      </c>
      <c r="H764" t="s">
        <v>1890</v>
      </c>
      <c r="I764" t="s">
        <v>26</v>
      </c>
      <c r="J764" t="s">
        <v>271</v>
      </c>
      <c r="K764" t="s">
        <v>28</v>
      </c>
      <c r="L764" t="s">
        <v>29</v>
      </c>
      <c r="M764" t="s">
        <v>23</v>
      </c>
      <c r="N764">
        <v>42411</v>
      </c>
      <c r="O764">
        <v>1111</v>
      </c>
      <c r="P764">
        <v>1984</v>
      </c>
      <c r="Q764">
        <v>873</v>
      </c>
      <c r="R764">
        <v>10</v>
      </c>
      <c r="S764">
        <v>19840</v>
      </c>
      <c r="T764">
        <v>0.05</v>
      </c>
      <c r="U764">
        <v>992</v>
      </c>
      <c r="V764">
        <v>18848</v>
      </c>
      <c r="W764">
        <v>409.99999999999994</v>
      </c>
      <c r="X764">
        <v>19258</v>
      </c>
    </row>
    <row r="765" spans="1:24" x14ac:dyDescent="0.25">
      <c r="A765" t="s">
        <v>1551</v>
      </c>
      <c r="B765" t="s">
        <v>405</v>
      </c>
      <c r="C765" t="s">
        <v>406</v>
      </c>
      <c r="D765" t="s">
        <v>1834</v>
      </c>
      <c r="E765">
        <v>44603</v>
      </c>
      <c r="F765" t="s">
        <v>1899</v>
      </c>
      <c r="G765" t="s">
        <v>25</v>
      </c>
      <c r="H765" t="s">
        <v>1894</v>
      </c>
      <c r="I765" t="s">
        <v>26</v>
      </c>
      <c r="J765" t="s">
        <v>393</v>
      </c>
      <c r="K765" t="s">
        <v>21</v>
      </c>
      <c r="L765" t="s">
        <v>22</v>
      </c>
      <c r="M765" t="s">
        <v>23</v>
      </c>
      <c r="N765">
        <v>42413</v>
      </c>
      <c r="O765">
        <v>4128</v>
      </c>
      <c r="P765">
        <v>9599</v>
      </c>
      <c r="Q765">
        <v>5471</v>
      </c>
      <c r="R765">
        <v>14</v>
      </c>
      <c r="S765">
        <v>134386</v>
      </c>
      <c r="T765">
        <v>0.04</v>
      </c>
      <c r="U765">
        <v>5375.4400000000005</v>
      </c>
      <c r="V765">
        <v>129010.56</v>
      </c>
      <c r="W765">
        <v>899</v>
      </c>
      <c r="X765">
        <v>129909.56</v>
      </c>
    </row>
    <row r="766" spans="1:24" x14ac:dyDescent="0.25">
      <c r="A766" t="s">
        <v>1552</v>
      </c>
      <c r="B766" t="s">
        <v>333</v>
      </c>
      <c r="C766" t="s">
        <v>80</v>
      </c>
      <c r="D766" t="s">
        <v>1834</v>
      </c>
      <c r="E766">
        <v>44603</v>
      </c>
      <c r="F766" t="s">
        <v>1899</v>
      </c>
      <c r="G766" t="s">
        <v>18</v>
      </c>
      <c r="H766" t="s">
        <v>1888</v>
      </c>
      <c r="I766" t="s">
        <v>19</v>
      </c>
      <c r="J766" t="s">
        <v>316</v>
      </c>
      <c r="K766" t="s">
        <v>28</v>
      </c>
      <c r="L766" t="s">
        <v>22</v>
      </c>
      <c r="M766" t="s">
        <v>23</v>
      </c>
      <c r="N766">
        <v>42420</v>
      </c>
      <c r="O766">
        <v>9939</v>
      </c>
      <c r="P766">
        <v>16293</v>
      </c>
      <c r="Q766">
        <v>6354</v>
      </c>
      <c r="R766">
        <v>22</v>
      </c>
      <c r="S766">
        <v>358446</v>
      </c>
      <c r="T766">
        <v>7.0000000000000007E-2</v>
      </c>
      <c r="U766">
        <v>25091.22</v>
      </c>
      <c r="V766">
        <v>333354.78000000003</v>
      </c>
      <c r="W766">
        <v>1998.9999999999998</v>
      </c>
      <c r="X766">
        <v>335353.78000000003</v>
      </c>
    </row>
    <row r="767" spans="1:24" x14ac:dyDescent="0.25">
      <c r="A767" t="s">
        <v>836</v>
      </c>
      <c r="B767" t="s">
        <v>403</v>
      </c>
      <c r="C767" t="s">
        <v>1902</v>
      </c>
      <c r="D767" t="s">
        <v>1882</v>
      </c>
      <c r="E767">
        <v>44604</v>
      </c>
      <c r="F767" t="s">
        <v>1882</v>
      </c>
      <c r="G767" t="s">
        <v>34</v>
      </c>
      <c r="H767" t="s">
        <v>1886</v>
      </c>
      <c r="I767" t="s">
        <v>51</v>
      </c>
      <c r="J767" t="s">
        <v>404</v>
      </c>
      <c r="K767" t="s">
        <v>28</v>
      </c>
      <c r="L767" t="s">
        <v>29</v>
      </c>
      <c r="M767" t="s">
        <v>23</v>
      </c>
      <c r="N767">
        <v>42413</v>
      </c>
      <c r="O767">
        <v>522</v>
      </c>
      <c r="P767">
        <v>985</v>
      </c>
      <c r="Q767">
        <v>463</v>
      </c>
      <c r="R767">
        <v>48</v>
      </c>
      <c r="S767">
        <v>47280</v>
      </c>
      <c r="T767">
        <v>0.09</v>
      </c>
      <c r="U767">
        <v>4255.2</v>
      </c>
      <c r="V767">
        <v>43024.800000000003</v>
      </c>
      <c r="W767">
        <v>482</v>
      </c>
      <c r="X767">
        <v>43506.8</v>
      </c>
    </row>
    <row r="768" spans="1:24" x14ac:dyDescent="0.25">
      <c r="A768" t="s">
        <v>837</v>
      </c>
      <c r="B768" t="s">
        <v>403</v>
      </c>
      <c r="C768" t="s">
        <v>1902</v>
      </c>
      <c r="D768" t="s">
        <v>1882</v>
      </c>
      <c r="E768">
        <v>44604</v>
      </c>
      <c r="F768" t="s">
        <v>1882</v>
      </c>
      <c r="G768" t="s">
        <v>34</v>
      </c>
      <c r="H768" t="s">
        <v>1886</v>
      </c>
      <c r="I768" t="s">
        <v>51</v>
      </c>
      <c r="J768" t="s">
        <v>255</v>
      </c>
      <c r="K768" t="s">
        <v>28</v>
      </c>
      <c r="L768" t="s">
        <v>29</v>
      </c>
      <c r="M768" t="s">
        <v>23</v>
      </c>
      <c r="N768">
        <v>42413</v>
      </c>
      <c r="O768">
        <v>176</v>
      </c>
      <c r="P768">
        <v>294</v>
      </c>
      <c r="Q768">
        <v>118</v>
      </c>
      <c r="R768">
        <v>18</v>
      </c>
      <c r="S768">
        <v>5292</v>
      </c>
      <c r="T768">
        <v>0.01</v>
      </c>
      <c r="U768">
        <v>52.92</v>
      </c>
      <c r="V768">
        <v>5239.08</v>
      </c>
      <c r="W768">
        <v>81</v>
      </c>
      <c r="X768">
        <v>5320.08</v>
      </c>
    </row>
    <row r="769" spans="1:24" x14ac:dyDescent="0.25">
      <c r="A769" t="s">
        <v>1553</v>
      </c>
      <c r="B769" t="s">
        <v>401</v>
      </c>
      <c r="C769" t="s">
        <v>1837</v>
      </c>
      <c r="D769" t="s">
        <v>1834</v>
      </c>
      <c r="E769">
        <v>44605</v>
      </c>
      <c r="F769" t="s">
        <v>1899</v>
      </c>
      <c r="G769" t="s">
        <v>25</v>
      </c>
      <c r="H769" t="s">
        <v>1887</v>
      </c>
      <c r="I769" t="s">
        <v>35</v>
      </c>
      <c r="J769" t="s">
        <v>116</v>
      </c>
      <c r="K769" t="s">
        <v>117</v>
      </c>
      <c r="L769" t="s">
        <v>45</v>
      </c>
      <c r="M769" t="s">
        <v>23</v>
      </c>
      <c r="N769">
        <v>42414</v>
      </c>
      <c r="O769">
        <v>550</v>
      </c>
      <c r="P769">
        <v>1222</v>
      </c>
      <c r="Q769">
        <v>672</v>
      </c>
      <c r="R769">
        <v>10</v>
      </c>
      <c r="S769">
        <v>12220</v>
      </c>
      <c r="T769">
        <v>0.1</v>
      </c>
      <c r="U769">
        <v>1222</v>
      </c>
      <c r="V769">
        <v>10998</v>
      </c>
      <c r="W769">
        <v>285</v>
      </c>
      <c r="X769">
        <v>11283</v>
      </c>
    </row>
    <row r="770" spans="1:24" x14ac:dyDescent="0.25">
      <c r="A770" t="s">
        <v>1554</v>
      </c>
      <c r="B770" t="s">
        <v>402</v>
      </c>
      <c r="C770" t="s">
        <v>173</v>
      </c>
      <c r="D770" t="s">
        <v>1834</v>
      </c>
      <c r="E770">
        <v>44605</v>
      </c>
      <c r="F770" t="s">
        <v>1899</v>
      </c>
      <c r="G770" t="s">
        <v>39</v>
      </c>
      <c r="H770" t="s">
        <v>1888</v>
      </c>
      <c r="I770" t="s">
        <v>35</v>
      </c>
      <c r="J770" t="s">
        <v>112</v>
      </c>
      <c r="K770" t="s">
        <v>28</v>
      </c>
      <c r="L770" t="s">
        <v>45</v>
      </c>
      <c r="M770" t="s">
        <v>69</v>
      </c>
      <c r="N770">
        <v>42416</v>
      </c>
      <c r="O770">
        <v>419.00000000000006</v>
      </c>
      <c r="P770">
        <v>1023</v>
      </c>
      <c r="Q770">
        <v>604</v>
      </c>
      <c r="R770">
        <v>19</v>
      </c>
      <c r="S770">
        <v>19437</v>
      </c>
      <c r="T770">
        <v>0.08</v>
      </c>
      <c r="U770">
        <v>1554.96</v>
      </c>
      <c r="V770">
        <v>17882.04</v>
      </c>
      <c r="W770">
        <v>468</v>
      </c>
      <c r="X770">
        <v>18350.04</v>
      </c>
    </row>
    <row r="771" spans="1:24" x14ac:dyDescent="0.25">
      <c r="A771" t="s">
        <v>1555</v>
      </c>
      <c r="B771" t="s">
        <v>280</v>
      </c>
      <c r="C771" t="s">
        <v>1935</v>
      </c>
      <c r="D771" t="s">
        <v>1882</v>
      </c>
      <c r="E771">
        <v>44605</v>
      </c>
      <c r="F771" t="s">
        <v>1882</v>
      </c>
      <c r="G771" t="s">
        <v>25</v>
      </c>
      <c r="H771" t="s">
        <v>1886</v>
      </c>
      <c r="I771" t="s">
        <v>35</v>
      </c>
      <c r="J771" t="s">
        <v>281</v>
      </c>
      <c r="K771" t="s">
        <v>28</v>
      </c>
      <c r="L771" t="s">
        <v>29</v>
      </c>
      <c r="M771" t="s">
        <v>23</v>
      </c>
      <c r="N771">
        <v>42416</v>
      </c>
      <c r="O771">
        <v>290</v>
      </c>
      <c r="P771">
        <v>476</v>
      </c>
      <c r="Q771">
        <v>186</v>
      </c>
      <c r="R771">
        <v>33</v>
      </c>
      <c r="S771">
        <v>15708</v>
      </c>
      <c r="T771">
        <v>0.06</v>
      </c>
      <c r="U771">
        <v>942.48</v>
      </c>
      <c r="V771">
        <v>14765.52</v>
      </c>
      <c r="W771">
        <v>88</v>
      </c>
      <c r="X771">
        <v>14853.52</v>
      </c>
    </row>
    <row r="772" spans="1:24" x14ac:dyDescent="0.25">
      <c r="A772" t="s">
        <v>1556</v>
      </c>
      <c r="B772" t="s">
        <v>399</v>
      </c>
      <c r="C772" t="s">
        <v>147</v>
      </c>
      <c r="D772" t="s">
        <v>1834</v>
      </c>
      <c r="E772">
        <v>44608</v>
      </c>
      <c r="F772" t="s">
        <v>1899</v>
      </c>
      <c r="G772" t="s">
        <v>34</v>
      </c>
      <c r="H772" t="s">
        <v>1895</v>
      </c>
      <c r="I772" t="s">
        <v>40</v>
      </c>
      <c r="J772" t="s">
        <v>277</v>
      </c>
      <c r="K772" t="s">
        <v>28</v>
      </c>
      <c r="L772" t="s">
        <v>22</v>
      </c>
      <c r="M772" t="s">
        <v>23</v>
      </c>
      <c r="N772">
        <v>42417</v>
      </c>
      <c r="O772">
        <v>453</v>
      </c>
      <c r="P772">
        <v>730</v>
      </c>
      <c r="Q772">
        <v>277</v>
      </c>
      <c r="R772">
        <v>36</v>
      </c>
      <c r="S772">
        <v>26280</v>
      </c>
      <c r="T772">
        <v>0.1</v>
      </c>
      <c r="U772">
        <v>2628</v>
      </c>
      <c r="V772">
        <v>23652</v>
      </c>
      <c r="W772">
        <v>772</v>
      </c>
      <c r="X772">
        <v>24424</v>
      </c>
    </row>
    <row r="773" spans="1:24" x14ac:dyDescent="0.25">
      <c r="A773" t="s">
        <v>1557</v>
      </c>
      <c r="B773" t="s">
        <v>400</v>
      </c>
      <c r="C773" t="s">
        <v>76</v>
      </c>
      <c r="D773" t="s">
        <v>1834</v>
      </c>
      <c r="E773">
        <v>44608</v>
      </c>
      <c r="F773" t="s">
        <v>1899</v>
      </c>
      <c r="G773" t="s">
        <v>39</v>
      </c>
      <c r="H773" t="s">
        <v>1888</v>
      </c>
      <c r="I773" t="s">
        <v>19</v>
      </c>
      <c r="J773" t="s">
        <v>207</v>
      </c>
      <c r="K773" t="s">
        <v>28</v>
      </c>
      <c r="L773" t="s">
        <v>29</v>
      </c>
      <c r="M773" t="s">
        <v>23</v>
      </c>
      <c r="N773">
        <v>42421</v>
      </c>
      <c r="O773">
        <v>259</v>
      </c>
      <c r="P773">
        <v>398</v>
      </c>
      <c r="Q773">
        <v>139</v>
      </c>
      <c r="R773">
        <v>11</v>
      </c>
      <c r="S773">
        <v>4378</v>
      </c>
      <c r="T773">
        <v>0.01</v>
      </c>
      <c r="U773">
        <v>43.78</v>
      </c>
      <c r="V773">
        <v>4334.22</v>
      </c>
      <c r="W773">
        <v>297</v>
      </c>
      <c r="X773">
        <v>4631.22</v>
      </c>
    </row>
    <row r="774" spans="1:24" x14ac:dyDescent="0.25">
      <c r="A774" t="s">
        <v>1558</v>
      </c>
      <c r="B774" t="s">
        <v>157</v>
      </c>
      <c r="C774" t="s">
        <v>158</v>
      </c>
      <c r="D774" t="s">
        <v>1882</v>
      </c>
      <c r="E774">
        <v>44609</v>
      </c>
      <c r="F774" t="s">
        <v>1882</v>
      </c>
      <c r="G774" t="s">
        <v>18</v>
      </c>
      <c r="H774" t="s">
        <v>1885</v>
      </c>
      <c r="I774" t="s">
        <v>40</v>
      </c>
      <c r="J774" t="s">
        <v>88</v>
      </c>
      <c r="K774" t="s">
        <v>28</v>
      </c>
      <c r="L774" t="s">
        <v>29</v>
      </c>
      <c r="M774" t="s">
        <v>23</v>
      </c>
      <c r="N774">
        <v>42418</v>
      </c>
      <c r="O774">
        <v>160</v>
      </c>
      <c r="P774">
        <v>262</v>
      </c>
      <c r="Q774">
        <v>102</v>
      </c>
      <c r="R774">
        <v>48</v>
      </c>
      <c r="S774">
        <v>12576</v>
      </c>
      <c r="T774">
        <v>0.1</v>
      </c>
      <c r="U774">
        <v>1257.6000000000001</v>
      </c>
      <c r="V774">
        <v>11318.4</v>
      </c>
      <c r="W774">
        <v>80</v>
      </c>
      <c r="X774">
        <v>11398.4</v>
      </c>
    </row>
    <row r="775" spans="1:24" x14ac:dyDescent="0.25">
      <c r="A775" t="s">
        <v>1559</v>
      </c>
      <c r="B775" t="s">
        <v>398</v>
      </c>
      <c r="C775" t="s">
        <v>1880</v>
      </c>
      <c r="D775" t="s">
        <v>1882</v>
      </c>
      <c r="E775">
        <v>44612</v>
      </c>
      <c r="F775" t="s">
        <v>1882</v>
      </c>
      <c r="G775" t="s">
        <v>39</v>
      </c>
      <c r="H775" t="s">
        <v>1885</v>
      </c>
      <c r="I775" t="s">
        <v>51</v>
      </c>
      <c r="J775" t="s">
        <v>240</v>
      </c>
      <c r="K775" t="s">
        <v>21</v>
      </c>
      <c r="L775" t="s">
        <v>22</v>
      </c>
      <c r="M775" t="s">
        <v>23</v>
      </c>
      <c r="N775">
        <v>42422</v>
      </c>
      <c r="O775">
        <v>1470</v>
      </c>
      <c r="P775">
        <v>2999</v>
      </c>
      <c r="Q775">
        <v>1529</v>
      </c>
      <c r="R775">
        <v>11</v>
      </c>
      <c r="S775">
        <v>32989</v>
      </c>
      <c r="T775">
        <v>0.08</v>
      </c>
      <c r="U775">
        <v>2639.12</v>
      </c>
      <c r="V775">
        <v>30349.88</v>
      </c>
      <c r="W775">
        <v>550</v>
      </c>
      <c r="X775">
        <v>30899.88</v>
      </c>
    </row>
    <row r="776" spans="1:24" x14ac:dyDescent="0.25">
      <c r="A776" t="s">
        <v>1560</v>
      </c>
      <c r="B776" t="s">
        <v>397</v>
      </c>
      <c r="C776" t="s">
        <v>1916</v>
      </c>
      <c r="D776" t="s">
        <v>1834</v>
      </c>
      <c r="E776">
        <v>44614</v>
      </c>
      <c r="F776" t="s">
        <v>1899</v>
      </c>
      <c r="G776" t="s">
        <v>34</v>
      </c>
      <c r="H776" t="s">
        <v>1888</v>
      </c>
      <c r="I776" t="s">
        <v>40</v>
      </c>
      <c r="J776" t="s">
        <v>145</v>
      </c>
      <c r="K776" t="s">
        <v>21</v>
      </c>
      <c r="L776" t="s">
        <v>48</v>
      </c>
      <c r="M776" t="s">
        <v>49</v>
      </c>
      <c r="N776">
        <v>42423</v>
      </c>
      <c r="O776">
        <v>27899</v>
      </c>
      <c r="P776">
        <v>44999</v>
      </c>
      <c r="Q776">
        <v>17100</v>
      </c>
      <c r="R776">
        <v>38</v>
      </c>
      <c r="S776">
        <v>1709962</v>
      </c>
      <c r="T776">
        <v>0.01</v>
      </c>
      <c r="U776">
        <v>17099.62</v>
      </c>
      <c r="V776">
        <v>1692862.38</v>
      </c>
      <c r="W776">
        <v>4900</v>
      </c>
      <c r="X776">
        <v>1697762.38</v>
      </c>
    </row>
    <row r="777" spans="1:24" x14ac:dyDescent="0.25">
      <c r="A777" t="s">
        <v>1561</v>
      </c>
      <c r="B777" t="s">
        <v>272</v>
      </c>
      <c r="C777" t="s">
        <v>1940</v>
      </c>
      <c r="D777" t="s">
        <v>1834</v>
      </c>
      <c r="E777">
        <v>44615</v>
      </c>
      <c r="F777" t="s">
        <v>1899</v>
      </c>
      <c r="G777" t="s">
        <v>34</v>
      </c>
      <c r="H777" t="s">
        <v>1890</v>
      </c>
      <c r="I777" t="s">
        <v>26</v>
      </c>
      <c r="J777" t="s">
        <v>239</v>
      </c>
      <c r="K777" t="s">
        <v>28</v>
      </c>
      <c r="L777" t="s">
        <v>22</v>
      </c>
      <c r="M777" t="s">
        <v>23</v>
      </c>
      <c r="N777">
        <v>42424</v>
      </c>
      <c r="O777">
        <v>2197</v>
      </c>
      <c r="P777">
        <v>3544</v>
      </c>
      <c r="Q777">
        <v>1347</v>
      </c>
      <c r="R777">
        <v>48</v>
      </c>
      <c r="S777">
        <v>170112</v>
      </c>
      <c r="T777">
        <v>0.08</v>
      </c>
      <c r="U777">
        <v>13608.960000000001</v>
      </c>
      <c r="V777">
        <v>156503.04000000001</v>
      </c>
      <c r="W777">
        <v>492</v>
      </c>
      <c r="X777">
        <v>156995.04</v>
      </c>
    </row>
    <row r="778" spans="1:24" x14ac:dyDescent="0.25">
      <c r="A778" t="s">
        <v>1562</v>
      </c>
      <c r="B778" t="s">
        <v>395</v>
      </c>
      <c r="C778" t="s">
        <v>119</v>
      </c>
      <c r="D778" t="s">
        <v>1834</v>
      </c>
      <c r="E778">
        <v>44618</v>
      </c>
      <c r="F778" t="s">
        <v>1899</v>
      </c>
      <c r="G778" t="s">
        <v>25</v>
      </c>
      <c r="H778" t="s">
        <v>1889</v>
      </c>
      <c r="I778" t="s">
        <v>19</v>
      </c>
      <c r="J778" t="s">
        <v>396</v>
      </c>
      <c r="K778" t="s">
        <v>28</v>
      </c>
      <c r="L778" t="s">
        <v>29</v>
      </c>
      <c r="M778" t="s">
        <v>23</v>
      </c>
      <c r="N778">
        <v>42433</v>
      </c>
      <c r="O778">
        <v>298</v>
      </c>
      <c r="P778">
        <v>584</v>
      </c>
      <c r="Q778">
        <v>286</v>
      </c>
      <c r="R778">
        <v>19</v>
      </c>
      <c r="S778">
        <v>11096</v>
      </c>
      <c r="T778">
        <v>0.01</v>
      </c>
      <c r="U778">
        <v>110.96000000000001</v>
      </c>
      <c r="V778">
        <v>10985.04</v>
      </c>
      <c r="W778">
        <v>83</v>
      </c>
      <c r="X778">
        <v>11068.04</v>
      </c>
    </row>
    <row r="779" spans="1:24" x14ac:dyDescent="0.25">
      <c r="A779" t="s">
        <v>1563</v>
      </c>
      <c r="B779" t="s">
        <v>325</v>
      </c>
      <c r="C779" t="s">
        <v>1873</v>
      </c>
      <c r="D779" t="s">
        <v>1856</v>
      </c>
      <c r="E779">
        <v>44621</v>
      </c>
      <c r="F779" t="s">
        <v>1856</v>
      </c>
      <c r="G779" t="s">
        <v>34</v>
      </c>
      <c r="H779" t="s">
        <v>1889</v>
      </c>
      <c r="I779" t="s">
        <v>26</v>
      </c>
      <c r="J779" t="s">
        <v>228</v>
      </c>
      <c r="K779" t="s">
        <v>28</v>
      </c>
      <c r="L779" t="s">
        <v>22</v>
      </c>
      <c r="M779" t="s">
        <v>23</v>
      </c>
      <c r="N779">
        <v>42429</v>
      </c>
      <c r="O779">
        <v>5429</v>
      </c>
      <c r="P779">
        <v>9048</v>
      </c>
      <c r="Q779">
        <v>3619</v>
      </c>
      <c r="R779">
        <v>16</v>
      </c>
      <c r="S779">
        <v>144768</v>
      </c>
      <c r="T779">
        <v>0</v>
      </c>
      <c r="U779">
        <v>0</v>
      </c>
      <c r="V779">
        <v>144768</v>
      </c>
      <c r="W779">
        <v>1998.9999999999998</v>
      </c>
      <c r="X779">
        <v>146767</v>
      </c>
    </row>
    <row r="780" spans="1:24" x14ac:dyDescent="0.25">
      <c r="A780" t="s">
        <v>1564</v>
      </c>
      <c r="B780" t="s">
        <v>394</v>
      </c>
      <c r="C780" t="s">
        <v>223</v>
      </c>
      <c r="D780" t="s">
        <v>1834</v>
      </c>
      <c r="E780">
        <v>44625</v>
      </c>
      <c r="F780" t="s">
        <v>1899</v>
      </c>
      <c r="G780" t="s">
        <v>18</v>
      </c>
      <c r="H780" t="s">
        <v>1893</v>
      </c>
      <c r="I780" t="s">
        <v>19</v>
      </c>
      <c r="J780" t="s">
        <v>294</v>
      </c>
      <c r="K780" t="s">
        <v>28</v>
      </c>
      <c r="L780" t="s">
        <v>29</v>
      </c>
      <c r="M780" t="s">
        <v>23</v>
      </c>
      <c r="N780">
        <v>42438</v>
      </c>
      <c r="O780">
        <v>93</v>
      </c>
      <c r="P780">
        <v>160</v>
      </c>
      <c r="Q780">
        <v>67</v>
      </c>
      <c r="R780">
        <v>43</v>
      </c>
      <c r="S780">
        <v>6880</v>
      </c>
      <c r="T780">
        <v>0.01</v>
      </c>
      <c r="U780">
        <v>68.8</v>
      </c>
      <c r="V780">
        <v>6811.2</v>
      </c>
      <c r="W780">
        <v>129</v>
      </c>
      <c r="X780">
        <v>6940.2</v>
      </c>
    </row>
    <row r="781" spans="1:24" x14ac:dyDescent="0.25">
      <c r="A781" t="s">
        <v>1565</v>
      </c>
      <c r="B781" t="s">
        <v>392</v>
      </c>
      <c r="C781" t="s">
        <v>1838</v>
      </c>
      <c r="D781" t="s">
        <v>1834</v>
      </c>
      <c r="E781">
        <v>44626</v>
      </c>
      <c r="F781" t="s">
        <v>1899</v>
      </c>
      <c r="G781" t="s">
        <v>34</v>
      </c>
      <c r="H781" t="s">
        <v>1892</v>
      </c>
      <c r="I781" t="s">
        <v>19</v>
      </c>
      <c r="J781" t="s">
        <v>393</v>
      </c>
      <c r="K781" t="s">
        <v>21</v>
      </c>
      <c r="L781" t="s">
        <v>22</v>
      </c>
      <c r="M781" t="s">
        <v>23</v>
      </c>
      <c r="N781">
        <v>42440</v>
      </c>
      <c r="O781">
        <v>4128</v>
      </c>
      <c r="P781">
        <v>9599</v>
      </c>
      <c r="Q781">
        <v>5471</v>
      </c>
      <c r="R781">
        <v>40</v>
      </c>
      <c r="S781">
        <v>383960</v>
      </c>
      <c r="T781">
        <v>0.05</v>
      </c>
      <c r="U781">
        <v>19198</v>
      </c>
      <c r="V781">
        <v>364762</v>
      </c>
      <c r="W781">
        <v>899</v>
      </c>
      <c r="X781">
        <v>365661</v>
      </c>
    </row>
    <row r="782" spans="1:24" x14ac:dyDescent="0.25">
      <c r="A782" t="s">
        <v>1566</v>
      </c>
      <c r="B782" t="s">
        <v>380</v>
      </c>
      <c r="C782" t="s">
        <v>381</v>
      </c>
      <c r="D782" t="s">
        <v>1834</v>
      </c>
      <c r="E782">
        <v>44626</v>
      </c>
      <c r="F782" t="s">
        <v>1899</v>
      </c>
      <c r="G782" t="s">
        <v>39</v>
      </c>
      <c r="H782" t="s">
        <v>1896</v>
      </c>
      <c r="I782" t="s">
        <v>40</v>
      </c>
      <c r="J782" t="s">
        <v>52</v>
      </c>
      <c r="K782" t="s">
        <v>28</v>
      </c>
      <c r="L782" t="s">
        <v>22</v>
      </c>
      <c r="M782" t="s">
        <v>69</v>
      </c>
      <c r="N782">
        <v>42436</v>
      </c>
      <c r="O782">
        <v>399</v>
      </c>
      <c r="P782">
        <v>623</v>
      </c>
      <c r="Q782">
        <v>224</v>
      </c>
      <c r="R782">
        <v>33</v>
      </c>
      <c r="S782">
        <v>20559</v>
      </c>
      <c r="T782">
        <v>0.08</v>
      </c>
      <c r="U782">
        <v>1644.72</v>
      </c>
      <c r="V782">
        <v>18914.28</v>
      </c>
      <c r="W782">
        <v>697</v>
      </c>
      <c r="X782">
        <v>19611.28</v>
      </c>
    </row>
    <row r="783" spans="1:24" x14ac:dyDescent="0.25">
      <c r="A783" t="s">
        <v>1567</v>
      </c>
      <c r="B783" t="s">
        <v>46</v>
      </c>
      <c r="C783" t="s">
        <v>1916</v>
      </c>
      <c r="D783" t="s">
        <v>1834</v>
      </c>
      <c r="E783">
        <v>44627</v>
      </c>
      <c r="F783" t="s">
        <v>1899</v>
      </c>
      <c r="G783" t="s">
        <v>18</v>
      </c>
      <c r="H783" t="s">
        <v>1888</v>
      </c>
      <c r="I783" t="s">
        <v>26</v>
      </c>
      <c r="J783" t="s">
        <v>190</v>
      </c>
      <c r="K783" t="s">
        <v>28</v>
      </c>
      <c r="L783" t="s">
        <v>45</v>
      </c>
      <c r="M783" t="s">
        <v>23</v>
      </c>
      <c r="N783">
        <v>42437</v>
      </c>
      <c r="O783">
        <v>1680</v>
      </c>
      <c r="P783">
        <v>4097</v>
      </c>
      <c r="Q783">
        <v>2417</v>
      </c>
      <c r="R783">
        <v>14</v>
      </c>
      <c r="S783">
        <v>57358</v>
      </c>
      <c r="T783">
        <v>0</v>
      </c>
      <c r="U783">
        <v>0</v>
      </c>
      <c r="V783">
        <v>57358</v>
      </c>
      <c r="W783">
        <v>899</v>
      </c>
      <c r="X783">
        <v>58257</v>
      </c>
    </row>
    <row r="784" spans="1:24" x14ac:dyDescent="0.25">
      <c r="A784" t="s">
        <v>1568</v>
      </c>
      <c r="B784" t="s">
        <v>391</v>
      </c>
      <c r="C784" t="s">
        <v>129</v>
      </c>
      <c r="D784" t="s">
        <v>1882</v>
      </c>
      <c r="E784">
        <v>44629</v>
      </c>
      <c r="F784" t="s">
        <v>1882</v>
      </c>
      <c r="G784" t="s">
        <v>39</v>
      </c>
      <c r="H784" t="s">
        <v>1885</v>
      </c>
      <c r="I784" t="s">
        <v>26</v>
      </c>
      <c r="J784" t="s">
        <v>20</v>
      </c>
      <c r="K784" t="s">
        <v>21</v>
      </c>
      <c r="L784" t="s">
        <v>22</v>
      </c>
      <c r="M784" t="s">
        <v>23</v>
      </c>
      <c r="N784">
        <v>42439</v>
      </c>
      <c r="O784">
        <v>639</v>
      </c>
      <c r="P784">
        <v>1998</v>
      </c>
      <c r="Q784">
        <v>1359</v>
      </c>
      <c r="R784">
        <v>39</v>
      </c>
      <c r="S784">
        <v>77922</v>
      </c>
      <c r="T784">
        <v>0.05</v>
      </c>
      <c r="U784">
        <v>3896.1000000000004</v>
      </c>
      <c r="V784">
        <v>74025.899999999994</v>
      </c>
      <c r="W784">
        <v>400</v>
      </c>
      <c r="X784">
        <v>74425.899999999994</v>
      </c>
    </row>
    <row r="785" spans="1:24" x14ac:dyDescent="0.25">
      <c r="A785" t="s">
        <v>1569</v>
      </c>
      <c r="B785" t="s">
        <v>252</v>
      </c>
      <c r="C785" t="s">
        <v>78</v>
      </c>
      <c r="D785" t="s">
        <v>1834</v>
      </c>
      <c r="E785">
        <v>44631</v>
      </c>
      <c r="F785" t="s">
        <v>1899</v>
      </c>
      <c r="G785" t="s">
        <v>34</v>
      </c>
      <c r="H785" t="s">
        <v>1893</v>
      </c>
      <c r="I785" t="s">
        <v>26</v>
      </c>
      <c r="J785" t="s">
        <v>130</v>
      </c>
      <c r="K785" t="s">
        <v>28</v>
      </c>
      <c r="L785" t="s">
        <v>22</v>
      </c>
      <c r="M785" t="s">
        <v>23</v>
      </c>
      <c r="N785">
        <v>42442</v>
      </c>
      <c r="O785">
        <v>1495</v>
      </c>
      <c r="P785">
        <v>3476</v>
      </c>
      <c r="Q785">
        <v>1981</v>
      </c>
      <c r="R785">
        <v>27</v>
      </c>
      <c r="S785">
        <v>93852</v>
      </c>
      <c r="T785">
        <v>0.1</v>
      </c>
      <c r="U785">
        <v>9385.2000000000007</v>
      </c>
      <c r="V785">
        <v>84466.8</v>
      </c>
      <c r="W785">
        <v>822.00000000000011</v>
      </c>
      <c r="X785">
        <v>85288.8</v>
      </c>
    </row>
    <row r="786" spans="1:24" x14ac:dyDescent="0.25">
      <c r="A786" t="s">
        <v>1570</v>
      </c>
      <c r="B786" t="s">
        <v>387</v>
      </c>
      <c r="C786" t="s">
        <v>388</v>
      </c>
      <c r="D786" t="s">
        <v>1834</v>
      </c>
      <c r="E786">
        <v>44632</v>
      </c>
      <c r="F786" t="s">
        <v>1899</v>
      </c>
      <c r="G786" t="s">
        <v>18</v>
      </c>
      <c r="H786" t="s">
        <v>1892</v>
      </c>
      <c r="I786" t="s">
        <v>26</v>
      </c>
      <c r="J786" t="s">
        <v>389</v>
      </c>
      <c r="K786" t="s">
        <v>28</v>
      </c>
      <c r="L786" t="s">
        <v>29</v>
      </c>
      <c r="M786" t="s">
        <v>23</v>
      </c>
      <c r="N786">
        <v>42441</v>
      </c>
      <c r="O786">
        <v>94</v>
      </c>
      <c r="P786">
        <v>188</v>
      </c>
      <c r="Q786">
        <v>94</v>
      </c>
      <c r="R786">
        <v>36</v>
      </c>
      <c r="S786">
        <v>6768</v>
      </c>
      <c r="T786">
        <v>0.04</v>
      </c>
      <c r="U786">
        <v>270.72000000000003</v>
      </c>
      <c r="V786">
        <v>6497.28</v>
      </c>
      <c r="W786">
        <v>79</v>
      </c>
      <c r="X786">
        <v>6576.28</v>
      </c>
    </row>
    <row r="787" spans="1:24" x14ac:dyDescent="0.25">
      <c r="A787" t="s">
        <v>1571</v>
      </c>
      <c r="B787" t="s">
        <v>390</v>
      </c>
      <c r="C787" t="s">
        <v>1865</v>
      </c>
      <c r="D787" t="s">
        <v>1834</v>
      </c>
      <c r="E787">
        <v>44632</v>
      </c>
      <c r="F787" t="s">
        <v>1899</v>
      </c>
      <c r="G787" t="s">
        <v>39</v>
      </c>
      <c r="H787" t="s">
        <v>1889</v>
      </c>
      <c r="I787" t="s">
        <v>19</v>
      </c>
      <c r="J787" t="s">
        <v>294</v>
      </c>
      <c r="K787" t="s">
        <v>28</v>
      </c>
      <c r="L787" t="s">
        <v>29</v>
      </c>
      <c r="M787" t="s">
        <v>23</v>
      </c>
      <c r="N787">
        <v>42446</v>
      </c>
      <c r="O787">
        <v>93</v>
      </c>
      <c r="P787">
        <v>160</v>
      </c>
      <c r="Q787">
        <v>67</v>
      </c>
      <c r="R787">
        <v>40</v>
      </c>
      <c r="S787">
        <v>6400</v>
      </c>
      <c r="T787">
        <v>0.01</v>
      </c>
      <c r="U787">
        <v>64</v>
      </c>
      <c r="V787">
        <v>6336</v>
      </c>
      <c r="W787">
        <v>129</v>
      </c>
      <c r="X787">
        <v>6465</v>
      </c>
    </row>
    <row r="788" spans="1:24" x14ac:dyDescent="0.25">
      <c r="A788" t="s">
        <v>1572</v>
      </c>
      <c r="B788" t="s">
        <v>385</v>
      </c>
      <c r="C788" t="s">
        <v>119</v>
      </c>
      <c r="D788" t="s">
        <v>1834</v>
      </c>
      <c r="E788">
        <v>44634</v>
      </c>
      <c r="F788" t="s">
        <v>1899</v>
      </c>
      <c r="G788" t="s">
        <v>18</v>
      </c>
      <c r="H788" t="s">
        <v>1889</v>
      </c>
      <c r="I788" t="s">
        <v>19</v>
      </c>
      <c r="J788" t="s">
        <v>386</v>
      </c>
      <c r="K788" t="s">
        <v>28</v>
      </c>
      <c r="L788" t="s">
        <v>22</v>
      </c>
      <c r="M788" t="s">
        <v>23</v>
      </c>
      <c r="N788">
        <v>42447</v>
      </c>
      <c r="O788">
        <v>1239</v>
      </c>
      <c r="P788">
        <v>1998</v>
      </c>
      <c r="Q788">
        <v>759</v>
      </c>
      <c r="R788">
        <v>47</v>
      </c>
      <c r="S788">
        <v>93906</v>
      </c>
      <c r="T788">
        <v>0</v>
      </c>
      <c r="U788">
        <v>0</v>
      </c>
      <c r="V788">
        <v>93906</v>
      </c>
      <c r="W788">
        <v>577</v>
      </c>
      <c r="X788">
        <v>94483</v>
      </c>
    </row>
    <row r="789" spans="1:24" x14ac:dyDescent="0.25">
      <c r="A789" t="s">
        <v>1573</v>
      </c>
      <c r="B789" t="s">
        <v>570</v>
      </c>
      <c r="C789" t="s">
        <v>571</v>
      </c>
      <c r="D789" t="s">
        <v>1834</v>
      </c>
      <c r="E789">
        <v>44637</v>
      </c>
      <c r="F789" t="s">
        <v>1899</v>
      </c>
      <c r="G789" t="s">
        <v>25</v>
      </c>
      <c r="H789" t="s">
        <v>1889</v>
      </c>
      <c r="I789" t="s">
        <v>51</v>
      </c>
      <c r="J789" t="s">
        <v>307</v>
      </c>
      <c r="K789" t="s">
        <v>28</v>
      </c>
      <c r="L789" t="s">
        <v>29</v>
      </c>
      <c r="M789" t="s">
        <v>23</v>
      </c>
      <c r="N789">
        <v>42448</v>
      </c>
      <c r="O789">
        <v>2156</v>
      </c>
      <c r="P789">
        <v>3654.9999999999995</v>
      </c>
      <c r="Q789">
        <v>1498.9999999999995</v>
      </c>
      <c r="R789">
        <v>2</v>
      </c>
      <c r="S789">
        <v>7309.9999999999991</v>
      </c>
      <c r="T789">
        <v>0.03</v>
      </c>
      <c r="U789">
        <v>219.29999999999995</v>
      </c>
      <c r="V789">
        <v>7090.6999999999989</v>
      </c>
      <c r="W789">
        <v>1389</v>
      </c>
      <c r="X789">
        <v>8479.6999999999989</v>
      </c>
    </row>
    <row r="790" spans="1:24" x14ac:dyDescent="0.25">
      <c r="A790" t="s">
        <v>1573</v>
      </c>
      <c r="B790" t="s">
        <v>115</v>
      </c>
      <c r="C790" t="s">
        <v>1936</v>
      </c>
      <c r="D790" t="s">
        <v>1834</v>
      </c>
      <c r="E790">
        <v>44637</v>
      </c>
      <c r="F790" t="s">
        <v>1899</v>
      </c>
      <c r="G790" t="s">
        <v>39</v>
      </c>
      <c r="H790" t="s">
        <v>1894</v>
      </c>
      <c r="I790" t="s">
        <v>51</v>
      </c>
      <c r="J790" t="s">
        <v>121</v>
      </c>
      <c r="K790" t="s">
        <v>28</v>
      </c>
      <c r="L790" t="s">
        <v>29</v>
      </c>
      <c r="M790" t="s">
        <v>23</v>
      </c>
      <c r="N790">
        <v>42449</v>
      </c>
      <c r="O790">
        <v>24</v>
      </c>
      <c r="P790">
        <v>126</v>
      </c>
      <c r="Q790">
        <v>102</v>
      </c>
      <c r="R790">
        <v>47</v>
      </c>
      <c r="S790">
        <v>5922</v>
      </c>
      <c r="T790">
        <v>7.0000000000000007E-2</v>
      </c>
      <c r="U790">
        <v>414.54</v>
      </c>
      <c r="V790">
        <v>5507.46</v>
      </c>
      <c r="W790">
        <v>70</v>
      </c>
      <c r="X790">
        <v>5577.46</v>
      </c>
    </row>
    <row r="791" spans="1:24" x14ac:dyDescent="0.25">
      <c r="A791" t="s">
        <v>1574</v>
      </c>
      <c r="B791" t="s">
        <v>70</v>
      </c>
      <c r="C791" t="s">
        <v>71</v>
      </c>
      <c r="D791" t="s">
        <v>1882</v>
      </c>
      <c r="E791">
        <v>44637</v>
      </c>
      <c r="F791" t="s">
        <v>1882</v>
      </c>
      <c r="G791" t="s">
        <v>34</v>
      </c>
      <c r="H791" t="s">
        <v>1885</v>
      </c>
      <c r="I791" t="s">
        <v>26</v>
      </c>
      <c r="J791" t="s">
        <v>384</v>
      </c>
      <c r="K791" t="s">
        <v>21</v>
      </c>
      <c r="L791" t="s">
        <v>45</v>
      </c>
      <c r="M791" t="s">
        <v>69</v>
      </c>
      <c r="N791">
        <v>42447</v>
      </c>
      <c r="O791">
        <v>187</v>
      </c>
      <c r="P791">
        <v>811.99999999999989</v>
      </c>
      <c r="Q791">
        <v>624.99999999999989</v>
      </c>
      <c r="R791">
        <v>37</v>
      </c>
      <c r="S791">
        <v>30043.999999999996</v>
      </c>
      <c r="T791">
        <v>0.01</v>
      </c>
      <c r="U791">
        <v>300.44</v>
      </c>
      <c r="V791">
        <v>29743.559999999998</v>
      </c>
      <c r="W791">
        <v>283</v>
      </c>
      <c r="X791">
        <v>30026.559999999998</v>
      </c>
    </row>
    <row r="792" spans="1:24" x14ac:dyDescent="0.25">
      <c r="A792" t="s">
        <v>1575</v>
      </c>
      <c r="B792" t="s">
        <v>380</v>
      </c>
      <c r="C792" t="s">
        <v>381</v>
      </c>
      <c r="D792" t="s">
        <v>1834</v>
      </c>
      <c r="E792">
        <v>44638</v>
      </c>
      <c r="F792" t="s">
        <v>1899</v>
      </c>
      <c r="G792" t="s">
        <v>39</v>
      </c>
      <c r="H792" t="s">
        <v>1896</v>
      </c>
      <c r="I792" t="s">
        <v>19</v>
      </c>
      <c r="J792" t="s">
        <v>382</v>
      </c>
      <c r="K792" t="s">
        <v>28</v>
      </c>
      <c r="L792" t="s">
        <v>22</v>
      </c>
      <c r="M792" t="s">
        <v>23</v>
      </c>
      <c r="N792">
        <v>42452</v>
      </c>
      <c r="O792">
        <v>184</v>
      </c>
      <c r="P792">
        <v>288</v>
      </c>
      <c r="Q792">
        <v>104</v>
      </c>
      <c r="R792">
        <v>18</v>
      </c>
      <c r="S792">
        <v>5184</v>
      </c>
      <c r="T792">
        <v>0.02</v>
      </c>
      <c r="U792">
        <v>103.68</v>
      </c>
      <c r="V792">
        <v>5080.32</v>
      </c>
      <c r="W792">
        <v>533</v>
      </c>
      <c r="X792">
        <v>5613.32</v>
      </c>
    </row>
    <row r="793" spans="1:24" x14ac:dyDescent="0.25">
      <c r="A793" t="s">
        <v>1576</v>
      </c>
      <c r="B793" t="s">
        <v>383</v>
      </c>
      <c r="C793" t="s">
        <v>158</v>
      </c>
      <c r="D793" t="s">
        <v>1882</v>
      </c>
      <c r="E793">
        <v>44638</v>
      </c>
      <c r="F793" t="s">
        <v>1882</v>
      </c>
      <c r="G793" t="s">
        <v>18</v>
      </c>
      <c r="H793" t="s">
        <v>1885</v>
      </c>
      <c r="I793" t="s">
        <v>35</v>
      </c>
      <c r="J793" t="s">
        <v>41</v>
      </c>
      <c r="K793" t="s">
        <v>28</v>
      </c>
      <c r="L793" t="s">
        <v>29</v>
      </c>
      <c r="M793" t="s">
        <v>23</v>
      </c>
      <c r="N793">
        <v>42447</v>
      </c>
      <c r="O793">
        <v>375</v>
      </c>
      <c r="P793">
        <v>708</v>
      </c>
      <c r="Q793">
        <v>333</v>
      </c>
      <c r="R793">
        <v>16</v>
      </c>
      <c r="S793">
        <v>11328</v>
      </c>
      <c r="T793">
        <v>0.02</v>
      </c>
      <c r="U793">
        <v>226.56</v>
      </c>
      <c r="V793">
        <v>11101.44</v>
      </c>
      <c r="W793">
        <v>235</v>
      </c>
      <c r="X793">
        <v>11336.44</v>
      </c>
    </row>
    <row r="794" spans="1:24" x14ac:dyDescent="0.25">
      <c r="A794" t="s">
        <v>1577</v>
      </c>
      <c r="B794" t="s">
        <v>378</v>
      </c>
      <c r="C794" t="s">
        <v>379</v>
      </c>
      <c r="D794" t="s">
        <v>1834</v>
      </c>
      <c r="E794">
        <v>44640</v>
      </c>
      <c r="F794" t="s">
        <v>1899</v>
      </c>
      <c r="G794" t="s">
        <v>39</v>
      </c>
      <c r="H794" t="s">
        <v>1887</v>
      </c>
      <c r="I794" t="s">
        <v>40</v>
      </c>
      <c r="J794" t="s">
        <v>281</v>
      </c>
      <c r="K794" t="s">
        <v>28</v>
      </c>
      <c r="L794" t="s">
        <v>29</v>
      </c>
      <c r="M794" t="s">
        <v>23</v>
      </c>
      <c r="N794">
        <v>42451</v>
      </c>
      <c r="O794">
        <v>290</v>
      </c>
      <c r="P794">
        <v>476</v>
      </c>
      <c r="Q794">
        <v>186</v>
      </c>
      <c r="R794">
        <v>23</v>
      </c>
      <c r="S794">
        <v>10948</v>
      </c>
      <c r="T794">
        <v>0.05</v>
      </c>
      <c r="U794">
        <v>547.4</v>
      </c>
      <c r="V794">
        <v>10400.6</v>
      </c>
      <c r="W794">
        <v>88</v>
      </c>
      <c r="X794">
        <v>10488.6</v>
      </c>
    </row>
    <row r="795" spans="1:24" x14ac:dyDescent="0.25">
      <c r="A795" t="s">
        <v>1578</v>
      </c>
      <c r="B795" t="s">
        <v>377</v>
      </c>
      <c r="C795" t="s">
        <v>1902</v>
      </c>
      <c r="D795" t="s">
        <v>1882</v>
      </c>
      <c r="E795">
        <v>44641</v>
      </c>
      <c r="F795" t="s">
        <v>1882</v>
      </c>
      <c r="G795" t="s">
        <v>39</v>
      </c>
      <c r="H795" t="s">
        <v>1886</v>
      </c>
      <c r="I795" t="s">
        <v>26</v>
      </c>
      <c r="J795" t="s">
        <v>1901</v>
      </c>
      <c r="K795" t="s">
        <v>21</v>
      </c>
      <c r="L795" t="s">
        <v>66</v>
      </c>
      <c r="M795" t="s">
        <v>23</v>
      </c>
      <c r="N795">
        <v>42451</v>
      </c>
      <c r="O795">
        <v>882</v>
      </c>
      <c r="P795">
        <v>2099</v>
      </c>
      <c r="Q795">
        <v>1217</v>
      </c>
      <c r="R795">
        <v>2</v>
      </c>
      <c r="S795">
        <v>4198</v>
      </c>
      <c r="T795">
        <v>7.0000000000000007E-2</v>
      </c>
      <c r="U795">
        <v>293.86</v>
      </c>
      <c r="V795">
        <v>3904.14</v>
      </c>
      <c r="W795">
        <v>480.99999999999994</v>
      </c>
      <c r="X795">
        <v>4385.1399999999994</v>
      </c>
    </row>
    <row r="796" spans="1:24" x14ac:dyDescent="0.25">
      <c r="A796" t="s">
        <v>1579</v>
      </c>
      <c r="B796" t="s">
        <v>376</v>
      </c>
      <c r="C796" t="s">
        <v>71</v>
      </c>
      <c r="D796" t="s">
        <v>1882</v>
      </c>
      <c r="E796">
        <v>44645</v>
      </c>
      <c r="F796" t="s">
        <v>1882</v>
      </c>
      <c r="G796" t="s">
        <v>39</v>
      </c>
      <c r="H796" t="s">
        <v>1886</v>
      </c>
      <c r="I796" t="s">
        <v>40</v>
      </c>
      <c r="J796" t="s">
        <v>229</v>
      </c>
      <c r="K796" t="s">
        <v>28</v>
      </c>
      <c r="L796" t="s">
        <v>29</v>
      </c>
      <c r="M796" t="s">
        <v>23</v>
      </c>
      <c r="N796">
        <v>42454</v>
      </c>
      <c r="O796">
        <v>231</v>
      </c>
      <c r="P796">
        <v>378</v>
      </c>
      <c r="Q796">
        <v>147</v>
      </c>
      <c r="R796">
        <v>28</v>
      </c>
      <c r="S796">
        <v>10584</v>
      </c>
      <c r="T796">
        <v>0</v>
      </c>
      <c r="U796">
        <v>0</v>
      </c>
      <c r="V796">
        <v>10584</v>
      </c>
      <c r="W796">
        <v>71</v>
      </c>
      <c r="X796">
        <v>10655</v>
      </c>
    </row>
    <row r="797" spans="1:24" x14ac:dyDescent="0.25">
      <c r="A797" t="s">
        <v>1580</v>
      </c>
      <c r="B797" t="s">
        <v>374</v>
      </c>
      <c r="C797" t="s">
        <v>218</v>
      </c>
      <c r="D797" t="s">
        <v>1834</v>
      </c>
      <c r="E797">
        <v>44646</v>
      </c>
      <c r="F797" t="s">
        <v>1899</v>
      </c>
      <c r="G797" t="s">
        <v>39</v>
      </c>
      <c r="H797" t="s">
        <v>1889</v>
      </c>
      <c r="I797" t="s">
        <v>19</v>
      </c>
      <c r="J797" t="s">
        <v>188</v>
      </c>
      <c r="K797" t="s">
        <v>28</v>
      </c>
      <c r="L797" t="s">
        <v>45</v>
      </c>
      <c r="M797" t="s">
        <v>23</v>
      </c>
      <c r="N797">
        <v>42457</v>
      </c>
      <c r="O797">
        <v>250</v>
      </c>
      <c r="P797">
        <v>568</v>
      </c>
      <c r="Q797">
        <v>318</v>
      </c>
      <c r="R797">
        <v>45</v>
      </c>
      <c r="S797">
        <v>25560</v>
      </c>
      <c r="T797">
        <v>0.01</v>
      </c>
      <c r="U797">
        <v>255.6</v>
      </c>
      <c r="V797">
        <v>25304.400000000001</v>
      </c>
      <c r="W797">
        <v>360</v>
      </c>
      <c r="X797">
        <v>25664.400000000001</v>
      </c>
    </row>
    <row r="798" spans="1:24" x14ac:dyDescent="0.25">
      <c r="A798" t="s">
        <v>1581</v>
      </c>
      <c r="B798" t="s">
        <v>375</v>
      </c>
      <c r="C798" t="s">
        <v>1812</v>
      </c>
      <c r="D798" t="s">
        <v>1856</v>
      </c>
      <c r="E798">
        <v>44646</v>
      </c>
      <c r="F798" t="s">
        <v>1856</v>
      </c>
      <c r="G798" t="s">
        <v>34</v>
      </c>
      <c r="H798" t="s">
        <v>1889</v>
      </c>
      <c r="I798" t="s">
        <v>51</v>
      </c>
      <c r="J798" t="s">
        <v>37</v>
      </c>
      <c r="K798" t="s">
        <v>28</v>
      </c>
      <c r="L798" t="s">
        <v>22</v>
      </c>
      <c r="M798" t="s">
        <v>23</v>
      </c>
      <c r="N798">
        <v>42457</v>
      </c>
      <c r="O798">
        <v>159</v>
      </c>
      <c r="P798">
        <v>261</v>
      </c>
      <c r="Q798">
        <v>102</v>
      </c>
      <c r="R798">
        <v>8</v>
      </c>
      <c r="S798">
        <v>2088</v>
      </c>
      <c r="T798">
        <v>0.02</v>
      </c>
      <c r="U798">
        <v>41.76</v>
      </c>
      <c r="V798">
        <v>2046.24</v>
      </c>
      <c r="W798">
        <v>50</v>
      </c>
      <c r="X798">
        <v>2096.2399999999998</v>
      </c>
    </row>
    <row r="799" spans="1:24" x14ac:dyDescent="0.25">
      <c r="A799" t="s">
        <v>1582</v>
      </c>
      <c r="B799" t="s">
        <v>372</v>
      </c>
      <c r="C799" t="s">
        <v>1884</v>
      </c>
      <c r="D799" t="s">
        <v>1882</v>
      </c>
      <c r="E799">
        <v>44647</v>
      </c>
      <c r="F799" t="s">
        <v>1882</v>
      </c>
      <c r="G799" t="s">
        <v>25</v>
      </c>
      <c r="H799" t="s">
        <v>1886</v>
      </c>
      <c r="I799" t="s">
        <v>35</v>
      </c>
      <c r="J799" t="s">
        <v>145</v>
      </c>
      <c r="K799" t="s">
        <v>21</v>
      </c>
      <c r="L799" t="s">
        <v>215</v>
      </c>
      <c r="M799" t="s">
        <v>23</v>
      </c>
      <c r="N799">
        <v>42457</v>
      </c>
      <c r="O799">
        <v>21600</v>
      </c>
      <c r="P799">
        <v>44999</v>
      </c>
      <c r="Q799">
        <v>23399</v>
      </c>
      <c r="R799">
        <v>49</v>
      </c>
      <c r="S799">
        <v>2204951</v>
      </c>
      <c r="T799">
        <v>0.06</v>
      </c>
      <c r="U799">
        <v>132297.06</v>
      </c>
      <c r="V799">
        <v>2072653.94</v>
      </c>
      <c r="W799">
        <v>2449</v>
      </c>
      <c r="X799">
        <v>2075102.94</v>
      </c>
    </row>
    <row r="800" spans="1:24" x14ac:dyDescent="0.25">
      <c r="A800" t="s">
        <v>1583</v>
      </c>
      <c r="B800" t="s">
        <v>373</v>
      </c>
      <c r="C800" t="s">
        <v>1848</v>
      </c>
      <c r="D800" t="s">
        <v>1834</v>
      </c>
      <c r="E800">
        <v>44647</v>
      </c>
      <c r="F800" t="s">
        <v>1899</v>
      </c>
      <c r="G800" t="s">
        <v>18</v>
      </c>
      <c r="H800" t="s">
        <v>1891</v>
      </c>
      <c r="I800" t="s">
        <v>19</v>
      </c>
      <c r="J800" t="s">
        <v>47</v>
      </c>
      <c r="K800" t="s">
        <v>21</v>
      </c>
      <c r="L800" t="s">
        <v>48</v>
      </c>
      <c r="M800" t="s">
        <v>49</v>
      </c>
      <c r="N800">
        <v>42463</v>
      </c>
      <c r="O800">
        <v>7500</v>
      </c>
      <c r="P800">
        <v>12097</v>
      </c>
      <c r="Q800">
        <v>4597</v>
      </c>
      <c r="R800">
        <v>42</v>
      </c>
      <c r="S800">
        <v>508074</v>
      </c>
      <c r="T800">
        <v>0</v>
      </c>
      <c r="U800">
        <v>0</v>
      </c>
      <c r="V800">
        <v>508074</v>
      </c>
      <c r="W800">
        <v>2630</v>
      </c>
      <c r="X800">
        <v>510704</v>
      </c>
    </row>
    <row r="801" spans="1:24" x14ac:dyDescent="0.25">
      <c r="A801" t="s">
        <v>1584</v>
      </c>
      <c r="B801" t="s">
        <v>285</v>
      </c>
      <c r="C801" t="s">
        <v>286</v>
      </c>
      <c r="D801" t="s">
        <v>1834</v>
      </c>
      <c r="E801">
        <v>44649</v>
      </c>
      <c r="F801" t="s">
        <v>1899</v>
      </c>
      <c r="G801" t="s">
        <v>39</v>
      </c>
      <c r="H801" t="s">
        <v>1887</v>
      </c>
      <c r="I801" t="s">
        <v>51</v>
      </c>
      <c r="J801" t="s">
        <v>68</v>
      </c>
      <c r="K801" t="s">
        <v>28</v>
      </c>
      <c r="L801" t="s">
        <v>45</v>
      </c>
      <c r="M801" t="s">
        <v>23</v>
      </c>
      <c r="N801">
        <v>42459</v>
      </c>
      <c r="O801">
        <v>519</v>
      </c>
      <c r="P801">
        <v>1298</v>
      </c>
      <c r="Q801">
        <v>779</v>
      </c>
      <c r="R801">
        <v>45</v>
      </c>
      <c r="S801">
        <v>58410</v>
      </c>
      <c r="T801">
        <v>0.05</v>
      </c>
      <c r="U801">
        <v>2920.5</v>
      </c>
      <c r="V801">
        <v>55489.5</v>
      </c>
      <c r="W801">
        <v>314</v>
      </c>
      <c r="X801">
        <v>55803.5</v>
      </c>
    </row>
    <row r="802" spans="1:24" x14ac:dyDescent="0.25">
      <c r="A802" t="s">
        <v>1585</v>
      </c>
      <c r="B802" t="s">
        <v>371</v>
      </c>
      <c r="C802" t="s">
        <v>129</v>
      </c>
      <c r="D802" t="s">
        <v>1882</v>
      </c>
      <c r="E802">
        <v>44649</v>
      </c>
      <c r="F802" t="s">
        <v>1882</v>
      </c>
      <c r="G802" t="s">
        <v>39</v>
      </c>
      <c r="H802" t="s">
        <v>1885</v>
      </c>
      <c r="I802" t="s">
        <v>19</v>
      </c>
      <c r="J802" t="s">
        <v>141</v>
      </c>
      <c r="K802" t="s">
        <v>28</v>
      </c>
      <c r="L802" t="s">
        <v>22</v>
      </c>
      <c r="M802" t="s">
        <v>23</v>
      </c>
      <c r="N802">
        <v>42460</v>
      </c>
      <c r="O802">
        <v>194</v>
      </c>
      <c r="P802">
        <v>308</v>
      </c>
      <c r="Q802">
        <v>114</v>
      </c>
      <c r="R802">
        <v>42</v>
      </c>
      <c r="S802">
        <v>12936</v>
      </c>
      <c r="T802">
        <v>0.09</v>
      </c>
      <c r="U802">
        <v>1164.24</v>
      </c>
      <c r="V802">
        <v>11771.76</v>
      </c>
      <c r="W802">
        <v>99</v>
      </c>
      <c r="X802">
        <v>11870.76</v>
      </c>
    </row>
    <row r="803" spans="1:24" x14ac:dyDescent="0.25">
      <c r="A803" t="s">
        <v>1586</v>
      </c>
      <c r="B803" t="s">
        <v>370</v>
      </c>
      <c r="C803" t="s">
        <v>1838</v>
      </c>
      <c r="D803" t="s">
        <v>1834</v>
      </c>
      <c r="E803">
        <v>44650</v>
      </c>
      <c r="F803" t="s">
        <v>1899</v>
      </c>
      <c r="G803" t="s">
        <v>39</v>
      </c>
      <c r="H803" t="s">
        <v>1892</v>
      </c>
      <c r="I803" t="s">
        <v>40</v>
      </c>
      <c r="J803" t="s">
        <v>108</v>
      </c>
      <c r="K803" t="s">
        <v>28</v>
      </c>
      <c r="L803" t="s">
        <v>45</v>
      </c>
      <c r="M803" t="s">
        <v>23</v>
      </c>
      <c r="N803">
        <v>42460</v>
      </c>
      <c r="O803">
        <v>94</v>
      </c>
      <c r="P803">
        <v>208</v>
      </c>
      <c r="Q803">
        <v>114</v>
      </c>
      <c r="R803">
        <v>2</v>
      </c>
      <c r="S803">
        <v>416</v>
      </c>
      <c r="T803">
        <v>0.01</v>
      </c>
      <c r="U803">
        <v>4.16</v>
      </c>
      <c r="V803">
        <v>411.84</v>
      </c>
      <c r="W803">
        <v>256</v>
      </c>
      <c r="X803">
        <v>667.83999999999992</v>
      </c>
    </row>
    <row r="804" spans="1:24" x14ac:dyDescent="0.25">
      <c r="A804" t="s">
        <v>1587</v>
      </c>
      <c r="B804" t="s">
        <v>369</v>
      </c>
      <c r="C804" t="s">
        <v>124</v>
      </c>
      <c r="D804" t="s">
        <v>1834</v>
      </c>
      <c r="E804">
        <v>44653</v>
      </c>
      <c r="F804" t="s">
        <v>1899</v>
      </c>
      <c r="G804" t="s">
        <v>39</v>
      </c>
      <c r="H804" t="s">
        <v>1892</v>
      </c>
      <c r="I804" t="s">
        <v>19</v>
      </c>
      <c r="J804" t="s">
        <v>237</v>
      </c>
      <c r="K804" t="s">
        <v>28</v>
      </c>
      <c r="L804" t="s">
        <v>22</v>
      </c>
      <c r="M804" t="s">
        <v>23</v>
      </c>
      <c r="N804">
        <v>42470</v>
      </c>
      <c r="O804">
        <v>1388</v>
      </c>
      <c r="P804">
        <v>2238</v>
      </c>
      <c r="Q804">
        <v>850</v>
      </c>
      <c r="R804">
        <v>16</v>
      </c>
      <c r="S804">
        <v>35808</v>
      </c>
      <c r="T804">
        <v>0.09</v>
      </c>
      <c r="U804">
        <v>3222.72</v>
      </c>
      <c r="V804">
        <v>32585.279999999999</v>
      </c>
      <c r="W804">
        <v>1510</v>
      </c>
      <c r="X804">
        <v>34095.279999999999</v>
      </c>
    </row>
    <row r="805" spans="1:24" x14ac:dyDescent="0.25">
      <c r="A805" t="s">
        <v>1588</v>
      </c>
      <c r="B805" t="s">
        <v>256</v>
      </c>
      <c r="C805" t="s">
        <v>1838</v>
      </c>
      <c r="D805" t="s">
        <v>1834</v>
      </c>
      <c r="E805">
        <v>44654</v>
      </c>
      <c r="F805" t="s">
        <v>1899</v>
      </c>
      <c r="G805" t="s">
        <v>34</v>
      </c>
      <c r="H805" t="s">
        <v>1892</v>
      </c>
      <c r="I805" t="s">
        <v>19</v>
      </c>
      <c r="J805" t="s">
        <v>121</v>
      </c>
      <c r="K805" t="s">
        <v>28</v>
      </c>
      <c r="L805" t="s">
        <v>29</v>
      </c>
      <c r="M805" t="s">
        <v>69</v>
      </c>
      <c r="N805">
        <v>42463</v>
      </c>
      <c r="O805">
        <v>24</v>
      </c>
      <c r="P805">
        <v>126</v>
      </c>
      <c r="Q805">
        <v>102</v>
      </c>
      <c r="R805">
        <v>40</v>
      </c>
      <c r="S805">
        <v>5040</v>
      </c>
      <c r="T805">
        <v>0.04</v>
      </c>
      <c r="U805">
        <v>201.6</v>
      </c>
      <c r="V805">
        <v>4838.3999999999996</v>
      </c>
      <c r="W805">
        <v>70</v>
      </c>
      <c r="X805">
        <v>4908.3999999999996</v>
      </c>
    </row>
    <row r="806" spans="1:24" x14ac:dyDescent="0.25">
      <c r="A806" t="s">
        <v>1589</v>
      </c>
      <c r="B806" t="s">
        <v>367</v>
      </c>
      <c r="C806" t="s">
        <v>1836</v>
      </c>
      <c r="D806" t="s">
        <v>1834</v>
      </c>
      <c r="E806">
        <v>44656</v>
      </c>
      <c r="F806" t="s">
        <v>1899</v>
      </c>
      <c r="G806" t="s">
        <v>25</v>
      </c>
      <c r="H806" t="s">
        <v>1889</v>
      </c>
      <c r="I806" t="s">
        <v>19</v>
      </c>
      <c r="J806" t="s">
        <v>368</v>
      </c>
      <c r="K806" t="s">
        <v>28</v>
      </c>
      <c r="L806" t="s">
        <v>45</v>
      </c>
      <c r="M806" t="s">
        <v>23</v>
      </c>
      <c r="N806">
        <v>42471</v>
      </c>
      <c r="O806">
        <v>409.99999999999994</v>
      </c>
      <c r="P806">
        <v>931</v>
      </c>
      <c r="Q806">
        <v>521</v>
      </c>
      <c r="R806">
        <v>35</v>
      </c>
      <c r="S806">
        <v>32585</v>
      </c>
      <c r="T806">
        <v>0.05</v>
      </c>
      <c r="U806">
        <v>1629.25</v>
      </c>
      <c r="V806">
        <v>30955.75</v>
      </c>
      <c r="W806">
        <v>398</v>
      </c>
      <c r="X806">
        <v>31353.75</v>
      </c>
    </row>
    <row r="807" spans="1:24" x14ac:dyDescent="0.25">
      <c r="A807" t="s">
        <v>1590</v>
      </c>
      <c r="B807" t="s">
        <v>276</v>
      </c>
      <c r="C807" t="s">
        <v>1801</v>
      </c>
      <c r="D807" t="s">
        <v>1856</v>
      </c>
      <c r="E807">
        <v>44657</v>
      </c>
      <c r="F807" t="s">
        <v>1856</v>
      </c>
      <c r="G807" t="s">
        <v>18</v>
      </c>
      <c r="H807" t="s">
        <v>1889</v>
      </c>
      <c r="I807" t="s">
        <v>40</v>
      </c>
      <c r="J807" t="s">
        <v>96</v>
      </c>
      <c r="K807" t="s">
        <v>28</v>
      </c>
      <c r="L807" t="s">
        <v>29</v>
      </c>
      <c r="M807" t="s">
        <v>23</v>
      </c>
      <c r="N807">
        <v>42468</v>
      </c>
      <c r="O807">
        <v>153</v>
      </c>
      <c r="P807">
        <v>278</v>
      </c>
      <c r="Q807">
        <v>125</v>
      </c>
      <c r="R807">
        <v>10</v>
      </c>
      <c r="S807">
        <v>2780</v>
      </c>
      <c r="T807">
        <v>0.01</v>
      </c>
      <c r="U807">
        <v>27.8</v>
      </c>
      <c r="V807">
        <v>2752.2</v>
      </c>
      <c r="W807">
        <v>134</v>
      </c>
      <c r="X807">
        <v>2886.2</v>
      </c>
    </row>
    <row r="808" spans="1:24" x14ac:dyDescent="0.25">
      <c r="A808" t="s">
        <v>1824</v>
      </c>
      <c r="B808" t="s">
        <v>564</v>
      </c>
      <c r="C808" t="s">
        <v>78</v>
      </c>
      <c r="D808" t="s">
        <v>1834</v>
      </c>
      <c r="E808">
        <v>44661</v>
      </c>
      <c r="F808" t="s">
        <v>1899</v>
      </c>
      <c r="G808" t="s">
        <v>34</v>
      </c>
      <c r="H808" t="s">
        <v>1893</v>
      </c>
      <c r="I808" t="s">
        <v>51</v>
      </c>
      <c r="J808" t="s">
        <v>20</v>
      </c>
      <c r="K808" t="s">
        <v>21</v>
      </c>
      <c r="L808" t="s">
        <v>22</v>
      </c>
      <c r="M808" t="s">
        <v>23</v>
      </c>
      <c r="N808">
        <v>42472</v>
      </c>
      <c r="O808">
        <v>639</v>
      </c>
      <c r="P808">
        <v>1998</v>
      </c>
      <c r="Q808">
        <v>1359</v>
      </c>
      <c r="R808">
        <v>35</v>
      </c>
      <c r="S808">
        <v>69930</v>
      </c>
      <c r="T808">
        <v>0.1</v>
      </c>
      <c r="U808">
        <v>6993</v>
      </c>
      <c r="V808">
        <v>62937</v>
      </c>
      <c r="W808">
        <v>400</v>
      </c>
      <c r="X808">
        <v>63337</v>
      </c>
    </row>
    <row r="809" spans="1:24" x14ac:dyDescent="0.25">
      <c r="A809" t="s">
        <v>1591</v>
      </c>
      <c r="B809" t="s">
        <v>363</v>
      </c>
      <c r="C809" t="s">
        <v>1855</v>
      </c>
      <c r="D809" t="s">
        <v>1834</v>
      </c>
      <c r="E809">
        <v>44662</v>
      </c>
      <c r="F809" t="s">
        <v>1899</v>
      </c>
      <c r="G809" t="s">
        <v>39</v>
      </c>
      <c r="H809" t="s">
        <v>1894</v>
      </c>
      <c r="I809" t="s">
        <v>40</v>
      </c>
      <c r="J809" t="s">
        <v>52</v>
      </c>
      <c r="K809" t="s">
        <v>28</v>
      </c>
      <c r="L809" t="s">
        <v>22</v>
      </c>
      <c r="M809" t="s">
        <v>23</v>
      </c>
      <c r="N809">
        <v>42473</v>
      </c>
      <c r="O809">
        <v>399</v>
      </c>
      <c r="P809">
        <v>623</v>
      </c>
      <c r="Q809">
        <v>224</v>
      </c>
      <c r="R809">
        <v>21</v>
      </c>
      <c r="S809">
        <v>13083</v>
      </c>
      <c r="T809">
        <v>0.05</v>
      </c>
      <c r="U809">
        <v>654.15000000000009</v>
      </c>
      <c r="V809">
        <v>12428.85</v>
      </c>
      <c r="W809">
        <v>697</v>
      </c>
      <c r="X809">
        <v>13125.85</v>
      </c>
    </row>
    <row r="810" spans="1:24" x14ac:dyDescent="0.25">
      <c r="A810" t="s">
        <v>1592</v>
      </c>
      <c r="B810" t="s">
        <v>364</v>
      </c>
      <c r="C810" t="s">
        <v>1862</v>
      </c>
      <c r="D810" t="s">
        <v>1882</v>
      </c>
      <c r="E810">
        <v>44662</v>
      </c>
      <c r="F810" t="s">
        <v>1882</v>
      </c>
      <c r="G810" t="s">
        <v>39</v>
      </c>
      <c r="H810" t="s">
        <v>1886</v>
      </c>
      <c r="I810" t="s">
        <v>51</v>
      </c>
      <c r="J810" t="s">
        <v>365</v>
      </c>
      <c r="K810" t="s">
        <v>28</v>
      </c>
      <c r="L810" t="s">
        <v>29</v>
      </c>
      <c r="M810" t="s">
        <v>23</v>
      </c>
      <c r="N810">
        <v>42471</v>
      </c>
      <c r="O810">
        <v>92</v>
      </c>
      <c r="P810">
        <v>181</v>
      </c>
      <c r="Q810">
        <v>89</v>
      </c>
      <c r="R810">
        <v>22</v>
      </c>
      <c r="S810">
        <v>3982</v>
      </c>
      <c r="T810">
        <v>0.09</v>
      </c>
      <c r="U810">
        <v>358.38</v>
      </c>
      <c r="V810">
        <v>3623.62</v>
      </c>
      <c r="W810">
        <v>156</v>
      </c>
      <c r="X810">
        <v>3779.62</v>
      </c>
    </row>
    <row r="811" spans="1:24" x14ac:dyDescent="0.25">
      <c r="A811" t="s">
        <v>1593</v>
      </c>
      <c r="B811" t="s">
        <v>366</v>
      </c>
      <c r="C811" t="s">
        <v>80</v>
      </c>
      <c r="D811" t="s">
        <v>1834</v>
      </c>
      <c r="E811">
        <v>44662</v>
      </c>
      <c r="F811" t="s">
        <v>1899</v>
      </c>
      <c r="G811" t="s">
        <v>18</v>
      </c>
      <c r="H811" t="s">
        <v>1888</v>
      </c>
      <c r="I811" t="s">
        <v>35</v>
      </c>
      <c r="J811" t="s">
        <v>1912</v>
      </c>
      <c r="K811" t="s">
        <v>28</v>
      </c>
      <c r="L811" t="s">
        <v>29</v>
      </c>
      <c r="M811" t="s">
        <v>69</v>
      </c>
      <c r="N811">
        <v>42472</v>
      </c>
      <c r="O811">
        <v>239</v>
      </c>
      <c r="P811">
        <v>426</v>
      </c>
      <c r="Q811">
        <v>187</v>
      </c>
      <c r="R811">
        <v>34</v>
      </c>
      <c r="S811">
        <v>14484</v>
      </c>
      <c r="T811">
        <v>0.03</v>
      </c>
      <c r="U811">
        <v>434.52</v>
      </c>
      <c r="V811">
        <v>14049.48</v>
      </c>
      <c r="W811">
        <v>120</v>
      </c>
      <c r="X811">
        <v>14169.48</v>
      </c>
    </row>
    <row r="812" spans="1:24" x14ac:dyDescent="0.25">
      <c r="A812" t="s">
        <v>1594</v>
      </c>
      <c r="B812" t="s">
        <v>362</v>
      </c>
      <c r="C812" t="s">
        <v>1900</v>
      </c>
      <c r="D812" t="s">
        <v>1882</v>
      </c>
      <c r="E812">
        <v>44664</v>
      </c>
      <c r="F812" t="s">
        <v>1882</v>
      </c>
      <c r="G812" t="s">
        <v>39</v>
      </c>
      <c r="H812" t="s">
        <v>1886</v>
      </c>
      <c r="I812" t="s">
        <v>51</v>
      </c>
      <c r="J812" t="s">
        <v>145</v>
      </c>
      <c r="K812" t="s">
        <v>21</v>
      </c>
      <c r="L812" t="s">
        <v>48</v>
      </c>
      <c r="M812" t="s">
        <v>49</v>
      </c>
      <c r="N812">
        <v>42475</v>
      </c>
      <c r="O812">
        <v>27899</v>
      </c>
      <c r="P812">
        <v>44999</v>
      </c>
      <c r="Q812">
        <v>17100</v>
      </c>
      <c r="R812">
        <v>43</v>
      </c>
      <c r="S812">
        <v>1934957</v>
      </c>
      <c r="T812">
        <v>0.06</v>
      </c>
      <c r="U812">
        <v>116097.42</v>
      </c>
      <c r="V812">
        <v>1818859.58</v>
      </c>
      <c r="W812">
        <v>4900</v>
      </c>
      <c r="X812">
        <v>1823759.58</v>
      </c>
    </row>
    <row r="813" spans="1:24" x14ac:dyDescent="0.25">
      <c r="A813" t="s">
        <v>1595</v>
      </c>
      <c r="B813" t="s">
        <v>361</v>
      </c>
      <c r="C813" t="s">
        <v>1836</v>
      </c>
      <c r="D813" t="s">
        <v>1834</v>
      </c>
      <c r="E813">
        <v>44668</v>
      </c>
      <c r="F813" t="s">
        <v>1899</v>
      </c>
      <c r="G813" t="s">
        <v>25</v>
      </c>
      <c r="H813" t="s">
        <v>1889</v>
      </c>
      <c r="I813" t="s">
        <v>19</v>
      </c>
      <c r="J813" t="s">
        <v>159</v>
      </c>
      <c r="K813" t="s">
        <v>28</v>
      </c>
      <c r="L813" t="s">
        <v>29</v>
      </c>
      <c r="M813" t="s">
        <v>23</v>
      </c>
      <c r="N813">
        <v>42479</v>
      </c>
      <c r="O813">
        <v>105</v>
      </c>
      <c r="P813">
        <v>195</v>
      </c>
      <c r="Q813">
        <v>90</v>
      </c>
      <c r="R813">
        <v>23</v>
      </c>
      <c r="S813">
        <v>4485</v>
      </c>
      <c r="T813">
        <v>0.09</v>
      </c>
      <c r="U813">
        <v>403.65</v>
      </c>
      <c r="V813">
        <v>4081.35</v>
      </c>
      <c r="W813">
        <v>163</v>
      </c>
      <c r="X813">
        <v>4244.3500000000004</v>
      </c>
    </row>
    <row r="814" spans="1:24" x14ac:dyDescent="0.25">
      <c r="A814" t="s">
        <v>838</v>
      </c>
      <c r="B814" t="s">
        <v>360</v>
      </c>
      <c r="C814" t="s">
        <v>155</v>
      </c>
      <c r="D814" t="s">
        <v>1834</v>
      </c>
      <c r="E814">
        <v>44669</v>
      </c>
      <c r="F814" t="s">
        <v>1899</v>
      </c>
      <c r="G814" t="s">
        <v>39</v>
      </c>
      <c r="H814" t="s">
        <v>1893</v>
      </c>
      <c r="I814" t="s">
        <v>26</v>
      </c>
      <c r="J814" t="s">
        <v>214</v>
      </c>
      <c r="K814" t="s">
        <v>117</v>
      </c>
      <c r="L814" t="s">
        <v>215</v>
      </c>
      <c r="M814" t="s">
        <v>23</v>
      </c>
      <c r="N814">
        <v>42479</v>
      </c>
      <c r="O814">
        <v>5616</v>
      </c>
      <c r="P814">
        <v>13697.999999999998</v>
      </c>
      <c r="Q814">
        <v>8081.9999999999982</v>
      </c>
      <c r="R814">
        <v>14</v>
      </c>
      <c r="S814">
        <v>191771.99999999997</v>
      </c>
      <c r="T814">
        <v>0</v>
      </c>
      <c r="U814">
        <v>0</v>
      </c>
      <c r="V814">
        <v>191771.99999999997</v>
      </c>
      <c r="W814">
        <v>2449</v>
      </c>
      <c r="X814">
        <v>194220.99999999997</v>
      </c>
    </row>
    <row r="815" spans="1:24" x14ac:dyDescent="0.25">
      <c r="A815" t="s">
        <v>839</v>
      </c>
      <c r="B815" t="s">
        <v>360</v>
      </c>
      <c r="C815" t="s">
        <v>155</v>
      </c>
      <c r="D815" t="s">
        <v>1834</v>
      </c>
      <c r="E815">
        <v>44669</v>
      </c>
      <c r="F815" t="s">
        <v>1899</v>
      </c>
      <c r="G815" t="s">
        <v>39</v>
      </c>
      <c r="H815" t="s">
        <v>1893</v>
      </c>
      <c r="I815" t="s">
        <v>26</v>
      </c>
      <c r="J815" t="s">
        <v>27</v>
      </c>
      <c r="K815" t="s">
        <v>28</v>
      </c>
      <c r="L815" t="s">
        <v>29</v>
      </c>
      <c r="M815" t="s">
        <v>23</v>
      </c>
      <c r="N815">
        <v>42480</v>
      </c>
      <c r="O815">
        <v>93</v>
      </c>
      <c r="P815">
        <v>148</v>
      </c>
      <c r="Q815">
        <v>55</v>
      </c>
      <c r="R815">
        <v>3</v>
      </c>
      <c r="S815">
        <v>444</v>
      </c>
      <c r="T815">
        <v>0.1</v>
      </c>
      <c r="U815">
        <v>44.400000000000006</v>
      </c>
      <c r="V815">
        <v>399.6</v>
      </c>
      <c r="W815">
        <v>70</v>
      </c>
      <c r="X815">
        <v>469.6</v>
      </c>
    </row>
    <row r="816" spans="1:24" x14ac:dyDescent="0.25">
      <c r="A816" t="s">
        <v>1596</v>
      </c>
      <c r="B816" t="s">
        <v>38</v>
      </c>
      <c r="C816" t="s">
        <v>1800</v>
      </c>
      <c r="D816" t="s">
        <v>1856</v>
      </c>
      <c r="E816">
        <v>44674</v>
      </c>
      <c r="F816" t="s">
        <v>1856</v>
      </c>
      <c r="G816" t="s">
        <v>39</v>
      </c>
      <c r="H816" t="s">
        <v>1892</v>
      </c>
      <c r="I816" t="s">
        <v>40</v>
      </c>
      <c r="J816" t="s">
        <v>121</v>
      </c>
      <c r="K816" t="s">
        <v>28</v>
      </c>
      <c r="L816" t="s">
        <v>29</v>
      </c>
      <c r="M816" t="s">
        <v>23</v>
      </c>
      <c r="N816">
        <v>42484</v>
      </c>
      <c r="O816">
        <v>24</v>
      </c>
      <c r="P816">
        <v>126</v>
      </c>
      <c r="Q816">
        <v>102</v>
      </c>
      <c r="R816">
        <v>11</v>
      </c>
      <c r="S816">
        <v>1386</v>
      </c>
      <c r="T816">
        <v>0</v>
      </c>
      <c r="U816">
        <v>0</v>
      </c>
      <c r="V816">
        <v>1386</v>
      </c>
      <c r="W816">
        <v>70</v>
      </c>
      <c r="X816">
        <v>1456</v>
      </c>
    </row>
    <row r="817" spans="1:24" x14ac:dyDescent="0.25">
      <c r="A817" t="s">
        <v>1597</v>
      </c>
      <c r="B817" t="s">
        <v>358</v>
      </c>
      <c r="C817" t="s">
        <v>209</v>
      </c>
      <c r="D817" t="s">
        <v>1882</v>
      </c>
      <c r="E817">
        <v>44674</v>
      </c>
      <c r="F817" t="s">
        <v>1882</v>
      </c>
      <c r="G817" t="s">
        <v>18</v>
      </c>
      <c r="H817" t="s">
        <v>1885</v>
      </c>
      <c r="I817" t="s">
        <v>40</v>
      </c>
      <c r="J817" t="s">
        <v>307</v>
      </c>
      <c r="K817" t="s">
        <v>28</v>
      </c>
      <c r="L817" t="s">
        <v>29</v>
      </c>
      <c r="M817" t="s">
        <v>23</v>
      </c>
      <c r="N817">
        <v>42485</v>
      </c>
      <c r="O817">
        <v>2156</v>
      </c>
      <c r="P817">
        <v>3654.9999999999995</v>
      </c>
      <c r="Q817">
        <v>1498.9999999999995</v>
      </c>
      <c r="R817">
        <v>17</v>
      </c>
      <c r="S817">
        <v>62134.999999999993</v>
      </c>
      <c r="T817">
        <v>0.09</v>
      </c>
      <c r="U817">
        <v>5592.1499999999987</v>
      </c>
      <c r="V817">
        <v>56542.849999999991</v>
      </c>
      <c r="W817">
        <v>1389</v>
      </c>
      <c r="X817">
        <v>57931.849999999991</v>
      </c>
    </row>
    <row r="818" spans="1:24" x14ac:dyDescent="0.25">
      <c r="A818" t="s">
        <v>1598</v>
      </c>
      <c r="B818" t="s">
        <v>359</v>
      </c>
      <c r="C818" t="s">
        <v>204</v>
      </c>
      <c r="D818" t="s">
        <v>1882</v>
      </c>
      <c r="E818">
        <v>44674</v>
      </c>
      <c r="F818" t="s">
        <v>1882</v>
      </c>
      <c r="G818" t="s">
        <v>25</v>
      </c>
      <c r="H818" t="s">
        <v>1885</v>
      </c>
      <c r="I818" t="s">
        <v>40</v>
      </c>
      <c r="J818" t="s">
        <v>125</v>
      </c>
      <c r="K818" t="s">
        <v>28</v>
      </c>
      <c r="L818" t="s">
        <v>29</v>
      </c>
      <c r="M818" t="s">
        <v>23</v>
      </c>
      <c r="N818">
        <v>42484</v>
      </c>
      <c r="O818">
        <v>182</v>
      </c>
      <c r="P818">
        <v>298</v>
      </c>
      <c r="Q818">
        <v>116</v>
      </c>
      <c r="R818">
        <v>32</v>
      </c>
      <c r="S818">
        <v>9536</v>
      </c>
      <c r="T818">
        <v>0.01</v>
      </c>
      <c r="U818">
        <v>95.36</v>
      </c>
      <c r="V818">
        <v>9440.64</v>
      </c>
      <c r="W818">
        <v>158</v>
      </c>
      <c r="X818">
        <v>9598.64</v>
      </c>
    </row>
    <row r="819" spans="1:24" x14ac:dyDescent="0.25">
      <c r="A819" t="s">
        <v>1599</v>
      </c>
      <c r="B819" t="s">
        <v>357</v>
      </c>
      <c r="C819" t="s">
        <v>1836</v>
      </c>
      <c r="D819" t="s">
        <v>1834</v>
      </c>
      <c r="E819">
        <v>44675</v>
      </c>
      <c r="F819" t="s">
        <v>1899</v>
      </c>
      <c r="G819" t="s">
        <v>18</v>
      </c>
      <c r="H819" t="s">
        <v>1889</v>
      </c>
      <c r="I819" t="s">
        <v>35</v>
      </c>
      <c r="J819" t="s">
        <v>345</v>
      </c>
      <c r="K819" t="s">
        <v>28</v>
      </c>
      <c r="L819" t="s">
        <v>22</v>
      </c>
      <c r="M819" t="s">
        <v>23</v>
      </c>
      <c r="N819">
        <v>42486</v>
      </c>
      <c r="O819">
        <v>218.00000000000003</v>
      </c>
      <c r="P819">
        <v>352</v>
      </c>
      <c r="Q819">
        <v>133.99999999999997</v>
      </c>
      <c r="R819">
        <v>32</v>
      </c>
      <c r="S819">
        <v>11264</v>
      </c>
      <c r="T819">
        <v>7.0000000000000007E-2</v>
      </c>
      <c r="U819">
        <v>788.48</v>
      </c>
      <c r="V819">
        <v>10475.52</v>
      </c>
      <c r="W819">
        <v>683</v>
      </c>
      <c r="X819">
        <v>11158.52</v>
      </c>
    </row>
    <row r="820" spans="1:24" x14ac:dyDescent="0.25">
      <c r="A820" t="s">
        <v>1600</v>
      </c>
      <c r="B820" t="s">
        <v>355</v>
      </c>
      <c r="C820" t="s">
        <v>286</v>
      </c>
      <c r="D820" t="s">
        <v>1834</v>
      </c>
      <c r="E820">
        <v>44676</v>
      </c>
      <c r="F820" t="s">
        <v>1899</v>
      </c>
      <c r="G820" t="s">
        <v>18</v>
      </c>
      <c r="H820" t="s">
        <v>1887</v>
      </c>
      <c r="I820" t="s">
        <v>40</v>
      </c>
      <c r="J820" t="s">
        <v>99</v>
      </c>
      <c r="K820" t="s">
        <v>21</v>
      </c>
      <c r="L820" t="s">
        <v>22</v>
      </c>
      <c r="M820" t="s">
        <v>23</v>
      </c>
      <c r="N820">
        <v>42486</v>
      </c>
      <c r="O820">
        <v>831</v>
      </c>
      <c r="P820">
        <v>1598</v>
      </c>
      <c r="Q820">
        <v>767</v>
      </c>
      <c r="R820">
        <v>18</v>
      </c>
      <c r="S820">
        <v>28764</v>
      </c>
      <c r="T820">
        <v>0.1</v>
      </c>
      <c r="U820">
        <v>2876.4</v>
      </c>
      <c r="V820">
        <v>25887.599999999999</v>
      </c>
      <c r="W820">
        <v>650</v>
      </c>
      <c r="X820">
        <v>26537.599999999999</v>
      </c>
    </row>
    <row r="821" spans="1:24" x14ac:dyDescent="0.25">
      <c r="A821" t="s">
        <v>1601</v>
      </c>
      <c r="B821" t="s">
        <v>356</v>
      </c>
      <c r="C821" t="s">
        <v>1844</v>
      </c>
      <c r="D821" t="s">
        <v>1834</v>
      </c>
      <c r="E821">
        <v>44676</v>
      </c>
      <c r="F821" t="s">
        <v>1899</v>
      </c>
      <c r="G821" t="s">
        <v>25</v>
      </c>
      <c r="H821" t="s">
        <v>1891</v>
      </c>
      <c r="I821" t="s">
        <v>26</v>
      </c>
      <c r="J821" t="s">
        <v>247</v>
      </c>
      <c r="K821" t="s">
        <v>28</v>
      </c>
      <c r="L821" t="s">
        <v>29</v>
      </c>
      <c r="M821" t="s">
        <v>23</v>
      </c>
      <c r="N821">
        <v>42487</v>
      </c>
      <c r="O821">
        <v>348</v>
      </c>
      <c r="P821">
        <v>543</v>
      </c>
      <c r="Q821">
        <v>195</v>
      </c>
      <c r="R821">
        <v>37</v>
      </c>
      <c r="S821">
        <v>20091</v>
      </c>
      <c r="T821">
        <v>0.09</v>
      </c>
      <c r="U821">
        <v>1808.1899999999998</v>
      </c>
      <c r="V821">
        <v>18282.810000000001</v>
      </c>
      <c r="W821">
        <v>95</v>
      </c>
      <c r="X821">
        <v>18377.810000000001</v>
      </c>
    </row>
    <row r="822" spans="1:24" x14ac:dyDescent="0.25">
      <c r="A822" t="s">
        <v>1602</v>
      </c>
      <c r="B822" t="s">
        <v>354</v>
      </c>
      <c r="C822" t="s">
        <v>71</v>
      </c>
      <c r="D822" t="s">
        <v>1882</v>
      </c>
      <c r="E822">
        <v>44678</v>
      </c>
      <c r="F822" t="s">
        <v>1882</v>
      </c>
      <c r="G822" t="s">
        <v>25</v>
      </c>
      <c r="H822" t="s">
        <v>1885</v>
      </c>
      <c r="I822" t="s">
        <v>35</v>
      </c>
      <c r="J822" t="s">
        <v>279</v>
      </c>
      <c r="K822" t="s">
        <v>28</v>
      </c>
      <c r="L822" t="s">
        <v>22</v>
      </c>
      <c r="M822" t="s">
        <v>23</v>
      </c>
      <c r="N822">
        <v>42488</v>
      </c>
      <c r="O822">
        <v>225</v>
      </c>
      <c r="P822">
        <v>369</v>
      </c>
      <c r="Q822">
        <v>144</v>
      </c>
      <c r="R822">
        <v>46</v>
      </c>
      <c r="S822">
        <v>16974</v>
      </c>
      <c r="T822">
        <v>0.04</v>
      </c>
      <c r="U822">
        <v>678.96</v>
      </c>
      <c r="V822">
        <v>16295.04</v>
      </c>
      <c r="W822">
        <v>250</v>
      </c>
      <c r="X822">
        <v>16545.04</v>
      </c>
    </row>
    <row r="823" spans="1:24" x14ac:dyDescent="0.25">
      <c r="A823" t="s">
        <v>840</v>
      </c>
      <c r="B823" t="s">
        <v>353</v>
      </c>
      <c r="C823" t="s">
        <v>1807</v>
      </c>
      <c r="D823" t="s">
        <v>1856</v>
      </c>
      <c r="E823">
        <v>44682</v>
      </c>
      <c r="F823" t="s">
        <v>1856</v>
      </c>
      <c r="G823" t="s">
        <v>25</v>
      </c>
      <c r="H823" t="s">
        <v>1895</v>
      </c>
      <c r="I823" t="s">
        <v>40</v>
      </c>
      <c r="J823" t="s">
        <v>136</v>
      </c>
      <c r="K823" t="s">
        <v>28</v>
      </c>
      <c r="L823" t="s">
        <v>22</v>
      </c>
      <c r="M823" t="s">
        <v>23</v>
      </c>
      <c r="N823">
        <v>42493</v>
      </c>
      <c r="O823">
        <v>184</v>
      </c>
      <c r="P823">
        <v>288</v>
      </c>
      <c r="Q823">
        <v>104</v>
      </c>
      <c r="R823">
        <v>45</v>
      </c>
      <c r="S823">
        <v>12960</v>
      </c>
      <c r="T823">
        <v>0.02</v>
      </c>
      <c r="U823">
        <v>259.2</v>
      </c>
      <c r="V823">
        <v>12700.8</v>
      </c>
      <c r="W823">
        <v>149</v>
      </c>
      <c r="X823">
        <v>12849.8</v>
      </c>
    </row>
    <row r="824" spans="1:24" x14ac:dyDescent="0.25">
      <c r="A824" t="s">
        <v>841</v>
      </c>
      <c r="B824" t="s">
        <v>353</v>
      </c>
      <c r="C824" t="s">
        <v>1807</v>
      </c>
      <c r="D824" t="s">
        <v>1856</v>
      </c>
      <c r="E824">
        <v>44682</v>
      </c>
      <c r="F824" t="s">
        <v>1856</v>
      </c>
      <c r="G824" t="s">
        <v>25</v>
      </c>
      <c r="H824" t="s">
        <v>1895</v>
      </c>
      <c r="I824" t="s">
        <v>40</v>
      </c>
      <c r="J824" t="s">
        <v>202</v>
      </c>
      <c r="K824" t="s">
        <v>28</v>
      </c>
      <c r="L824" t="s">
        <v>22</v>
      </c>
      <c r="M824" t="s">
        <v>23</v>
      </c>
      <c r="N824">
        <v>42492</v>
      </c>
      <c r="O824">
        <v>446</v>
      </c>
      <c r="P824">
        <v>1089</v>
      </c>
      <c r="Q824">
        <v>643</v>
      </c>
      <c r="R824">
        <v>39</v>
      </c>
      <c r="S824">
        <v>42471</v>
      </c>
      <c r="T824">
        <v>0.06</v>
      </c>
      <c r="U824">
        <v>2548.2599999999998</v>
      </c>
      <c r="V824">
        <v>39922.74</v>
      </c>
      <c r="W824">
        <v>450</v>
      </c>
      <c r="X824">
        <v>40372.74</v>
      </c>
    </row>
    <row r="825" spans="1:24" x14ac:dyDescent="0.25">
      <c r="A825" t="s">
        <v>842</v>
      </c>
      <c r="B825" t="s">
        <v>351</v>
      </c>
      <c r="C825" t="s">
        <v>206</v>
      </c>
      <c r="D825" t="s">
        <v>1882</v>
      </c>
      <c r="E825">
        <v>44683</v>
      </c>
      <c r="F825" t="s">
        <v>1882</v>
      </c>
      <c r="G825" t="s">
        <v>18</v>
      </c>
      <c r="H825" t="s">
        <v>1885</v>
      </c>
      <c r="I825" t="s">
        <v>35</v>
      </c>
      <c r="J825" t="s">
        <v>116</v>
      </c>
      <c r="K825" t="s">
        <v>117</v>
      </c>
      <c r="L825" t="s">
        <v>45</v>
      </c>
      <c r="M825" t="s">
        <v>23</v>
      </c>
      <c r="N825">
        <v>42494</v>
      </c>
      <c r="O825">
        <v>550</v>
      </c>
      <c r="P825">
        <v>1222</v>
      </c>
      <c r="Q825">
        <v>672</v>
      </c>
      <c r="R825">
        <v>46</v>
      </c>
      <c r="S825">
        <v>56212</v>
      </c>
      <c r="T825">
        <v>0.06</v>
      </c>
      <c r="U825">
        <v>3372.72</v>
      </c>
      <c r="V825">
        <v>52839.28</v>
      </c>
      <c r="W825">
        <v>285</v>
      </c>
      <c r="X825">
        <v>53124.28</v>
      </c>
    </row>
    <row r="826" spans="1:24" x14ac:dyDescent="0.25">
      <c r="A826" t="s">
        <v>843</v>
      </c>
      <c r="B826" t="s">
        <v>351</v>
      </c>
      <c r="C826" t="s">
        <v>206</v>
      </c>
      <c r="D826" t="s">
        <v>1882</v>
      </c>
      <c r="E826">
        <v>44683</v>
      </c>
      <c r="F826" t="s">
        <v>1882</v>
      </c>
      <c r="G826" t="s">
        <v>18</v>
      </c>
      <c r="H826" t="s">
        <v>1885</v>
      </c>
      <c r="I826" t="s">
        <v>35</v>
      </c>
      <c r="J826" t="s">
        <v>79</v>
      </c>
      <c r="K826" t="s">
        <v>28</v>
      </c>
      <c r="L826" t="s">
        <v>22</v>
      </c>
      <c r="M826" t="s">
        <v>23</v>
      </c>
      <c r="N826">
        <v>42493</v>
      </c>
      <c r="O826">
        <v>225.99999999999997</v>
      </c>
      <c r="P826">
        <v>358</v>
      </c>
      <c r="Q826">
        <v>132.00000000000003</v>
      </c>
      <c r="R826">
        <v>8</v>
      </c>
      <c r="S826">
        <v>2864</v>
      </c>
      <c r="T826">
        <v>0.09</v>
      </c>
      <c r="U826">
        <v>257.76</v>
      </c>
      <c r="V826">
        <v>2606.2399999999998</v>
      </c>
      <c r="W826">
        <v>547</v>
      </c>
      <c r="X826">
        <v>3153.24</v>
      </c>
    </row>
    <row r="827" spans="1:24" x14ac:dyDescent="0.25">
      <c r="A827" t="s">
        <v>1603</v>
      </c>
      <c r="B827" t="s">
        <v>352</v>
      </c>
      <c r="C827" t="s">
        <v>17</v>
      </c>
      <c r="D827" t="s">
        <v>1882</v>
      </c>
      <c r="E827">
        <v>44683</v>
      </c>
      <c r="F827" t="s">
        <v>1882</v>
      </c>
      <c r="G827" t="s">
        <v>25</v>
      </c>
      <c r="H827" t="s">
        <v>1886</v>
      </c>
      <c r="I827" t="s">
        <v>40</v>
      </c>
      <c r="J827" t="s">
        <v>188</v>
      </c>
      <c r="K827" t="s">
        <v>28</v>
      </c>
      <c r="L827" t="s">
        <v>45</v>
      </c>
      <c r="M827" t="s">
        <v>23</v>
      </c>
      <c r="N827">
        <v>42493</v>
      </c>
      <c r="O827">
        <v>250</v>
      </c>
      <c r="P827">
        <v>568</v>
      </c>
      <c r="Q827">
        <v>318</v>
      </c>
      <c r="R827">
        <v>25</v>
      </c>
      <c r="S827">
        <v>14200</v>
      </c>
      <c r="T827">
        <v>0.1</v>
      </c>
      <c r="U827">
        <v>1420</v>
      </c>
      <c r="V827">
        <v>12780</v>
      </c>
      <c r="W827">
        <v>360</v>
      </c>
      <c r="X827">
        <v>13140</v>
      </c>
    </row>
    <row r="828" spans="1:24" x14ac:dyDescent="0.25">
      <c r="A828" t="s">
        <v>1604</v>
      </c>
      <c r="B828" t="s">
        <v>310</v>
      </c>
      <c r="C828" t="s">
        <v>1918</v>
      </c>
      <c r="D828" t="s">
        <v>1834</v>
      </c>
      <c r="E828">
        <v>44686</v>
      </c>
      <c r="F828" t="s">
        <v>1899</v>
      </c>
      <c r="G828" t="s">
        <v>18</v>
      </c>
      <c r="H828" t="s">
        <v>1893</v>
      </c>
      <c r="I828" t="s">
        <v>26</v>
      </c>
      <c r="J828" t="s">
        <v>350</v>
      </c>
      <c r="K828" t="s">
        <v>28</v>
      </c>
      <c r="L828" t="s">
        <v>22</v>
      </c>
      <c r="M828" t="s">
        <v>23</v>
      </c>
      <c r="N828">
        <v>42497</v>
      </c>
      <c r="O828">
        <v>352</v>
      </c>
      <c r="P828">
        <v>558</v>
      </c>
      <c r="Q828">
        <v>206</v>
      </c>
      <c r="R828">
        <v>13</v>
      </c>
      <c r="S828">
        <v>7254</v>
      </c>
      <c r="T828">
        <v>0.06</v>
      </c>
      <c r="U828">
        <v>435.24</v>
      </c>
      <c r="V828">
        <v>6818.76</v>
      </c>
      <c r="W828">
        <v>299</v>
      </c>
      <c r="X828">
        <v>7117.76</v>
      </c>
    </row>
    <row r="829" spans="1:24" x14ac:dyDescent="0.25">
      <c r="A829" t="s">
        <v>1605</v>
      </c>
      <c r="B829" t="s">
        <v>348</v>
      </c>
      <c r="C829" t="s">
        <v>1918</v>
      </c>
      <c r="D829" t="s">
        <v>1834</v>
      </c>
      <c r="E829">
        <v>44689</v>
      </c>
      <c r="F829" t="s">
        <v>1899</v>
      </c>
      <c r="G829" t="s">
        <v>39</v>
      </c>
      <c r="H829" t="s">
        <v>1893</v>
      </c>
      <c r="I829" t="s">
        <v>19</v>
      </c>
      <c r="J829" t="s">
        <v>349</v>
      </c>
      <c r="K829" t="s">
        <v>28</v>
      </c>
      <c r="L829" t="s">
        <v>29</v>
      </c>
      <c r="M829" t="s">
        <v>23</v>
      </c>
      <c r="N829">
        <v>42502</v>
      </c>
      <c r="O829">
        <v>195</v>
      </c>
      <c r="P829">
        <v>398</v>
      </c>
      <c r="Q829">
        <v>203</v>
      </c>
      <c r="R829">
        <v>27</v>
      </c>
      <c r="S829">
        <v>10746</v>
      </c>
      <c r="T829">
        <v>0.06</v>
      </c>
      <c r="U829">
        <v>644.76</v>
      </c>
      <c r="V829">
        <v>10101.24</v>
      </c>
      <c r="W829">
        <v>83</v>
      </c>
      <c r="X829">
        <v>10184.24</v>
      </c>
    </row>
    <row r="830" spans="1:24" x14ac:dyDescent="0.25">
      <c r="A830" t="s">
        <v>1606</v>
      </c>
      <c r="B830" t="s">
        <v>272</v>
      </c>
      <c r="C830" t="s">
        <v>1940</v>
      </c>
      <c r="D830" t="s">
        <v>1834</v>
      </c>
      <c r="E830">
        <v>44689</v>
      </c>
      <c r="F830" t="s">
        <v>1899</v>
      </c>
      <c r="G830" t="s">
        <v>39</v>
      </c>
      <c r="H830" t="s">
        <v>1890</v>
      </c>
      <c r="I830" t="s">
        <v>19</v>
      </c>
      <c r="J830" t="s">
        <v>74</v>
      </c>
      <c r="K830" t="s">
        <v>28</v>
      </c>
      <c r="L830" t="s">
        <v>29</v>
      </c>
      <c r="M830" t="s">
        <v>23</v>
      </c>
      <c r="N830">
        <v>42498</v>
      </c>
      <c r="O830">
        <v>71</v>
      </c>
      <c r="P830">
        <v>113.99999999999999</v>
      </c>
      <c r="Q830">
        <v>42.999999999999986</v>
      </c>
      <c r="R830">
        <v>20</v>
      </c>
      <c r="S830">
        <v>2279.9999999999995</v>
      </c>
      <c r="T830">
        <v>0.09</v>
      </c>
      <c r="U830">
        <v>205.19999999999996</v>
      </c>
      <c r="V830">
        <v>2074.7999999999997</v>
      </c>
      <c r="W830">
        <v>70</v>
      </c>
      <c r="X830">
        <v>2144.7999999999997</v>
      </c>
    </row>
    <row r="831" spans="1:24" x14ac:dyDescent="0.25">
      <c r="A831" t="s">
        <v>1607</v>
      </c>
      <c r="B831" t="s">
        <v>1927</v>
      </c>
      <c r="C831" t="s">
        <v>1928</v>
      </c>
      <c r="D831" t="s">
        <v>1834</v>
      </c>
      <c r="E831">
        <v>44690</v>
      </c>
      <c r="F831" t="s">
        <v>1899</v>
      </c>
      <c r="G831" t="s">
        <v>39</v>
      </c>
      <c r="H831" t="s">
        <v>1887</v>
      </c>
      <c r="I831" t="s">
        <v>35</v>
      </c>
      <c r="J831" t="s">
        <v>347</v>
      </c>
      <c r="K831" t="s">
        <v>28</v>
      </c>
      <c r="L831" t="s">
        <v>22</v>
      </c>
      <c r="M831" t="s">
        <v>23</v>
      </c>
      <c r="N831">
        <v>42501</v>
      </c>
      <c r="O831">
        <v>8422</v>
      </c>
      <c r="P831">
        <v>21055</v>
      </c>
      <c r="Q831">
        <v>12633</v>
      </c>
      <c r="R831">
        <v>4</v>
      </c>
      <c r="S831">
        <v>84220</v>
      </c>
      <c r="T831">
        <v>0.05</v>
      </c>
      <c r="U831">
        <v>4211</v>
      </c>
      <c r="V831">
        <v>80009</v>
      </c>
      <c r="W831">
        <v>999</v>
      </c>
      <c r="X831">
        <v>81008</v>
      </c>
    </row>
    <row r="832" spans="1:24" x14ac:dyDescent="0.25">
      <c r="A832" t="s">
        <v>1608</v>
      </c>
      <c r="B832" t="s">
        <v>346</v>
      </c>
      <c r="C832" t="s">
        <v>1810</v>
      </c>
      <c r="D832" t="s">
        <v>1856</v>
      </c>
      <c r="E832">
        <v>44691</v>
      </c>
      <c r="F832" t="s">
        <v>1856</v>
      </c>
      <c r="G832" t="s">
        <v>39</v>
      </c>
      <c r="H832" t="s">
        <v>1891</v>
      </c>
      <c r="I832" t="s">
        <v>40</v>
      </c>
      <c r="J832" t="s">
        <v>156</v>
      </c>
      <c r="K832" t="s">
        <v>28</v>
      </c>
      <c r="L832" t="s">
        <v>22</v>
      </c>
      <c r="M832" t="s">
        <v>23</v>
      </c>
      <c r="N832">
        <v>42502</v>
      </c>
      <c r="O832">
        <v>352</v>
      </c>
      <c r="P832">
        <v>568</v>
      </c>
      <c r="Q832">
        <v>216</v>
      </c>
      <c r="R832">
        <v>34</v>
      </c>
      <c r="S832">
        <v>19312</v>
      </c>
      <c r="T832">
        <v>0.06</v>
      </c>
      <c r="U832">
        <v>1158.72</v>
      </c>
      <c r="V832">
        <v>18153.28</v>
      </c>
      <c r="W832">
        <v>139</v>
      </c>
      <c r="X832">
        <v>18292.28</v>
      </c>
    </row>
    <row r="833" spans="1:24" x14ac:dyDescent="0.25">
      <c r="A833" t="s">
        <v>1609</v>
      </c>
      <c r="B833" t="s">
        <v>344</v>
      </c>
      <c r="C833" t="s">
        <v>54</v>
      </c>
      <c r="D833" t="s">
        <v>1882</v>
      </c>
      <c r="E833">
        <v>44693</v>
      </c>
      <c r="F833" t="s">
        <v>1882</v>
      </c>
      <c r="G833" t="s">
        <v>39</v>
      </c>
      <c r="H833" t="s">
        <v>1886</v>
      </c>
      <c r="I833" t="s">
        <v>51</v>
      </c>
      <c r="J833" t="s">
        <v>345</v>
      </c>
      <c r="K833" t="s">
        <v>28</v>
      </c>
      <c r="L833" t="s">
        <v>22</v>
      </c>
      <c r="M833" t="s">
        <v>23</v>
      </c>
      <c r="N833">
        <v>42504</v>
      </c>
      <c r="O833">
        <v>218.00000000000003</v>
      </c>
      <c r="P833">
        <v>352</v>
      </c>
      <c r="Q833">
        <v>133.99999999999997</v>
      </c>
      <c r="R833">
        <v>42</v>
      </c>
      <c r="S833">
        <v>14784</v>
      </c>
      <c r="T833">
        <v>0.04</v>
      </c>
      <c r="U833">
        <v>591.36</v>
      </c>
      <c r="V833">
        <v>14192.64</v>
      </c>
      <c r="W833">
        <v>683</v>
      </c>
      <c r="X833">
        <v>14875.64</v>
      </c>
    </row>
    <row r="834" spans="1:24" x14ac:dyDescent="0.25">
      <c r="A834" t="s">
        <v>1610</v>
      </c>
      <c r="B834" t="s">
        <v>341</v>
      </c>
      <c r="C834" t="s">
        <v>1849</v>
      </c>
      <c r="D834" t="s">
        <v>1834</v>
      </c>
      <c r="E834">
        <v>44695</v>
      </c>
      <c r="F834" t="s">
        <v>1899</v>
      </c>
      <c r="G834" t="s">
        <v>39</v>
      </c>
      <c r="H834" t="s">
        <v>1896</v>
      </c>
      <c r="I834" t="s">
        <v>40</v>
      </c>
      <c r="J834" t="s">
        <v>284</v>
      </c>
      <c r="K834" t="s">
        <v>28</v>
      </c>
      <c r="L834" t="s">
        <v>22</v>
      </c>
      <c r="M834" t="s">
        <v>23</v>
      </c>
      <c r="N834">
        <v>42506</v>
      </c>
      <c r="O834">
        <v>229</v>
      </c>
      <c r="P834">
        <v>369</v>
      </c>
      <c r="Q834">
        <v>140</v>
      </c>
      <c r="R834">
        <v>47</v>
      </c>
      <c r="S834">
        <v>17343</v>
      </c>
      <c r="T834">
        <v>0.05</v>
      </c>
      <c r="U834">
        <v>867.15000000000009</v>
      </c>
      <c r="V834">
        <v>16475.849999999999</v>
      </c>
      <c r="W834">
        <v>50</v>
      </c>
      <c r="X834">
        <v>16525.849999999999</v>
      </c>
    </row>
    <row r="835" spans="1:24" x14ac:dyDescent="0.25">
      <c r="A835" t="s">
        <v>1611</v>
      </c>
      <c r="B835" t="s">
        <v>342</v>
      </c>
      <c r="C835" t="s">
        <v>1935</v>
      </c>
      <c r="D835" t="s">
        <v>1882</v>
      </c>
      <c r="E835">
        <v>44695</v>
      </c>
      <c r="F835" t="s">
        <v>1882</v>
      </c>
      <c r="G835" t="s">
        <v>34</v>
      </c>
      <c r="H835" t="s">
        <v>1886</v>
      </c>
      <c r="I835" t="s">
        <v>40</v>
      </c>
      <c r="J835" t="s">
        <v>343</v>
      </c>
      <c r="K835" t="s">
        <v>28</v>
      </c>
      <c r="L835" t="s">
        <v>22</v>
      </c>
      <c r="M835" t="s">
        <v>23</v>
      </c>
      <c r="N835">
        <v>42506</v>
      </c>
      <c r="O835">
        <v>133</v>
      </c>
      <c r="P835">
        <v>208</v>
      </c>
      <c r="Q835">
        <v>75</v>
      </c>
      <c r="R835">
        <v>43</v>
      </c>
      <c r="S835">
        <v>8944</v>
      </c>
      <c r="T835">
        <v>0.05</v>
      </c>
      <c r="U835">
        <v>447.20000000000005</v>
      </c>
      <c r="V835">
        <v>8496.7999999999993</v>
      </c>
      <c r="W835">
        <v>149</v>
      </c>
      <c r="X835">
        <v>8645.7999999999993</v>
      </c>
    </row>
    <row r="836" spans="1:24" x14ac:dyDescent="0.25">
      <c r="A836" t="s">
        <v>1611</v>
      </c>
      <c r="B836" t="s">
        <v>540</v>
      </c>
      <c r="C836" t="s">
        <v>187</v>
      </c>
      <c r="D836" t="s">
        <v>1834</v>
      </c>
      <c r="E836">
        <v>44698</v>
      </c>
      <c r="F836" t="s">
        <v>1899</v>
      </c>
      <c r="G836" t="s">
        <v>34</v>
      </c>
      <c r="H836" t="s">
        <v>1887</v>
      </c>
      <c r="I836" t="s">
        <v>35</v>
      </c>
      <c r="J836" t="s">
        <v>442</v>
      </c>
      <c r="K836" t="s">
        <v>28</v>
      </c>
      <c r="L836" t="s">
        <v>29</v>
      </c>
      <c r="M836" t="s">
        <v>23</v>
      </c>
      <c r="N836">
        <v>42508</v>
      </c>
      <c r="O836">
        <v>388</v>
      </c>
      <c r="P836">
        <v>647</v>
      </c>
      <c r="Q836">
        <v>259</v>
      </c>
      <c r="R836">
        <v>7</v>
      </c>
      <c r="S836">
        <v>4529</v>
      </c>
      <c r="T836">
        <v>0.02</v>
      </c>
      <c r="U836">
        <v>90.58</v>
      </c>
      <c r="V836">
        <v>4438.42</v>
      </c>
      <c r="W836">
        <v>122</v>
      </c>
      <c r="X836">
        <v>4560.42</v>
      </c>
    </row>
    <row r="837" spans="1:24" x14ac:dyDescent="0.25">
      <c r="A837" t="s">
        <v>1612</v>
      </c>
      <c r="B837" t="s">
        <v>339</v>
      </c>
      <c r="C837" t="s">
        <v>340</v>
      </c>
      <c r="D837" t="s">
        <v>1882</v>
      </c>
      <c r="E837">
        <v>44699</v>
      </c>
      <c r="F837" t="s">
        <v>1882</v>
      </c>
      <c r="G837" t="s">
        <v>39</v>
      </c>
      <c r="H837" t="s">
        <v>1886</v>
      </c>
      <c r="I837" t="s">
        <v>40</v>
      </c>
      <c r="J837" t="s">
        <v>130</v>
      </c>
      <c r="K837" t="s">
        <v>28</v>
      </c>
      <c r="L837" t="s">
        <v>22</v>
      </c>
      <c r="M837" t="s">
        <v>23</v>
      </c>
      <c r="N837">
        <v>42510</v>
      </c>
      <c r="O837">
        <v>1495</v>
      </c>
      <c r="P837">
        <v>3476</v>
      </c>
      <c r="Q837">
        <v>1981</v>
      </c>
      <c r="R837">
        <v>8</v>
      </c>
      <c r="S837">
        <v>27808</v>
      </c>
      <c r="T837">
        <v>0</v>
      </c>
      <c r="U837">
        <v>0</v>
      </c>
      <c r="V837">
        <v>27808</v>
      </c>
      <c r="W837">
        <v>822.00000000000011</v>
      </c>
      <c r="X837">
        <v>28630</v>
      </c>
    </row>
    <row r="838" spans="1:24" x14ac:dyDescent="0.25">
      <c r="A838" t="s">
        <v>1613</v>
      </c>
      <c r="B838" t="s">
        <v>337</v>
      </c>
      <c r="C838" t="s">
        <v>338</v>
      </c>
      <c r="D838" t="s">
        <v>1834</v>
      </c>
      <c r="E838">
        <v>44700</v>
      </c>
      <c r="F838" t="s">
        <v>1899</v>
      </c>
      <c r="G838" t="s">
        <v>18</v>
      </c>
      <c r="H838" t="s">
        <v>1898</v>
      </c>
      <c r="I838" t="s">
        <v>26</v>
      </c>
      <c r="J838" t="s">
        <v>255</v>
      </c>
      <c r="K838" t="s">
        <v>28</v>
      </c>
      <c r="L838" t="s">
        <v>29</v>
      </c>
      <c r="M838" t="s">
        <v>23</v>
      </c>
      <c r="N838">
        <v>42510</v>
      </c>
      <c r="O838">
        <v>176</v>
      </c>
      <c r="P838">
        <v>294</v>
      </c>
      <c r="Q838">
        <v>118</v>
      </c>
      <c r="R838">
        <v>31</v>
      </c>
      <c r="S838">
        <v>9114</v>
      </c>
      <c r="T838">
        <v>0.04</v>
      </c>
      <c r="U838">
        <v>364.56</v>
      </c>
      <c r="V838">
        <v>8749.44</v>
      </c>
      <c r="W838">
        <v>81</v>
      </c>
      <c r="X838">
        <v>8830.44</v>
      </c>
    </row>
    <row r="839" spans="1:24" x14ac:dyDescent="0.25">
      <c r="A839" t="s">
        <v>1614</v>
      </c>
      <c r="B839" t="s">
        <v>334</v>
      </c>
      <c r="C839" t="s">
        <v>124</v>
      </c>
      <c r="D839" t="s">
        <v>1834</v>
      </c>
      <c r="E839">
        <v>44702</v>
      </c>
      <c r="F839" t="s">
        <v>1899</v>
      </c>
      <c r="G839" t="s">
        <v>39</v>
      </c>
      <c r="H839" t="s">
        <v>1892</v>
      </c>
      <c r="I839" t="s">
        <v>51</v>
      </c>
      <c r="J839" t="s">
        <v>116</v>
      </c>
      <c r="K839" t="s">
        <v>117</v>
      </c>
      <c r="L839" t="s">
        <v>45</v>
      </c>
      <c r="M839" t="s">
        <v>23</v>
      </c>
      <c r="N839">
        <v>42512</v>
      </c>
      <c r="O839">
        <v>550</v>
      </c>
      <c r="P839">
        <v>1222</v>
      </c>
      <c r="Q839">
        <v>672</v>
      </c>
      <c r="R839">
        <v>10</v>
      </c>
      <c r="S839">
        <v>12220</v>
      </c>
      <c r="T839">
        <v>0.01</v>
      </c>
      <c r="U839">
        <v>122.2</v>
      </c>
      <c r="V839">
        <v>12097.8</v>
      </c>
      <c r="W839">
        <v>285</v>
      </c>
      <c r="X839">
        <v>12382.8</v>
      </c>
    </row>
    <row r="840" spans="1:24" x14ac:dyDescent="0.25">
      <c r="A840" t="s">
        <v>1615</v>
      </c>
      <c r="B840" t="s">
        <v>335</v>
      </c>
      <c r="C840" t="s">
        <v>1801</v>
      </c>
      <c r="D840" t="s">
        <v>1856</v>
      </c>
      <c r="E840">
        <v>44702</v>
      </c>
      <c r="F840" t="s">
        <v>1856</v>
      </c>
      <c r="G840" t="s">
        <v>34</v>
      </c>
      <c r="H840" t="s">
        <v>1889</v>
      </c>
      <c r="I840" t="s">
        <v>51</v>
      </c>
      <c r="J840" t="s">
        <v>101</v>
      </c>
      <c r="K840" t="s">
        <v>28</v>
      </c>
      <c r="L840" t="s">
        <v>22</v>
      </c>
      <c r="M840" t="s">
        <v>23</v>
      </c>
      <c r="N840">
        <v>42511</v>
      </c>
      <c r="O840">
        <v>5207</v>
      </c>
      <c r="P840">
        <v>8398</v>
      </c>
      <c r="Q840">
        <v>3191</v>
      </c>
      <c r="R840">
        <v>46</v>
      </c>
      <c r="S840">
        <v>386308</v>
      </c>
      <c r="T840">
        <v>0.06</v>
      </c>
      <c r="U840">
        <v>23178.48</v>
      </c>
      <c r="V840">
        <v>363129.52</v>
      </c>
      <c r="W840">
        <v>501</v>
      </c>
      <c r="X840">
        <v>363630.52</v>
      </c>
    </row>
    <row r="841" spans="1:24" x14ac:dyDescent="0.25">
      <c r="A841" t="s">
        <v>1616</v>
      </c>
      <c r="B841" t="s">
        <v>336</v>
      </c>
      <c r="C841" t="s">
        <v>1838</v>
      </c>
      <c r="D841" t="s">
        <v>1834</v>
      </c>
      <c r="E841">
        <v>44702</v>
      </c>
      <c r="F841" t="s">
        <v>1899</v>
      </c>
      <c r="G841" t="s">
        <v>39</v>
      </c>
      <c r="H841" t="s">
        <v>1892</v>
      </c>
      <c r="I841" t="s">
        <v>51</v>
      </c>
      <c r="J841" t="s">
        <v>130</v>
      </c>
      <c r="K841" t="s">
        <v>28</v>
      </c>
      <c r="L841" t="s">
        <v>22</v>
      </c>
      <c r="M841" t="s">
        <v>23</v>
      </c>
      <c r="N841">
        <v>42512</v>
      </c>
      <c r="O841">
        <v>1495</v>
      </c>
      <c r="P841">
        <v>3476</v>
      </c>
      <c r="Q841">
        <v>1981</v>
      </c>
      <c r="R841">
        <v>47</v>
      </c>
      <c r="S841">
        <v>163372</v>
      </c>
      <c r="T841">
        <v>0.09</v>
      </c>
      <c r="U841">
        <v>14703.48</v>
      </c>
      <c r="V841">
        <v>148668.51999999999</v>
      </c>
      <c r="W841">
        <v>822.00000000000011</v>
      </c>
      <c r="X841">
        <v>149490.51999999999</v>
      </c>
    </row>
    <row r="842" spans="1:24" x14ac:dyDescent="0.25">
      <c r="A842" t="s">
        <v>1617</v>
      </c>
      <c r="B842" t="s">
        <v>332</v>
      </c>
      <c r="C842" t="s">
        <v>1809</v>
      </c>
      <c r="D842" t="s">
        <v>1856</v>
      </c>
      <c r="E842">
        <v>44703</v>
      </c>
      <c r="F842" t="s">
        <v>1856</v>
      </c>
      <c r="G842" t="s">
        <v>39</v>
      </c>
      <c r="H842" t="s">
        <v>1892</v>
      </c>
      <c r="I842" t="s">
        <v>26</v>
      </c>
      <c r="J842" t="s">
        <v>202</v>
      </c>
      <c r="K842" t="s">
        <v>28</v>
      </c>
      <c r="L842" t="s">
        <v>22</v>
      </c>
      <c r="M842" t="s">
        <v>23</v>
      </c>
      <c r="N842">
        <v>42514</v>
      </c>
      <c r="O842">
        <v>446</v>
      </c>
      <c r="P842">
        <v>1089</v>
      </c>
      <c r="Q842">
        <v>643</v>
      </c>
      <c r="R842">
        <v>1</v>
      </c>
      <c r="S842">
        <v>1089</v>
      </c>
      <c r="T842">
        <v>0</v>
      </c>
      <c r="U842">
        <v>0</v>
      </c>
      <c r="V842">
        <v>1089</v>
      </c>
      <c r="W842">
        <v>450</v>
      </c>
      <c r="X842">
        <v>1539</v>
      </c>
    </row>
    <row r="843" spans="1:24" x14ac:dyDescent="0.25">
      <c r="A843" t="s">
        <v>1618</v>
      </c>
      <c r="B843" t="s">
        <v>333</v>
      </c>
      <c r="C843" t="s">
        <v>80</v>
      </c>
      <c r="D843" t="s">
        <v>1834</v>
      </c>
      <c r="E843">
        <v>44703</v>
      </c>
      <c r="F843" t="s">
        <v>1899</v>
      </c>
      <c r="G843" t="s">
        <v>18</v>
      </c>
      <c r="H843" t="s">
        <v>1888</v>
      </c>
      <c r="I843" t="s">
        <v>40</v>
      </c>
      <c r="J843" t="s">
        <v>92</v>
      </c>
      <c r="K843" t="s">
        <v>28</v>
      </c>
      <c r="L843" t="s">
        <v>22</v>
      </c>
      <c r="M843" t="s">
        <v>23</v>
      </c>
      <c r="N843">
        <v>42513</v>
      </c>
      <c r="O843">
        <v>118</v>
      </c>
      <c r="P843">
        <v>188</v>
      </c>
      <c r="Q843">
        <v>70</v>
      </c>
      <c r="R843">
        <v>22</v>
      </c>
      <c r="S843">
        <v>4136</v>
      </c>
      <c r="T843">
        <v>0.09</v>
      </c>
      <c r="U843">
        <v>372.24</v>
      </c>
      <c r="V843">
        <v>3763.76</v>
      </c>
      <c r="W843">
        <v>149</v>
      </c>
      <c r="X843">
        <v>3912.76</v>
      </c>
    </row>
    <row r="844" spans="1:24" x14ac:dyDescent="0.25">
      <c r="A844" t="s">
        <v>1619</v>
      </c>
      <c r="B844" t="s">
        <v>331</v>
      </c>
      <c r="C844" t="s">
        <v>59</v>
      </c>
      <c r="D844" t="s">
        <v>1834</v>
      </c>
      <c r="E844">
        <v>44704</v>
      </c>
      <c r="F844" t="s">
        <v>1899</v>
      </c>
      <c r="G844" t="s">
        <v>34</v>
      </c>
      <c r="H844" t="s">
        <v>1895</v>
      </c>
      <c r="I844" t="s">
        <v>35</v>
      </c>
      <c r="J844" t="s">
        <v>1912</v>
      </c>
      <c r="K844" t="s">
        <v>28</v>
      </c>
      <c r="L844" t="s">
        <v>29</v>
      </c>
      <c r="M844" t="s">
        <v>69</v>
      </c>
      <c r="N844">
        <v>42514</v>
      </c>
      <c r="O844">
        <v>239</v>
      </c>
      <c r="P844">
        <v>426</v>
      </c>
      <c r="Q844">
        <v>187</v>
      </c>
      <c r="R844">
        <v>5</v>
      </c>
      <c r="S844">
        <v>2130</v>
      </c>
      <c r="T844">
        <v>0.01</v>
      </c>
      <c r="U844">
        <v>21.3</v>
      </c>
      <c r="V844">
        <v>2108.6999999999998</v>
      </c>
      <c r="W844">
        <v>120</v>
      </c>
      <c r="X844">
        <v>2228.6999999999998</v>
      </c>
    </row>
    <row r="845" spans="1:24" x14ac:dyDescent="0.25">
      <c r="A845" t="s">
        <v>1620</v>
      </c>
      <c r="B845" t="s">
        <v>330</v>
      </c>
      <c r="C845" t="s">
        <v>1840</v>
      </c>
      <c r="D845" t="s">
        <v>1834</v>
      </c>
      <c r="E845">
        <v>44707</v>
      </c>
      <c r="F845" t="s">
        <v>1899</v>
      </c>
      <c r="G845" t="s">
        <v>34</v>
      </c>
      <c r="H845" t="s">
        <v>1893</v>
      </c>
      <c r="I845" t="s">
        <v>26</v>
      </c>
      <c r="J845" t="s">
        <v>289</v>
      </c>
      <c r="K845" t="s">
        <v>28</v>
      </c>
      <c r="L845" t="s">
        <v>22</v>
      </c>
      <c r="M845" t="s">
        <v>23</v>
      </c>
      <c r="N845">
        <v>42517</v>
      </c>
      <c r="O845">
        <v>5204</v>
      </c>
      <c r="P845">
        <v>8393</v>
      </c>
      <c r="Q845">
        <v>3189</v>
      </c>
      <c r="R845">
        <v>5</v>
      </c>
      <c r="S845">
        <v>41965</v>
      </c>
      <c r="T845">
        <v>0.04</v>
      </c>
      <c r="U845">
        <v>1678.6000000000001</v>
      </c>
      <c r="V845">
        <v>40286.400000000001</v>
      </c>
      <c r="W845">
        <v>1998.9999999999998</v>
      </c>
      <c r="X845">
        <v>42285.4</v>
      </c>
    </row>
    <row r="846" spans="1:24" x14ac:dyDescent="0.25">
      <c r="A846" t="s">
        <v>1621</v>
      </c>
      <c r="B846" t="s">
        <v>328</v>
      </c>
      <c r="C846" t="s">
        <v>329</v>
      </c>
      <c r="D846" t="s">
        <v>1834</v>
      </c>
      <c r="E846">
        <v>44708</v>
      </c>
      <c r="F846" t="s">
        <v>1899</v>
      </c>
      <c r="G846" t="s">
        <v>39</v>
      </c>
      <c r="H846" t="s">
        <v>1893</v>
      </c>
      <c r="I846" t="s">
        <v>40</v>
      </c>
      <c r="J846" t="s">
        <v>250</v>
      </c>
      <c r="K846" t="s">
        <v>28</v>
      </c>
      <c r="L846" t="s">
        <v>22</v>
      </c>
      <c r="M846" t="s">
        <v>23</v>
      </c>
      <c r="N846">
        <v>42517</v>
      </c>
      <c r="O846">
        <v>533</v>
      </c>
      <c r="P846">
        <v>860</v>
      </c>
      <c r="Q846">
        <v>327</v>
      </c>
      <c r="R846">
        <v>1</v>
      </c>
      <c r="S846">
        <v>860</v>
      </c>
      <c r="T846">
        <v>0.06</v>
      </c>
      <c r="U846">
        <v>51.6</v>
      </c>
      <c r="V846">
        <v>808.4</v>
      </c>
      <c r="W846">
        <v>619</v>
      </c>
      <c r="X846">
        <v>1427.4</v>
      </c>
    </row>
    <row r="847" spans="1:24" x14ac:dyDescent="0.25">
      <c r="A847" t="s">
        <v>1622</v>
      </c>
      <c r="B847" t="s">
        <v>327</v>
      </c>
      <c r="C847" t="s">
        <v>173</v>
      </c>
      <c r="D847" t="s">
        <v>1834</v>
      </c>
      <c r="E847">
        <v>44710</v>
      </c>
      <c r="F847" t="s">
        <v>1899</v>
      </c>
      <c r="G847" t="s">
        <v>25</v>
      </c>
      <c r="H847" t="s">
        <v>1888</v>
      </c>
      <c r="I847" t="s">
        <v>26</v>
      </c>
      <c r="J847" t="s">
        <v>130</v>
      </c>
      <c r="K847" t="s">
        <v>28</v>
      </c>
      <c r="L847" t="s">
        <v>22</v>
      </c>
      <c r="M847" t="s">
        <v>23</v>
      </c>
      <c r="N847">
        <v>42520</v>
      </c>
      <c r="O847">
        <v>1495</v>
      </c>
      <c r="P847">
        <v>3476</v>
      </c>
      <c r="Q847">
        <v>1981</v>
      </c>
      <c r="R847">
        <v>32</v>
      </c>
      <c r="S847">
        <v>111232</v>
      </c>
      <c r="T847">
        <v>0.02</v>
      </c>
      <c r="U847">
        <v>2224.64</v>
      </c>
      <c r="V847">
        <v>109007.36</v>
      </c>
      <c r="W847">
        <v>822.00000000000011</v>
      </c>
      <c r="X847">
        <v>109829.36</v>
      </c>
    </row>
    <row r="848" spans="1:24" x14ac:dyDescent="0.25">
      <c r="A848" t="s">
        <v>1623</v>
      </c>
      <c r="B848" t="s">
        <v>276</v>
      </c>
      <c r="C848" t="s">
        <v>1801</v>
      </c>
      <c r="D848" t="s">
        <v>1856</v>
      </c>
      <c r="E848">
        <v>44711</v>
      </c>
      <c r="F848" t="s">
        <v>1856</v>
      </c>
      <c r="G848" t="s">
        <v>18</v>
      </c>
      <c r="H848" t="s">
        <v>1889</v>
      </c>
      <c r="I848" t="s">
        <v>26</v>
      </c>
      <c r="J848" t="s">
        <v>326</v>
      </c>
      <c r="K848" t="s">
        <v>21</v>
      </c>
      <c r="L848" t="s">
        <v>22</v>
      </c>
      <c r="M848" t="s">
        <v>23</v>
      </c>
      <c r="N848">
        <v>42520</v>
      </c>
      <c r="O848">
        <v>620</v>
      </c>
      <c r="P848">
        <v>3098</v>
      </c>
      <c r="Q848">
        <v>2478</v>
      </c>
      <c r="R848">
        <v>24</v>
      </c>
      <c r="S848">
        <v>74352</v>
      </c>
      <c r="T848">
        <v>0.08</v>
      </c>
      <c r="U848">
        <v>5948.16</v>
      </c>
      <c r="V848">
        <v>68403.839999999997</v>
      </c>
      <c r="W848">
        <v>400</v>
      </c>
      <c r="X848">
        <v>68803.839999999997</v>
      </c>
    </row>
    <row r="849" spans="1:24" x14ac:dyDescent="0.25">
      <c r="A849" t="s">
        <v>1624</v>
      </c>
      <c r="B849" t="s">
        <v>324</v>
      </c>
      <c r="C849" t="s">
        <v>135</v>
      </c>
      <c r="D849" t="s">
        <v>1834</v>
      </c>
      <c r="E849">
        <v>44712</v>
      </c>
      <c r="F849" t="s">
        <v>1899</v>
      </c>
      <c r="G849" t="s">
        <v>25</v>
      </c>
      <c r="H849" t="s">
        <v>1895</v>
      </c>
      <c r="I849" t="s">
        <v>19</v>
      </c>
      <c r="J849" t="s">
        <v>108</v>
      </c>
      <c r="K849" t="s">
        <v>28</v>
      </c>
      <c r="L849" t="s">
        <v>45</v>
      </c>
      <c r="M849" t="s">
        <v>23</v>
      </c>
      <c r="N849">
        <v>42523</v>
      </c>
      <c r="O849">
        <v>94</v>
      </c>
      <c r="P849">
        <v>208</v>
      </c>
      <c r="Q849">
        <v>114</v>
      </c>
      <c r="R849">
        <v>49</v>
      </c>
      <c r="S849">
        <v>10192</v>
      </c>
      <c r="T849">
        <v>0.08</v>
      </c>
      <c r="U849">
        <v>815.36</v>
      </c>
      <c r="V849">
        <v>9376.64</v>
      </c>
      <c r="W849">
        <v>256</v>
      </c>
      <c r="X849">
        <v>9632.64</v>
      </c>
    </row>
    <row r="850" spans="1:24" x14ac:dyDescent="0.25">
      <c r="A850" t="s">
        <v>1625</v>
      </c>
      <c r="B850" t="s">
        <v>325</v>
      </c>
      <c r="C850" t="s">
        <v>1859</v>
      </c>
      <c r="D850" t="s">
        <v>1856</v>
      </c>
      <c r="E850">
        <v>44712</v>
      </c>
      <c r="F850" t="s">
        <v>1856</v>
      </c>
      <c r="G850" t="s">
        <v>34</v>
      </c>
      <c r="H850" t="s">
        <v>1889</v>
      </c>
      <c r="I850" t="s">
        <v>35</v>
      </c>
      <c r="J850" t="s">
        <v>240</v>
      </c>
      <c r="K850" t="s">
        <v>21</v>
      </c>
      <c r="L850" t="s">
        <v>22</v>
      </c>
      <c r="M850" t="s">
        <v>23</v>
      </c>
      <c r="N850">
        <v>42524</v>
      </c>
      <c r="O850">
        <v>1470</v>
      </c>
      <c r="P850">
        <v>2999</v>
      </c>
      <c r="Q850">
        <v>1529</v>
      </c>
      <c r="R850">
        <v>1</v>
      </c>
      <c r="S850">
        <v>2999</v>
      </c>
      <c r="T850">
        <v>0.04</v>
      </c>
      <c r="U850">
        <v>119.96000000000001</v>
      </c>
      <c r="V850">
        <v>2879.04</v>
      </c>
      <c r="W850">
        <v>550</v>
      </c>
      <c r="X850">
        <v>3429.04</v>
      </c>
    </row>
    <row r="851" spans="1:24" x14ac:dyDescent="0.25">
      <c r="A851" t="s">
        <v>1626</v>
      </c>
      <c r="B851" t="s">
        <v>322</v>
      </c>
      <c r="C851" t="s">
        <v>59</v>
      </c>
      <c r="D851" t="s">
        <v>1834</v>
      </c>
      <c r="E851">
        <v>44714</v>
      </c>
      <c r="F851" t="s">
        <v>1899</v>
      </c>
      <c r="G851" t="s">
        <v>25</v>
      </c>
      <c r="H851" t="s">
        <v>1895</v>
      </c>
      <c r="I851" t="s">
        <v>51</v>
      </c>
      <c r="J851" t="s">
        <v>323</v>
      </c>
      <c r="K851" t="s">
        <v>28</v>
      </c>
      <c r="L851" t="s">
        <v>29</v>
      </c>
      <c r="M851" t="s">
        <v>23</v>
      </c>
      <c r="N851">
        <v>42525</v>
      </c>
      <c r="O851">
        <v>395</v>
      </c>
      <c r="P851">
        <v>608</v>
      </c>
      <c r="Q851">
        <v>213</v>
      </c>
      <c r="R851">
        <v>50</v>
      </c>
      <c r="S851">
        <v>30400</v>
      </c>
      <c r="T851">
        <v>0.09</v>
      </c>
      <c r="U851">
        <v>2736</v>
      </c>
      <c r="V851">
        <v>27664</v>
      </c>
      <c r="W851">
        <v>182</v>
      </c>
      <c r="X851">
        <v>27846</v>
      </c>
    </row>
    <row r="852" spans="1:24" x14ac:dyDescent="0.25">
      <c r="A852" t="s">
        <v>1627</v>
      </c>
      <c r="B852" t="s">
        <v>318</v>
      </c>
      <c r="C852" t="s">
        <v>1943</v>
      </c>
      <c r="D852" t="s">
        <v>1834</v>
      </c>
      <c r="E852">
        <v>44715</v>
      </c>
      <c r="F852" t="s">
        <v>1899</v>
      </c>
      <c r="G852" t="s">
        <v>34</v>
      </c>
      <c r="H852" t="s">
        <v>1888</v>
      </c>
      <c r="I852" t="s">
        <v>51</v>
      </c>
      <c r="J852" t="s">
        <v>141</v>
      </c>
      <c r="K852" t="s">
        <v>28</v>
      </c>
      <c r="L852" t="s">
        <v>22</v>
      </c>
      <c r="M852" t="s">
        <v>23</v>
      </c>
      <c r="N852">
        <v>42525</v>
      </c>
      <c r="O852">
        <v>194</v>
      </c>
      <c r="P852">
        <v>308</v>
      </c>
      <c r="Q852">
        <v>114</v>
      </c>
      <c r="R852">
        <v>11</v>
      </c>
      <c r="S852">
        <v>3388</v>
      </c>
      <c r="T852">
        <v>0.03</v>
      </c>
      <c r="U852">
        <v>101.64</v>
      </c>
      <c r="V852">
        <v>3286.36</v>
      </c>
      <c r="W852">
        <v>99</v>
      </c>
      <c r="X852">
        <v>3385.36</v>
      </c>
    </row>
    <row r="853" spans="1:24" x14ac:dyDescent="0.25">
      <c r="A853" t="s">
        <v>1628</v>
      </c>
      <c r="B853" t="s">
        <v>320</v>
      </c>
      <c r="C853" t="s">
        <v>321</v>
      </c>
      <c r="D853" t="s">
        <v>1834</v>
      </c>
      <c r="E853">
        <v>44715</v>
      </c>
      <c r="F853" t="s">
        <v>1899</v>
      </c>
      <c r="G853" t="s">
        <v>34</v>
      </c>
      <c r="H853" t="s">
        <v>1897</v>
      </c>
      <c r="I853" t="s">
        <v>40</v>
      </c>
      <c r="J853" t="s">
        <v>74</v>
      </c>
      <c r="K853" t="s">
        <v>28</v>
      </c>
      <c r="L853" t="s">
        <v>29</v>
      </c>
      <c r="M853" t="s">
        <v>23</v>
      </c>
      <c r="N853">
        <v>42526</v>
      </c>
      <c r="O853">
        <v>71</v>
      </c>
      <c r="P853">
        <v>113.99999999999999</v>
      </c>
      <c r="Q853">
        <v>42.999999999999986</v>
      </c>
      <c r="R853">
        <v>3</v>
      </c>
      <c r="S853">
        <v>341.99999999999994</v>
      </c>
      <c r="T853">
        <v>0.1</v>
      </c>
      <c r="U853">
        <v>34.199999999999996</v>
      </c>
      <c r="V853">
        <v>307.79999999999995</v>
      </c>
      <c r="W853">
        <v>70</v>
      </c>
      <c r="X853">
        <v>377.79999999999995</v>
      </c>
    </row>
    <row r="854" spans="1:24" x14ac:dyDescent="0.25">
      <c r="A854" t="s">
        <v>1629</v>
      </c>
      <c r="B854" t="s">
        <v>219</v>
      </c>
      <c r="C854" t="s">
        <v>1800</v>
      </c>
      <c r="D854" t="s">
        <v>1856</v>
      </c>
      <c r="E854">
        <v>44723</v>
      </c>
      <c r="F854" t="s">
        <v>1856</v>
      </c>
      <c r="G854" t="s">
        <v>39</v>
      </c>
      <c r="H854" t="s">
        <v>1892</v>
      </c>
      <c r="I854" t="s">
        <v>51</v>
      </c>
      <c r="J854" t="s">
        <v>317</v>
      </c>
      <c r="K854" t="s">
        <v>28</v>
      </c>
      <c r="L854" t="s">
        <v>29</v>
      </c>
      <c r="M854" t="s">
        <v>23</v>
      </c>
      <c r="N854">
        <v>42533</v>
      </c>
      <c r="O854">
        <v>131</v>
      </c>
      <c r="P854">
        <v>284</v>
      </c>
      <c r="Q854">
        <v>153</v>
      </c>
      <c r="R854">
        <v>9</v>
      </c>
      <c r="S854">
        <v>2556</v>
      </c>
      <c r="T854">
        <v>0.08</v>
      </c>
      <c r="U854">
        <v>204.48000000000002</v>
      </c>
      <c r="V854">
        <v>2351.52</v>
      </c>
      <c r="W854">
        <v>93</v>
      </c>
      <c r="X854">
        <v>2444.52</v>
      </c>
    </row>
    <row r="855" spans="1:24" x14ac:dyDescent="0.25">
      <c r="A855" t="s">
        <v>1630</v>
      </c>
      <c r="B855" t="s">
        <v>1910</v>
      </c>
      <c r="C855" t="s">
        <v>1839</v>
      </c>
      <c r="D855" t="s">
        <v>1834</v>
      </c>
      <c r="E855">
        <v>44725</v>
      </c>
      <c r="F855" t="s">
        <v>1899</v>
      </c>
      <c r="G855" t="s">
        <v>18</v>
      </c>
      <c r="H855" t="s">
        <v>1890</v>
      </c>
      <c r="I855" t="s">
        <v>51</v>
      </c>
      <c r="J855" t="s">
        <v>89</v>
      </c>
      <c r="K855" t="s">
        <v>21</v>
      </c>
      <c r="L855" t="s">
        <v>22</v>
      </c>
      <c r="M855" t="s">
        <v>23</v>
      </c>
      <c r="N855">
        <v>42536</v>
      </c>
      <c r="O855">
        <v>3202.0000000000005</v>
      </c>
      <c r="P855">
        <v>15247.999999999998</v>
      </c>
      <c r="Q855">
        <v>12045.999999999998</v>
      </c>
      <c r="R855">
        <v>12</v>
      </c>
      <c r="S855">
        <v>182975.99999999997</v>
      </c>
      <c r="T855">
        <v>0.1</v>
      </c>
      <c r="U855">
        <v>18297.599999999999</v>
      </c>
      <c r="V855">
        <v>164678.39999999997</v>
      </c>
      <c r="W855">
        <v>400</v>
      </c>
      <c r="X855">
        <v>165078.39999999997</v>
      </c>
    </row>
    <row r="856" spans="1:24" x14ac:dyDescent="0.25">
      <c r="A856" t="s">
        <v>844</v>
      </c>
      <c r="B856" t="s">
        <v>278</v>
      </c>
      <c r="C856" t="s">
        <v>1900</v>
      </c>
      <c r="D856" t="s">
        <v>1882</v>
      </c>
      <c r="E856">
        <v>44726</v>
      </c>
      <c r="F856" t="s">
        <v>1882</v>
      </c>
      <c r="G856" t="s">
        <v>18</v>
      </c>
      <c r="H856" t="s">
        <v>1886</v>
      </c>
      <c r="I856" t="s">
        <v>19</v>
      </c>
      <c r="J856" t="s">
        <v>1901</v>
      </c>
      <c r="K856" t="s">
        <v>21</v>
      </c>
      <c r="L856" t="s">
        <v>66</v>
      </c>
      <c r="M856" t="s">
        <v>23</v>
      </c>
      <c r="N856">
        <v>42535</v>
      </c>
      <c r="O856">
        <v>882</v>
      </c>
      <c r="P856">
        <v>2099</v>
      </c>
      <c r="Q856">
        <v>1217</v>
      </c>
      <c r="R856">
        <v>2</v>
      </c>
      <c r="S856">
        <v>4198</v>
      </c>
      <c r="T856">
        <v>0.01</v>
      </c>
      <c r="U856">
        <v>41.980000000000004</v>
      </c>
      <c r="V856">
        <v>4156.0200000000004</v>
      </c>
      <c r="W856">
        <v>480.99999999999994</v>
      </c>
      <c r="X856">
        <v>4637.0200000000004</v>
      </c>
    </row>
    <row r="857" spans="1:24" x14ac:dyDescent="0.25">
      <c r="A857" t="s">
        <v>845</v>
      </c>
      <c r="B857" t="s">
        <v>1934</v>
      </c>
      <c r="C857" t="s">
        <v>218</v>
      </c>
      <c r="D857" t="s">
        <v>1834</v>
      </c>
      <c r="E857">
        <v>44726</v>
      </c>
      <c r="F857" t="s">
        <v>1899</v>
      </c>
      <c r="G857" t="s">
        <v>18</v>
      </c>
      <c r="H857" t="s">
        <v>1889</v>
      </c>
      <c r="I857" t="s">
        <v>35</v>
      </c>
      <c r="J857" t="s">
        <v>89</v>
      </c>
      <c r="K857" t="s">
        <v>21</v>
      </c>
      <c r="L857" t="s">
        <v>22</v>
      </c>
      <c r="M857" t="s">
        <v>23</v>
      </c>
      <c r="N857">
        <v>42537</v>
      </c>
      <c r="O857">
        <v>3202.0000000000005</v>
      </c>
      <c r="P857">
        <v>15247.999999999998</v>
      </c>
      <c r="Q857">
        <v>12045.999999999998</v>
      </c>
      <c r="R857">
        <v>37</v>
      </c>
      <c r="S857">
        <v>564175.99999999988</v>
      </c>
      <c r="T857">
        <v>0.1</v>
      </c>
      <c r="U857">
        <v>56417.599999999991</v>
      </c>
      <c r="V857">
        <v>507758.39999999991</v>
      </c>
      <c r="W857">
        <v>400</v>
      </c>
      <c r="X857">
        <v>508158.39999999991</v>
      </c>
    </row>
    <row r="858" spans="1:24" x14ac:dyDescent="0.25">
      <c r="A858" t="s">
        <v>846</v>
      </c>
      <c r="B858" t="s">
        <v>1934</v>
      </c>
      <c r="C858" t="s">
        <v>218</v>
      </c>
      <c r="D858" t="s">
        <v>1834</v>
      </c>
      <c r="E858">
        <v>44726</v>
      </c>
      <c r="F858" t="s">
        <v>1899</v>
      </c>
      <c r="G858" t="s">
        <v>18</v>
      </c>
      <c r="H858" t="s">
        <v>1889</v>
      </c>
      <c r="I858" t="s">
        <v>35</v>
      </c>
      <c r="J858" t="s">
        <v>171</v>
      </c>
      <c r="K858" t="s">
        <v>21</v>
      </c>
      <c r="L858" t="s">
        <v>45</v>
      </c>
      <c r="M858" t="s">
        <v>23</v>
      </c>
      <c r="N858">
        <v>42537</v>
      </c>
      <c r="O858">
        <v>2018</v>
      </c>
      <c r="P858">
        <v>3540.9999999999995</v>
      </c>
      <c r="Q858">
        <v>1522.9999999999995</v>
      </c>
      <c r="R858">
        <v>30</v>
      </c>
      <c r="S858">
        <v>106229.99999999999</v>
      </c>
      <c r="T858">
        <v>0.08</v>
      </c>
      <c r="U858">
        <v>8498.4</v>
      </c>
      <c r="V858">
        <v>97731.599999999991</v>
      </c>
      <c r="W858">
        <v>199</v>
      </c>
      <c r="X858">
        <v>97930.599999999991</v>
      </c>
    </row>
    <row r="859" spans="1:24" x14ac:dyDescent="0.25">
      <c r="A859" t="s">
        <v>1631</v>
      </c>
      <c r="B859" t="s">
        <v>315</v>
      </c>
      <c r="C859" t="s">
        <v>1904</v>
      </c>
      <c r="D859" t="s">
        <v>1834</v>
      </c>
      <c r="E859">
        <v>44726</v>
      </c>
      <c r="F859" t="s">
        <v>1899</v>
      </c>
      <c r="G859" t="s">
        <v>39</v>
      </c>
      <c r="H859" t="s">
        <v>1891</v>
      </c>
      <c r="I859" t="s">
        <v>51</v>
      </c>
      <c r="J859" t="s">
        <v>316</v>
      </c>
      <c r="K859" t="s">
        <v>28</v>
      </c>
      <c r="L859" t="s">
        <v>22</v>
      </c>
      <c r="M859" t="s">
        <v>69</v>
      </c>
      <c r="N859">
        <v>42536</v>
      </c>
      <c r="O859">
        <v>9939</v>
      </c>
      <c r="P859">
        <v>16293</v>
      </c>
      <c r="Q859">
        <v>6354</v>
      </c>
      <c r="R859">
        <v>36</v>
      </c>
      <c r="S859">
        <v>586548</v>
      </c>
      <c r="T859">
        <v>0.05</v>
      </c>
      <c r="U859">
        <v>29327.4</v>
      </c>
      <c r="V859">
        <v>557220.6</v>
      </c>
      <c r="W859">
        <v>1998.9999999999998</v>
      </c>
      <c r="X859">
        <v>559219.6</v>
      </c>
    </row>
    <row r="860" spans="1:24" x14ac:dyDescent="0.25">
      <c r="A860" t="s">
        <v>847</v>
      </c>
      <c r="B860" t="s">
        <v>278</v>
      </c>
      <c r="C860" t="s">
        <v>1900</v>
      </c>
      <c r="D860" t="s">
        <v>1882</v>
      </c>
      <c r="E860">
        <v>44726</v>
      </c>
      <c r="F860" t="s">
        <v>1882</v>
      </c>
      <c r="G860" t="s">
        <v>18</v>
      </c>
      <c r="H860" t="s">
        <v>1886</v>
      </c>
      <c r="I860" t="s">
        <v>19</v>
      </c>
      <c r="J860" t="s">
        <v>74</v>
      </c>
      <c r="K860" t="s">
        <v>28</v>
      </c>
      <c r="L860" t="s">
        <v>29</v>
      </c>
      <c r="M860" t="s">
        <v>23</v>
      </c>
      <c r="N860">
        <v>42540</v>
      </c>
      <c r="O860">
        <v>71</v>
      </c>
      <c r="P860">
        <v>113.99999999999999</v>
      </c>
      <c r="Q860">
        <v>42.999999999999986</v>
      </c>
      <c r="R860">
        <v>31</v>
      </c>
      <c r="S860">
        <v>3533.9999999999995</v>
      </c>
      <c r="T860">
        <v>7.0000000000000007E-2</v>
      </c>
      <c r="U860">
        <v>247.38</v>
      </c>
      <c r="V860">
        <v>3286.6199999999994</v>
      </c>
      <c r="W860">
        <v>70</v>
      </c>
      <c r="X860">
        <v>3356.6199999999994</v>
      </c>
    </row>
    <row r="861" spans="1:24" x14ac:dyDescent="0.25">
      <c r="A861" t="s">
        <v>1632</v>
      </c>
      <c r="B861" t="s">
        <v>312</v>
      </c>
      <c r="C861" t="s">
        <v>1872</v>
      </c>
      <c r="D861" t="s">
        <v>1834</v>
      </c>
      <c r="E861">
        <v>44727</v>
      </c>
      <c r="F861" t="s">
        <v>1899</v>
      </c>
      <c r="G861" t="s">
        <v>18</v>
      </c>
      <c r="H861" t="s">
        <v>1889</v>
      </c>
      <c r="I861" t="s">
        <v>19</v>
      </c>
      <c r="J861" t="s">
        <v>237</v>
      </c>
      <c r="K861" t="s">
        <v>28</v>
      </c>
      <c r="L861" t="s">
        <v>22</v>
      </c>
      <c r="M861" t="s">
        <v>23</v>
      </c>
      <c r="N861">
        <v>42538</v>
      </c>
      <c r="O861">
        <v>1388</v>
      </c>
      <c r="P861">
        <v>2238</v>
      </c>
      <c r="Q861">
        <v>850</v>
      </c>
      <c r="R861">
        <v>11</v>
      </c>
      <c r="S861">
        <v>24618</v>
      </c>
      <c r="T861">
        <v>0.01</v>
      </c>
      <c r="U861">
        <v>246.18</v>
      </c>
      <c r="V861">
        <v>24371.82</v>
      </c>
      <c r="W861">
        <v>1510</v>
      </c>
      <c r="X861">
        <v>25881.82</v>
      </c>
    </row>
    <row r="862" spans="1:24" x14ac:dyDescent="0.25">
      <c r="A862" t="s">
        <v>1633</v>
      </c>
      <c r="B862" t="s">
        <v>313</v>
      </c>
      <c r="C862" t="s">
        <v>314</v>
      </c>
      <c r="D862" t="s">
        <v>1834</v>
      </c>
      <c r="E862">
        <v>44727</v>
      </c>
      <c r="F862" t="s">
        <v>1899</v>
      </c>
      <c r="G862" t="s">
        <v>39</v>
      </c>
      <c r="H862" t="s">
        <v>1892</v>
      </c>
      <c r="I862" t="s">
        <v>40</v>
      </c>
      <c r="J862" t="s">
        <v>179</v>
      </c>
      <c r="K862" t="s">
        <v>28</v>
      </c>
      <c r="L862" t="s">
        <v>29</v>
      </c>
      <c r="M862" t="s">
        <v>69</v>
      </c>
      <c r="N862">
        <v>42538</v>
      </c>
      <c r="O862">
        <v>90</v>
      </c>
      <c r="P862">
        <v>210</v>
      </c>
      <c r="Q862">
        <v>120</v>
      </c>
      <c r="R862">
        <v>31</v>
      </c>
      <c r="S862">
        <v>6510</v>
      </c>
      <c r="T862">
        <v>0.08</v>
      </c>
      <c r="U862">
        <v>520.79999999999995</v>
      </c>
      <c r="V862">
        <v>5989.2</v>
      </c>
      <c r="W862">
        <v>70</v>
      </c>
      <c r="X862">
        <v>6059.2</v>
      </c>
    </row>
    <row r="863" spans="1:24" x14ac:dyDescent="0.25">
      <c r="A863" t="s">
        <v>1634</v>
      </c>
      <c r="B863" t="s">
        <v>310</v>
      </c>
      <c r="C863" t="s">
        <v>1918</v>
      </c>
      <c r="D863" t="s">
        <v>1834</v>
      </c>
      <c r="E863">
        <v>44730</v>
      </c>
      <c r="F863" t="s">
        <v>1899</v>
      </c>
      <c r="G863" t="s">
        <v>18</v>
      </c>
      <c r="H863" t="s">
        <v>1893</v>
      </c>
      <c r="I863" t="s">
        <v>19</v>
      </c>
      <c r="J863" t="s">
        <v>311</v>
      </c>
      <c r="K863" t="s">
        <v>21</v>
      </c>
      <c r="L863" t="s">
        <v>22</v>
      </c>
      <c r="M863" t="s">
        <v>23</v>
      </c>
      <c r="N863">
        <v>42541</v>
      </c>
      <c r="O863">
        <v>8159</v>
      </c>
      <c r="P863">
        <v>15999</v>
      </c>
      <c r="Q863">
        <v>7840</v>
      </c>
      <c r="R863">
        <v>31</v>
      </c>
      <c r="S863">
        <v>495969</v>
      </c>
      <c r="T863">
        <v>0.01</v>
      </c>
      <c r="U863">
        <v>4959.6900000000005</v>
      </c>
      <c r="V863">
        <v>491009.31</v>
      </c>
      <c r="W863">
        <v>550</v>
      </c>
      <c r="X863">
        <v>491559.31</v>
      </c>
    </row>
    <row r="864" spans="1:24" x14ac:dyDescent="0.25">
      <c r="A864" t="s">
        <v>1635</v>
      </c>
      <c r="B864" t="s">
        <v>309</v>
      </c>
      <c r="C864" t="s">
        <v>1851</v>
      </c>
      <c r="D864" t="s">
        <v>1834</v>
      </c>
      <c r="E864">
        <v>44731</v>
      </c>
      <c r="F864" t="s">
        <v>1899</v>
      </c>
      <c r="G864" t="s">
        <v>25</v>
      </c>
      <c r="H864" t="s">
        <v>1890</v>
      </c>
      <c r="I864" t="s">
        <v>26</v>
      </c>
      <c r="J864" t="s">
        <v>188</v>
      </c>
      <c r="K864" t="s">
        <v>28</v>
      </c>
      <c r="L864" t="s">
        <v>45</v>
      </c>
      <c r="M864" t="s">
        <v>23</v>
      </c>
      <c r="N864">
        <v>42541</v>
      </c>
      <c r="O864">
        <v>250</v>
      </c>
      <c r="P864">
        <v>568</v>
      </c>
      <c r="Q864">
        <v>318</v>
      </c>
      <c r="R864">
        <v>27</v>
      </c>
      <c r="S864">
        <v>15336</v>
      </c>
      <c r="T864">
        <v>0.03</v>
      </c>
      <c r="U864">
        <v>460.08</v>
      </c>
      <c r="V864">
        <v>14875.92</v>
      </c>
      <c r="W864">
        <v>360</v>
      </c>
      <c r="X864">
        <v>15235.92</v>
      </c>
    </row>
    <row r="865" spans="1:24" x14ac:dyDescent="0.25">
      <c r="A865" t="s">
        <v>1636</v>
      </c>
      <c r="B865" t="s">
        <v>263</v>
      </c>
      <c r="C865" t="s">
        <v>110</v>
      </c>
      <c r="D865" t="s">
        <v>1834</v>
      </c>
      <c r="E865">
        <v>44732</v>
      </c>
      <c r="F865" t="s">
        <v>1899</v>
      </c>
      <c r="G865" t="s">
        <v>25</v>
      </c>
      <c r="H865" t="s">
        <v>1896</v>
      </c>
      <c r="I865" t="s">
        <v>35</v>
      </c>
      <c r="J865" t="s">
        <v>307</v>
      </c>
      <c r="K865" t="s">
        <v>28</v>
      </c>
      <c r="L865" t="s">
        <v>29</v>
      </c>
      <c r="M865" t="s">
        <v>23</v>
      </c>
      <c r="N865">
        <v>42542</v>
      </c>
      <c r="O865">
        <v>2156</v>
      </c>
      <c r="P865">
        <v>3654.9999999999995</v>
      </c>
      <c r="Q865">
        <v>1498.9999999999995</v>
      </c>
      <c r="R865">
        <v>34</v>
      </c>
      <c r="S865">
        <v>124269.99999999999</v>
      </c>
      <c r="T865">
        <v>0.1</v>
      </c>
      <c r="U865">
        <v>12427</v>
      </c>
      <c r="V865">
        <v>111842.99999999999</v>
      </c>
      <c r="W865">
        <v>1389</v>
      </c>
      <c r="X865">
        <v>113231.99999999999</v>
      </c>
    </row>
    <row r="866" spans="1:24" x14ac:dyDescent="0.25">
      <c r="A866" t="s">
        <v>848</v>
      </c>
      <c r="B866" t="s">
        <v>308</v>
      </c>
      <c r="C866" t="s">
        <v>1846</v>
      </c>
      <c r="D866" t="s">
        <v>1834</v>
      </c>
      <c r="E866">
        <v>44732</v>
      </c>
      <c r="F866" t="s">
        <v>1899</v>
      </c>
      <c r="G866" t="s">
        <v>25</v>
      </c>
      <c r="H866" t="s">
        <v>1892</v>
      </c>
      <c r="I866" t="s">
        <v>26</v>
      </c>
      <c r="J866" t="s">
        <v>96</v>
      </c>
      <c r="K866" t="s">
        <v>28</v>
      </c>
      <c r="L866" t="s">
        <v>29</v>
      </c>
      <c r="M866" t="s">
        <v>69</v>
      </c>
      <c r="N866">
        <v>42541</v>
      </c>
      <c r="O866">
        <v>153</v>
      </c>
      <c r="P866">
        <v>278</v>
      </c>
      <c r="Q866">
        <v>125</v>
      </c>
      <c r="R866">
        <v>47</v>
      </c>
      <c r="S866">
        <v>13066</v>
      </c>
      <c r="T866">
        <v>0.1</v>
      </c>
      <c r="U866">
        <v>1306.6000000000001</v>
      </c>
      <c r="V866">
        <v>11759.4</v>
      </c>
      <c r="W866">
        <v>134</v>
      </c>
      <c r="X866">
        <v>11893.4</v>
      </c>
    </row>
    <row r="867" spans="1:24" x14ac:dyDescent="0.25">
      <c r="A867" t="s">
        <v>849</v>
      </c>
      <c r="B867" t="s">
        <v>308</v>
      </c>
      <c r="C867" t="s">
        <v>1846</v>
      </c>
      <c r="D867" t="s">
        <v>1834</v>
      </c>
      <c r="E867">
        <v>44732</v>
      </c>
      <c r="F867" t="s">
        <v>1899</v>
      </c>
      <c r="G867" t="s">
        <v>25</v>
      </c>
      <c r="H867" t="s">
        <v>1892</v>
      </c>
      <c r="I867" t="s">
        <v>26</v>
      </c>
      <c r="J867" t="s">
        <v>88</v>
      </c>
      <c r="K867" t="s">
        <v>28</v>
      </c>
      <c r="L867" t="s">
        <v>29</v>
      </c>
      <c r="M867" t="s">
        <v>23</v>
      </c>
      <c r="N867">
        <v>42544</v>
      </c>
      <c r="O867">
        <v>160</v>
      </c>
      <c r="P867">
        <v>262</v>
      </c>
      <c r="Q867">
        <v>102</v>
      </c>
      <c r="R867">
        <v>30</v>
      </c>
      <c r="S867">
        <v>7860</v>
      </c>
      <c r="T867">
        <v>0.05</v>
      </c>
      <c r="U867">
        <v>393</v>
      </c>
      <c r="V867">
        <v>7467</v>
      </c>
      <c r="W867">
        <v>80</v>
      </c>
      <c r="X867">
        <v>7547</v>
      </c>
    </row>
    <row r="868" spans="1:24" x14ac:dyDescent="0.25">
      <c r="A868" t="s">
        <v>1825</v>
      </c>
      <c r="B868" t="s">
        <v>38</v>
      </c>
      <c r="C868" t="s">
        <v>1800</v>
      </c>
      <c r="D868" t="s">
        <v>1856</v>
      </c>
      <c r="E868">
        <v>44737</v>
      </c>
      <c r="F868" t="s">
        <v>1856</v>
      </c>
      <c r="G868" t="s">
        <v>39</v>
      </c>
      <c r="H868" t="s">
        <v>1892</v>
      </c>
      <c r="I868" t="s">
        <v>40</v>
      </c>
      <c r="J868" t="s">
        <v>281</v>
      </c>
      <c r="K868" t="s">
        <v>28</v>
      </c>
      <c r="L868" t="s">
        <v>29</v>
      </c>
      <c r="M868" t="s">
        <v>23</v>
      </c>
      <c r="N868">
        <v>42548</v>
      </c>
      <c r="O868">
        <v>290</v>
      </c>
      <c r="P868">
        <v>476</v>
      </c>
      <c r="Q868">
        <v>186</v>
      </c>
      <c r="R868">
        <v>5</v>
      </c>
      <c r="S868">
        <v>2380</v>
      </c>
      <c r="T868">
        <v>0.09</v>
      </c>
      <c r="U868">
        <v>214.2</v>
      </c>
      <c r="V868">
        <v>2165.8000000000002</v>
      </c>
      <c r="W868">
        <v>88</v>
      </c>
      <c r="X868">
        <v>2253.8000000000002</v>
      </c>
    </row>
    <row r="869" spans="1:24" x14ac:dyDescent="0.25">
      <c r="A869" t="s">
        <v>1821</v>
      </c>
      <c r="B869" t="s">
        <v>517</v>
      </c>
      <c r="C869" t="s">
        <v>1844</v>
      </c>
      <c r="D869" t="s">
        <v>1834</v>
      </c>
      <c r="E869">
        <v>44740</v>
      </c>
      <c r="F869" t="s">
        <v>1899</v>
      </c>
      <c r="G869" t="s">
        <v>39</v>
      </c>
      <c r="H869" t="s">
        <v>1891</v>
      </c>
      <c r="I869" t="s">
        <v>26</v>
      </c>
      <c r="J869" t="s">
        <v>136</v>
      </c>
      <c r="K869" t="s">
        <v>28</v>
      </c>
      <c r="L869" t="s">
        <v>22</v>
      </c>
      <c r="M869" t="s">
        <v>23</v>
      </c>
      <c r="N869">
        <v>42551</v>
      </c>
      <c r="O869">
        <v>184</v>
      </c>
      <c r="P869">
        <v>288</v>
      </c>
      <c r="Q869">
        <v>104</v>
      </c>
      <c r="R869">
        <v>25</v>
      </c>
      <c r="S869">
        <v>7200</v>
      </c>
      <c r="T869">
        <v>0.04</v>
      </c>
      <c r="U869">
        <v>288</v>
      </c>
      <c r="V869">
        <v>6912</v>
      </c>
      <c r="W869">
        <v>149</v>
      </c>
      <c r="X869">
        <v>7061</v>
      </c>
    </row>
    <row r="870" spans="1:24" x14ac:dyDescent="0.25">
      <c r="A870" t="s">
        <v>1637</v>
      </c>
      <c r="B870" t="s">
        <v>375</v>
      </c>
      <c r="C870" t="s">
        <v>1812</v>
      </c>
      <c r="D870" t="s">
        <v>1856</v>
      </c>
      <c r="E870">
        <v>44741</v>
      </c>
      <c r="F870" t="s">
        <v>1856</v>
      </c>
      <c r="G870" t="s">
        <v>34</v>
      </c>
      <c r="H870" t="s">
        <v>1889</v>
      </c>
      <c r="I870" t="s">
        <v>19</v>
      </c>
      <c r="J870" t="s">
        <v>264</v>
      </c>
      <c r="K870" t="s">
        <v>28</v>
      </c>
      <c r="L870" t="s">
        <v>29</v>
      </c>
      <c r="M870" t="s">
        <v>69</v>
      </c>
      <c r="N870">
        <v>42555</v>
      </c>
      <c r="O870">
        <v>332</v>
      </c>
      <c r="P870">
        <v>518</v>
      </c>
      <c r="Q870">
        <v>186</v>
      </c>
      <c r="R870">
        <v>1</v>
      </c>
      <c r="S870">
        <v>518</v>
      </c>
      <c r="T870">
        <v>0.02</v>
      </c>
      <c r="U870">
        <v>10.36</v>
      </c>
      <c r="V870">
        <v>507.64</v>
      </c>
      <c r="W870">
        <v>204</v>
      </c>
      <c r="X870">
        <v>711.64</v>
      </c>
    </row>
    <row r="871" spans="1:24" x14ac:dyDescent="0.25">
      <c r="A871" t="s">
        <v>1820</v>
      </c>
      <c r="B871" t="s">
        <v>375</v>
      </c>
      <c r="C871" t="s">
        <v>1812</v>
      </c>
      <c r="D871" t="s">
        <v>1856</v>
      </c>
      <c r="E871">
        <v>44741</v>
      </c>
      <c r="F871" t="s">
        <v>1856</v>
      </c>
      <c r="G871" t="s">
        <v>34</v>
      </c>
      <c r="H871" t="s">
        <v>1889</v>
      </c>
      <c r="I871" t="s">
        <v>19</v>
      </c>
      <c r="J871" t="s">
        <v>396</v>
      </c>
      <c r="K871" t="s">
        <v>28</v>
      </c>
      <c r="L871" t="s">
        <v>29</v>
      </c>
      <c r="M871" t="s">
        <v>23</v>
      </c>
      <c r="N871">
        <v>42554</v>
      </c>
      <c r="O871">
        <v>298</v>
      </c>
      <c r="P871">
        <v>584</v>
      </c>
      <c r="Q871">
        <v>286</v>
      </c>
      <c r="R871">
        <v>4</v>
      </c>
      <c r="S871">
        <v>2336</v>
      </c>
      <c r="T871">
        <v>0.09</v>
      </c>
      <c r="U871">
        <v>210.23999999999998</v>
      </c>
      <c r="V871">
        <v>2125.7600000000002</v>
      </c>
      <c r="W871">
        <v>83</v>
      </c>
      <c r="X871">
        <v>2208.7600000000002</v>
      </c>
    </row>
    <row r="872" spans="1:24" x14ac:dyDescent="0.25">
      <c r="A872" t="s">
        <v>1638</v>
      </c>
      <c r="B872" t="s">
        <v>306</v>
      </c>
      <c r="C872" t="s">
        <v>223</v>
      </c>
      <c r="D872" t="s">
        <v>1834</v>
      </c>
      <c r="E872">
        <v>44741</v>
      </c>
      <c r="F872" t="s">
        <v>1899</v>
      </c>
      <c r="G872" t="s">
        <v>39</v>
      </c>
      <c r="H872" t="s">
        <v>1893</v>
      </c>
      <c r="I872" t="s">
        <v>51</v>
      </c>
      <c r="J872" t="s">
        <v>249</v>
      </c>
      <c r="K872" t="s">
        <v>28</v>
      </c>
      <c r="L872" t="s">
        <v>22</v>
      </c>
      <c r="M872" t="s">
        <v>23</v>
      </c>
      <c r="N872">
        <v>42552</v>
      </c>
      <c r="O872">
        <v>314</v>
      </c>
      <c r="P872">
        <v>491</v>
      </c>
      <c r="Q872">
        <v>177</v>
      </c>
      <c r="R872">
        <v>28</v>
      </c>
      <c r="S872">
        <v>13748</v>
      </c>
      <c r="T872">
        <v>0.08</v>
      </c>
      <c r="U872">
        <v>1099.8399999999999</v>
      </c>
      <c r="V872">
        <v>12648.16</v>
      </c>
      <c r="W872">
        <v>50</v>
      </c>
      <c r="X872">
        <v>12698.16</v>
      </c>
    </row>
    <row r="873" spans="1:24" x14ac:dyDescent="0.25">
      <c r="A873" t="s">
        <v>1639</v>
      </c>
      <c r="B873" t="s">
        <v>246</v>
      </c>
      <c r="C873" t="s">
        <v>1916</v>
      </c>
      <c r="D873" t="s">
        <v>1834</v>
      </c>
      <c r="E873">
        <v>44742</v>
      </c>
      <c r="F873" t="s">
        <v>1899</v>
      </c>
      <c r="G873" t="s">
        <v>25</v>
      </c>
      <c r="H873" t="s">
        <v>1888</v>
      </c>
      <c r="I873" t="s">
        <v>19</v>
      </c>
      <c r="J873" t="s">
        <v>237</v>
      </c>
      <c r="K873" t="s">
        <v>28</v>
      </c>
      <c r="L873" t="s">
        <v>22</v>
      </c>
      <c r="M873" t="s">
        <v>23</v>
      </c>
      <c r="N873">
        <v>42553</v>
      </c>
      <c r="O873">
        <v>1388</v>
      </c>
      <c r="P873">
        <v>2238</v>
      </c>
      <c r="Q873">
        <v>850</v>
      </c>
      <c r="R873">
        <v>9</v>
      </c>
      <c r="S873">
        <v>20142</v>
      </c>
      <c r="T873">
        <v>0.03</v>
      </c>
      <c r="U873">
        <v>604.26</v>
      </c>
      <c r="V873">
        <v>19537.740000000002</v>
      </c>
      <c r="W873">
        <v>1510</v>
      </c>
      <c r="X873">
        <v>21047.74</v>
      </c>
    </row>
    <row r="874" spans="1:24" x14ac:dyDescent="0.25">
      <c r="A874" t="s">
        <v>1640</v>
      </c>
      <c r="B874" t="s">
        <v>304</v>
      </c>
      <c r="C874" t="s">
        <v>305</v>
      </c>
      <c r="D874" t="s">
        <v>1834</v>
      </c>
      <c r="E874">
        <v>44742</v>
      </c>
      <c r="F874" t="s">
        <v>1899</v>
      </c>
      <c r="G874" t="s">
        <v>39</v>
      </c>
      <c r="H874" t="s">
        <v>1889</v>
      </c>
      <c r="I874" t="s">
        <v>35</v>
      </c>
      <c r="J874" t="s">
        <v>121</v>
      </c>
      <c r="K874" t="s">
        <v>28</v>
      </c>
      <c r="L874" t="s">
        <v>29</v>
      </c>
      <c r="M874" t="s">
        <v>23</v>
      </c>
      <c r="N874">
        <v>42552</v>
      </c>
      <c r="O874">
        <v>24</v>
      </c>
      <c r="P874">
        <v>126</v>
      </c>
      <c r="Q874">
        <v>102</v>
      </c>
      <c r="R874">
        <v>47</v>
      </c>
      <c r="S874">
        <v>5922</v>
      </c>
      <c r="T874">
        <v>0</v>
      </c>
      <c r="U874">
        <v>0</v>
      </c>
      <c r="V874">
        <v>5922</v>
      </c>
      <c r="W874">
        <v>70</v>
      </c>
      <c r="X874">
        <v>5992</v>
      </c>
    </row>
    <row r="875" spans="1:24" x14ac:dyDescent="0.25">
      <c r="A875" t="s">
        <v>1641</v>
      </c>
      <c r="B875" t="s">
        <v>302</v>
      </c>
      <c r="C875" t="s">
        <v>218</v>
      </c>
      <c r="D875" t="s">
        <v>1834</v>
      </c>
      <c r="E875">
        <v>44744</v>
      </c>
      <c r="F875" t="s">
        <v>1899</v>
      </c>
      <c r="G875" t="s">
        <v>18</v>
      </c>
      <c r="H875" t="s">
        <v>1889</v>
      </c>
      <c r="I875" t="s">
        <v>35</v>
      </c>
      <c r="J875" t="s">
        <v>82</v>
      </c>
      <c r="K875" t="s">
        <v>28</v>
      </c>
      <c r="L875" t="s">
        <v>22</v>
      </c>
      <c r="M875" t="s">
        <v>23</v>
      </c>
      <c r="N875">
        <v>42555</v>
      </c>
      <c r="O875">
        <v>184</v>
      </c>
      <c r="P875">
        <v>288</v>
      </c>
      <c r="Q875">
        <v>104</v>
      </c>
      <c r="R875">
        <v>18</v>
      </c>
      <c r="S875">
        <v>5184</v>
      </c>
      <c r="T875">
        <v>0.03</v>
      </c>
      <c r="U875">
        <v>155.51999999999998</v>
      </c>
      <c r="V875">
        <v>5028.4799999999996</v>
      </c>
      <c r="W875">
        <v>99</v>
      </c>
      <c r="X875">
        <v>5127.4799999999996</v>
      </c>
    </row>
    <row r="876" spans="1:24" x14ac:dyDescent="0.25">
      <c r="A876" t="s">
        <v>1642</v>
      </c>
      <c r="B876" t="s">
        <v>303</v>
      </c>
      <c r="C876" t="s">
        <v>1867</v>
      </c>
      <c r="D876" t="s">
        <v>1834</v>
      </c>
      <c r="E876">
        <v>44744</v>
      </c>
      <c r="F876" t="s">
        <v>1899</v>
      </c>
      <c r="G876" t="s">
        <v>39</v>
      </c>
      <c r="H876" t="s">
        <v>1887</v>
      </c>
      <c r="I876" t="s">
        <v>51</v>
      </c>
      <c r="J876" t="s">
        <v>88</v>
      </c>
      <c r="K876" t="s">
        <v>28</v>
      </c>
      <c r="L876" t="s">
        <v>29</v>
      </c>
      <c r="M876" t="s">
        <v>23</v>
      </c>
      <c r="N876">
        <v>42555</v>
      </c>
      <c r="O876">
        <v>160</v>
      </c>
      <c r="P876">
        <v>262</v>
      </c>
      <c r="Q876">
        <v>102</v>
      </c>
      <c r="R876">
        <v>16</v>
      </c>
      <c r="S876">
        <v>4192</v>
      </c>
      <c r="T876">
        <v>0.09</v>
      </c>
      <c r="U876">
        <v>377.28</v>
      </c>
      <c r="V876">
        <v>3814.7200000000003</v>
      </c>
      <c r="W876">
        <v>80</v>
      </c>
      <c r="X876">
        <v>3894.7200000000003</v>
      </c>
    </row>
    <row r="877" spans="1:24" x14ac:dyDescent="0.25">
      <c r="A877" t="s">
        <v>1826</v>
      </c>
      <c r="B877" t="s">
        <v>514</v>
      </c>
      <c r="C877" t="s">
        <v>1904</v>
      </c>
      <c r="D877" t="s">
        <v>1834</v>
      </c>
      <c r="E877">
        <v>44744</v>
      </c>
      <c r="F877" t="s">
        <v>1899</v>
      </c>
      <c r="G877" t="s">
        <v>18</v>
      </c>
      <c r="H877" t="s">
        <v>1891</v>
      </c>
      <c r="I877" t="s">
        <v>19</v>
      </c>
      <c r="J877" t="s">
        <v>116</v>
      </c>
      <c r="K877" t="s">
        <v>117</v>
      </c>
      <c r="L877" t="s">
        <v>45</v>
      </c>
      <c r="M877" t="s">
        <v>23</v>
      </c>
      <c r="N877">
        <v>42560</v>
      </c>
      <c r="O877">
        <v>550</v>
      </c>
      <c r="P877">
        <v>1222</v>
      </c>
      <c r="Q877">
        <v>672</v>
      </c>
      <c r="R877">
        <v>46</v>
      </c>
      <c r="S877">
        <v>56212</v>
      </c>
      <c r="T877">
        <v>0.03</v>
      </c>
      <c r="U877">
        <v>1686.36</v>
      </c>
      <c r="V877">
        <v>54525.64</v>
      </c>
      <c r="W877">
        <v>285</v>
      </c>
      <c r="X877">
        <v>54810.64</v>
      </c>
    </row>
    <row r="878" spans="1:24" x14ac:dyDescent="0.25">
      <c r="A878" t="s">
        <v>1643</v>
      </c>
      <c r="B878" t="s">
        <v>301</v>
      </c>
      <c r="C878" t="s">
        <v>1843</v>
      </c>
      <c r="D878" t="s">
        <v>1834</v>
      </c>
      <c r="E878">
        <v>44745</v>
      </c>
      <c r="F878" t="s">
        <v>1899</v>
      </c>
      <c r="G878" t="s">
        <v>18</v>
      </c>
      <c r="H878" t="s">
        <v>1892</v>
      </c>
      <c r="I878" t="s">
        <v>26</v>
      </c>
      <c r="J878" t="s">
        <v>151</v>
      </c>
      <c r="K878" t="s">
        <v>28</v>
      </c>
      <c r="L878" t="s">
        <v>29</v>
      </c>
      <c r="M878" t="s">
        <v>23</v>
      </c>
      <c r="N878">
        <v>42556</v>
      </c>
      <c r="O878">
        <v>87</v>
      </c>
      <c r="P878">
        <v>181</v>
      </c>
      <c r="Q878">
        <v>94</v>
      </c>
      <c r="R878">
        <v>50</v>
      </c>
      <c r="S878">
        <v>9050</v>
      </c>
      <c r="T878">
        <v>0.08</v>
      </c>
      <c r="U878">
        <v>724</v>
      </c>
      <c r="V878">
        <v>8326</v>
      </c>
      <c r="W878">
        <v>75</v>
      </c>
      <c r="X878">
        <v>8401</v>
      </c>
    </row>
    <row r="879" spans="1:24" x14ac:dyDescent="0.25">
      <c r="A879" t="s">
        <v>1644</v>
      </c>
      <c r="B879" t="s">
        <v>299</v>
      </c>
      <c r="C879" t="s">
        <v>300</v>
      </c>
      <c r="D879" t="s">
        <v>1834</v>
      </c>
      <c r="E879">
        <v>44747</v>
      </c>
      <c r="F879" t="s">
        <v>1899</v>
      </c>
      <c r="G879" t="s">
        <v>18</v>
      </c>
      <c r="H879" t="s">
        <v>1890</v>
      </c>
      <c r="I879" t="s">
        <v>40</v>
      </c>
      <c r="J879" t="s">
        <v>79</v>
      </c>
      <c r="K879" t="s">
        <v>28</v>
      </c>
      <c r="L879" t="s">
        <v>22</v>
      </c>
      <c r="M879" t="s">
        <v>69</v>
      </c>
      <c r="N879">
        <v>42558</v>
      </c>
      <c r="O879">
        <v>225.99999999999997</v>
      </c>
      <c r="P879">
        <v>358</v>
      </c>
      <c r="Q879">
        <v>132.00000000000003</v>
      </c>
      <c r="R879">
        <v>36</v>
      </c>
      <c r="S879">
        <v>12888</v>
      </c>
      <c r="T879">
        <v>0.04</v>
      </c>
      <c r="U879">
        <v>515.52</v>
      </c>
      <c r="V879">
        <v>12372.48</v>
      </c>
      <c r="W879">
        <v>547</v>
      </c>
      <c r="X879">
        <v>12919.48</v>
      </c>
    </row>
    <row r="880" spans="1:24" x14ac:dyDescent="0.25">
      <c r="A880" t="s">
        <v>1645</v>
      </c>
      <c r="B880" t="s">
        <v>227</v>
      </c>
      <c r="C880" t="s">
        <v>1902</v>
      </c>
      <c r="D880" t="s">
        <v>1882</v>
      </c>
      <c r="E880">
        <v>44749</v>
      </c>
      <c r="F880" t="s">
        <v>1882</v>
      </c>
      <c r="G880" t="s">
        <v>18</v>
      </c>
      <c r="H880" t="s">
        <v>1886</v>
      </c>
      <c r="I880" t="s">
        <v>35</v>
      </c>
      <c r="J880" t="s">
        <v>298</v>
      </c>
      <c r="K880" t="s">
        <v>28</v>
      </c>
      <c r="L880" t="s">
        <v>29</v>
      </c>
      <c r="M880" t="s">
        <v>23</v>
      </c>
      <c r="N880">
        <v>42559</v>
      </c>
      <c r="O880">
        <v>109.00000000000001</v>
      </c>
      <c r="P880">
        <v>168</v>
      </c>
      <c r="Q880">
        <v>58.999999999999986</v>
      </c>
      <c r="R880">
        <v>50</v>
      </c>
      <c r="S880">
        <v>8400</v>
      </c>
      <c r="T880">
        <v>0.09</v>
      </c>
      <c r="U880">
        <v>756</v>
      </c>
      <c r="V880">
        <v>7644</v>
      </c>
      <c r="W880">
        <v>100</v>
      </c>
      <c r="X880">
        <v>7744</v>
      </c>
    </row>
    <row r="881" spans="1:24" x14ac:dyDescent="0.25">
      <c r="A881" t="s">
        <v>1646</v>
      </c>
      <c r="B881" t="s">
        <v>297</v>
      </c>
      <c r="C881" t="s">
        <v>1835</v>
      </c>
      <c r="D881" t="s">
        <v>1834</v>
      </c>
      <c r="E881">
        <v>44753</v>
      </c>
      <c r="F881" t="s">
        <v>1899</v>
      </c>
      <c r="G881" t="s">
        <v>18</v>
      </c>
      <c r="H881" t="s">
        <v>1888</v>
      </c>
      <c r="I881" t="s">
        <v>26</v>
      </c>
      <c r="J881" t="s">
        <v>247</v>
      </c>
      <c r="K881" t="s">
        <v>28</v>
      </c>
      <c r="L881" t="s">
        <v>29</v>
      </c>
      <c r="M881" t="s">
        <v>23</v>
      </c>
      <c r="N881">
        <v>42563</v>
      </c>
      <c r="O881">
        <v>348</v>
      </c>
      <c r="P881">
        <v>543</v>
      </c>
      <c r="Q881">
        <v>195</v>
      </c>
      <c r="R881">
        <v>2</v>
      </c>
      <c r="S881">
        <v>1086</v>
      </c>
      <c r="T881">
        <v>0.03</v>
      </c>
      <c r="U881">
        <v>32.58</v>
      </c>
      <c r="V881">
        <v>1053.42</v>
      </c>
      <c r="W881">
        <v>95</v>
      </c>
      <c r="X881">
        <v>1148.42</v>
      </c>
    </row>
    <row r="882" spans="1:24" x14ac:dyDescent="0.25">
      <c r="A882" t="s">
        <v>1647</v>
      </c>
      <c r="B882" t="s">
        <v>296</v>
      </c>
      <c r="C882" t="s">
        <v>1935</v>
      </c>
      <c r="D882" t="s">
        <v>1882</v>
      </c>
      <c r="E882">
        <v>44754</v>
      </c>
      <c r="F882" t="s">
        <v>1882</v>
      </c>
      <c r="G882" t="s">
        <v>34</v>
      </c>
      <c r="H882" t="s">
        <v>1886</v>
      </c>
      <c r="I882" t="s">
        <v>26</v>
      </c>
      <c r="J882" t="s">
        <v>197</v>
      </c>
      <c r="K882" t="s">
        <v>28</v>
      </c>
      <c r="L882" t="s">
        <v>22</v>
      </c>
      <c r="M882" t="s">
        <v>23</v>
      </c>
      <c r="N882">
        <v>42564</v>
      </c>
      <c r="O882">
        <v>365</v>
      </c>
      <c r="P882">
        <v>598</v>
      </c>
      <c r="Q882">
        <v>233</v>
      </c>
      <c r="R882">
        <v>22</v>
      </c>
      <c r="S882">
        <v>13156</v>
      </c>
      <c r="T882">
        <v>7.0000000000000007E-2</v>
      </c>
      <c r="U882">
        <v>920.92000000000007</v>
      </c>
      <c r="V882">
        <v>12235.08</v>
      </c>
      <c r="W882">
        <v>149</v>
      </c>
      <c r="X882">
        <v>12384.08</v>
      </c>
    </row>
    <row r="883" spans="1:24" x14ac:dyDescent="0.25">
      <c r="A883" t="s">
        <v>1648</v>
      </c>
      <c r="B883" t="s">
        <v>295</v>
      </c>
      <c r="C883" t="s">
        <v>1883</v>
      </c>
      <c r="D883" t="s">
        <v>1882</v>
      </c>
      <c r="E883">
        <v>44758</v>
      </c>
      <c r="F883" t="s">
        <v>1882</v>
      </c>
      <c r="G883" t="s">
        <v>18</v>
      </c>
      <c r="H883" t="s">
        <v>1886</v>
      </c>
      <c r="I883" t="s">
        <v>35</v>
      </c>
      <c r="J883" t="s">
        <v>89</v>
      </c>
      <c r="K883" t="s">
        <v>21</v>
      </c>
      <c r="L883" t="s">
        <v>22</v>
      </c>
      <c r="M883" t="s">
        <v>23</v>
      </c>
      <c r="N883">
        <v>42569</v>
      </c>
      <c r="O883">
        <v>3202.0000000000005</v>
      </c>
      <c r="P883">
        <v>15247.999999999998</v>
      </c>
      <c r="Q883">
        <v>12045.999999999998</v>
      </c>
      <c r="R883">
        <v>2</v>
      </c>
      <c r="S883">
        <v>30495.999999999996</v>
      </c>
      <c r="T883">
        <v>0.03</v>
      </c>
      <c r="U883">
        <v>914.87999999999988</v>
      </c>
      <c r="V883">
        <v>29581.119999999995</v>
      </c>
      <c r="W883">
        <v>400</v>
      </c>
      <c r="X883">
        <v>29981.119999999995</v>
      </c>
    </row>
    <row r="884" spans="1:24" x14ac:dyDescent="0.25">
      <c r="A884" t="s">
        <v>1649</v>
      </c>
      <c r="B884" t="s">
        <v>50</v>
      </c>
      <c r="C884" t="s">
        <v>1811</v>
      </c>
      <c r="D884" t="s">
        <v>1856</v>
      </c>
      <c r="E884">
        <v>44759</v>
      </c>
      <c r="F884" t="s">
        <v>1856</v>
      </c>
      <c r="G884" t="s">
        <v>39</v>
      </c>
      <c r="H884" t="s">
        <v>1891</v>
      </c>
      <c r="I884" t="s">
        <v>40</v>
      </c>
      <c r="J884" t="s">
        <v>294</v>
      </c>
      <c r="K884" t="s">
        <v>28</v>
      </c>
      <c r="L884" t="s">
        <v>29</v>
      </c>
      <c r="M884" t="s">
        <v>23</v>
      </c>
      <c r="N884">
        <v>42569</v>
      </c>
      <c r="O884">
        <v>93</v>
      </c>
      <c r="P884">
        <v>160</v>
      </c>
      <c r="Q884">
        <v>67</v>
      </c>
      <c r="R884">
        <v>39</v>
      </c>
      <c r="S884">
        <v>6240</v>
      </c>
      <c r="T884">
        <v>0.1</v>
      </c>
      <c r="U884">
        <v>624</v>
      </c>
      <c r="V884">
        <v>5616</v>
      </c>
      <c r="W884">
        <v>129</v>
      </c>
      <c r="X884">
        <v>5745</v>
      </c>
    </row>
    <row r="885" spans="1:24" x14ac:dyDescent="0.25">
      <c r="A885" t="s">
        <v>1650</v>
      </c>
      <c r="B885" t="s">
        <v>1941</v>
      </c>
      <c r="C885" t="s">
        <v>292</v>
      </c>
      <c r="D885" t="s">
        <v>1834</v>
      </c>
      <c r="E885">
        <v>44769</v>
      </c>
      <c r="F885" t="s">
        <v>1899</v>
      </c>
      <c r="G885" t="s">
        <v>18</v>
      </c>
      <c r="H885" t="s">
        <v>1890</v>
      </c>
      <c r="I885" t="s">
        <v>51</v>
      </c>
      <c r="J885" t="s">
        <v>293</v>
      </c>
      <c r="K885" t="s">
        <v>21</v>
      </c>
      <c r="L885" t="s">
        <v>215</v>
      </c>
      <c r="M885" t="s">
        <v>23</v>
      </c>
      <c r="N885">
        <v>42580</v>
      </c>
      <c r="O885">
        <v>26999</v>
      </c>
      <c r="P885">
        <v>44999</v>
      </c>
      <c r="Q885">
        <v>18000</v>
      </c>
      <c r="R885">
        <v>3</v>
      </c>
      <c r="S885">
        <v>134997</v>
      </c>
      <c r="T885">
        <v>0.06</v>
      </c>
      <c r="U885">
        <v>8099.82</v>
      </c>
      <c r="V885">
        <v>126897.18</v>
      </c>
      <c r="W885">
        <v>2449</v>
      </c>
      <c r="X885">
        <v>129346.18</v>
      </c>
    </row>
    <row r="886" spans="1:24" x14ac:dyDescent="0.25">
      <c r="A886" t="s">
        <v>1651</v>
      </c>
      <c r="B886" t="s">
        <v>212</v>
      </c>
      <c r="C886" t="s">
        <v>1918</v>
      </c>
      <c r="D886" t="s">
        <v>1834</v>
      </c>
      <c r="E886">
        <v>44770</v>
      </c>
      <c r="F886" t="s">
        <v>1899</v>
      </c>
      <c r="G886" t="s">
        <v>18</v>
      </c>
      <c r="H886" t="s">
        <v>1893</v>
      </c>
      <c r="I886" t="s">
        <v>26</v>
      </c>
      <c r="J886" t="s">
        <v>237</v>
      </c>
      <c r="K886" t="s">
        <v>28</v>
      </c>
      <c r="L886" t="s">
        <v>22</v>
      </c>
      <c r="M886" t="s">
        <v>23</v>
      </c>
      <c r="N886">
        <v>42581</v>
      </c>
      <c r="O886">
        <v>1388</v>
      </c>
      <c r="P886">
        <v>2238</v>
      </c>
      <c r="Q886">
        <v>850</v>
      </c>
      <c r="R886">
        <v>18</v>
      </c>
      <c r="S886">
        <v>40284</v>
      </c>
      <c r="T886">
        <v>0.05</v>
      </c>
      <c r="U886">
        <v>2014.2</v>
      </c>
      <c r="V886">
        <v>38269.800000000003</v>
      </c>
      <c r="W886">
        <v>1510</v>
      </c>
      <c r="X886">
        <v>39779.800000000003</v>
      </c>
    </row>
    <row r="887" spans="1:24" x14ac:dyDescent="0.25">
      <c r="A887" t="s">
        <v>1652</v>
      </c>
      <c r="B887" t="s">
        <v>291</v>
      </c>
      <c r="C887" t="s">
        <v>204</v>
      </c>
      <c r="D887" t="s">
        <v>1882</v>
      </c>
      <c r="E887">
        <v>44775</v>
      </c>
      <c r="F887" t="s">
        <v>1882</v>
      </c>
      <c r="G887" t="s">
        <v>18</v>
      </c>
      <c r="H887" t="s">
        <v>1885</v>
      </c>
      <c r="I887" t="s">
        <v>40</v>
      </c>
      <c r="J887" t="s">
        <v>1919</v>
      </c>
      <c r="K887" t="s">
        <v>28</v>
      </c>
      <c r="L887" t="s">
        <v>22</v>
      </c>
      <c r="M887" t="s">
        <v>23</v>
      </c>
      <c r="N887">
        <v>42586</v>
      </c>
      <c r="O887">
        <v>17883</v>
      </c>
      <c r="P887">
        <v>41588</v>
      </c>
      <c r="Q887">
        <v>23705</v>
      </c>
      <c r="R887">
        <v>4</v>
      </c>
      <c r="S887">
        <v>166352</v>
      </c>
      <c r="T887">
        <v>0.04</v>
      </c>
      <c r="U887">
        <v>6654.08</v>
      </c>
      <c r="V887">
        <v>159697.92000000001</v>
      </c>
      <c r="W887">
        <v>1137</v>
      </c>
      <c r="X887">
        <v>160834.92000000001</v>
      </c>
    </row>
    <row r="888" spans="1:24" x14ac:dyDescent="0.25">
      <c r="A888" t="s">
        <v>1653</v>
      </c>
      <c r="B888" t="s">
        <v>1945</v>
      </c>
      <c r="C888" t="s">
        <v>223</v>
      </c>
      <c r="D888" t="s">
        <v>1834</v>
      </c>
      <c r="E888">
        <v>44776</v>
      </c>
      <c r="F888" t="s">
        <v>1899</v>
      </c>
      <c r="G888" t="s">
        <v>34</v>
      </c>
      <c r="H888" t="s">
        <v>1893</v>
      </c>
      <c r="I888" t="s">
        <v>40</v>
      </c>
      <c r="J888" t="s">
        <v>245</v>
      </c>
      <c r="K888" t="s">
        <v>28</v>
      </c>
      <c r="L888" t="s">
        <v>45</v>
      </c>
      <c r="M888" t="s">
        <v>23</v>
      </c>
      <c r="N888">
        <v>42586</v>
      </c>
      <c r="O888">
        <v>479</v>
      </c>
      <c r="P888">
        <v>1197</v>
      </c>
      <c r="Q888">
        <v>718</v>
      </c>
      <c r="R888">
        <v>49</v>
      </c>
      <c r="S888">
        <v>58653</v>
      </c>
      <c r="T888">
        <v>0.09</v>
      </c>
      <c r="U888">
        <v>5278.7699999999995</v>
      </c>
      <c r="V888">
        <v>53374.23</v>
      </c>
      <c r="W888">
        <v>581</v>
      </c>
      <c r="X888">
        <v>53955.23</v>
      </c>
    </row>
    <row r="889" spans="1:24" x14ac:dyDescent="0.25">
      <c r="A889" t="s">
        <v>1654</v>
      </c>
      <c r="B889" t="s">
        <v>1946</v>
      </c>
      <c r="C889" t="s">
        <v>1844</v>
      </c>
      <c r="D889" t="s">
        <v>1834</v>
      </c>
      <c r="E889">
        <v>44777</v>
      </c>
      <c r="F889" t="s">
        <v>1899</v>
      </c>
      <c r="G889" t="s">
        <v>39</v>
      </c>
      <c r="H889" t="s">
        <v>1891</v>
      </c>
      <c r="I889" t="s">
        <v>35</v>
      </c>
      <c r="J889" t="s">
        <v>137</v>
      </c>
      <c r="K889" t="s">
        <v>21</v>
      </c>
      <c r="L889" t="s">
        <v>22</v>
      </c>
      <c r="M889" t="s">
        <v>23</v>
      </c>
      <c r="N889">
        <v>42588</v>
      </c>
      <c r="O889">
        <v>5452</v>
      </c>
      <c r="P889">
        <v>10097</v>
      </c>
      <c r="Q889">
        <v>4645</v>
      </c>
      <c r="R889">
        <v>41</v>
      </c>
      <c r="S889">
        <v>413977</v>
      </c>
      <c r="T889">
        <v>0.03</v>
      </c>
      <c r="U889">
        <v>12419.31</v>
      </c>
      <c r="V889">
        <v>401557.69</v>
      </c>
      <c r="W889">
        <v>718</v>
      </c>
      <c r="X889">
        <v>402275.69</v>
      </c>
    </row>
    <row r="890" spans="1:24" x14ac:dyDescent="0.25">
      <c r="A890" t="s">
        <v>1655</v>
      </c>
      <c r="B890" t="s">
        <v>290</v>
      </c>
      <c r="C890" t="s">
        <v>1859</v>
      </c>
      <c r="D890" t="s">
        <v>1834</v>
      </c>
      <c r="E890">
        <v>44778</v>
      </c>
      <c r="F890" t="s">
        <v>1899</v>
      </c>
      <c r="G890" t="s">
        <v>39</v>
      </c>
      <c r="H890" t="s">
        <v>1895</v>
      </c>
      <c r="I890" t="s">
        <v>35</v>
      </c>
      <c r="J890" t="s">
        <v>96</v>
      </c>
      <c r="K890" t="s">
        <v>28</v>
      </c>
      <c r="L890" t="s">
        <v>29</v>
      </c>
      <c r="M890" t="s">
        <v>23</v>
      </c>
      <c r="N890">
        <v>42588</v>
      </c>
      <c r="O890">
        <v>117</v>
      </c>
      <c r="P890">
        <v>278</v>
      </c>
      <c r="Q890">
        <v>161</v>
      </c>
      <c r="R890">
        <v>6</v>
      </c>
      <c r="S890">
        <v>1668</v>
      </c>
      <c r="T890">
        <v>0.01</v>
      </c>
      <c r="U890">
        <v>16.68</v>
      </c>
      <c r="V890">
        <v>1651.32</v>
      </c>
      <c r="W890">
        <v>120</v>
      </c>
      <c r="X890">
        <v>1771.32</v>
      </c>
    </row>
    <row r="891" spans="1:24" x14ac:dyDescent="0.25">
      <c r="A891" t="s">
        <v>1656</v>
      </c>
      <c r="B891" t="s">
        <v>288</v>
      </c>
      <c r="C891" t="s">
        <v>1842</v>
      </c>
      <c r="D891" t="s">
        <v>1834</v>
      </c>
      <c r="E891">
        <v>44780</v>
      </c>
      <c r="F891" t="s">
        <v>1899</v>
      </c>
      <c r="G891" t="s">
        <v>25</v>
      </c>
      <c r="H891" t="s">
        <v>1893</v>
      </c>
      <c r="I891" t="s">
        <v>40</v>
      </c>
      <c r="J891" t="s">
        <v>289</v>
      </c>
      <c r="K891" t="s">
        <v>28</v>
      </c>
      <c r="L891" t="s">
        <v>22</v>
      </c>
      <c r="M891" t="s">
        <v>23</v>
      </c>
      <c r="N891">
        <v>42590</v>
      </c>
      <c r="O891">
        <v>5204</v>
      </c>
      <c r="P891">
        <v>8393</v>
      </c>
      <c r="Q891">
        <v>3189</v>
      </c>
      <c r="R891">
        <v>37</v>
      </c>
      <c r="S891">
        <v>310541</v>
      </c>
      <c r="T891">
        <v>0.03</v>
      </c>
      <c r="U891">
        <v>9316.23</v>
      </c>
      <c r="V891">
        <v>301224.77</v>
      </c>
      <c r="W891">
        <v>1998.9999999999998</v>
      </c>
      <c r="X891">
        <v>303223.77</v>
      </c>
    </row>
    <row r="892" spans="1:24" x14ac:dyDescent="0.25">
      <c r="A892" t="s">
        <v>1657</v>
      </c>
      <c r="B892" t="s">
        <v>287</v>
      </c>
      <c r="C892" t="s">
        <v>1840</v>
      </c>
      <c r="D892" t="s">
        <v>1834</v>
      </c>
      <c r="E892">
        <v>44781</v>
      </c>
      <c r="F892" t="s">
        <v>1899</v>
      </c>
      <c r="G892" t="s">
        <v>18</v>
      </c>
      <c r="H892" t="s">
        <v>1893</v>
      </c>
      <c r="I892" t="s">
        <v>35</v>
      </c>
      <c r="J892" t="s">
        <v>104</v>
      </c>
      <c r="K892" t="s">
        <v>28</v>
      </c>
      <c r="L892" t="s">
        <v>22</v>
      </c>
      <c r="M892" t="s">
        <v>23</v>
      </c>
      <c r="N892">
        <v>42591</v>
      </c>
      <c r="O892">
        <v>245.00000000000003</v>
      </c>
      <c r="P892">
        <v>389</v>
      </c>
      <c r="Q892">
        <v>143.99999999999997</v>
      </c>
      <c r="R892">
        <v>18</v>
      </c>
      <c r="S892">
        <v>7002</v>
      </c>
      <c r="T892">
        <v>0.04</v>
      </c>
      <c r="U892">
        <v>280.08</v>
      </c>
      <c r="V892">
        <v>6721.92</v>
      </c>
      <c r="W892">
        <v>701</v>
      </c>
      <c r="X892">
        <v>7422.92</v>
      </c>
    </row>
    <row r="893" spans="1:24" x14ac:dyDescent="0.25">
      <c r="A893" t="s">
        <v>1658</v>
      </c>
      <c r="B893" t="s">
        <v>282</v>
      </c>
      <c r="C893" t="s">
        <v>283</v>
      </c>
      <c r="D893" t="s">
        <v>1834</v>
      </c>
      <c r="E893">
        <v>44784</v>
      </c>
      <c r="F893" t="s">
        <v>1899</v>
      </c>
      <c r="G893" t="s">
        <v>25</v>
      </c>
      <c r="H893" t="s">
        <v>1887</v>
      </c>
      <c r="I893" t="s">
        <v>35</v>
      </c>
      <c r="J893" t="s">
        <v>284</v>
      </c>
      <c r="K893" t="s">
        <v>28</v>
      </c>
      <c r="L893" t="s">
        <v>22</v>
      </c>
      <c r="M893" t="s">
        <v>23</v>
      </c>
      <c r="N893">
        <v>42595</v>
      </c>
      <c r="O893">
        <v>229</v>
      </c>
      <c r="P893">
        <v>369</v>
      </c>
      <c r="Q893">
        <v>140</v>
      </c>
      <c r="R893">
        <v>13</v>
      </c>
      <c r="S893">
        <v>4797</v>
      </c>
      <c r="T893">
        <v>0.04</v>
      </c>
      <c r="U893">
        <v>191.88</v>
      </c>
      <c r="V893">
        <v>4605.12</v>
      </c>
      <c r="W893">
        <v>50</v>
      </c>
      <c r="X893">
        <v>4655.12</v>
      </c>
    </row>
    <row r="894" spans="1:24" x14ac:dyDescent="0.25">
      <c r="A894" t="s">
        <v>1659</v>
      </c>
      <c r="B894" t="s">
        <v>285</v>
      </c>
      <c r="C894" t="s">
        <v>286</v>
      </c>
      <c r="D894" t="s">
        <v>1834</v>
      </c>
      <c r="E894">
        <v>44784</v>
      </c>
      <c r="F894" t="s">
        <v>1899</v>
      </c>
      <c r="G894" t="s">
        <v>39</v>
      </c>
      <c r="H894" t="s">
        <v>1887</v>
      </c>
      <c r="I894" t="s">
        <v>26</v>
      </c>
      <c r="J894" t="s">
        <v>121</v>
      </c>
      <c r="K894" t="s">
        <v>28</v>
      </c>
      <c r="L894" t="s">
        <v>29</v>
      </c>
      <c r="M894" t="s">
        <v>23</v>
      </c>
      <c r="N894">
        <v>42595</v>
      </c>
      <c r="O894">
        <v>24</v>
      </c>
      <c r="P894">
        <v>126</v>
      </c>
      <c r="Q894">
        <v>102</v>
      </c>
      <c r="R894">
        <v>34</v>
      </c>
      <c r="S894">
        <v>4284</v>
      </c>
      <c r="T894">
        <v>0</v>
      </c>
      <c r="U894">
        <v>0</v>
      </c>
      <c r="V894">
        <v>4284</v>
      </c>
      <c r="W894">
        <v>70</v>
      </c>
      <c r="X894">
        <v>4354</v>
      </c>
    </row>
    <row r="895" spans="1:24" x14ac:dyDescent="0.25">
      <c r="A895" t="s">
        <v>1660</v>
      </c>
      <c r="B895" t="s">
        <v>81</v>
      </c>
      <c r="C895" t="s">
        <v>1924</v>
      </c>
      <c r="D895" t="s">
        <v>1834</v>
      </c>
      <c r="E895">
        <v>44788</v>
      </c>
      <c r="F895" t="s">
        <v>1899</v>
      </c>
      <c r="G895" t="s">
        <v>39</v>
      </c>
      <c r="H895" t="s">
        <v>1894</v>
      </c>
      <c r="I895" t="s">
        <v>19</v>
      </c>
      <c r="J895" t="s">
        <v>104</v>
      </c>
      <c r="K895" t="s">
        <v>28</v>
      </c>
      <c r="L895" t="s">
        <v>22</v>
      </c>
      <c r="M895" t="s">
        <v>69</v>
      </c>
      <c r="N895">
        <v>42602</v>
      </c>
      <c r="O895">
        <v>245.00000000000003</v>
      </c>
      <c r="P895">
        <v>389</v>
      </c>
      <c r="Q895">
        <v>143.99999999999997</v>
      </c>
      <c r="R895">
        <v>30</v>
      </c>
      <c r="S895">
        <v>11670</v>
      </c>
      <c r="T895">
        <v>0.09</v>
      </c>
      <c r="U895">
        <v>1050.3</v>
      </c>
      <c r="V895">
        <v>10619.7</v>
      </c>
      <c r="W895">
        <v>701</v>
      </c>
      <c r="X895">
        <v>11320.7</v>
      </c>
    </row>
    <row r="896" spans="1:24" x14ac:dyDescent="0.25">
      <c r="A896" t="s">
        <v>1661</v>
      </c>
      <c r="B896" t="s">
        <v>280</v>
      </c>
      <c r="C896" t="s">
        <v>1935</v>
      </c>
      <c r="D896" t="s">
        <v>1882</v>
      </c>
      <c r="E896">
        <v>44790</v>
      </c>
      <c r="F896" t="s">
        <v>1882</v>
      </c>
      <c r="G896" t="s">
        <v>25</v>
      </c>
      <c r="H896" t="s">
        <v>1886</v>
      </c>
      <c r="I896" t="s">
        <v>35</v>
      </c>
      <c r="J896" t="s">
        <v>281</v>
      </c>
      <c r="K896" t="s">
        <v>28</v>
      </c>
      <c r="L896" t="s">
        <v>29</v>
      </c>
      <c r="M896" t="s">
        <v>23</v>
      </c>
      <c r="N896">
        <v>42600</v>
      </c>
      <c r="O896">
        <v>290</v>
      </c>
      <c r="P896">
        <v>476</v>
      </c>
      <c r="Q896">
        <v>186</v>
      </c>
      <c r="R896">
        <v>1</v>
      </c>
      <c r="S896">
        <v>476</v>
      </c>
      <c r="T896">
        <v>0.02</v>
      </c>
      <c r="U896">
        <v>9.52</v>
      </c>
      <c r="V896">
        <v>466.48</v>
      </c>
      <c r="W896">
        <v>88</v>
      </c>
      <c r="X896">
        <v>554.48</v>
      </c>
    </row>
    <row r="897" spans="1:24" x14ac:dyDescent="0.25">
      <c r="A897" t="s">
        <v>1662</v>
      </c>
      <c r="B897" t="s">
        <v>276</v>
      </c>
      <c r="C897" t="s">
        <v>1801</v>
      </c>
      <c r="D897" t="s">
        <v>1856</v>
      </c>
      <c r="E897">
        <v>44791</v>
      </c>
      <c r="F897" t="s">
        <v>1856</v>
      </c>
      <c r="G897" t="s">
        <v>18</v>
      </c>
      <c r="H897" t="s">
        <v>1889</v>
      </c>
      <c r="I897" t="s">
        <v>35</v>
      </c>
      <c r="J897" t="s">
        <v>277</v>
      </c>
      <c r="K897" t="s">
        <v>28</v>
      </c>
      <c r="L897" t="s">
        <v>22</v>
      </c>
      <c r="M897" t="s">
        <v>69</v>
      </c>
      <c r="N897">
        <v>42602</v>
      </c>
      <c r="O897">
        <v>453</v>
      </c>
      <c r="P897">
        <v>730</v>
      </c>
      <c r="Q897">
        <v>277</v>
      </c>
      <c r="R897">
        <v>41</v>
      </c>
      <c r="S897">
        <v>29930</v>
      </c>
      <c r="T897">
        <v>0.05</v>
      </c>
      <c r="U897">
        <v>1496.5</v>
      </c>
      <c r="V897">
        <v>28433.5</v>
      </c>
      <c r="W897">
        <v>772</v>
      </c>
      <c r="X897">
        <v>29205.5</v>
      </c>
    </row>
    <row r="898" spans="1:24" x14ac:dyDescent="0.25">
      <c r="A898" t="s">
        <v>1663</v>
      </c>
      <c r="B898" t="s">
        <v>278</v>
      </c>
      <c r="C898" t="s">
        <v>1900</v>
      </c>
      <c r="D898" t="s">
        <v>1882</v>
      </c>
      <c r="E898">
        <v>44791</v>
      </c>
      <c r="F898" t="s">
        <v>1882</v>
      </c>
      <c r="G898" t="s">
        <v>18</v>
      </c>
      <c r="H898" t="s">
        <v>1886</v>
      </c>
      <c r="I898" t="s">
        <v>19</v>
      </c>
      <c r="J898" t="s">
        <v>279</v>
      </c>
      <c r="K898" t="s">
        <v>28</v>
      </c>
      <c r="L898" t="s">
        <v>22</v>
      </c>
      <c r="M898" t="s">
        <v>23</v>
      </c>
      <c r="N898">
        <v>42604</v>
      </c>
      <c r="O898">
        <v>225</v>
      </c>
      <c r="P898">
        <v>369</v>
      </c>
      <c r="Q898">
        <v>144</v>
      </c>
      <c r="R898">
        <v>16</v>
      </c>
      <c r="S898">
        <v>5904</v>
      </c>
      <c r="T898">
        <v>0.02</v>
      </c>
      <c r="U898">
        <v>118.08</v>
      </c>
      <c r="V898">
        <v>5785.92</v>
      </c>
      <c r="W898">
        <v>250</v>
      </c>
      <c r="X898">
        <v>6035.92</v>
      </c>
    </row>
    <row r="899" spans="1:24" x14ac:dyDescent="0.25">
      <c r="A899" t="s">
        <v>1664</v>
      </c>
      <c r="B899" t="s">
        <v>275</v>
      </c>
      <c r="C899" t="s">
        <v>206</v>
      </c>
      <c r="D899" t="s">
        <v>1882</v>
      </c>
      <c r="E899">
        <v>44793</v>
      </c>
      <c r="F899" t="s">
        <v>1882</v>
      </c>
      <c r="G899" t="s">
        <v>25</v>
      </c>
      <c r="H899" t="s">
        <v>1885</v>
      </c>
      <c r="I899" t="s">
        <v>19</v>
      </c>
      <c r="J899" t="s">
        <v>229</v>
      </c>
      <c r="K899" t="s">
        <v>28</v>
      </c>
      <c r="L899" t="s">
        <v>29</v>
      </c>
      <c r="M899" t="s">
        <v>23</v>
      </c>
      <c r="N899">
        <v>42607</v>
      </c>
      <c r="O899">
        <v>231</v>
      </c>
      <c r="P899">
        <v>378</v>
      </c>
      <c r="Q899">
        <v>147</v>
      </c>
      <c r="R899">
        <v>28</v>
      </c>
      <c r="S899">
        <v>10584</v>
      </c>
      <c r="T899">
        <v>0.06</v>
      </c>
      <c r="U899">
        <v>635.04</v>
      </c>
      <c r="V899">
        <v>9948.9599999999991</v>
      </c>
      <c r="W899">
        <v>71</v>
      </c>
      <c r="X899">
        <v>10019.959999999999</v>
      </c>
    </row>
    <row r="900" spans="1:24" x14ac:dyDescent="0.25">
      <c r="A900" t="s">
        <v>1665</v>
      </c>
      <c r="B900" t="s">
        <v>274</v>
      </c>
      <c r="C900" t="s">
        <v>200</v>
      </c>
      <c r="D900" t="s">
        <v>1834</v>
      </c>
      <c r="E900">
        <v>44796</v>
      </c>
      <c r="F900" t="s">
        <v>1899</v>
      </c>
      <c r="G900" t="s">
        <v>39</v>
      </c>
      <c r="H900" t="s">
        <v>1895</v>
      </c>
      <c r="I900" t="s">
        <v>40</v>
      </c>
      <c r="J900" t="s">
        <v>271</v>
      </c>
      <c r="K900" t="s">
        <v>28</v>
      </c>
      <c r="L900" t="s">
        <v>29</v>
      </c>
      <c r="M900" t="s">
        <v>23</v>
      </c>
      <c r="N900">
        <v>42607</v>
      </c>
      <c r="O900">
        <v>1111</v>
      </c>
      <c r="P900">
        <v>1984</v>
      </c>
      <c r="Q900">
        <v>873</v>
      </c>
      <c r="R900">
        <v>22</v>
      </c>
      <c r="S900">
        <v>43648</v>
      </c>
      <c r="T900">
        <v>0.06</v>
      </c>
      <c r="U900">
        <v>2618.88</v>
      </c>
      <c r="V900">
        <v>41029.120000000003</v>
      </c>
      <c r="W900">
        <v>409.99999999999994</v>
      </c>
      <c r="X900">
        <v>41439.120000000003</v>
      </c>
    </row>
    <row r="901" spans="1:24" x14ac:dyDescent="0.25">
      <c r="A901" t="s">
        <v>1666</v>
      </c>
      <c r="B901" t="s">
        <v>265</v>
      </c>
      <c r="C901" t="s">
        <v>266</v>
      </c>
      <c r="D901" t="s">
        <v>1834</v>
      </c>
      <c r="E901">
        <v>44797</v>
      </c>
      <c r="F901" t="s">
        <v>1899</v>
      </c>
      <c r="G901" t="s">
        <v>18</v>
      </c>
      <c r="H901" t="s">
        <v>1888</v>
      </c>
      <c r="I901" t="s">
        <v>19</v>
      </c>
      <c r="J901" t="s">
        <v>267</v>
      </c>
      <c r="K901" t="s">
        <v>21</v>
      </c>
      <c r="L901" t="s">
        <v>22</v>
      </c>
      <c r="M901" t="s">
        <v>23</v>
      </c>
      <c r="N901">
        <v>42606</v>
      </c>
      <c r="O901">
        <v>1978</v>
      </c>
      <c r="P901">
        <v>4599</v>
      </c>
      <c r="Q901">
        <v>2621</v>
      </c>
      <c r="R901">
        <v>46</v>
      </c>
      <c r="S901">
        <v>211554</v>
      </c>
      <c r="T901">
        <v>0.1</v>
      </c>
      <c r="U901">
        <v>21155.4</v>
      </c>
      <c r="V901">
        <v>190398.6</v>
      </c>
      <c r="W901">
        <v>499</v>
      </c>
      <c r="X901">
        <v>190897.6</v>
      </c>
    </row>
    <row r="902" spans="1:24" x14ac:dyDescent="0.25">
      <c r="A902" t="s">
        <v>1667</v>
      </c>
      <c r="B902" t="s">
        <v>268</v>
      </c>
      <c r="C902" t="s">
        <v>209</v>
      </c>
      <c r="D902" t="s">
        <v>1882</v>
      </c>
      <c r="E902">
        <v>44797</v>
      </c>
      <c r="F902" t="s">
        <v>1882</v>
      </c>
      <c r="G902" t="s">
        <v>34</v>
      </c>
      <c r="H902" t="s">
        <v>1885</v>
      </c>
      <c r="I902" t="s">
        <v>40</v>
      </c>
      <c r="J902" t="s">
        <v>37</v>
      </c>
      <c r="K902" t="s">
        <v>28</v>
      </c>
      <c r="L902" t="s">
        <v>22</v>
      </c>
      <c r="M902" t="s">
        <v>23</v>
      </c>
      <c r="N902">
        <v>42609</v>
      </c>
      <c r="O902">
        <v>159</v>
      </c>
      <c r="P902">
        <v>261</v>
      </c>
      <c r="Q902">
        <v>102</v>
      </c>
      <c r="R902">
        <v>34</v>
      </c>
      <c r="S902">
        <v>8874</v>
      </c>
      <c r="T902">
        <v>0</v>
      </c>
      <c r="U902">
        <v>0</v>
      </c>
      <c r="V902">
        <v>8874</v>
      </c>
      <c r="W902">
        <v>50</v>
      </c>
      <c r="X902">
        <v>8924</v>
      </c>
    </row>
    <row r="903" spans="1:24" x14ac:dyDescent="0.25">
      <c r="A903" t="s">
        <v>850</v>
      </c>
      <c r="B903" t="s">
        <v>269</v>
      </c>
      <c r="C903" t="s">
        <v>1802</v>
      </c>
      <c r="D903" t="s">
        <v>1856</v>
      </c>
      <c r="E903">
        <v>44797</v>
      </c>
      <c r="F903" t="s">
        <v>1856</v>
      </c>
      <c r="G903" t="s">
        <v>18</v>
      </c>
      <c r="H903" t="s">
        <v>1897</v>
      </c>
      <c r="I903" t="s">
        <v>19</v>
      </c>
      <c r="J903" t="s">
        <v>270</v>
      </c>
      <c r="K903" t="s">
        <v>21</v>
      </c>
      <c r="L903" t="s">
        <v>215</v>
      </c>
      <c r="M903" t="s">
        <v>23</v>
      </c>
      <c r="N903">
        <v>42615</v>
      </c>
      <c r="O903">
        <v>37799</v>
      </c>
      <c r="P903">
        <v>59999</v>
      </c>
      <c r="Q903">
        <v>22200</v>
      </c>
      <c r="R903">
        <v>16</v>
      </c>
      <c r="S903">
        <v>959984</v>
      </c>
      <c r="T903">
        <v>0</v>
      </c>
      <c r="U903">
        <v>0</v>
      </c>
      <c r="V903">
        <v>959984</v>
      </c>
      <c r="W903">
        <v>2449</v>
      </c>
      <c r="X903">
        <v>962433</v>
      </c>
    </row>
    <row r="904" spans="1:24" x14ac:dyDescent="0.25">
      <c r="A904" t="s">
        <v>851</v>
      </c>
      <c r="B904" t="s">
        <v>269</v>
      </c>
      <c r="C904" t="s">
        <v>1802</v>
      </c>
      <c r="D904" t="s">
        <v>1856</v>
      </c>
      <c r="E904">
        <v>44797</v>
      </c>
      <c r="F904" t="s">
        <v>1856</v>
      </c>
      <c r="G904" t="s">
        <v>18</v>
      </c>
      <c r="H904" t="s">
        <v>1897</v>
      </c>
      <c r="I904" t="s">
        <v>19</v>
      </c>
      <c r="J904" t="s">
        <v>271</v>
      </c>
      <c r="K904" t="s">
        <v>28</v>
      </c>
      <c r="L904" t="s">
        <v>29</v>
      </c>
      <c r="M904" t="s">
        <v>23</v>
      </c>
      <c r="N904">
        <v>42615</v>
      </c>
      <c r="O904">
        <v>1111</v>
      </c>
      <c r="P904">
        <v>1984</v>
      </c>
      <c r="Q904">
        <v>873</v>
      </c>
      <c r="R904">
        <v>39</v>
      </c>
      <c r="S904">
        <v>77376</v>
      </c>
      <c r="T904">
        <v>0.01</v>
      </c>
      <c r="U904">
        <v>773.76</v>
      </c>
      <c r="V904">
        <v>76602.240000000005</v>
      </c>
      <c r="W904">
        <v>409.99999999999994</v>
      </c>
      <c r="X904">
        <v>77012.240000000005</v>
      </c>
    </row>
    <row r="905" spans="1:24" x14ac:dyDescent="0.25">
      <c r="A905" t="s">
        <v>1668</v>
      </c>
      <c r="B905" t="s">
        <v>272</v>
      </c>
      <c r="C905" t="s">
        <v>1940</v>
      </c>
      <c r="D905" t="s">
        <v>1834</v>
      </c>
      <c r="E905">
        <v>44797</v>
      </c>
      <c r="F905" t="s">
        <v>1899</v>
      </c>
      <c r="G905" t="s">
        <v>34</v>
      </c>
      <c r="H905" t="s">
        <v>1890</v>
      </c>
      <c r="I905" t="s">
        <v>26</v>
      </c>
      <c r="J905" t="s">
        <v>96</v>
      </c>
      <c r="K905" t="s">
        <v>28</v>
      </c>
      <c r="L905" t="s">
        <v>29</v>
      </c>
      <c r="M905" t="s">
        <v>23</v>
      </c>
      <c r="N905">
        <v>42606</v>
      </c>
      <c r="O905">
        <v>153</v>
      </c>
      <c r="P905">
        <v>278</v>
      </c>
      <c r="Q905">
        <v>125</v>
      </c>
      <c r="R905">
        <v>23</v>
      </c>
      <c r="S905">
        <v>6394</v>
      </c>
      <c r="T905">
        <v>0.01</v>
      </c>
      <c r="U905">
        <v>63.940000000000005</v>
      </c>
      <c r="V905">
        <v>6330.06</v>
      </c>
      <c r="W905">
        <v>134</v>
      </c>
      <c r="X905">
        <v>6464.06</v>
      </c>
    </row>
    <row r="906" spans="1:24" x14ac:dyDescent="0.25">
      <c r="A906" t="s">
        <v>1827</v>
      </c>
      <c r="B906" t="s">
        <v>273</v>
      </c>
      <c r="C906" t="s">
        <v>158</v>
      </c>
      <c r="D906" t="s">
        <v>1882</v>
      </c>
      <c r="E906">
        <v>44797</v>
      </c>
      <c r="F906" t="s">
        <v>1882</v>
      </c>
      <c r="G906" t="s">
        <v>39</v>
      </c>
      <c r="H906" t="s">
        <v>1885</v>
      </c>
      <c r="I906" t="s">
        <v>26</v>
      </c>
      <c r="J906" t="s">
        <v>226</v>
      </c>
      <c r="K906" t="s">
        <v>28</v>
      </c>
      <c r="L906" t="s">
        <v>22</v>
      </c>
      <c r="M906" t="s">
        <v>23</v>
      </c>
      <c r="N906">
        <v>42607</v>
      </c>
      <c r="O906">
        <v>1685.0000000000002</v>
      </c>
      <c r="P906">
        <v>2718</v>
      </c>
      <c r="Q906">
        <v>1032.9999999999998</v>
      </c>
      <c r="R906">
        <v>50</v>
      </c>
      <c r="S906">
        <v>135900</v>
      </c>
      <c r="T906">
        <v>0.02</v>
      </c>
      <c r="U906">
        <v>2718</v>
      </c>
      <c r="V906">
        <v>133182</v>
      </c>
      <c r="W906">
        <v>823</v>
      </c>
      <c r="X906">
        <v>134005</v>
      </c>
    </row>
    <row r="907" spans="1:24" x14ac:dyDescent="0.25">
      <c r="A907" t="s">
        <v>1669</v>
      </c>
      <c r="B907" t="s">
        <v>444</v>
      </c>
      <c r="C907" t="s">
        <v>1839</v>
      </c>
      <c r="D907" t="s">
        <v>1834</v>
      </c>
      <c r="E907">
        <v>44800</v>
      </c>
      <c r="F907" t="s">
        <v>1899</v>
      </c>
      <c r="G907" t="s">
        <v>39</v>
      </c>
      <c r="H907" t="s">
        <v>1890</v>
      </c>
      <c r="I907" t="s">
        <v>35</v>
      </c>
      <c r="J907" t="s">
        <v>68</v>
      </c>
      <c r="K907" t="s">
        <v>28</v>
      </c>
      <c r="L907" t="s">
        <v>45</v>
      </c>
      <c r="M907" t="s">
        <v>69</v>
      </c>
      <c r="N907">
        <v>42610</v>
      </c>
      <c r="O907">
        <v>519</v>
      </c>
      <c r="P907">
        <v>1298</v>
      </c>
      <c r="Q907">
        <v>779</v>
      </c>
      <c r="R907">
        <v>42</v>
      </c>
      <c r="S907">
        <v>54516</v>
      </c>
      <c r="T907">
        <v>0.05</v>
      </c>
      <c r="U907">
        <v>2725.8</v>
      </c>
      <c r="V907">
        <v>51790.2</v>
      </c>
      <c r="W907">
        <v>314</v>
      </c>
      <c r="X907">
        <v>52104.2</v>
      </c>
    </row>
    <row r="908" spans="1:24" x14ac:dyDescent="0.25">
      <c r="A908" t="s">
        <v>1670</v>
      </c>
      <c r="B908" t="s">
        <v>263</v>
      </c>
      <c r="C908" t="s">
        <v>110</v>
      </c>
      <c r="D908" t="s">
        <v>1834</v>
      </c>
      <c r="E908">
        <v>44804</v>
      </c>
      <c r="F908" t="s">
        <v>1899</v>
      </c>
      <c r="G908" t="s">
        <v>25</v>
      </c>
      <c r="H908" t="s">
        <v>1896</v>
      </c>
      <c r="I908" t="s">
        <v>51</v>
      </c>
      <c r="J908" t="s">
        <v>264</v>
      </c>
      <c r="K908" t="s">
        <v>28</v>
      </c>
      <c r="L908" t="s">
        <v>29</v>
      </c>
      <c r="M908" t="s">
        <v>23</v>
      </c>
      <c r="N908">
        <v>42615</v>
      </c>
      <c r="O908">
        <v>332</v>
      </c>
      <c r="P908">
        <v>518</v>
      </c>
      <c r="Q908">
        <v>186</v>
      </c>
      <c r="R908">
        <v>32</v>
      </c>
      <c r="S908">
        <v>16576</v>
      </c>
      <c r="T908">
        <v>0.06</v>
      </c>
      <c r="U908">
        <v>994.56</v>
      </c>
      <c r="V908">
        <v>15581.44</v>
      </c>
      <c r="W908">
        <v>204</v>
      </c>
      <c r="X908">
        <v>15785.44</v>
      </c>
    </row>
    <row r="909" spans="1:24" x14ac:dyDescent="0.25">
      <c r="A909" t="s">
        <v>1671</v>
      </c>
      <c r="B909" t="s">
        <v>262</v>
      </c>
      <c r="C909" t="s">
        <v>1930</v>
      </c>
      <c r="D909" t="s">
        <v>1834</v>
      </c>
      <c r="E909">
        <v>44807</v>
      </c>
      <c r="F909" t="s">
        <v>1899</v>
      </c>
      <c r="G909" t="s">
        <v>39</v>
      </c>
      <c r="H909" t="s">
        <v>1896</v>
      </c>
      <c r="I909" t="s">
        <v>40</v>
      </c>
      <c r="J909" t="s">
        <v>99</v>
      </c>
      <c r="K909" t="s">
        <v>21</v>
      </c>
      <c r="L909" t="s">
        <v>22</v>
      </c>
      <c r="M909" t="s">
        <v>23</v>
      </c>
      <c r="N909">
        <v>42618</v>
      </c>
      <c r="O909">
        <v>1007</v>
      </c>
      <c r="P909">
        <v>1598</v>
      </c>
      <c r="Q909">
        <v>591</v>
      </c>
      <c r="R909">
        <v>30</v>
      </c>
      <c r="S909">
        <v>47940</v>
      </c>
      <c r="T909">
        <v>0.08</v>
      </c>
      <c r="U909">
        <v>3835.2000000000003</v>
      </c>
      <c r="V909">
        <v>44104.800000000003</v>
      </c>
      <c r="W909">
        <v>400</v>
      </c>
      <c r="X909">
        <v>44504.800000000003</v>
      </c>
    </row>
    <row r="910" spans="1:24" x14ac:dyDescent="0.25">
      <c r="A910" t="s">
        <v>1672</v>
      </c>
      <c r="B910" t="s">
        <v>478</v>
      </c>
      <c r="C910" t="s">
        <v>200</v>
      </c>
      <c r="D910" t="s">
        <v>1834</v>
      </c>
      <c r="E910">
        <v>44808</v>
      </c>
      <c r="F910" t="s">
        <v>1899</v>
      </c>
      <c r="G910" t="s">
        <v>34</v>
      </c>
      <c r="H910" t="s">
        <v>1895</v>
      </c>
      <c r="I910" t="s">
        <v>26</v>
      </c>
      <c r="J910" t="s">
        <v>183</v>
      </c>
      <c r="K910" t="s">
        <v>28</v>
      </c>
      <c r="L910" t="s">
        <v>22</v>
      </c>
      <c r="M910" t="s">
        <v>23</v>
      </c>
      <c r="N910">
        <v>42620</v>
      </c>
      <c r="O910">
        <v>384</v>
      </c>
      <c r="P910">
        <v>630</v>
      </c>
      <c r="Q910">
        <v>246</v>
      </c>
      <c r="R910">
        <v>40</v>
      </c>
      <c r="S910">
        <v>25200</v>
      </c>
      <c r="T910">
        <v>0.04</v>
      </c>
      <c r="U910">
        <v>1008</v>
      </c>
      <c r="V910">
        <v>24192</v>
      </c>
      <c r="W910">
        <v>50</v>
      </c>
      <c r="X910">
        <v>24242</v>
      </c>
    </row>
    <row r="911" spans="1:24" x14ac:dyDescent="0.25">
      <c r="A911" t="s">
        <v>1673</v>
      </c>
      <c r="B911" t="s">
        <v>261</v>
      </c>
      <c r="C911" t="s">
        <v>1907</v>
      </c>
      <c r="D911" t="s">
        <v>1834</v>
      </c>
      <c r="E911">
        <v>44809</v>
      </c>
      <c r="F911" t="s">
        <v>1899</v>
      </c>
      <c r="G911" t="s">
        <v>25</v>
      </c>
      <c r="H911" t="s">
        <v>1895</v>
      </c>
      <c r="I911" t="s">
        <v>26</v>
      </c>
      <c r="J911" t="s">
        <v>229</v>
      </c>
      <c r="K911" t="s">
        <v>28</v>
      </c>
      <c r="L911" t="s">
        <v>29</v>
      </c>
      <c r="M911" t="s">
        <v>23</v>
      </c>
      <c r="N911">
        <v>42620</v>
      </c>
      <c r="O911">
        <v>231</v>
      </c>
      <c r="P911">
        <v>378</v>
      </c>
      <c r="Q911">
        <v>147</v>
      </c>
      <c r="R911">
        <v>38</v>
      </c>
      <c r="S911">
        <v>14364</v>
      </c>
      <c r="T911">
        <v>0.03</v>
      </c>
      <c r="U911">
        <v>430.91999999999996</v>
      </c>
      <c r="V911">
        <v>13933.08</v>
      </c>
      <c r="W911">
        <v>71</v>
      </c>
      <c r="X911">
        <v>14004.08</v>
      </c>
    </row>
    <row r="912" spans="1:24" x14ac:dyDescent="0.25">
      <c r="A912" t="s">
        <v>1674</v>
      </c>
      <c r="B912" t="s">
        <v>258</v>
      </c>
      <c r="C912" t="s">
        <v>1846</v>
      </c>
      <c r="D912" t="s">
        <v>1834</v>
      </c>
      <c r="E912">
        <v>44810</v>
      </c>
      <c r="F912" t="s">
        <v>1899</v>
      </c>
      <c r="G912" t="s">
        <v>18</v>
      </c>
      <c r="H912" t="s">
        <v>1892</v>
      </c>
      <c r="I912" t="s">
        <v>26</v>
      </c>
      <c r="J912" t="s">
        <v>143</v>
      </c>
      <c r="K912" t="s">
        <v>21</v>
      </c>
      <c r="L912" t="s">
        <v>22</v>
      </c>
      <c r="M912" t="s">
        <v>69</v>
      </c>
      <c r="N912">
        <v>42621</v>
      </c>
      <c r="O912">
        <v>6240</v>
      </c>
      <c r="P912">
        <v>15599</v>
      </c>
      <c r="Q912">
        <v>9359</v>
      </c>
      <c r="R912">
        <v>22</v>
      </c>
      <c r="S912">
        <v>343178</v>
      </c>
      <c r="T912">
        <v>0.02</v>
      </c>
      <c r="U912">
        <v>6863.56</v>
      </c>
      <c r="V912">
        <v>336314.44</v>
      </c>
      <c r="W912">
        <v>808</v>
      </c>
      <c r="X912">
        <v>337122.44</v>
      </c>
    </row>
    <row r="913" spans="1:24" x14ac:dyDescent="0.25">
      <c r="A913" t="s">
        <v>1828</v>
      </c>
      <c r="B913" t="s">
        <v>259</v>
      </c>
      <c r="C913" t="s">
        <v>1838</v>
      </c>
      <c r="D913" t="s">
        <v>1834</v>
      </c>
      <c r="E913">
        <v>44810</v>
      </c>
      <c r="F913" t="s">
        <v>1899</v>
      </c>
      <c r="G913" t="s">
        <v>34</v>
      </c>
      <c r="H913" t="s">
        <v>1892</v>
      </c>
      <c r="I913" t="s">
        <v>35</v>
      </c>
      <c r="J913" t="s">
        <v>260</v>
      </c>
      <c r="K913" t="s">
        <v>28</v>
      </c>
      <c r="L913" t="s">
        <v>29</v>
      </c>
      <c r="M913" t="s">
        <v>23</v>
      </c>
      <c r="N913">
        <v>42621</v>
      </c>
      <c r="O913">
        <v>192</v>
      </c>
      <c r="P913">
        <v>326</v>
      </c>
      <c r="Q913">
        <v>134</v>
      </c>
      <c r="R913">
        <v>38</v>
      </c>
      <c r="S913">
        <v>12388</v>
      </c>
      <c r="T913">
        <v>0.02</v>
      </c>
      <c r="U913">
        <v>247.76000000000002</v>
      </c>
      <c r="V913">
        <v>12140.24</v>
      </c>
      <c r="W913">
        <v>186</v>
      </c>
      <c r="X913">
        <v>12326.24</v>
      </c>
    </row>
    <row r="914" spans="1:24" x14ac:dyDescent="0.25">
      <c r="A914" t="s">
        <v>1675</v>
      </c>
      <c r="B914" t="s">
        <v>256</v>
      </c>
      <c r="C914" t="s">
        <v>1838</v>
      </c>
      <c r="D914" t="s">
        <v>1834</v>
      </c>
      <c r="E914">
        <v>44817</v>
      </c>
      <c r="F914" t="s">
        <v>1899</v>
      </c>
      <c r="G914" t="s">
        <v>34</v>
      </c>
      <c r="H914" t="s">
        <v>1892</v>
      </c>
      <c r="I914" t="s">
        <v>19</v>
      </c>
      <c r="J914" t="s">
        <v>257</v>
      </c>
      <c r="K914" t="s">
        <v>28</v>
      </c>
      <c r="L914" t="s">
        <v>22</v>
      </c>
      <c r="M914" t="s">
        <v>69</v>
      </c>
      <c r="N914">
        <v>42633</v>
      </c>
      <c r="O914">
        <v>403</v>
      </c>
      <c r="P914">
        <v>938.00000000000011</v>
      </c>
      <c r="Q914">
        <v>535.00000000000011</v>
      </c>
      <c r="R914">
        <v>46</v>
      </c>
      <c r="S914">
        <v>43148.000000000007</v>
      </c>
      <c r="T914">
        <v>0.09</v>
      </c>
      <c r="U914">
        <v>3883.3200000000006</v>
      </c>
      <c r="V914">
        <v>39264.680000000008</v>
      </c>
      <c r="W914">
        <v>728</v>
      </c>
      <c r="X914">
        <v>39992.680000000008</v>
      </c>
    </row>
    <row r="915" spans="1:24" x14ac:dyDescent="0.25">
      <c r="A915" t="s">
        <v>1676</v>
      </c>
      <c r="B915" t="s">
        <v>254</v>
      </c>
      <c r="C915" t="s">
        <v>206</v>
      </c>
      <c r="D915" t="s">
        <v>1882</v>
      </c>
      <c r="E915">
        <v>44818</v>
      </c>
      <c r="F915" t="s">
        <v>1882</v>
      </c>
      <c r="G915" t="s">
        <v>18</v>
      </c>
      <c r="H915" t="s">
        <v>1885</v>
      </c>
      <c r="I915" t="s">
        <v>35</v>
      </c>
      <c r="J915" t="s">
        <v>255</v>
      </c>
      <c r="K915" t="s">
        <v>28</v>
      </c>
      <c r="L915" t="s">
        <v>29</v>
      </c>
      <c r="M915" t="s">
        <v>23</v>
      </c>
      <c r="N915">
        <v>42629</v>
      </c>
      <c r="O915">
        <v>176</v>
      </c>
      <c r="P915">
        <v>294</v>
      </c>
      <c r="Q915">
        <v>118</v>
      </c>
      <c r="R915">
        <v>26</v>
      </c>
      <c r="S915">
        <v>7644</v>
      </c>
      <c r="T915">
        <v>0.03</v>
      </c>
      <c r="U915">
        <v>229.32</v>
      </c>
      <c r="V915">
        <v>7414.68</v>
      </c>
      <c r="W915">
        <v>81</v>
      </c>
      <c r="X915">
        <v>7495.68</v>
      </c>
    </row>
    <row r="916" spans="1:24" x14ac:dyDescent="0.25">
      <c r="A916" t="s">
        <v>1677</v>
      </c>
      <c r="B916" t="s">
        <v>252</v>
      </c>
      <c r="C916" t="s">
        <v>78</v>
      </c>
      <c r="D916" t="s">
        <v>1834</v>
      </c>
      <c r="E916">
        <v>44819</v>
      </c>
      <c r="F916" t="s">
        <v>1899</v>
      </c>
      <c r="G916" t="s">
        <v>34</v>
      </c>
      <c r="H916" t="s">
        <v>1893</v>
      </c>
      <c r="I916" t="s">
        <v>35</v>
      </c>
      <c r="J916" t="s">
        <v>253</v>
      </c>
      <c r="K916" t="s">
        <v>21</v>
      </c>
      <c r="L916" t="s">
        <v>48</v>
      </c>
      <c r="M916" t="s">
        <v>49</v>
      </c>
      <c r="N916">
        <v>42629</v>
      </c>
      <c r="O916">
        <v>21961</v>
      </c>
      <c r="P916">
        <v>53564</v>
      </c>
      <c r="Q916">
        <v>31603</v>
      </c>
      <c r="R916">
        <v>44</v>
      </c>
      <c r="S916">
        <v>2356816</v>
      </c>
      <c r="T916">
        <v>0.03</v>
      </c>
      <c r="U916">
        <v>70704.479999999996</v>
      </c>
      <c r="V916">
        <v>2286111.52</v>
      </c>
      <c r="W916">
        <v>1470</v>
      </c>
      <c r="X916">
        <v>2287581.52</v>
      </c>
    </row>
    <row r="917" spans="1:24" x14ac:dyDescent="0.25">
      <c r="A917" t="s">
        <v>1678</v>
      </c>
      <c r="B917" t="s">
        <v>251</v>
      </c>
      <c r="C917" t="s">
        <v>87</v>
      </c>
      <c r="D917" t="s">
        <v>1834</v>
      </c>
      <c r="E917">
        <v>44821</v>
      </c>
      <c r="F917" t="s">
        <v>1899</v>
      </c>
      <c r="G917" t="s">
        <v>18</v>
      </c>
      <c r="H917" t="s">
        <v>1892</v>
      </c>
      <c r="I917" t="s">
        <v>19</v>
      </c>
      <c r="J917" t="s">
        <v>20</v>
      </c>
      <c r="K917" t="s">
        <v>21</v>
      </c>
      <c r="L917" t="s">
        <v>22</v>
      </c>
      <c r="M917" t="s">
        <v>23</v>
      </c>
      <c r="N917">
        <v>42632</v>
      </c>
      <c r="O917">
        <v>639</v>
      </c>
      <c r="P917">
        <v>1998</v>
      </c>
      <c r="Q917">
        <v>1359</v>
      </c>
      <c r="R917">
        <v>44</v>
      </c>
      <c r="S917">
        <v>87912</v>
      </c>
      <c r="T917">
        <v>0.03</v>
      </c>
      <c r="U917">
        <v>2637.36</v>
      </c>
      <c r="V917">
        <v>85274.64</v>
      </c>
      <c r="W917">
        <v>400</v>
      </c>
      <c r="X917">
        <v>85674.64</v>
      </c>
    </row>
    <row r="918" spans="1:24" x14ac:dyDescent="0.25">
      <c r="A918" t="s">
        <v>1679</v>
      </c>
      <c r="B918" t="s">
        <v>248</v>
      </c>
      <c r="C918" t="s">
        <v>1845</v>
      </c>
      <c r="D918" t="s">
        <v>1834</v>
      </c>
      <c r="E918">
        <v>44822</v>
      </c>
      <c r="F918" t="s">
        <v>1899</v>
      </c>
      <c r="G918" t="s">
        <v>25</v>
      </c>
      <c r="H918" t="s">
        <v>1891</v>
      </c>
      <c r="I918" t="s">
        <v>19</v>
      </c>
      <c r="J918" t="s">
        <v>249</v>
      </c>
      <c r="K918" t="s">
        <v>28</v>
      </c>
      <c r="L918" t="s">
        <v>22</v>
      </c>
      <c r="M918" t="s">
        <v>23</v>
      </c>
      <c r="N918">
        <v>42631</v>
      </c>
      <c r="O918">
        <v>314</v>
      </c>
      <c r="P918">
        <v>491</v>
      </c>
      <c r="Q918">
        <v>177</v>
      </c>
      <c r="R918">
        <v>13</v>
      </c>
      <c r="S918">
        <v>6383</v>
      </c>
      <c r="T918">
        <v>0.01</v>
      </c>
      <c r="U918">
        <v>63.83</v>
      </c>
      <c r="V918">
        <v>6319.17</v>
      </c>
      <c r="W918">
        <v>50</v>
      </c>
      <c r="X918">
        <v>6369.17</v>
      </c>
    </row>
    <row r="919" spans="1:24" x14ac:dyDescent="0.25">
      <c r="A919" t="s">
        <v>852</v>
      </c>
      <c r="B919" t="s">
        <v>109</v>
      </c>
      <c r="C919" t="s">
        <v>110</v>
      </c>
      <c r="D919" t="s">
        <v>1834</v>
      </c>
      <c r="E919">
        <v>44822</v>
      </c>
      <c r="F919" t="s">
        <v>1899</v>
      </c>
      <c r="G919" t="s">
        <v>34</v>
      </c>
      <c r="H919" t="s">
        <v>1896</v>
      </c>
      <c r="I919" t="s">
        <v>26</v>
      </c>
      <c r="J919" t="s">
        <v>250</v>
      </c>
      <c r="K919" t="s">
        <v>28</v>
      </c>
      <c r="L919" t="s">
        <v>22</v>
      </c>
      <c r="M919" t="s">
        <v>23</v>
      </c>
      <c r="N919">
        <v>42633</v>
      </c>
      <c r="O919">
        <v>533</v>
      </c>
      <c r="P919">
        <v>860</v>
      </c>
      <c r="Q919">
        <v>327</v>
      </c>
      <c r="R919">
        <v>2</v>
      </c>
      <c r="S919">
        <v>1720</v>
      </c>
      <c r="T919">
        <v>0.03</v>
      </c>
      <c r="U919">
        <v>51.6</v>
      </c>
      <c r="V919">
        <v>1668.4</v>
      </c>
      <c r="W919">
        <v>619</v>
      </c>
      <c r="X919">
        <v>2287.4</v>
      </c>
    </row>
    <row r="920" spans="1:24" x14ac:dyDescent="0.25">
      <c r="A920" t="s">
        <v>853</v>
      </c>
      <c r="B920" t="s">
        <v>109</v>
      </c>
      <c r="C920" t="s">
        <v>110</v>
      </c>
      <c r="D920" t="s">
        <v>1834</v>
      </c>
      <c r="E920">
        <v>44822</v>
      </c>
      <c r="F920" t="s">
        <v>1899</v>
      </c>
      <c r="G920" t="s">
        <v>34</v>
      </c>
      <c r="H920" t="s">
        <v>1896</v>
      </c>
      <c r="I920" t="s">
        <v>26</v>
      </c>
      <c r="J920" t="s">
        <v>1923</v>
      </c>
      <c r="K920" t="s">
        <v>28</v>
      </c>
      <c r="L920" t="s">
        <v>22</v>
      </c>
      <c r="M920" t="s">
        <v>23</v>
      </c>
      <c r="N920">
        <v>42632</v>
      </c>
      <c r="O920">
        <v>6773</v>
      </c>
      <c r="P920">
        <v>16520</v>
      </c>
      <c r="Q920">
        <v>9747</v>
      </c>
      <c r="R920">
        <v>10</v>
      </c>
      <c r="S920">
        <v>165200</v>
      </c>
      <c r="T920">
        <v>0.08</v>
      </c>
      <c r="U920">
        <v>13216</v>
      </c>
      <c r="V920">
        <v>151984</v>
      </c>
      <c r="W920">
        <v>1998.9999999999998</v>
      </c>
      <c r="X920">
        <v>153983</v>
      </c>
    </row>
    <row r="921" spans="1:24" x14ac:dyDescent="0.25">
      <c r="A921" t="s">
        <v>1680</v>
      </c>
      <c r="B921" t="s">
        <v>244</v>
      </c>
      <c r="C921" t="s">
        <v>1867</v>
      </c>
      <c r="D921" t="s">
        <v>1882</v>
      </c>
      <c r="E921">
        <v>44824</v>
      </c>
      <c r="F921" t="s">
        <v>1882</v>
      </c>
      <c r="G921" t="s">
        <v>34</v>
      </c>
      <c r="H921" t="s">
        <v>1886</v>
      </c>
      <c r="I921" t="s">
        <v>19</v>
      </c>
      <c r="J921" t="s">
        <v>245</v>
      </c>
      <c r="K921" t="s">
        <v>28</v>
      </c>
      <c r="L921" t="s">
        <v>45</v>
      </c>
      <c r="M921" t="s">
        <v>23</v>
      </c>
      <c r="N921">
        <v>42633</v>
      </c>
      <c r="O921">
        <v>479</v>
      </c>
      <c r="P921">
        <v>1197</v>
      </c>
      <c r="Q921">
        <v>718</v>
      </c>
      <c r="R921">
        <v>38</v>
      </c>
      <c r="S921">
        <v>45486</v>
      </c>
      <c r="T921">
        <v>0.02</v>
      </c>
      <c r="U921">
        <v>909.72</v>
      </c>
      <c r="V921">
        <v>44576.28</v>
      </c>
      <c r="W921">
        <v>581</v>
      </c>
      <c r="X921">
        <v>45157.279999999999</v>
      </c>
    </row>
    <row r="922" spans="1:24" x14ac:dyDescent="0.25">
      <c r="A922" t="s">
        <v>1681</v>
      </c>
      <c r="B922" t="s">
        <v>246</v>
      </c>
      <c r="C922" t="s">
        <v>1916</v>
      </c>
      <c r="D922" t="s">
        <v>1834</v>
      </c>
      <c r="E922">
        <v>44824</v>
      </c>
      <c r="F922" t="s">
        <v>1899</v>
      </c>
      <c r="G922" t="s">
        <v>25</v>
      </c>
      <c r="H922" t="s">
        <v>1888</v>
      </c>
      <c r="I922" t="s">
        <v>19</v>
      </c>
      <c r="J922" t="s">
        <v>247</v>
      </c>
      <c r="K922" t="s">
        <v>28</v>
      </c>
      <c r="L922" t="s">
        <v>29</v>
      </c>
      <c r="M922" t="s">
        <v>23</v>
      </c>
      <c r="N922">
        <v>42633</v>
      </c>
      <c r="O922">
        <v>348</v>
      </c>
      <c r="P922">
        <v>543</v>
      </c>
      <c r="Q922">
        <v>195</v>
      </c>
      <c r="R922">
        <v>12</v>
      </c>
      <c r="S922">
        <v>6516</v>
      </c>
      <c r="T922">
        <v>0.01</v>
      </c>
      <c r="U922">
        <v>65.16</v>
      </c>
      <c r="V922">
        <v>6450.84</v>
      </c>
      <c r="W922">
        <v>95</v>
      </c>
      <c r="X922">
        <v>6545.84</v>
      </c>
    </row>
    <row r="923" spans="1:24" x14ac:dyDescent="0.25">
      <c r="A923" t="s">
        <v>1682</v>
      </c>
      <c r="B923" t="s">
        <v>169</v>
      </c>
      <c r="C923" t="s">
        <v>1928</v>
      </c>
      <c r="D923" t="s">
        <v>1834</v>
      </c>
      <c r="E923">
        <v>44825</v>
      </c>
      <c r="F923" t="s">
        <v>1899</v>
      </c>
      <c r="G923" t="s">
        <v>39</v>
      </c>
      <c r="H923" t="s">
        <v>1887</v>
      </c>
      <c r="I923" t="s">
        <v>26</v>
      </c>
      <c r="J923" t="s">
        <v>104</v>
      </c>
      <c r="K923" t="s">
        <v>28</v>
      </c>
      <c r="L923" t="s">
        <v>22</v>
      </c>
      <c r="M923" t="s">
        <v>23</v>
      </c>
      <c r="N923">
        <v>42634</v>
      </c>
      <c r="O923">
        <v>245.00000000000003</v>
      </c>
      <c r="P923">
        <v>389</v>
      </c>
      <c r="Q923">
        <v>143.99999999999997</v>
      </c>
      <c r="R923">
        <v>50</v>
      </c>
      <c r="S923">
        <v>19450</v>
      </c>
      <c r="T923">
        <v>0.08</v>
      </c>
      <c r="U923">
        <v>1556</v>
      </c>
      <c r="V923">
        <v>17894</v>
      </c>
      <c r="W923">
        <v>701</v>
      </c>
      <c r="X923">
        <v>18595</v>
      </c>
    </row>
    <row r="924" spans="1:24" x14ac:dyDescent="0.25">
      <c r="A924" t="s">
        <v>1683</v>
      </c>
      <c r="B924" t="s">
        <v>243</v>
      </c>
      <c r="C924" t="s">
        <v>54</v>
      </c>
      <c r="D924" t="s">
        <v>1882</v>
      </c>
      <c r="E924">
        <v>44826</v>
      </c>
      <c r="F924" t="s">
        <v>1882</v>
      </c>
      <c r="G924" t="s">
        <v>34</v>
      </c>
      <c r="H924" t="s">
        <v>1886</v>
      </c>
      <c r="I924" t="s">
        <v>26</v>
      </c>
      <c r="J924" t="s">
        <v>114</v>
      </c>
      <c r="K924" t="s">
        <v>28</v>
      </c>
      <c r="L924" t="s">
        <v>29</v>
      </c>
      <c r="M924" t="s">
        <v>23</v>
      </c>
      <c r="N924">
        <v>42636</v>
      </c>
      <c r="O924">
        <v>252</v>
      </c>
      <c r="P924">
        <v>400</v>
      </c>
      <c r="Q924">
        <v>148</v>
      </c>
      <c r="R924">
        <v>22</v>
      </c>
      <c r="S924">
        <v>8800</v>
      </c>
      <c r="T924">
        <v>0.09</v>
      </c>
      <c r="U924">
        <v>792</v>
      </c>
      <c r="V924">
        <v>8008</v>
      </c>
      <c r="W924">
        <v>130</v>
      </c>
      <c r="X924">
        <v>8138</v>
      </c>
    </row>
    <row r="925" spans="1:24" x14ac:dyDescent="0.25">
      <c r="A925" t="s">
        <v>1684</v>
      </c>
      <c r="B925" t="s">
        <v>242</v>
      </c>
      <c r="C925" t="s">
        <v>1842</v>
      </c>
      <c r="D925" t="s">
        <v>1834</v>
      </c>
      <c r="E925">
        <v>44827</v>
      </c>
      <c r="F925" t="s">
        <v>1899</v>
      </c>
      <c r="G925" t="s">
        <v>34</v>
      </c>
      <c r="H925" t="s">
        <v>1893</v>
      </c>
      <c r="I925" t="s">
        <v>26</v>
      </c>
      <c r="J925" t="s">
        <v>148</v>
      </c>
      <c r="K925" t="s">
        <v>28</v>
      </c>
      <c r="L925" t="s">
        <v>22</v>
      </c>
      <c r="M925" t="s">
        <v>23</v>
      </c>
      <c r="N925">
        <v>42639</v>
      </c>
      <c r="O925">
        <v>340</v>
      </c>
      <c r="P925">
        <v>540</v>
      </c>
      <c r="Q925">
        <v>200</v>
      </c>
      <c r="R925">
        <v>38</v>
      </c>
      <c r="S925">
        <v>20520</v>
      </c>
      <c r="T925">
        <v>0.03</v>
      </c>
      <c r="U925">
        <v>615.6</v>
      </c>
      <c r="V925">
        <v>19904.400000000001</v>
      </c>
      <c r="W925">
        <v>778</v>
      </c>
      <c r="X925">
        <v>20682.400000000001</v>
      </c>
    </row>
    <row r="926" spans="1:24" x14ac:dyDescent="0.25">
      <c r="A926" t="s">
        <v>1685</v>
      </c>
      <c r="B926" t="s">
        <v>241</v>
      </c>
      <c r="C926" t="s">
        <v>1798</v>
      </c>
      <c r="D926" t="s">
        <v>1856</v>
      </c>
      <c r="E926">
        <v>44829</v>
      </c>
      <c r="F926" t="s">
        <v>1856</v>
      </c>
      <c r="G926" t="s">
        <v>39</v>
      </c>
      <c r="H926" t="s">
        <v>1892</v>
      </c>
      <c r="I926" t="s">
        <v>51</v>
      </c>
      <c r="J926" t="s">
        <v>202</v>
      </c>
      <c r="K926" t="s">
        <v>28</v>
      </c>
      <c r="L926" t="s">
        <v>22</v>
      </c>
      <c r="M926" t="s">
        <v>23</v>
      </c>
      <c r="N926">
        <v>42639</v>
      </c>
      <c r="O926">
        <v>446</v>
      </c>
      <c r="P926">
        <v>1089</v>
      </c>
      <c r="Q926">
        <v>643</v>
      </c>
      <c r="R926">
        <v>19</v>
      </c>
      <c r="S926">
        <v>20691</v>
      </c>
      <c r="T926">
        <v>7.0000000000000007E-2</v>
      </c>
      <c r="U926">
        <v>1448.3700000000001</v>
      </c>
      <c r="V926">
        <v>19242.63</v>
      </c>
      <c r="W926">
        <v>450</v>
      </c>
      <c r="X926">
        <v>19692.63</v>
      </c>
    </row>
    <row r="927" spans="1:24" x14ac:dyDescent="0.25">
      <c r="A927" t="s">
        <v>854</v>
      </c>
      <c r="B927" t="s">
        <v>111</v>
      </c>
      <c r="C927" t="s">
        <v>1792</v>
      </c>
      <c r="D927" t="s">
        <v>1856</v>
      </c>
      <c r="E927">
        <v>44830</v>
      </c>
      <c r="F927" t="s">
        <v>1856</v>
      </c>
      <c r="G927" t="s">
        <v>34</v>
      </c>
      <c r="H927" t="s">
        <v>1892</v>
      </c>
      <c r="I927" t="s">
        <v>26</v>
      </c>
      <c r="J927" t="s">
        <v>237</v>
      </c>
      <c r="K927" t="s">
        <v>28</v>
      </c>
      <c r="L927" t="s">
        <v>22</v>
      </c>
      <c r="M927" t="s">
        <v>23</v>
      </c>
      <c r="N927">
        <v>42641</v>
      </c>
      <c r="O927">
        <v>1388</v>
      </c>
      <c r="P927">
        <v>2238</v>
      </c>
      <c r="Q927">
        <v>850</v>
      </c>
      <c r="R927">
        <v>34</v>
      </c>
      <c r="S927">
        <v>76092</v>
      </c>
      <c r="T927">
        <v>7.0000000000000007E-2</v>
      </c>
      <c r="U927">
        <v>5326.4400000000005</v>
      </c>
      <c r="V927">
        <v>70765.56</v>
      </c>
      <c r="W927">
        <v>1510</v>
      </c>
      <c r="X927">
        <v>72275.56</v>
      </c>
    </row>
    <row r="928" spans="1:24" x14ac:dyDescent="0.25">
      <c r="A928" t="s">
        <v>855</v>
      </c>
      <c r="B928" t="s">
        <v>111</v>
      </c>
      <c r="C928" t="s">
        <v>1793</v>
      </c>
      <c r="D928" t="s">
        <v>1856</v>
      </c>
      <c r="E928">
        <v>44830</v>
      </c>
      <c r="F928" t="s">
        <v>1856</v>
      </c>
      <c r="G928" t="s">
        <v>34</v>
      </c>
      <c r="H928" t="s">
        <v>1892</v>
      </c>
      <c r="I928" t="s">
        <v>26</v>
      </c>
      <c r="J928" t="s">
        <v>240</v>
      </c>
      <c r="K928" t="s">
        <v>21</v>
      </c>
      <c r="L928" t="s">
        <v>22</v>
      </c>
      <c r="M928" t="s">
        <v>69</v>
      </c>
      <c r="N928">
        <v>42640</v>
      </c>
      <c r="O928">
        <v>1470</v>
      </c>
      <c r="P928">
        <v>2999</v>
      </c>
      <c r="Q928">
        <v>1529</v>
      </c>
      <c r="R928">
        <v>36</v>
      </c>
      <c r="S928">
        <v>107964</v>
      </c>
      <c r="T928">
        <v>0.03</v>
      </c>
      <c r="U928">
        <v>3238.92</v>
      </c>
      <c r="V928">
        <v>104725.08</v>
      </c>
      <c r="W928">
        <v>550</v>
      </c>
      <c r="X928">
        <v>105275.08</v>
      </c>
    </row>
    <row r="929" spans="1:24" x14ac:dyDescent="0.25">
      <c r="A929" t="s">
        <v>1686</v>
      </c>
      <c r="B929" t="s">
        <v>238</v>
      </c>
      <c r="C929" t="s">
        <v>1900</v>
      </c>
      <c r="D929" t="s">
        <v>1882</v>
      </c>
      <c r="E929">
        <v>44830</v>
      </c>
      <c r="F929" t="s">
        <v>1882</v>
      </c>
      <c r="G929" t="s">
        <v>39</v>
      </c>
      <c r="H929" t="s">
        <v>1886</v>
      </c>
      <c r="I929" t="s">
        <v>19</v>
      </c>
      <c r="J929" t="s">
        <v>239</v>
      </c>
      <c r="K929" t="s">
        <v>28</v>
      </c>
      <c r="L929" t="s">
        <v>22</v>
      </c>
      <c r="M929" t="s">
        <v>23</v>
      </c>
      <c r="N929">
        <v>42648</v>
      </c>
      <c r="O929">
        <v>2197</v>
      </c>
      <c r="P929">
        <v>3544</v>
      </c>
      <c r="Q929">
        <v>1347</v>
      </c>
      <c r="R929">
        <v>44</v>
      </c>
      <c r="S929">
        <v>155936</v>
      </c>
      <c r="T929">
        <v>0.01</v>
      </c>
      <c r="U929">
        <v>1559.3600000000001</v>
      </c>
      <c r="V929">
        <v>154376.64000000001</v>
      </c>
      <c r="W929">
        <v>492</v>
      </c>
      <c r="X929">
        <v>154868.64000000001</v>
      </c>
    </row>
    <row r="930" spans="1:24" x14ac:dyDescent="0.25">
      <c r="A930" t="s">
        <v>1687</v>
      </c>
      <c r="B930" t="s">
        <v>236</v>
      </c>
      <c r="C930" t="s">
        <v>1840</v>
      </c>
      <c r="D930" t="s">
        <v>1834</v>
      </c>
      <c r="E930">
        <v>44832</v>
      </c>
      <c r="F930" t="s">
        <v>1899</v>
      </c>
      <c r="G930" t="s">
        <v>34</v>
      </c>
      <c r="H930" t="s">
        <v>1893</v>
      </c>
      <c r="I930" t="s">
        <v>35</v>
      </c>
      <c r="J930" t="s">
        <v>72</v>
      </c>
      <c r="K930" t="s">
        <v>28</v>
      </c>
      <c r="L930" t="s">
        <v>22</v>
      </c>
      <c r="M930" t="s">
        <v>23</v>
      </c>
      <c r="N930">
        <v>42643</v>
      </c>
      <c r="O930">
        <v>1982.9999999999998</v>
      </c>
      <c r="P930">
        <v>3098</v>
      </c>
      <c r="Q930">
        <v>1115.0000000000002</v>
      </c>
      <c r="R930">
        <v>30</v>
      </c>
      <c r="S930">
        <v>92940</v>
      </c>
      <c r="T930">
        <v>0.03</v>
      </c>
      <c r="U930">
        <v>2788.2</v>
      </c>
      <c r="V930">
        <v>90151.8</v>
      </c>
      <c r="W930">
        <v>1951.0000000000002</v>
      </c>
      <c r="X930">
        <v>92102.8</v>
      </c>
    </row>
    <row r="931" spans="1:24" x14ac:dyDescent="0.25">
      <c r="A931" t="s">
        <v>1688</v>
      </c>
      <c r="B931" t="s">
        <v>235</v>
      </c>
      <c r="C931" t="s">
        <v>17</v>
      </c>
      <c r="D931" t="s">
        <v>1882</v>
      </c>
      <c r="E931">
        <v>44834</v>
      </c>
      <c r="F931" t="s">
        <v>1882</v>
      </c>
      <c r="G931" t="s">
        <v>34</v>
      </c>
      <c r="H931" t="s">
        <v>1886</v>
      </c>
      <c r="I931" t="s">
        <v>35</v>
      </c>
      <c r="J931" t="s">
        <v>63</v>
      </c>
      <c r="K931" t="s">
        <v>28</v>
      </c>
      <c r="L931" t="s">
        <v>22</v>
      </c>
      <c r="M931" t="s">
        <v>23</v>
      </c>
      <c r="N931">
        <v>42645</v>
      </c>
      <c r="O931">
        <v>459</v>
      </c>
      <c r="P931">
        <v>728</v>
      </c>
      <c r="Q931">
        <v>269</v>
      </c>
      <c r="R931">
        <v>50</v>
      </c>
      <c r="S931">
        <v>36400</v>
      </c>
      <c r="T931">
        <v>0.01</v>
      </c>
      <c r="U931">
        <v>364</v>
      </c>
      <c r="V931">
        <v>36036</v>
      </c>
      <c r="W931">
        <v>1115</v>
      </c>
      <c r="X931">
        <v>37151</v>
      </c>
    </row>
    <row r="932" spans="1:24" x14ac:dyDescent="0.25">
      <c r="A932" t="s">
        <v>1689</v>
      </c>
      <c r="B932" t="s">
        <v>233</v>
      </c>
      <c r="C932" t="s">
        <v>1916</v>
      </c>
      <c r="D932" t="s">
        <v>1834</v>
      </c>
      <c r="E932">
        <v>44835</v>
      </c>
      <c r="F932" t="s">
        <v>1899</v>
      </c>
      <c r="G932" t="s">
        <v>34</v>
      </c>
      <c r="H932" t="s">
        <v>1888</v>
      </c>
      <c r="I932" t="s">
        <v>26</v>
      </c>
      <c r="J932" t="s">
        <v>72</v>
      </c>
      <c r="K932" t="s">
        <v>28</v>
      </c>
      <c r="L932" t="s">
        <v>22</v>
      </c>
      <c r="M932" t="s">
        <v>23</v>
      </c>
      <c r="N932">
        <v>42645</v>
      </c>
      <c r="O932">
        <v>1982.9999999999998</v>
      </c>
      <c r="P932">
        <v>3098</v>
      </c>
      <c r="Q932">
        <v>1115.0000000000002</v>
      </c>
      <c r="R932">
        <v>37</v>
      </c>
      <c r="S932">
        <v>114626</v>
      </c>
      <c r="T932">
        <v>0.01</v>
      </c>
      <c r="U932">
        <v>1146.26</v>
      </c>
      <c r="V932">
        <v>113479.74</v>
      </c>
      <c r="W932">
        <v>1951.0000000000002</v>
      </c>
      <c r="X932">
        <v>115430.74</v>
      </c>
    </row>
    <row r="933" spans="1:24" x14ac:dyDescent="0.25">
      <c r="A933" t="s">
        <v>1690</v>
      </c>
      <c r="B933" t="s">
        <v>234</v>
      </c>
      <c r="C933" t="s">
        <v>80</v>
      </c>
      <c r="D933" t="s">
        <v>1834</v>
      </c>
      <c r="E933">
        <v>44835</v>
      </c>
      <c r="F933" t="s">
        <v>1899</v>
      </c>
      <c r="G933" t="s">
        <v>18</v>
      </c>
      <c r="H933" t="s">
        <v>1888</v>
      </c>
      <c r="I933" t="s">
        <v>26</v>
      </c>
      <c r="J933" t="s">
        <v>192</v>
      </c>
      <c r="K933" t="s">
        <v>28</v>
      </c>
      <c r="L933" t="s">
        <v>29</v>
      </c>
      <c r="M933" t="s">
        <v>23</v>
      </c>
      <c r="N933">
        <v>42645</v>
      </c>
      <c r="O933">
        <v>130</v>
      </c>
      <c r="P933">
        <v>288</v>
      </c>
      <c r="Q933">
        <v>158</v>
      </c>
      <c r="R933">
        <v>46</v>
      </c>
      <c r="S933">
        <v>13248</v>
      </c>
      <c r="T933">
        <v>0.05</v>
      </c>
      <c r="U933">
        <v>662.40000000000009</v>
      </c>
      <c r="V933">
        <v>12585.6</v>
      </c>
      <c r="W933">
        <v>101</v>
      </c>
      <c r="X933">
        <v>12686.6</v>
      </c>
    </row>
    <row r="934" spans="1:24" x14ac:dyDescent="0.25">
      <c r="A934" t="s">
        <v>1691</v>
      </c>
      <c r="B934" t="s">
        <v>231</v>
      </c>
      <c r="C934" t="s">
        <v>232</v>
      </c>
      <c r="D934" t="s">
        <v>1834</v>
      </c>
      <c r="E934">
        <v>44840</v>
      </c>
      <c r="F934" t="s">
        <v>1899</v>
      </c>
      <c r="G934" t="s">
        <v>39</v>
      </c>
      <c r="H934" t="s">
        <v>1890</v>
      </c>
      <c r="I934" t="s">
        <v>35</v>
      </c>
      <c r="J934" t="s">
        <v>156</v>
      </c>
      <c r="K934" t="s">
        <v>28</v>
      </c>
      <c r="L934" t="s">
        <v>22</v>
      </c>
      <c r="M934" t="s">
        <v>23</v>
      </c>
      <c r="N934">
        <v>42651</v>
      </c>
      <c r="O934">
        <v>352</v>
      </c>
      <c r="P934">
        <v>568</v>
      </c>
      <c r="Q934">
        <v>216</v>
      </c>
      <c r="R934">
        <v>23</v>
      </c>
      <c r="S934">
        <v>13064</v>
      </c>
      <c r="T934">
        <v>0.02</v>
      </c>
      <c r="U934">
        <v>261.28000000000003</v>
      </c>
      <c r="V934">
        <v>12802.72</v>
      </c>
      <c r="W934">
        <v>139</v>
      </c>
      <c r="X934">
        <v>12941.72</v>
      </c>
    </row>
    <row r="935" spans="1:24" x14ac:dyDescent="0.25">
      <c r="A935" t="s">
        <v>1692</v>
      </c>
      <c r="B935" t="s">
        <v>230</v>
      </c>
      <c r="C935" t="s">
        <v>1800</v>
      </c>
      <c r="D935" t="s">
        <v>1856</v>
      </c>
      <c r="E935">
        <v>44842</v>
      </c>
      <c r="F935" t="s">
        <v>1856</v>
      </c>
      <c r="G935" t="s">
        <v>39</v>
      </c>
      <c r="H935" t="s">
        <v>1892</v>
      </c>
      <c r="I935" t="s">
        <v>35</v>
      </c>
      <c r="J935" t="s">
        <v>162</v>
      </c>
      <c r="K935" t="s">
        <v>28</v>
      </c>
      <c r="L935" t="s">
        <v>22</v>
      </c>
      <c r="M935" t="s">
        <v>23</v>
      </c>
      <c r="N935">
        <v>42651</v>
      </c>
      <c r="O935">
        <v>1104</v>
      </c>
      <c r="P935">
        <v>1698</v>
      </c>
      <c r="Q935">
        <v>594</v>
      </c>
      <c r="R935">
        <v>43</v>
      </c>
      <c r="S935">
        <v>73014</v>
      </c>
      <c r="T935">
        <v>0.09</v>
      </c>
      <c r="U935">
        <v>6571.2599999999993</v>
      </c>
      <c r="V935">
        <v>66442.740000000005</v>
      </c>
      <c r="W935">
        <v>1239</v>
      </c>
      <c r="X935">
        <v>67681.740000000005</v>
      </c>
    </row>
    <row r="936" spans="1:24" x14ac:dyDescent="0.25">
      <c r="A936" t="s">
        <v>1693</v>
      </c>
      <c r="B936" t="s">
        <v>157</v>
      </c>
      <c r="C936" t="s">
        <v>158</v>
      </c>
      <c r="D936" t="s">
        <v>1882</v>
      </c>
      <c r="E936">
        <v>44845</v>
      </c>
      <c r="F936" t="s">
        <v>1882</v>
      </c>
      <c r="G936" t="s">
        <v>34</v>
      </c>
      <c r="H936" t="s">
        <v>1885</v>
      </c>
      <c r="I936" t="s">
        <v>19</v>
      </c>
      <c r="J936" t="s">
        <v>229</v>
      </c>
      <c r="K936" t="s">
        <v>28</v>
      </c>
      <c r="L936" t="s">
        <v>29</v>
      </c>
      <c r="M936" t="s">
        <v>23</v>
      </c>
      <c r="N936">
        <v>42658</v>
      </c>
      <c r="O936">
        <v>231</v>
      </c>
      <c r="P936">
        <v>378</v>
      </c>
      <c r="Q936">
        <v>147</v>
      </c>
      <c r="R936">
        <v>22</v>
      </c>
      <c r="S936">
        <v>8316</v>
      </c>
      <c r="T936">
        <v>0.1</v>
      </c>
      <c r="U936">
        <v>831.6</v>
      </c>
      <c r="V936">
        <v>7484.4</v>
      </c>
      <c r="W936">
        <v>71</v>
      </c>
      <c r="X936">
        <v>7555.4</v>
      </c>
    </row>
    <row r="937" spans="1:24" x14ac:dyDescent="0.25">
      <c r="A937" t="s">
        <v>1694</v>
      </c>
      <c r="B937" t="s">
        <v>227</v>
      </c>
      <c r="C937" t="s">
        <v>1902</v>
      </c>
      <c r="D937" t="s">
        <v>1882</v>
      </c>
      <c r="E937">
        <v>44846</v>
      </c>
      <c r="F937" t="s">
        <v>1882</v>
      </c>
      <c r="G937" t="s">
        <v>18</v>
      </c>
      <c r="H937" t="s">
        <v>1886</v>
      </c>
      <c r="I937" t="s">
        <v>40</v>
      </c>
      <c r="J937" t="s">
        <v>228</v>
      </c>
      <c r="K937" t="s">
        <v>28</v>
      </c>
      <c r="L937" t="s">
        <v>22</v>
      </c>
      <c r="M937" t="s">
        <v>23</v>
      </c>
      <c r="N937">
        <v>42657</v>
      </c>
      <c r="O937">
        <v>5429</v>
      </c>
      <c r="P937">
        <v>9048</v>
      </c>
      <c r="Q937">
        <v>3619</v>
      </c>
      <c r="R937">
        <v>25</v>
      </c>
      <c r="S937">
        <v>226200</v>
      </c>
      <c r="T937">
        <v>0.02</v>
      </c>
      <c r="U937">
        <v>4524</v>
      </c>
      <c r="V937">
        <v>221676</v>
      </c>
      <c r="W937">
        <v>1998.9999999999998</v>
      </c>
      <c r="X937">
        <v>223675</v>
      </c>
    </row>
    <row r="938" spans="1:24" x14ac:dyDescent="0.25">
      <c r="A938" t="s">
        <v>1695</v>
      </c>
      <c r="B938" t="s">
        <v>225</v>
      </c>
      <c r="C938" t="s">
        <v>187</v>
      </c>
      <c r="D938" t="s">
        <v>1834</v>
      </c>
      <c r="E938">
        <v>44847</v>
      </c>
      <c r="F938" t="s">
        <v>1899</v>
      </c>
      <c r="G938" t="s">
        <v>39</v>
      </c>
      <c r="H938" t="s">
        <v>1887</v>
      </c>
      <c r="I938" t="s">
        <v>19</v>
      </c>
      <c r="J938" t="s">
        <v>226</v>
      </c>
      <c r="K938" t="s">
        <v>28</v>
      </c>
      <c r="L938" t="s">
        <v>22</v>
      </c>
      <c r="M938" t="s">
        <v>23</v>
      </c>
      <c r="N938">
        <v>42661</v>
      </c>
      <c r="O938">
        <v>1685.0000000000002</v>
      </c>
      <c r="P938">
        <v>2718</v>
      </c>
      <c r="Q938">
        <v>1032.9999999999998</v>
      </c>
      <c r="R938">
        <v>38</v>
      </c>
      <c r="S938">
        <v>103284</v>
      </c>
      <c r="T938">
        <v>0.01</v>
      </c>
      <c r="U938">
        <v>1032.8399999999999</v>
      </c>
      <c r="V938">
        <v>102251.16</v>
      </c>
      <c r="W938">
        <v>823</v>
      </c>
      <c r="X938">
        <v>103074.16</v>
      </c>
    </row>
    <row r="939" spans="1:24" x14ac:dyDescent="0.25">
      <c r="A939" t="s">
        <v>1696</v>
      </c>
      <c r="B939" t="s">
        <v>86</v>
      </c>
      <c r="C939" t="s">
        <v>87</v>
      </c>
      <c r="D939" t="s">
        <v>1834</v>
      </c>
      <c r="E939">
        <v>44848</v>
      </c>
      <c r="F939" t="s">
        <v>1899</v>
      </c>
      <c r="G939" t="s">
        <v>34</v>
      </c>
      <c r="H939" t="s">
        <v>1892</v>
      </c>
      <c r="I939" t="s">
        <v>26</v>
      </c>
      <c r="J939" t="s">
        <v>20</v>
      </c>
      <c r="K939" t="s">
        <v>21</v>
      </c>
      <c r="L939" t="s">
        <v>22</v>
      </c>
      <c r="M939" t="s">
        <v>23</v>
      </c>
      <c r="N939">
        <v>42660</v>
      </c>
      <c r="O939">
        <v>639</v>
      </c>
      <c r="P939">
        <v>1998</v>
      </c>
      <c r="Q939">
        <v>1359</v>
      </c>
      <c r="R939">
        <v>9</v>
      </c>
      <c r="S939">
        <v>17982</v>
      </c>
      <c r="T939">
        <v>0.06</v>
      </c>
      <c r="U939">
        <v>1078.92</v>
      </c>
      <c r="V939">
        <v>16903.080000000002</v>
      </c>
      <c r="W939">
        <v>400</v>
      </c>
      <c r="X939">
        <v>17303.080000000002</v>
      </c>
    </row>
    <row r="940" spans="1:24" x14ac:dyDescent="0.25">
      <c r="A940" t="s">
        <v>1697</v>
      </c>
      <c r="B940" t="s">
        <v>224</v>
      </c>
      <c r="C940" t="s">
        <v>1875</v>
      </c>
      <c r="D940" t="s">
        <v>1882</v>
      </c>
      <c r="E940">
        <v>44849</v>
      </c>
      <c r="F940" t="s">
        <v>1882</v>
      </c>
      <c r="G940" t="s">
        <v>39</v>
      </c>
      <c r="H940" t="s">
        <v>1885</v>
      </c>
      <c r="I940" t="s">
        <v>40</v>
      </c>
      <c r="J940" t="s">
        <v>214</v>
      </c>
      <c r="K940" t="s">
        <v>117</v>
      </c>
      <c r="L940" t="s">
        <v>215</v>
      </c>
      <c r="M940" t="s">
        <v>23</v>
      </c>
      <c r="N940">
        <v>42658</v>
      </c>
      <c r="O940">
        <v>5616</v>
      </c>
      <c r="P940">
        <v>13697.999999999998</v>
      </c>
      <c r="Q940">
        <v>8081.9999999999982</v>
      </c>
      <c r="R940">
        <v>27</v>
      </c>
      <c r="S940">
        <v>369845.99999999994</v>
      </c>
      <c r="T940">
        <v>0.09</v>
      </c>
      <c r="U940">
        <v>33286.139999999992</v>
      </c>
      <c r="V940">
        <v>336559.85999999993</v>
      </c>
      <c r="W940">
        <v>2449</v>
      </c>
      <c r="X940">
        <v>339008.85999999993</v>
      </c>
    </row>
    <row r="941" spans="1:24" x14ac:dyDescent="0.25">
      <c r="A941" t="s">
        <v>1829</v>
      </c>
      <c r="B941" t="s">
        <v>463</v>
      </c>
      <c r="C941" t="s">
        <v>84</v>
      </c>
      <c r="D941" t="s">
        <v>1834</v>
      </c>
      <c r="E941">
        <v>44849</v>
      </c>
      <c r="F941" t="s">
        <v>1899</v>
      </c>
      <c r="G941" t="s">
        <v>25</v>
      </c>
      <c r="H941" t="s">
        <v>1895</v>
      </c>
      <c r="I941" t="s">
        <v>19</v>
      </c>
      <c r="J941" t="s">
        <v>464</v>
      </c>
      <c r="K941" t="s">
        <v>28</v>
      </c>
      <c r="L941" t="s">
        <v>29</v>
      </c>
      <c r="M941" t="s">
        <v>69</v>
      </c>
      <c r="N941">
        <v>42658</v>
      </c>
      <c r="O941">
        <v>153</v>
      </c>
      <c r="P941">
        <v>247.00000000000003</v>
      </c>
      <c r="Q941">
        <v>94.000000000000028</v>
      </c>
      <c r="R941">
        <v>45</v>
      </c>
      <c r="S941">
        <v>11115.000000000002</v>
      </c>
      <c r="T941">
        <v>7.0000000000000007E-2</v>
      </c>
      <c r="U941">
        <v>778.05000000000018</v>
      </c>
      <c r="V941">
        <v>10336.950000000001</v>
      </c>
      <c r="W941">
        <v>102</v>
      </c>
      <c r="X941">
        <v>10438.950000000001</v>
      </c>
    </row>
    <row r="942" spans="1:24" x14ac:dyDescent="0.25">
      <c r="A942" t="s">
        <v>1830</v>
      </c>
      <c r="B942" t="s">
        <v>463</v>
      </c>
      <c r="C942" t="s">
        <v>84</v>
      </c>
      <c r="D942" t="s">
        <v>1834</v>
      </c>
      <c r="E942">
        <v>44849</v>
      </c>
      <c r="F942" t="s">
        <v>1899</v>
      </c>
      <c r="G942" t="s">
        <v>25</v>
      </c>
      <c r="H942" t="s">
        <v>1895</v>
      </c>
      <c r="I942" t="s">
        <v>19</v>
      </c>
      <c r="J942" t="s">
        <v>247</v>
      </c>
      <c r="K942" t="s">
        <v>28</v>
      </c>
      <c r="L942" t="s">
        <v>29</v>
      </c>
      <c r="M942" t="s">
        <v>23</v>
      </c>
      <c r="N942">
        <v>42662</v>
      </c>
      <c r="O942">
        <v>348</v>
      </c>
      <c r="P942">
        <v>543</v>
      </c>
      <c r="Q942">
        <v>195</v>
      </c>
      <c r="R942">
        <v>11</v>
      </c>
      <c r="S942">
        <v>5973</v>
      </c>
      <c r="T942">
        <v>0</v>
      </c>
      <c r="U942">
        <v>0</v>
      </c>
      <c r="V942">
        <v>5973</v>
      </c>
      <c r="W942">
        <v>95</v>
      </c>
      <c r="X942">
        <v>6068</v>
      </c>
    </row>
    <row r="943" spans="1:24" x14ac:dyDescent="0.25">
      <c r="A943" t="s">
        <v>1698</v>
      </c>
      <c r="B943" t="s">
        <v>222</v>
      </c>
      <c r="C943" t="s">
        <v>223</v>
      </c>
      <c r="D943" t="s">
        <v>1834</v>
      </c>
      <c r="E943">
        <v>44850</v>
      </c>
      <c r="F943" t="s">
        <v>1899</v>
      </c>
      <c r="G943" t="s">
        <v>34</v>
      </c>
      <c r="H943" t="s">
        <v>1893</v>
      </c>
      <c r="I943" t="s">
        <v>26</v>
      </c>
      <c r="J943" t="s">
        <v>126</v>
      </c>
      <c r="K943" t="s">
        <v>28</v>
      </c>
      <c r="L943" t="s">
        <v>29</v>
      </c>
      <c r="M943" t="s">
        <v>23</v>
      </c>
      <c r="N943">
        <v>42661</v>
      </c>
      <c r="O943">
        <v>109.00000000000001</v>
      </c>
      <c r="P943">
        <v>260</v>
      </c>
      <c r="Q943">
        <v>151</v>
      </c>
      <c r="R943">
        <v>12</v>
      </c>
      <c r="S943">
        <v>3120</v>
      </c>
      <c r="T943">
        <v>0.05</v>
      </c>
      <c r="U943">
        <v>156</v>
      </c>
      <c r="V943">
        <v>2964</v>
      </c>
      <c r="W943">
        <v>240</v>
      </c>
      <c r="X943">
        <v>3204</v>
      </c>
    </row>
    <row r="944" spans="1:24" x14ac:dyDescent="0.25">
      <c r="A944" t="s">
        <v>1699</v>
      </c>
      <c r="B944" t="s">
        <v>220</v>
      </c>
      <c r="C944" t="s">
        <v>221</v>
      </c>
      <c r="D944" t="s">
        <v>1834</v>
      </c>
      <c r="E944">
        <v>44852</v>
      </c>
      <c r="F944" t="s">
        <v>1899</v>
      </c>
      <c r="G944" t="s">
        <v>18</v>
      </c>
      <c r="H944" t="s">
        <v>1891</v>
      </c>
      <c r="I944" t="s">
        <v>26</v>
      </c>
      <c r="J944" t="s">
        <v>214</v>
      </c>
      <c r="K944" t="s">
        <v>117</v>
      </c>
      <c r="L944" t="s">
        <v>215</v>
      </c>
      <c r="M944" t="s">
        <v>23</v>
      </c>
      <c r="N944">
        <v>42664</v>
      </c>
      <c r="O944">
        <v>5616</v>
      </c>
      <c r="P944">
        <v>13697.999999999998</v>
      </c>
      <c r="Q944">
        <v>8081.9999999999982</v>
      </c>
      <c r="R944">
        <v>21</v>
      </c>
      <c r="S944">
        <v>287657.99999999994</v>
      </c>
      <c r="T944">
        <v>0.05</v>
      </c>
      <c r="U944">
        <v>14382.899999999998</v>
      </c>
      <c r="V944">
        <v>273275.09999999992</v>
      </c>
      <c r="W944">
        <v>2449</v>
      </c>
      <c r="X944">
        <v>275724.09999999992</v>
      </c>
    </row>
    <row r="945" spans="1:24" x14ac:dyDescent="0.25">
      <c r="A945" t="s">
        <v>1700</v>
      </c>
      <c r="B945" t="s">
        <v>219</v>
      </c>
      <c r="C945" t="s">
        <v>1800</v>
      </c>
      <c r="D945" t="s">
        <v>1856</v>
      </c>
      <c r="E945">
        <v>44853</v>
      </c>
      <c r="F945" t="s">
        <v>1856</v>
      </c>
      <c r="G945" t="s">
        <v>39</v>
      </c>
      <c r="H945" t="s">
        <v>1892</v>
      </c>
      <c r="I945" t="s">
        <v>51</v>
      </c>
      <c r="J945" t="s">
        <v>68</v>
      </c>
      <c r="K945" t="s">
        <v>28</v>
      </c>
      <c r="L945" t="s">
        <v>45</v>
      </c>
      <c r="M945" t="s">
        <v>23</v>
      </c>
      <c r="N945">
        <v>42664</v>
      </c>
      <c r="O945">
        <v>519</v>
      </c>
      <c r="P945">
        <v>1298</v>
      </c>
      <c r="Q945">
        <v>779</v>
      </c>
      <c r="R945">
        <v>49</v>
      </c>
      <c r="S945">
        <v>63602</v>
      </c>
      <c r="T945">
        <v>0.09</v>
      </c>
      <c r="U945">
        <v>5724.1799999999994</v>
      </c>
      <c r="V945">
        <v>57877.82</v>
      </c>
      <c r="W945">
        <v>314</v>
      </c>
      <c r="X945">
        <v>58191.82</v>
      </c>
    </row>
    <row r="946" spans="1:24" x14ac:dyDescent="0.25">
      <c r="A946" t="s">
        <v>1701</v>
      </c>
      <c r="B946" t="s">
        <v>1934</v>
      </c>
      <c r="C946" t="s">
        <v>218</v>
      </c>
      <c r="D946" t="s">
        <v>1834</v>
      </c>
      <c r="E946">
        <v>44854</v>
      </c>
      <c r="F946" t="s">
        <v>1899</v>
      </c>
      <c r="G946" t="s">
        <v>18</v>
      </c>
      <c r="H946" t="s">
        <v>1889</v>
      </c>
      <c r="I946" t="s">
        <v>40</v>
      </c>
      <c r="J946" t="s">
        <v>79</v>
      </c>
      <c r="K946" t="s">
        <v>28</v>
      </c>
      <c r="L946" t="s">
        <v>22</v>
      </c>
      <c r="M946" t="s">
        <v>23</v>
      </c>
      <c r="N946">
        <v>42663</v>
      </c>
      <c r="O946">
        <v>225.99999999999997</v>
      </c>
      <c r="P946">
        <v>358</v>
      </c>
      <c r="Q946">
        <v>132.00000000000003</v>
      </c>
      <c r="R946">
        <v>34</v>
      </c>
      <c r="S946">
        <v>12172</v>
      </c>
      <c r="T946">
        <v>7.0000000000000007E-2</v>
      </c>
      <c r="U946">
        <v>852.04000000000008</v>
      </c>
      <c r="V946">
        <v>11319.96</v>
      </c>
      <c r="W946">
        <v>547</v>
      </c>
      <c r="X946">
        <v>11866.96</v>
      </c>
    </row>
    <row r="947" spans="1:24" x14ac:dyDescent="0.25">
      <c r="A947" t="s">
        <v>1702</v>
      </c>
      <c r="B947" t="s">
        <v>217</v>
      </c>
      <c r="C947" t="s">
        <v>1930</v>
      </c>
      <c r="D947" t="s">
        <v>1834</v>
      </c>
      <c r="E947">
        <v>44856</v>
      </c>
      <c r="F947" t="s">
        <v>1899</v>
      </c>
      <c r="G947" t="s">
        <v>34</v>
      </c>
      <c r="H947" t="s">
        <v>1896</v>
      </c>
      <c r="I947" t="s">
        <v>40</v>
      </c>
      <c r="J947" t="s">
        <v>37</v>
      </c>
      <c r="K947" t="s">
        <v>28</v>
      </c>
      <c r="L947" t="s">
        <v>22</v>
      </c>
      <c r="M947" t="s">
        <v>23</v>
      </c>
      <c r="N947">
        <v>42667</v>
      </c>
      <c r="O947">
        <v>159</v>
      </c>
      <c r="P947">
        <v>261</v>
      </c>
      <c r="Q947">
        <v>102</v>
      </c>
      <c r="R947">
        <v>44</v>
      </c>
      <c r="S947">
        <v>11484</v>
      </c>
      <c r="T947">
        <v>7.0000000000000007E-2</v>
      </c>
      <c r="U947">
        <v>803.88000000000011</v>
      </c>
      <c r="V947">
        <v>10680.119999999999</v>
      </c>
      <c r="W947">
        <v>50</v>
      </c>
      <c r="X947">
        <v>10730.119999999999</v>
      </c>
    </row>
    <row r="948" spans="1:24" x14ac:dyDescent="0.25">
      <c r="A948" t="s">
        <v>1703</v>
      </c>
      <c r="B948" t="s">
        <v>212</v>
      </c>
      <c r="C948" t="s">
        <v>1918</v>
      </c>
      <c r="D948" t="s">
        <v>1834</v>
      </c>
      <c r="E948">
        <v>44857</v>
      </c>
      <c r="F948" t="s">
        <v>1899</v>
      </c>
      <c r="G948" t="s">
        <v>25</v>
      </c>
      <c r="H948" t="s">
        <v>1893</v>
      </c>
      <c r="I948" t="s">
        <v>51</v>
      </c>
      <c r="J948" t="s">
        <v>1901</v>
      </c>
      <c r="K948" t="s">
        <v>21</v>
      </c>
      <c r="L948" t="s">
        <v>66</v>
      </c>
      <c r="M948" t="s">
        <v>23</v>
      </c>
      <c r="N948">
        <v>42668</v>
      </c>
      <c r="O948">
        <v>882</v>
      </c>
      <c r="P948">
        <v>2099</v>
      </c>
      <c r="Q948">
        <v>1217</v>
      </c>
      <c r="R948">
        <v>17</v>
      </c>
      <c r="S948">
        <v>35683</v>
      </c>
      <c r="T948">
        <v>0</v>
      </c>
      <c r="U948">
        <v>0</v>
      </c>
      <c r="V948">
        <v>35683</v>
      </c>
      <c r="W948">
        <v>480.99999999999994</v>
      </c>
      <c r="X948">
        <v>36164</v>
      </c>
    </row>
    <row r="949" spans="1:24" x14ac:dyDescent="0.25">
      <c r="A949" t="s">
        <v>1704</v>
      </c>
      <c r="B949" t="s">
        <v>213</v>
      </c>
      <c r="C949" t="s">
        <v>178</v>
      </c>
      <c r="D949" t="s">
        <v>1882</v>
      </c>
      <c r="E949">
        <v>44857</v>
      </c>
      <c r="F949" t="s">
        <v>1882</v>
      </c>
      <c r="G949" t="s">
        <v>39</v>
      </c>
      <c r="H949" t="s">
        <v>1885</v>
      </c>
      <c r="I949" t="s">
        <v>19</v>
      </c>
      <c r="J949" t="s">
        <v>214</v>
      </c>
      <c r="K949" t="s">
        <v>117</v>
      </c>
      <c r="L949" t="s">
        <v>215</v>
      </c>
      <c r="M949" t="s">
        <v>23</v>
      </c>
      <c r="N949">
        <v>42673</v>
      </c>
      <c r="O949">
        <v>5616</v>
      </c>
      <c r="P949">
        <v>13697.999999999998</v>
      </c>
      <c r="Q949">
        <v>8081.9999999999982</v>
      </c>
      <c r="R949">
        <v>3</v>
      </c>
      <c r="S949">
        <v>41093.999999999993</v>
      </c>
      <c r="T949">
        <v>0.1</v>
      </c>
      <c r="U949">
        <v>4109.3999999999996</v>
      </c>
      <c r="V949">
        <v>36984.599999999991</v>
      </c>
      <c r="W949">
        <v>2449</v>
      </c>
      <c r="X949">
        <v>39433.599999999991</v>
      </c>
    </row>
    <row r="950" spans="1:24" x14ac:dyDescent="0.25">
      <c r="A950" t="s">
        <v>1705</v>
      </c>
      <c r="B950" t="s">
        <v>216</v>
      </c>
      <c r="C950" t="s">
        <v>1849</v>
      </c>
      <c r="D950" t="s">
        <v>1834</v>
      </c>
      <c r="E950">
        <v>44857</v>
      </c>
      <c r="F950" t="s">
        <v>1899</v>
      </c>
      <c r="G950" t="s">
        <v>25</v>
      </c>
      <c r="H950" t="s">
        <v>1896</v>
      </c>
      <c r="I950" t="s">
        <v>26</v>
      </c>
      <c r="J950" t="s">
        <v>136</v>
      </c>
      <c r="K950" t="s">
        <v>28</v>
      </c>
      <c r="L950" t="s">
        <v>22</v>
      </c>
      <c r="M950" t="s">
        <v>23</v>
      </c>
      <c r="N950">
        <v>42668</v>
      </c>
      <c r="O950">
        <v>184</v>
      </c>
      <c r="P950">
        <v>288</v>
      </c>
      <c r="Q950">
        <v>104</v>
      </c>
      <c r="R950">
        <v>32</v>
      </c>
      <c r="S950">
        <v>9216</v>
      </c>
      <c r="T950">
        <v>0.01</v>
      </c>
      <c r="U950">
        <v>92.16</v>
      </c>
      <c r="V950">
        <v>9123.84</v>
      </c>
      <c r="W950">
        <v>149</v>
      </c>
      <c r="X950">
        <v>9272.84</v>
      </c>
    </row>
    <row r="951" spans="1:24" x14ac:dyDescent="0.25">
      <c r="A951" t="s">
        <v>1706</v>
      </c>
      <c r="B951" t="s">
        <v>208</v>
      </c>
      <c r="C951" t="s">
        <v>209</v>
      </c>
      <c r="D951" t="s">
        <v>1882</v>
      </c>
      <c r="E951">
        <v>44859</v>
      </c>
      <c r="F951" t="s">
        <v>1882</v>
      </c>
      <c r="G951" t="s">
        <v>39</v>
      </c>
      <c r="H951" t="s">
        <v>1885</v>
      </c>
      <c r="I951" t="s">
        <v>51</v>
      </c>
      <c r="J951" t="s">
        <v>37</v>
      </c>
      <c r="K951" t="s">
        <v>28</v>
      </c>
      <c r="L951" t="s">
        <v>22</v>
      </c>
      <c r="M951" t="s">
        <v>69</v>
      </c>
      <c r="N951">
        <v>42670</v>
      </c>
      <c r="O951">
        <v>159</v>
      </c>
      <c r="P951">
        <v>261</v>
      </c>
      <c r="Q951">
        <v>102</v>
      </c>
      <c r="R951">
        <v>25</v>
      </c>
      <c r="S951">
        <v>6525</v>
      </c>
      <c r="T951">
        <v>0.04</v>
      </c>
      <c r="U951">
        <v>261</v>
      </c>
      <c r="V951">
        <v>6264</v>
      </c>
      <c r="W951">
        <v>50</v>
      </c>
      <c r="X951">
        <v>6314</v>
      </c>
    </row>
    <row r="952" spans="1:24" x14ac:dyDescent="0.25">
      <c r="A952" t="s">
        <v>1707</v>
      </c>
      <c r="B952" t="s">
        <v>210</v>
      </c>
      <c r="C952" t="s">
        <v>211</v>
      </c>
      <c r="D952" t="s">
        <v>1834</v>
      </c>
      <c r="E952">
        <v>44859</v>
      </c>
      <c r="F952" t="s">
        <v>1899</v>
      </c>
      <c r="G952" t="s">
        <v>39</v>
      </c>
      <c r="H952" t="s">
        <v>1889</v>
      </c>
      <c r="I952" t="s">
        <v>35</v>
      </c>
      <c r="J952" t="s">
        <v>179</v>
      </c>
      <c r="K952" t="s">
        <v>28</v>
      </c>
      <c r="L952" t="s">
        <v>29</v>
      </c>
      <c r="M952" t="s">
        <v>23</v>
      </c>
      <c r="N952">
        <v>42670</v>
      </c>
      <c r="O952">
        <v>90</v>
      </c>
      <c r="P952">
        <v>210</v>
      </c>
      <c r="Q952">
        <v>120</v>
      </c>
      <c r="R952">
        <v>33</v>
      </c>
      <c r="S952">
        <v>6930</v>
      </c>
      <c r="T952">
        <v>0.05</v>
      </c>
      <c r="U952">
        <v>346.5</v>
      </c>
      <c r="V952">
        <v>6583.5</v>
      </c>
      <c r="W952">
        <v>70</v>
      </c>
      <c r="X952">
        <v>6653.5</v>
      </c>
    </row>
    <row r="953" spans="1:24" x14ac:dyDescent="0.25">
      <c r="A953" t="s">
        <v>856</v>
      </c>
      <c r="B953" t="s">
        <v>205</v>
      </c>
      <c r="C953" t="s">
        <v>206</v>
      </c>
      <c r="D953" t="s">
        <v>1882</v>
      </c>
      <c r="E953">
        <v>44861</v>
      </c>
      <c r="F953" t="s">
        <v>1882</v>
      </c>
      <c r="G953" t="s">
        <v>18</v>
      </c>
      <c r="H953" t="s">
        <v>1885</v>
      </c>
      <c r="I953" t="s">
        <v>26</v>
      </c>
      <c r="J953" t="s">
        <v>137</v>
      </c>
      <c r="K953" t="s">
        <v>21</v>
      </c>
      <c r="L953" t="s">
        <v>22</v>
      </c>
      <c r="M953" t="s">
        <v>23</v>
      </c>
      <c r="N953">
        <v>42671</v>
      </c>
      <c r="O953">
        <v>5452</v>
      </c>
      <c r="P953">
        <v>10097</v>
      </c>
      <c r="Q953">
        <v>4645</v>
      </c>
      <c r="R953">
        <v>29</v>
      </c>
      <c r="S953">
        <v>292813</v>
      </c>
      <c r="T953">
        <v>0.05</v>
      </c>
      <c r="U953">
        <v>14640.650000000001</v>
      </c>
      <c r="V953">
        <v>278172.34999999998</v>
      </c>
      <c r="W953">
        <v>718</v>
      </c>
      <c r="X953">
        <v>278890.34999999998</v>
      </c>
    </row>
    <row r="954" spans="1:24" x14ac:dyDescent="0.25">
      <c r="A954" t="s">
        <v>857</v>
      </c>
      <c r="B954" t="s">
        <v>205</v>
      </c>
      <c r="C954" t="s">
        <v>206</v>
      </c>
      <c r="D954" t="s">
        <v>1882</v>
      </c>
      <c r="E954">
        <v>44861</v>
      </c>
      <c r="F954" t="s">
        <v>1882</v>
      </c>
      <c r="G954" t="s">
        <v>18</v>
      </c>
      <c r="H954" t="s">
        <v>1885</v>
      </c>
      <c r="I954" t="s">
        <v>26</v>
      </c>
      <c r="J954" t="s">
        <v>207</v>
      </c>
      <c r="K954" t="s">
        <v>28</v>
      </c>
      <c r="L954" t="s">
        <v>29</v>
      </c>
      <c r="M954" t="s">
        <v>23</v>
      </c>
      <c r="N954">
        <v>42670</v>
      </c>
      <c r="O954">
        <v>259</v>
      </c>
      <c r="P954">
        <v>398</v>
      </c>
      <c r="Q954">
        <v>139</v>
      </c>
      <c r="R954">
        <v>4</v>
      </c>
      <c r="S954">
        <v>1592</v>
      </c>
      <c r="T954">
        <v>0.09</v>
      </c>
      <c r="U954">
        <v>143.28</v>
      </c>
      <c r="V954">
        <v>1448.72</v>
      </c>
      <c r="W954">
        <v>297</v>
      </c>
      <c r="X954">
        <v>1745.72</v>
      </c>
    </row>
    <row r="955" spans="1:24" x14ac:dyDescent="0.25">
      <c r="A955" t="s">
        <v>1708</v>
      </c>
      <c r="B955" t="s">
        <v>201</v>
      </c>
      <c r="C955" t="s">
        <v>1883</v>
      </c>
      <c r="D955" t="s">
        <v>1882</v>
      </c>
      <c r="E955">
        <v>44862</v>
      </c>
      <c r="F955" t="s">
        <v>1882</v>
      </c>
      <c r="G955" t="s">
        <v>18</v>
      </c>
      <c r="H955" t="s">
        <v>1886</v>
      </c>
      <c r="I955" t="s">
        <v>19</v>
      </c>
      <c r="J955" t="s">
        <v>202</v>
      </c>
      <c r="K955" t="s">
        <v>28</v>
      </c>
      <c r="L955" t="s">
        <v>22</v>
      </c>
      <c r="M955" t="s">
        <v>69</v>
      </c>
      <c r="N955">
        <v>42680</v>
      </c>
      <c r="O955">
        <v>446</v>
      </c>
      <c r="P955">
        <v>1089</v>
      </c>
      <c r="Q955">
        <v>643</v>
      </c>
      <c r="R955">
        <v>30</v>
      </c>
      <c r="S955">
        <v>32670</v>
      </c>
      <c r="T955">
        <v>0.08</v>
      </c>
      <c r="U955">
        <v>2613.6</v>
      </c>
      <c r="V955">
        <v>30056.400000000001</v>
      </c>
      <c r="W955">
        <v>450</v>
      </c>
      <c r="X955">
        <v>30506.400000000001</v>
      </c>
    </row>
    <row r="956" spans="1:24" x14ac:dyDescent="0.25">
      <c r="A956" t="s">
        <v>1709</v>
      </c>
      <c r="B956" t="s">
        <v>203</v>
      </c>
      <c r="C956" t="s">
        <v>204</v>
      </c>
      <c r="D956" t="s">
        <v>1882</v>
      </c>
      <c r="E956">
        <v>44862</v>
      </c>
      <c r="F956" t="s">
        <v>1882</v>
      </c>
      <c r="G956" t="s">
        <v>39</v>
      </c>
      <c r="H956" t="s">
        <v>1885</v>
      </c>
      <c r="I956" t="s">
        <v>51</v>
      </c>
      <c r="J956" t="s">
        <v>168</v>
      </c>
      <c r="K956" t="s">
        <v>28</v>
      </c>
      <c r="L956" t="s">
        <v>22</v>
      </c>
      <c r="M956" t="s">
        <v>23</v>
      </c>
      <c r="N956">
        <v>42673</v>
      </c>
      <c r="O956">
        <v>198</v>
      </c>
      <c r="P956">
        <v>315</v>
      </c>
      <c r="Q956">
        <v>117</v>
      </c>
      <c r="R956">
        <v>24</v>
      </c>
      <c r="S956">
        <v>7560</v>
      </c>
      <c r="T956">
        <v>0.02</v>
      </c>
      <c r="U956">
        <v>151.20000000000002</v>
      </c>
      <c r="V956">
        <v>7408.8</v>
      </c>
      <c r="W956">
        <v>49</v>
      </c>
      <c r="X956">
        <v>7457.8</v>
      </c>
    </row>
    <row r="957" spans="1:24" x14ac:dyDescent="0.25">
      <c r="A957" t="s">
        <v>1710</v>
      </c>
      <c r="B957" t="s">
        <v>199</v>
      </c>
      <c r="C957" t="s">
        <v>200</v>
      </c>
      <c r="D957" t="s">
        <v>1834</v>
      </c>
      <c r="E957">
        <v>44863</v>
      </c>
      <c r="F957" t="s">
        <v>1899</v>
      </c>
      <c r="G957" t="s">
        <v>18</v>
      </c>
      <c r="H957" t="s">
        <v>1895</v>
      </c>
      <c r="I957" t="s">
        <v>51</v>
      </c>
      <c r="J957" t="s">
        <v>20</v>
      </c>
      <c r="K957" t="s">
        <v>21</v>
      </c>
      <c r="L957" t="s">
        <v>22</v>
      </c>
      <c r="M957" t="s">
        <v>23</v>
      </c>
      <c r="N957">
        <v>42673</v>
      </c>
      <c r="O957">
        <v>639</v>
      </c>
      <c r="P957">
        <v>1998</v>
      </c>
      <c r="Q957">
        <v>1359</v>
      </c>
      <c r="R957">
        <v>9</v>
      </c>
      <c r="S957">
        <v>17982</v>
      </c>
      <c r="T957">
        <v>0.09</v>
      </c>
      <c r="U957">
        <v>1618.3799999999999</v>
      </c>
      <c r="V957">
        <v>16363.62</v>
      </c>
      <c r="W957">
        <v>400</v>
      </c>
      <c r="X957">
        <v>16763.620000000003</v>
      </c>
    </row>
    <row r="958" spans="1:24" x14ac:dyDescent="0.25">
      <c r="A958" t="s">
        <v>1711</v>
      </c>
      <c r="B958" t="s">
        <v>193</v>
      </c>
      <c r="C958" t="s">
        <v>194</v>
      </c>
      <c r="D958" t="s">
        <v>1834</v>
      </c>
      <c r="E958">
        <v>44865</v>
      </c>
      <c r="F958" t="s">
        <v>1899</v>
      </c>
      <c r="G958" t="s">
        <v>39</v>
      </c>
      <c r="H958" t="s">
        <v>1890</v>
      </c>
      <c r="I958" t="s">
        <v>26</v>
      </c>
      <c r="J958" t="s">
        <v>195</v>
      </c>
      <c r="K958" t="s">
        <v>21</v>
      </c>
      <c r="L958" t="s">
        <v>66</v>
      </c>
      <c r="M958" t="s">
        <v>23</v>
      </c>
      <c r="N958">
        <v>42674</v>
      </c>
      <c r="O958">
        <v>991</v>
      </c>
      <c r="P958">
        <v>1599</v>
      </c>
      <c r="Q958">
        <v>608</v>
      </c>
      <c r="R958">
        <v>33</v>
      </c>
      <c r="S958">
        <v>52767</v>
      </c>
      <c r="T958">
        <v>0.01</v>
      </c>
      <c r="U958">
        <v>527.66999999999996</v>
      </c>
      <c r="V958">
        <v>52239.33</v>
      </c>
      <c r="W958">
        <v>1128</v>
      </c>
      <c r="X958">
        <v>53367.33</v>
      </c>
    </row>
    <row r="959" spans="1:24" x14ac:dyDescent="0.25">
      <c r="A959" t="s">
        <v>1712</v>
      </c>
      <c r="B959" t="s">
        <v>196</v>
      </c>
      <c r="C959" t="s">
        <v>1935</v>
      </c>
      <c r="D959" t="s">
        <v>1882</v>
      </c>
      <c r="E959">
        <v>44865</v>
      </c>
      <c r="F959" t="s">
        <v>1882</v>
      </c>
      <c r="G959" t="s">
        <v>39</v>
      </c>
      <c r="H959" t="s">
        <v>1886</v>
      </c>
      <c r="I959" t="s">
        <v>26</v>
      </c>
      <c r="J959" t="s">
        <v>197</v>
      </c>
      <c r="K959" t="s">
        <v>28</v>
      </c>
      <c r="L959" t="s">
        <v>22</v>
      </c>
      <c r="M959" t="s">
        <v>23</v>
      </c>
      <c r="N959">
        <v>42675</v>
      </c>
      <c r="O959">
        <v>365</v>
      </c>
      <c r="P959">
        <v>598</v>
      </c>
      <c r="Q959">
        <v>233</v>
      </c>
      <c r="R959">
        <v>23</v>
      </c>
      <c r="S959">
        <v>13754</v>
      </c>
      <c r="T959">
        <v>0.01</v>
      </c>
      <c r="U959">
        <v>137.54</v>
      </c>
      <c r="V959">
        <v>13616.46</v>
      </c>
      <c r="W959">
        <v>149</v>
      </c>
      <c r="X959">
        <v>13765.46</v>
      </c>
    </row>
    <row r="960" spans="1:24" x14ac:dyDescent="0.25">
      <c r="A960" t="s">
        <v>1713</v>
      </c>
      <c r="B960" t="s">
        <v>198</v>
      </c>
      <c r="C960" t="s">
        <v>194</v>
      </c>
      <c r="D960" t="s">
        <v>1834</v>
      </c>
      <c r="E960">
        <v>44865</v>
      </c>
      <c r="F960" t="s">
        <v>1899</v>
      </c>
      <c r="G960" t="s">
        <v>18</v>
      </c>
      <c r="H960" t="s">
        <v>1890</v>
      </c>
      <c r="I960" t="s">
        <v>40</v>
      </c>
      <c r="J960" t="s">
        <v>57</v>
      </c>
      <c r="K960" t="s">
        <v>28</v>
      </c>
      <c r="L960" t="s">
        <v>22</v>
      </c>
      <c r="M960" t="s">
        <v>23</v>
      </c>
      <c r="N960">
        <v>42677</v>
      </c>
      <c r="O960">
        <v>350</v>
      </c>
      <c r="P960">
        <v>574</v>
      </c>
      <c r="Q960">
        <v>224</v>
      </c>
      <c r="R960">
        <v>48</v>
      </c>
      <c r="S960">
        <v>27552</v>
      </c>
      <c r="T960">
        <v>0.05</v>
      </c>
      <c r="U960">
        <v>1377.6000000000001</v>
      </c>
      <c r="V960">
        <v>26174.400000000001</v>
      </c>
      <c r="W960">
        <v>501</v>
      </c>
      <c r="X960">
        <v>26675.4</v>
      </c>
    </row>
    <row r="961" spans="1:24" x14ac:dyDescent="0.25">
      <c r="A961" t="s">
        <v>1714</v>
      </c>
      <c r="B961" t="s">
        <v>184</v>
      </c>
      <c r="C961" t="s">
        <v>185</v>
      </c>
      <c r="D961" t="s">
        <v>1834</v>
      </c>
      <c r="E961">
        <v>44867</v>
      </c>
      <c r="F961" t="s">
        <v>1899</v>
      </c>
      <c r="G961" t="s">
        <v>39</v>
      </c>
      <c r="H961" t="s">
        <v>1889</v>
      </c>
      <c r="I961" t="s">
        <v>51</v>
      </c>
      <c r="J961" t="s">
        <v>89</v>
      </c>
      <c r="K961" t="s">
        <v>21</v>
      </c>
      <c r="L961" t="s">
        <v>22</v>
      </c>
      <c r="M961" t="s">
        <v>23</v>
      </c>
      <c r="N961">
        <v>42677</v>
      </c>
      <c r="O961">
        <v>3964</v>
      </c>
      <c r="P961">
        <v>15247.999999999998</v>
      </c>
      <c r="Q961">
        <v>11283.999999999998</v>
      </c>
      <c r="R961">
        <v>44</v>
      </c>
      <c r="S961">
        <v>670911.99999999988</v>
      </c>
      <c r="T961">
        <v>0.03</v>
      </c>
      <c r="U961">
        <v>20127.359999999997</v>
      </c>
      <c r="V961">
        <v>650784.6399999999</v>
      </c>
      <c r="W961">
        <v>650</v>
      </c>
      <c r="X961">
        <v>651434.6399999999</v>
      </c>
    </row>
    <row r="962" spans="1:24" x14ac:dyDescent="0.25">
      <c r="A962" t="s">
        <v>1715</v>
      </c>
      <c r="B962" t="s">
        <v>186</v>
      </c>
      <c r="C962" t="s">
        <v>187</v>
      </c>
      <c r="D962" t="s">
        <v>1834</v>
      </c>
      <c r="E962">
        <v>44867</v>
      </c>
      <c r="F962" t="s">
        <v>1899</v>
      </c>
      <c r="G962" t="s">
        <v>18</v>
      </c>
      <c r="H962" t="s">
        <v>1887</v>
      </c>
      <c r="I962" t="s">
        <v>40</v>
      </c>
      <c r="J962" t="s">
        <v>188</v>
      </c>
      <c r="K962" t="s">
        <v>28</v>
      </c>
      <c r="L962" t="s">
        <v>45</v>
      </c>
      <c r="M962" t="s">
        <v>23</v>
      </c>
      <c r="N962">
        <v>42677</v>
      </c>
      <c r="O962">
        <v>250</v>
      </c>
      <c r="P962">
        <v>568</v>
      </c>
      <c r="Q962">
        <v>318</v>
      </c>
      <c r="R962">
        <v>34</v>
      </c>
      <c r="S962">
        <v>19312</v>
      </c>
      <c r="T962">
        <v>0</v>
      </c>
      <c r="U962">
        <v>0</v>
      </c>
      <c r="V962">
        <v>19312</v>
      </c>
      <c r="W962">
        <v>360</v>
      </c>
      <c r="X962">
        <v>19672</v>
      </c>
    </row>
    <row r="963" spans="1:24" x14ac:dyDescent="0.25">
      <c r="A963" t="s">
        <v>1716</v>
      </c>
      <c r="B963" t="s">
        <v>189</v>
      </c>
      <c r="C963" t="s">
        <v>1929</v>
      </c>
      <c r="D963" t="s">
        <v>1856</v>
      </c>
      <c r="E963">
        <v>44867</v>
      </c>
      <c r="F963" t="s">
        <v>1856</v>
      </c>
      <c r="G963" t="s">
        <v>18</v>
      </c>
      <c r="H963" t="s">
        <v>1891</v>
      </c>
      <c r="I963" t="s">
        <v>40</v>
      </c>
      <c r="J963" t="s">
        <v>190</v>
      </c>
      <c r="K963" t="s">
        <v>28</v>
      </c>
      <c r="L963" t="s">
        <v>45</v>
      </c>
      <c r="M963" t="s">
        <v>23</v>
      </c>
      <c r="N963">
        <v>42678</v>
      </c>
      <c r="O963">
        <v>1680</v>
      </c>
      <c r="P963">
        <v>4097</v>
      </c>
      <c r="Q963">
        <v>2417</v>
      </c>
      <c r="R963">
        <v>26</v>
      </c>
      <c r="S963">
        <v>106522</v>
      </c>
      <c r="T963">
        <v>0.06</v>
      </c>
      <c r="U963">
        <v>6391.32</v>
      </c>
      <c r="V963">
        <v>100130.68</v>
      </c>
      <c r="W963">
        <v>899</v>
      </c>
      <c r="X963">
        <v>101029.68</v>
      </c>
    </row>
    <row r="964" spans="1:24" x14ac:dyDescent="0.25">
      <c r="A964" t="s">
        <v>1717</v>
      </c>
      <c r="B964" t="s">
        <v>191</v>
      </c>
      <c r="C964" t="s">
        <v>80</v>
      </c>
      <c r="D964" t="s">
        <v>1834</v>
      </c>
      <c r="E964">
        <v>44867</v>
      </c>
      <c r="F964" t="s">
        <v>1899</v>
      </c>
      <c r="G964" t="s">
        <v>18</v>
      </c>
      <c r="H964" t="s">
        <v>1888</v>
      </c>
      <c r="I964" t="s">
        <v>19</v>
      </c>
      <c r="J964" t="s">
        <v>192</v>
      </c>
      <c r="K964" t="s">
        <v>28</v>
      </c>
      <c r="L964" t="s">
        <v>29</v>
      </c>
      <c r="M964" t="s">
        <v>23</v>
      </c>
      <c r="N964">
        <v>42680</v>
      </c>
      <c r="O964">
        <v>130</v>
      </c>
      <c r="P964">
        <v>288</v>
      </c>
      <c r="Q964">
        <v>158</v>
      </c>
      <c r="R964">
        <v>41</v>
      </c>
      <c r="S964">
        <v>11808</v>
      </c>
      <c r="T964">
        <v>0.1</v>
      </c>
      <c r="U964">
        <v>1180.8</v>
      </c>
      <c r="V964">
        <v>10627.2</v>
      </c>
      <c r="W964">
        <v>101</v>
      </c>
      <c r="X964">
        <v>10728.2</v>
      </c>
    </row>
    <row r="965" spans="1:24" x14ac:dyDescent="0.25">
      <c r="A965" t="s">
        <v>1718</v>
      </c>
      <c r="B965" t="s">
        <v>182</v>
      </c>
      <c r="C965" t="s">
        <v>124</v>
      </c>
      <c r="D965" t="s">
        <v>1834</v>
      </c>
      <c r="E965">
        <v>44868</v>
      </c>
      <c r="F965" t="s">
        <v>1899</v>
      </c>
      <c r="G965" t="s">
        <v>39</v>
      </c>
      <c r="H965" t="s">
        <v>1892</v>
      </c>
      <c r="I965" t="s">
        <v>40</v>
      </c>
      <c r="J965" t="s">
        <v>183</v>
      </c>
      <c r="K965" t="s">
        <v>28</v>
      </c>
      <c r="L965" t="s">
        <v>22</v>
      </c>
      <c r="M965" t="s">
        <v>23</v>
      </c>
      <c r="N965">
        <v>42678</v>
      </c>
      <c r="O965">
        <v>384</v>
      </c>
      <c r="P965">
        <v>630</v>
      </c>
      <c r="Q965">
        <v>246</v>
      </c>
      <c r="R965">
        <v>35</v>
      </c>
      <c r="S965">
        <v>22050</v>
      </c>
      <c r="T965">
        <v>0.03</v>
      </c>
      <c r="U965">
        <v>661.5</v>
      </c>
      <c r="V965">
        <v>21388.5</v>
      </c>
      <c r="W965">
        <v>50</v>
      </c>
      <c r="X965">
        <v>21438.5</v>
      </c>
    </row>
    <row r="966" spans="1:24" x14ac:dyDescent="0.25">
      <c r="A966" t="s">
        <v>1719</v>
      </c>
      <c r="B966" t="s">
        <v>180</v>
      </c>
      <c r="C966" t="s">
        <v>1868</v>
      </c>
      <c r="D966" t="s">
        <v>1834</v>
      </c>
      <c r="E966">
        <v>44870</v>
      </c>
      <c r="F966" t="s">
        <v>1899</v>
      </c>
      <c r="G966" t="s">
        <v>34</v>
      </c>
      <c r="H966" t="s">
        <v>1891</v>
      </c>
      <c r="I966" t="s">
        <v>19</v>
      </c>
      <c r="J966" t="s">
        <v>57</v>
      </c>
      <c r="K966" t="s">
        <v>28</v>
      </c>
      <c r="L966" t="s">
        <v>22</v>
      </c>
      <c r="M966" t="s">
        <v>23</v>
      </c>
      <c r="N966">
        <v>42686</v>
      </c>
      <c r="O966">
        <v>350</v>
      </c>
      <c r="P966">
        <v>574</v>
      </c>
      <c r="Q966">
        <v>224</v>
      </c>
      <c r="R966">
        <v>5</v>
      </c>
      <c r="S966">
        <v>2870</v>
      </c>
      <c r="T966">
        <v>7.0000000000000007E-2</v>
      </c>
      <c r="U966">
        <v>200.9</v>
      </c>
      <c r="V966">
        <v>2669.1</v>
      </c>
      <c r="W966">
        <v>501</v>
      </c>
      <c r="X966">
        <v>3170.1</v>
      </c>
    </row>
    <row r="967" spans="1:24" x14ac:dyDescent="0.25">
      <c r="A967" t="s">
        <v>1720</v>
      </c>
      <c r="B967" t="s">
        <v>174</v>
      </c>
      <c r="C967" t="s">
        <v>1844</v>
      </c>
      <c r="D967" t="s">
        <v>1834</v>
      </c>
      <c r="E967">
        <v>44873</v>
      </c>
      <c r="F967" t="s">
        <v>1899</v>
      </c>
      <c r="G967" t="s">
        <v>25</v>
      </c>
      <c r="H967" t="s">
        <v>1891</v>
      </c>
      <c r="I967" t="s">
        <v>19</v>
      </c>
      <c r="J967" t="s">
        <v>120</v>
      </c>
      <c r="K967" t="s">
        <v>28</v>
      </c>
      <c r="L967" t="s">
        <v>22</v>
      </c>
      <c r="M967" t="s">
        <v>23</v>
      </c>
      <c r="N967">
        <v>42687</v>
      </c>
      <c r="O967">
        <v>892</v>
      </c>
      <c r="P967">
        <v>2974</v>
      </c>
      <c r="Q967">
        <v>2082</v>
      </c>
      <c r="R967">
        <v>31</v>
      </c>
      <c r="S967">
        <v>92194</v>
      </c>
      <c r="T967">
        <v>0</v>
      </c>
      <c r="U967">
        <v>0</v>
      </c>
      <c r="V967">
        <v>92194</v>
      </c>
      <c r="W967">
        <v>664</v>
      </c>
      <c r="X967">
        <v>92858</v>
      </c>
    </row>
    <row r="968" spans="1:24" x14ac:dyDescent="0.25">
      <c r="A968" t="s">
        <v>1721</v>
      </c>
      <c r="B968" t="s">
        <v>175</v>
      </c>
      <c r="C968" t="s">
        <v>1799</v>
      </c>
      <c r="D968" t="s">
        <v>1856</v>
      </c>
      <c r="E968">
        <v>44873</v>
      </c>
      <c r="F968" t="s">
        <v>1856</v>
      </c>
      <c r="G968" t="s">
        <v>18</v>
      </c>
      <c r="H968" t="s">
        <v>1897</v>
      </c>
      <c r="I968" t="s">
        <v>19</v>
      </c>
      <c r="J968" t="s">
        <v>176</v>
      </c>
      <c r="K968" t="s">
        <v>28</v>
      </c>
      <c r="L968" t="s">
        <v>29</v>
      </c>
      <c r="M968" t="s">
        <v>23</v>
      </c>
      <c r="N968">
        <v>42684</v>
      </c>
      <c r="O968">
        <v>109.00000000000001</v>
      </c>
      <c r="P968">
        <v>182</v>
      </c>
      <c r="Q968">
        <v>72.999999999999986</v>
      </c>
      <c r="R968">
        <v>40</v>
      </c>
      <c r="S968">
        <v>7280</v>
      </c>
      <c r="T968">
        <v>0.05</v>
      </c>
      <c r="U968">
        <v>364</v>
      </c>
      <c r="V968">
        <v>6916</v>
      </c>
      <c r="W968">
        <v>100</v>
      </c>
      <c r="X968">
        <v>7016</v>
      </c>
    </row>
    <row r="969" spans="1:24" x14ac:dyDescent="0.25">
      <c r="A969" t="s">
        <v>1722</v>
      </c>
      <c r="B969" t="s">
        <v>177</v>
      </c>
      <c r="C969" t="s">
        <v>178</v>
      </c>
      <c r="D969" t="s">
        <v>1882</v>
      </c>
      <c r="E969">
        <v>44873</v>
      </c>
      <c r="F969" t="s">
        <v>1882</v>
      </c>
      <c r="G969" t="s">
        <v>25</v>
      </c>
      <c r="H969" t="s">
        <v>1885</v>
      </c>
      <c r="I969" t="s">
        <v>40</v>
      </c>
      <c r="J969" t="s">
        <v>179</v>
      </c>
      <c r="K969" t="s">
        <v>28</v>
      </c>
      <c r="L969" t="s">
        <v>29</v>
      </c>
      <c r="M969" t="s">
        <v>23</v>
      </c>
      <c r="N969">
        <v>42682</v>
      </c>
      <c r="O969">
        <v>90</v>
      </c>
      <c r="P969">
        <v>210</v>
      </c>
      <c r="Q969">
        <v>120</v>
      </c>
      <c r="R969">
        <v>27</v>
      </c>
      <c r="S969">
        <v>5670</v>
      </c>
      <c r="T969">
        <v>0.04</v>
      </c>
      <c r="U969">
        <v>226.8</v>
      </c>
      <c r="V969">
        <v>5443.2</v>
      </c>
      <c r="W969">
        <v>70</v>
      </c>
      <c r="X969">
        <v>5513.2</v>
      </c>
    </row>
    <row r="970" spans="1:24" x14ac:dyDescent="0.25">
      <c r="A970" t="s">
        <v>1723</v>
      </c>
      <c r="B970" t="s">
        <v>172</v>
      </c>
      <c r="C970" t="s">
        <v>173</v>
      </c>
      <c r="D970" t="s">
        <v>1834</v>
      </c>
      <c r="E970">
        <v>44874</v>
      </c>
      <c r="F970" t="s">
        <v>1899</v>
      </c>
      <c r="G970" t="s">
        <v>39</v>
      </c>
      <c r="H970" t="s">
        <v>1888</v>
      </c>
      <c r="I970" t="s">
        <v>35</v>
      </c>
      <c r="J970" t="s">
        <v>108</v>
      </c>
      <c r="K970" t="s">
        <v>28</v>
      </c>
      <c r="L970" t="s">
        <v>45</v>
      </c>
      <c r="M970" t="s">
        <v>23</v>
      </c>
      <c r="N970">
        <v>42685</v>
      </c>
      <c r="O970">
        <v>94</v>
      </c>
      <c r="P970">
        <v>208</v>
      </c>
      <c r="Q970">
        <v>114</v>
      </c>
      <c r="R970">
        <v>39</v>
      </c>
      <c r="S970">
        <v>8112</v>
      </c>
      <c r="T970">
        <v>0.04</v>
      </c>
      <c r="U970">
        <v>324.48</v>
      </c>
      <c r="V970">
        <v>7787.52</v>
      </c>
      <c r="W970">
        <v>256</v>
      </c>
      <c r="X970">
        <v>8043.52</v>
      </c>
    </row>
    <row r="971" spans="1:24" x14ac:dyDescent="0.25">
      <c r="A971" t="s">
        <v>1724</v>
      </c>
      <c r="B971" t="s">
        <v>170</v>
      </c>
      <c r="C971" t="s">
        <v>80</v>
      </c>
      <c r="D971" t="s">
        <v>1834</v>
      </c>
      <c r="E971">
        <v>44875</v>
      </c>
      <c r="F971" t="s">
        <v>1899</v>
      </c>
      <c r="G971" t="s">
        <v>25</v>
      </c>
      <c r="H971" t="s">
        <v>1888</v>
      </c>
      <c r="I971" t="s">
        <v>40</v>
      </c>
      <c r="J971" t="s">
        <v>171</v>
      </c>
      <c r="K971" t="s">
        <v>21</v>
      </c>
      <c r="L971" t="s">
        <v>45</v>
      </c>
      <c r="M971" t="s">
        <v>23</v>
      </c>
      <c r="N971">
        <v>42686</v>
      </c>
      <c r="O971">
        <v>2018</v>
      </c>
      <c r="P971">
        <v>3540.9999999999995</v>
      </c>
      <c r="Q971">
        <v>1522.9999999999995</v>
      </c>
      <c r="R971">
        <v>21</v>
      </c>
      <c r="S971">
        <v>74360.999999999985</v>
      </c>
      <c r="T971">
        <v>0.09</v>
      </c>
      <c r="U971">
        <v>6692.4899999999989</v>
      </c>
      <c r="V971">
        <v>67668.50999999998</v>
      </c>
      <c r="W971">
        <v>199</v>
      </c>
      <c r="X971">
        <v>67867.50999999998</v>
      </c>
    </row>
    <row r="972" spans="1:24" x14ac:dyDescent="0.25">
      <c r="A972" t="s">
        <v>1725</v>
      </c>
      <c r="B972" t="s">
        <v>169</v>
      </c>
      <c r="C972" t="s">
        <v>1928</v>
      </c>
      <c r="D972" t="s">
        <v>1834</v>
      </c>
      <c r="E972">
        <v>44877</v>
      </c>
      <c r="F972" t="s">
        <v>1899</v>
      </c>
      <c r="G972" t="s">
        <v>34</v>
      </c>
      <c r="H972" t="s">
        <v>1887</v>
      </c>
      <c r="I972" t="s">
        <v>40</v>
      </c>
      <c r="J972" t="s">
        <v>72</v>
      </c>
      <c r="K972" t="s">
        <v>28</v>
      </c>
      <c r="L972" t="s">
        <v>22</v>
      </c>
      <c r="M972" t="s">
        <v>23</v>
      </c>
      <c r="N972">
        <v>42686</v>
      </c>
      <c r="O972">
        <v>1982.9999999999998</v>
      </c>
      <c r="P972">
        <v>3098</v>
      </c>
      <c r="Q972">
        <v>1115.0000000000002</v>
      </c>
      <c r="R972">
        <v>15</v>
      </c>
      <c r="S972">
        <v>46470</v>
      </c>
      <c r="T972">
        <v>0</v>
      </c>
      <c r="U972">
        <v>0</v>
      </c>
      <c r="V972">
        <v>46470</v>
      </c>
      <c r="W972">
        <v>1951.0000000000002</v>
      </c>
      <c r="X972">
        <v>48421</v>
      </c>
    </row>
    <row r="973" spans="1:24" x14ac:dyDescent="0.25">
      <c r="A973" t="s">
        <v>1726</v>
      </c>
      <c r="B973" t="s">
        <v>167</v>
      </c>
      <c r="C973" t="s">
        <v>84</v>
      </c>
      <c r="D973" t="s">
        <v>1834</v>
      </c>
      <c r="E973">
        <v>44878</v>
      </c>
      <c r="F973" t="s">
        <v>1899</v>
      </c>
      <c r="G973" t="s">
        <v>34</v>
      </c>
      <c r="H973" t="s">
        <v>1895</v>
      </c>
      <c r="I973" t="s">
        <v>19</v>
      </c>
      <c r="J973" t="s">
        <v>168</v>
      </c>
      <c r="K973" t="s">
        <v>28</v>
      </c>
      <c r="L973" t="s">
        <v>22</v>
      </c>
      <c r="M973" t="s">
        <v>23</v>
      </c>
      <c r="N973">
        <v>42689</v>
      </c>
      <c r="O973">
        <v>198</v>
      </c>
      <c r="P973">
        <v>315</v>
      </c>
      <c r="Q973">
        <v>117</v>
      </c>
      <c r="R973">
        <v>41</v>
      </c>
      <c r="S973">
        <v>12915</v>
      </c>
      <c r="T973">
        <v>0.06</v>
      </c>
      <c r="U973">
        <v>774.9</v>
      </c>
      <c r="V973">
        <v>12140.1</v>
      </c>
      <c r="W973">
        <v>49</v>
      </c>
      <c r="X973">
        <v>12189.1</v>
      </c>
    </row>
    <row r="974" spans="1:24" x14ac:dyDescent="0.25">
      <c r="A974" t="s">
        <v>1727</v>
      </c>
      <c r="B974" t="s">
        <v>165</v>
      </c>
      <c r="C974" t="s">
        <v>166</v>
      </c>
      <c r="D974" t="s">
        <v>1834</v>
      </c>
      <c r="E974">
        <v>44879</v>
      </c>
      <c r="F974" t="s">
        <v>1899</v>
      </c>
      <c r="G974" t="s">
        <v>39</v>
      </c>
      <c r="H974" t="s">
        <v>1891</v>
      </c>
      <c r="I974" t="s">
        <v>26</v>
      </c>
      <c r="J974" t="s">
        <v>126</v>
      </c>
      <c r="K974" t="s">
        <v>28</v>
      </c>
      <c r="L974" t="s">
        <v>29</v>
      </c>
      <c r="M974" t="s">
        <v>23</v>
      </c>
      <c r="N974">
        <v>42689</v>
      </c>
      <c r="O974">
        <v>109.00000000000001</v>
      </c>
      <c r="P974">
        <v>260</v>
      </c>
      <c r="Q974">
        <v>151</v>
      </c>
      <c r="R974">
        <v>11</v>
      </c>
      <c r="S974">
        <v>2860</v>
      </c>
      <c r="T974">
        <v>0.09</v>
      </c>
      <c r="U974">
        <v>257.39999999999998</v>
      </c>
      <c r="V974">
        <v>2602.6</v>
      </c>
      <c r="W974">
        <v>240</v>
      </c>
      <c r="X974">
        <v>2842.6</v>
      </c>
    </row>
    <row r="975" spans="1:24" x14ac:dyDescent="0.25">
      <c r="A975" t="s">
        <v>1728</v>
      </c>
      <c r="B975" t="s">
        <v>163</v>
      </c>
      <c r="C975" t="s">
        <v>1846</v>
      </c>
      <c r="D975" t="s">
        <v>1834</v>
      </c>
      <c r="E975">
        <v>44881</v>
      </c>
      <c r="F975" t="s">
        <v>1899</v>
      </c>
      <c r="G975" t="s">
        <v>39</v>
      </c>
      <c r="H975" t="s">
        <v>1892</v>
      </c>
      <c r="I975" t="s">
        <v>35</v>
      </c>
      <c r="J975" t="s">
        <v>164</v>
      </c>
      <c r="K975" t="s">
        <v>28</v>
      </c>
      <c r="L975" t="s">
        <v>29</v>
      </c>
      <c r="M975" t="s">
        <v>23</v>
      </c>
      <c r="N975">
        <v>42690</v>
      </c>
      <c r="O975">
        <v>229</v>
      </c>
      <c r="P975">
        <v>358</v>
      </c>
      <c r="Q975">
        <v>129</v>
      </c>
      <c r="R975">
        <v>32</v>
      </c>
      <c r="S975">
        <v>11456</v>
      </c>
      <c r="T975">
        <v>0.09</v>
      </c>
      <c r="U975">
        <v>1031.04</v>
      </c>
      <c r="V975">
        <v>10424.959999999999</v>
      </c>
      <c r="W975">
        <v>163</v>
      </c>
      <c r="X975">
        <v>10587.96</v>
      </c>
    </row>
    <row r="976" spans="1:24" x14ac:dyDescent="0.25">
      <c r="A976" t="s">
        <v>1729</v>
      </c>
      <c r="B976" t="s">
        <v>160</v>
      </c>
      <c r="C976" t="s">
        <v>1935</v>
      </c>
      <c r="D976" t="s">
        <v>1882</v>
      </c>
      <c r="E976">
        <v>44882</v>
      </c>
      <c r="F976" t="s">
        <v>1882</v>
      </c>
      <c r="G976" t="s">
        <v>34</v>
      </c>
      <c r="H976" t="s">
        <v>1886</v>
      </c>
      <c r="I976" t="s">
        <v>35</v>
      </c>
      <c r="J976" t="s">
        <v>32</v>
      </c>
      <c r="K976" t="s">
        <v>28</v>
      </c>
      <c r="L976" t="s">
        <v>22</v>
      </c>
      <c r="M976" t="s">
        <v>23</v>
      </c>
      <c r="N976">
        <v>42693</v>
      </c>
      <c r="O976">
        <v>1364</v>
      </c>
      <c r="P976">
        <v>2098</v>
      </c>
      <c r="Q976">
        <v>734</v>
      </c>
      <c r="R976">
        <v>42</v>
      </c>
      <c r="S976">
        <v>88116</v>
      </c>
      <c r="T976">
        <v>0.1</v>
      </c>
      <c r="U976">
        <v>8811.6</v>
      </c>
      <c r="V976">
        <v>79304.399999999994</v>
      </c>
      <c r="W976">
        <v>149</v>
      </c>
      <c r="X976">
        <v>79453.399999999994</v>
      </c>
    </row>
    <row r="977" spans="1:24" x14ac:dyDescent="0.25">
      <c r="A977" t="s">
        <v>1730</v>
      </c>
      <c r="B977" t="s">
        <v>161</v>
      </c>
      <c r="C977" t="s">
        <v>1930</v>
      </c>
      <c r="D977" t="s">
        <v>1834</v>
      </c>
      <c r="E977">
        <v>44882</v>
      </c>
      <c r="F977" t="s">
        <v>1899</v>
      </c>
      <c r="G977" t="s">
        <v>39</v>
      </c>
      <c r="H977" t="s">
        <v>1896</v>
      </c>
      <c r="I977" t="s">
        <v>26</v>
      </c>
      <c r="J977" t="s">
        <v>162</v>
      </c>
      <c r="K977" t="s">
        <v>28</v>
      </c>
      <c r="L977" t="s">
        <v>22</v>
      </c>
      <c r="M977" t="s">
        <v>23</v>
      </c>
      <c r="N977">
        <v>42693</v>
      </c>
      <c r="O977">
        <v>1104</v>
      </c>
      <c r="P977">
        <v>1698</v>
      </c>
      <c r="Q977">
        <v>594</v>
      </c>
      <c r="R977">
        <v>46</v>
      </c>
      <c r="S977">
        <v>78108</v>
      </c>
      <c r="T977">
        <v>0.09</v>
      </c>
      <c r="U977">
        <v>7029.7199999999993</v>
      </c>
      <c r="V977">
        <v>71078.28</v>
      </c>
      <c r="W977">
        <v>1239</v>
      </c>
      <c r="X977">
        <v>72317.279999999999</v>
      </c>
    </row>
    <row r="978" spans="1:24" x14ac:dyDescent="0.25">
      <c r="A978" t="s">
        <v>1731</v>
      </c>
      <c r="B978" t="s">
        <v>157</v>
      </c>
      <c r="C978" t="s">
        <v>158</v>
      </c>
      <c r="D978" t="s">
        <v>1882</v>
      </c>
      <c r="E978">
        <v>44885</v>
      </c>
      <c r="F978" t="s">
        <v>1882</v>
      </c>
      <c r="G978" t="s">
        <v>18</v>
      </c>
      <c r="H978" t="s">
        <v>1885</v>
      </c>
      <c r="I978" t="s">
        <v>51</v>
      </c>
      <c r="J978" t="s">
        <v>159</v>
      </c>
      <c r="K978" t="s">
        <v>28</v>
      </c>
      <c r="L978" t="s">
        <v>29</v>
      </c>
      <c r="M978" t="s">
        <v>23</v>
      </c>
      <c r="N978">
        <v>42695</v>
      </c>
      <c r="O978">
        <v>105</v>
      </c>
      <c r="P978">
        <v>195</v>
      </c>
      <c r="Q978">
        <v>90</v>
      </c>
      <c r="R978">
        <v>20</v>
      </c>
      <c r="S978">
        <v>3900</v>
      </c>
      <c r="T978">
        <v>0.06</v>
      </c>
      <c r="U978">
        <v>234</v>
      </c>
      <c r="V978">
        <v>3666</v>
      </c>
      <c r="W978">
        <v>163</v>
      </c>
      <c r="X978">
        <v>3829</v>
      </c>
    </row>
    <row r="979" spans="1:24" x14ac:dyDescent="0.25">
      <c r="A979" t="s">
        <v>1732</v>
      </c>
      <c r="B979" t="s">
        <v>154</v>
      </c>
      <c r="C979" t="s">
        <v>1858</v>
      </c>
      <c r="D979" t="s">
        <v>1834</v>
      </c>
      <c r="E979">
        <v>44887</v>
      </c>
      <c r="F979" t="s">
        <v>1899</v>
      </c>
      <c r="G979" t="s">
        <v>39</v>
      </c>
      <c r="H979" t="s">
        <v>1893</v>
      </c>
      <c r="I979" t="s">
        <v>19</v>
      </c>
      <c r="J979" t="s">
        <v>156</v>
      </c>
      <c r="K979" t="s">
        <v>28</v>
      </c>
      <c r="L979" t="s">
        <v>22</v>
      </c>
      <c r="M979" t="s">
        <v>23</v>
      </c>
      <c r="N979">
        <v>42701</v>
      </c>
      <c r="O979">
        <v>352</v>
      </c>
      <c r="P979">
        <v>568</v>
      </c>
      <c r="Q979">
        <v>216</v>
      </c>
      <c r="R979">
        <v>10</v>
      </c>
      <c r="S979">
        <v>5680</v>
      </c>
      <c r="T979">
        <v>0.09</v>
      </c>
      <c r="U979">
        <v>511.2</v>
      </c>
      <c r="V979">
        <v>5168.8</v>
      </c>
      <c r="W979">
        <v>139</v>
      </c>
      <c r="X979">
        <v>5307.8</v>
      </c>
    </row>
    <row r="980" spans="1:24" x14ac:dyDescent="0.25">
      <c r="A980" t="s">
        <v>1733</v>
      </c>
      <c r="B980" t="s">
        <v>152</v>
      </c>
      <c r="C980" t="s">
        <v>153</v>
      </c>
      <c r="D980" t="s">
        <v>1834</v>
      </c>
      <c r="E980">
        <v>44888</v>
      </c>
      <c r="F980" t="s">
        <v>1899</v>
      </c>
      <c r="G980" t="s">
        <v>39</v>
      </c>
      <c r="H980" t="s">
        <v>1892</v>
      </c>
      <c r="I980" t="s">
        <v>51</v>
      </c>
      <c r="J980" t="s">
        <v>41</v>
      </c>
      <c r="K980" t="s">
        <v>28</v>
      </c>
      <c r="L980" t="s">
        <v>29</v>
      </c>
      <c r="M980" t="s">
        <v>23</v>
      </c>
      <c r="N980">
        <v>42699</v>
      </c>
      <c r="O980">
        <v>375</v>
      </c>
      <c r="P980">
        <v>708</v>
      </c>
      <c r="Q980">
        <v>333</v>
      </c>
      <c r="R980">
        <v>29</v>
      </c>
      <c r="S980">
        <v>20532</v>
      </c>
      <c r="T980">
        <v>7.0000000000000007E-2</v>
      </c>
      <c r="U980">
        <v>1437.2400000000002</v>
      </c>
      <c r="V980">
        <v>19094.759999999998</v>
      </c>
      <c r="W980">
        <v>235</v>
      </c>
      <c r="X980">
        <v>19329.759999999998</v>
      </c>
    </row>
    <row r="981" spans="1:24" x14ac:dyDescent="0.25">
      <c r="A981" t="s">
        <v>1734</v>
      </c>
      <c r="B981" t="s">
        <v>146</v>
      </c>
      <c r="C981" t="s">
        <v>147</v>
      </c>
      <c r="D981" t="s">
        <v>1834</v>
      </c>
      <c r="E981">
        <v>44891</v>
      </c>
      <c r="F981" t="s">
        <v>1899</v>
      </c>
      <c r="G981" t="s">
        <v>34</v>
      </c>
      <c r="H981" t="s">
        <v>1895</v>
      </c>
      <c r="I981" t="s">
        <v>26</v>
      </c>
      <c r="J981" t="s">
        <v>148</v>
      </c>
      <c r="K981" t="s">
        <v>28</v>
      </c>
      <c r="L981" t="s">
        <v>22</v>
      </c>
      <c r="M981" t="s">
        <v>23</v>
      </c>
      <c r="N981">
        <v>42702</v>
      </c>
      <c r="O981">
        <v>340</v>
      </c>
      <c r="P981">
        <v>540</v>
      </c>
      <c r="Q981">
        <v>200</v>
      </c>
      <c r="R981">
        <v>1</v>
      </c>
      <c r="S981">
        <v>540</v>
      </c>
      <c r="T981">
        <v>0</v>
      </c>
      <c r="U981">
        <v>0</v>
      </c>
      <c r="V981">
        <v>540</v>
      </c>
      <c r="W981">
        <v>778</v>
      </c>
      <c r="X981">
        <v>1318</v>
      </c>
    </row>
    <row r="982" spans="1:24" x14ac:dyDescent="0.25">
      <c r="A982" t="s">
        <v>1735</v>
      </c>
      <c r="B982" t="s">
        <v>149</v>
      </c>
      <c r="C982" t="s">
        <v>1924</v>
      </c>
      <c r="D982" t="s">
        <v>1834</v>
      </c>
      <c r="E982">
        <v>44891</v>
      </c>
      <c r="F982" t="s">
        <v>1899</v>
      </c>
      <c r="G982" t="s">
        <v>18</v>
      </c>
      <c r="H982" t="s">
        <v>1894</v>
      </c>
      <c r="I982" t="s">
        <v>26</v>
      </c>
      <c r="J982" t="s">
        <v>82</v>
      </c>
      <c r="K982" t="s">
        <v>28</v>
      </c>
      <c r="L982" t="s">
        <v>22</v>
      </c>
      <c r="M982" t="s">
        <v>23</v>
      </c>
      <c r="N982">
        <v>42702</v>
      </c>
      <c r="O982">
        <v>184</v>
      </c>
      <c r="P982">
        <v>288</v>
      </c>
      <c r="Q982">
        <v>104</v>
      </c>
      <c r="R982">
        <v>6</v>
      </c>
      <c r="S982">
        <v>1728</v>
      </c>
      <c r="T982">
        <v>0.06</v>
      </c>
      <c r="U982">
        <v>103.67999999999999</v>
      </c>
      <c r="V982">
        <v>1624.32</v>
      </c>
      <c r="W982">
        <v>99</v>
      </c>
      <c r="X982">
        <v>1723.32</v>
      </c>
    </row>
    <row r="983" spans="1:24" x14ac:dyDescent="0.25">
      <c r="A983" t="s">
        <v>1736</v>
      </c>
      <c r="B983" t="s">
        <v>150</v>
      </c>
      <c r="C983" t="s">
        <v>1833</v>
      </c>
      <c r="D983" t="s">
        <v>1834</v>
      </c>
      <c r="E983">
        <v>44891</v>
      </c>
      <c r="F983" t="s">
        <v>1899</v>
      </c>
      <c r="G983" t="s">
        <v>25</v>
      </c>
      <c r="H983" t="s">
        <v>1887</v>
      </c>
      <c r="I983" t="s">
        <v>19</v>
      </c>
      <c r="J983" t="s">
        <v>151</v>
      </c>
      <c r="K983" t="s">
        <v>28</v>
      </c>
      <c r="L983" t="s">
        <v>29</v>
      </c>
      <c r="M983" t="s">
        <v>23</v>
      </c>
      <c r="N983">
        <v>42704</v>
      </c>
      <c r="O983">
        <v>87</v>
      </c>
      <c r="P983">
        <v>181</v>
      </c>
      <c r="Q983">
        <v>94</v>
      </c>
      <c r="R983">
        <v>18</v>
      </c>
      <c r="S983">
        <v>3258</v>
      </c>
      <c r="T983">
        <v>0.06</v>
      </c>
      <c r="U983">
        <v>195.48</v>
      </c>
      <c r="V983">
        <v>3062.52</v>
      </c>
      <c r="W983">
        <v>75</v>
      </c>
      <c r="X983">
        <v>3137.52</v>
      </c>
    </row>
    <row r="984" spans="1:24" x14ac:dyDescent="0.25">
      <c r="A984" t="s">
        <v>1737</v>
      </c>
      <c r="B984" t="s">
        <v>142</v>
      </c>
      <c r="C984" t="s">
        <v>1839</v>
      </c>
      <c r="D984" t="s">
        <v>1834</v>
      </c>
      <c r="E984">
        <v>44892</v>
      </c>
      <c r="F984" t="s">
        <v>1899</v>
      </c>
      <c r="G984" t="s">
        <v>39</v>
      </c>
      <c r="H984" t="s">
        <v>1890</v>
      </c>
      <c r="I984" t="s">
        <v>40</v>
      </c>
      <c r="J984" t="s">
        <v>143</v>
      </c>
      <c r="K984" t="s">
        <v>21</v>
      </c>
      <c r="L984" t="s">
        <v>22</v>
      </c>
      <c r="M984" t="s">
        <v>23</v>
      </c>
      <c r="N984">
        <v>42703</v>
      </c>
      <c r="O984">
        <v>6240</v>
      </c>
      <c r="P984">
        <v>15599</v>
      </c>
      <c r="Q984">
        <v>9359</v>
      </c>
      <c r="R984">
        <v>24</v>
      </c>
      <c r="S984">
        <v>374376</v>
      </c>
      <c r="T984">
        <v>0.04</v>
      </c>
      <c r="U984">
        <v>14975.04</v>
      </c>
      <c r="V984">
        <v>359400.96000000002</v>
      </c>
      <c r="W984">
        <v>808</v>
      </c>
      <c r="X984">
        <v>360208.96</v>
      </c>
    </row>
    <row r="985" spans="1:24" x14ac:dyDescent="0.25">
      <c r="A985" t="s">
        <v>1738</v>
      </c>
      <c r="B985" t="s">
        <v>144</v>
      </c>
      <c r="C985" t="s">
        <v>1836</v>
      </c>
      <c r="D985" t="s">
        <v>1834</v>
      </c>
      <c r="E985">
        <v>44892</v>
      </c>
      <c r="F985" t="s">
        <v>1899</v>
      </c>
      <c r="G985" t="s">
        <v>34</v>
      </c>
      <c r="H985" t="s">
        <v>1889</v>
      </c>
      <c r="I985" t="s">
        <v>19</v>
      </c>
      <c r="J985" t="s">
        <v>145</v>
      </c>
      <c r="K985" t="s">
        <v>21</v>
      </c>
      <c r="L985" t="s">
        <v>48</v>
      </c>
      <c r="M985" t="s">
        <v>49</v>
      </c>
      <c r="N985">
        <v>42701</v>
      </c>
      <c r="O985">
        <v>27899</v>
      </c>
      <c r="P985">
        <v>44999</v>
      </c>
      <c r="Q985">
        <v>17100</v>
      </c>
      <c r="R985">
        <v>18</v>
      </c>
      <c r="S985">
        <v>809982</v>
      </c>
      <c r="T985">
        <v>0.09</v>
      </c>
      <c r="U985">
        <v>72898.37999999999</v>
      </c>
      <c r="V985">
        <v>737083.62</v>
      </c>
      <c r="W985">
        <v>4900</v>
      </c>
      <c r="X985">
        <v>741983.62</v>
      </c>
    </row>
    <row r="986" spans="1:24" x14ac:dyDescent="0.25">
      <c r="A986" t="s">
        <v>1739</v>
      </c>
      <c r="B986" t="s">
        <v>140</v>
      </c>
      <c r="C986" t="s">
        <v>1850</v>
      </c>
      <c r="D986" t="s">
        <v>1834</v>
      </c>
      <c r="E986">
        <v>44893</v>
      </c>
      <c r="F986" t="s">
        <v>1899</v>
      </c>
      <c r="G986" t="s">
        <v>34</v>
      </c>
      <c r="H986" t="s">
        <v>1894</v>
      </c>
      <c r="I986" t="s">
        <v>51</v>
      </c>
      <c r="J986" t="s">
        <v>141</v>
      </c>
      <c r="K986" t="s">
        <v>28</v>
      </c>
      <c r="L986" t="s">
        <v>22</v>
      </c>
      <c r="M986" t="s">
        <v>23</v>
      </c>
      <c r="N986">
        <v>42703</v>
      </c>
      <c r="O986">
        <v>194</v>
      </c>
      <c r="P986">
        <v>308</v>
      </c>
      <c r="Q986">
        <v>114</v>
      </c>
      <c r="R986">
        <v>18</v>
      </c>
      <c r="S986">
        <v>5544</v>
      </c>
      <c r="T986">
        <v>0.02</v>
      </c>
      <c r="U986">
        <v>110.88</v>
      </c>
      <c r="V986">
        <v>5433.12</v>
      </c>
      <c r="W986">
        <v>99</v>
      </c>
      <c r="X986">
        <v>5532.12</v>
      </c>
    </row>
    <row r="987" spans="1:24" x14ac:dyDescent="0.25">
      <c r="A987" t="s">
        <v>1740</v>
      </c>
      <c r="B987" t="s">
        <v>58</v>
      </c>
      <c r="C987" t="s">
        <v>59</v>
      </c>
      <c r="D987" t="s">
        <v>1834</v>
      </c>
      <c r="E987">
        <v>44893</v>
      </c>
      <c r="F987" t="s">
        <v>1899</v>
      </c>
      <c r="G987" t="s">
        <v>39</v>
      </c>
      <c r="H987" t="s">
        <v>1895</v>
      </c>
      <c r="I987" t="s">
        <v>51</v>
      </c>
      <c r="J987" t="s">
        <v>207</v>
      </c>
      <c r="K987" t="s">
        <v>28</v>
      </c>
      <c r="L987" t="s">
        <v>29</v>
      </c>
      <c r="M987" t="s">
        <v>23</v>
      </c>
      <c r="N987">
        <v>42705</v>
      </c>
      <c r="O987">
        <v>259</v>
      </c>
      <c r="P987">
        <v>398</v>
      </c>
      <c r="Q987">
        <v>139</v>
      </c>
      <c r="R987">
        <v>11</v>
      </c>
      <c r="S987">
        <v>4378</v>
      </c>
      <c r="T987">
        <v>7.0000000000000007E-2</v>
      </c>
      <c r="U987">
        <v>306.46000000000004</v>
      </c>
      <c r="V987">
        <v>4071.54</v>
      </c>
      <c r="W987">
        <v>297</v>
      </c>
      <c r="X987">
        <v>4368.54</v>
      </c>
    </row>
    <row r="988" spans="1:24" x14ac:dyDescent="0.25">
      <c r="A988" t="s">
        <v>1831</v>
      </c>
      <c r="B988" t="s">
        <v>138</v>
      </c>
      <c r="C988" t="s">
        <v>1842</v>
      </c>
      <c r="D988" t="s">
        <v>1834</v>
      </c>
      <c r="E988">
        <v>44894</v>
      </c>
      <c r="F988" t="s">
        <v>1899</v>
      </c>
      <c r="G988" t="s">
        <v>34</v>
      </c>
      <c r="H988" t="s">
        <v>1893</v>
      </c>
      <c r="I988" t="s">
        <v>40</v>
      </c>
      <c r="J988" t="s">
        <v>139</v>
      </c>
      <c r="K988" t="s">
        <v>28</v>
      </c>
      <c r="L988" t="s">
        <v>29</v>
      </c>
      <c r="M988" t="s">
        <v>23</v>
      </c>
      <c r="N988">
        <v>42704</v>
      </c>
      <c r="O988">
        <v>268</v>
      </c>
      <c r="P988">
        <v>608</v>
      </c>
      <c r="Q988">
        <v>340</v>
      </c>
      <c r="R988">
        <v>49</v>
      </c>
      <c r="S988">
        <v>29792</v>
      </c>
      <c r="T988">
        <v>0.08</v>
      </c>
      <c r="U988">
        <v>2383.36</v>
      </c>
      <c r="V988">
        <v>27408.639999999999</v>
      </c>
      <c r="W988">
        <v>117</v>
      </c>
      <c r="X988">
        <v>27525.64</v>
      </c>
    </row>
    <row r="989" spans="1:24" x14ac:dyDescent="0.25">
      <c r="A989" t="s">
        <v>1741</v>
      </c>
      <c r="B989" t="s">
        <v>100</v>
      </c>
      <c r="C989" t="s">
        <v>1833</v>
      </c>
      <c r="D989" t="s">
        <v>1834</v>
      </c>
      <c r="E989">
        <v>44896</v>
      </c>
      <c r="F989" t="s">
        <v>1899</v>
      </c>
      <c r="G989" t="s">
        <v>25</v>
      </c>
      <c r="H989" t="s">
        <v>1887</v>
      </c>
      <c r="I989" t="s">
        <v>35</v>
      </c>
      <c r="J989" t="s">
        <v>137</v>
      </c>
      <c r="K989" t="s">
        <v>21</v>
      </c>
      <c r="L989" t="s">
        <v>22</v>
      </c>
      <c r="M989" t="s">
        <v>23</v>
      </c>
      <c r="N989">
        <v>42706</v>
      </c>
      <c r="O989">
        <v>5452</v>
      </c>
      <c r="P989">
        <v>10097</v>
      </c>
      <c r="Q989">
        <v>4645</v>
      </c>
      <c r="R989">
        <v>42</v>
      </c>
      <c r="S989">
        <v>424074</v>
      </c>
      <c r="T989">
        <v>0.1</v>
      </c>
      <c r="U989">
        <v>42407.4</v>
      </c>
      <c r="V989">
        <v>381666.6</v>
      </c>
      <c r="W989">
        <v>718</v>
      </c>
      <c r="X989">
        <v>382384.6</v>
      </c>
    </row>
    <row r="990" spans="1:24" x14ac:dyDescent="0.25">
      <c r="A990" t="s">
        <v>1742</v>
      </c>
      <c r="B990" t="s">
        <v>134</v>
      </c>
      <c r="C990" t="s">
        <v>1877</v>
      </c>
      <c r="D990" t="s">
        <v>1856</v>
      </c>
      <c r="E990">
        <v>44898</v>
      </c>
      <c r="F990" t="s">
        <v>1856</v>
      </c>
      <c r="G990" t="s">
        <v>34</v>
      </c>
      <c r="H990" t="s">
        <v>1895</v>
      </c>
      <c r="I990" t="s">
        <v>26</v>
      </c>
      <c r="J990" t="s">
        <v>136</v>
      </c>
      <c r="K990" t="s">
        <v>28</v>
      </c>
      <c r="L990" t="s">
        <v>22</v>
      </c>
      <c r="M990" t="s">
        <v>23</v>
      </c>
      <c r="N990">
        <v>42709</v>
      </c>
      <c r="O990">
        <v>184</v>
      </c>
      <c r="P990">
        <v>288</v>
      </c>
      <c r="Q990">
        <v>104</v>
      </c>
      <c r="R990">
        <v>40</v>
      </c>
      <c r="S990">
        <v>11520</v>
      </c>
      <c r="T990">
        <v>0</v>
      </c>
      <c r="U990">
        <v>0</v>
      </c>
      <c r="V990">
        <v>11520</v>
      </c>
      <c r="W990">
        <v>149</v>
      </c>
      <c r="X990">
        <v>11669</v>
      </c>
    </row>
    <row r="991" spans="1:24" x14ac:dyDescent="0.25">
      <c r="A991" t="s">
        <v>1743</v>
      </c>
      <c r="B991" t="s">
        <v>133</v>
      </c>
      <c r="C991" t="s">
        <v>71</v>
      </c>
      <c r="D991" t="s">
        <v>1882</v>
      </c>
      <c r="E991">
        <v>44899</v>
      </c>
      <c r="F991" t="s">
        <v>1882</v>
      </c>
      <c r="G991" t="s">
        <v>18</v>
      </c>
      <c r="H991" t="s">
        <v>1886</v>
      </c>
      <c r="I991" t="s">
        <v>35</v>
      </c>
      <c r="J991" t="s">
        <v>20</v>
      </c>
      <c r="K991" t="s">
        <v>21</v>
      </c>
      <c r="L991" t="s">
        <v>22</v>
      </c>
      <c r="M991" t="s">
        <v>23</v>
      </c>
      <c r="N991">
        <v>42709</v>
      </c>
      <c r="O991">
        <v>639</v>
      </c>
      <c r="P991">
        <v>1998</v>
      </c>
      <c r="Q991">
        <v>1359</v>
      </c>
      <c r="R991">
        <v>29</v>
      </c>
      <c r="S991">
        <v>57942</v>
      </c>
      <c r="T991">
        <v>0.06</v>
      </c>
      <c r="U991">
        <v>3476.52</v>
      </c>
      <c r="V991">
        <v>54465.48</v>
      </c>
      <c r="W991">
        <v>400</v>
      </c>
      <c r="X991">
        <v>54865.48</v>
      </c>
    </row>
    <row r="992" spans="1:24" x14ac:dyDescent="0.25">
      <c r="A992" t="s">
        <v>1744</v>
      </c>
      <c r="B992" t="s">
        <v>132</v>
      </c>
      <c r="C992" t="s">
        <v>1838</v>
      </c>
      <c r="D992" t="s">
        <v>1834</v>
      </c>
      <c r="E992">
        <v>44900</v>
      </c>
      <c r="F992" t="s">
        <v>1899</v>
      </c>
      <c r="G992" t="s">
        <v>39</v>
      </c>
      <c r="H992" t="s">
        <v>1892</v>
      </c>
      <c r="I992" t="s">
        <v>35</v>
      </c>
      <c r="J992" t="s">
        <v>44</v>
      </c>
      <c r="K992" t="s">
        <v>28</v>
      </c>
      <c r="L992" t="s">
        <v>45</v>
      </c>
      <c r="M992" t="s">
        <v>69</v>
      </c>
      <c r="N992">
        <v>42711</v>
      </c>
      <c r="O992">
        <v>146</v>
      </c>
      <c r="P992">
        <v>357</v>
      </c>
      <c r="Q992">
        <v>211</v>
      </c>
      <c r="R992">
        <v>10</v>
      </c>
      <c r="S992">
        <v>3570</v>
      </c>
      <c r="T992">
        <v>0.01</v>
      </c>
      <c r="U992">
        <v>35.700000000000003</v>
      </c>
      <c r="V992">
        <v>3534.3</v>
      </c>
      <c r="W992">
        <v>417</v>
      </c>
      <c r="X992">
        <v>3951.3</v>
      </c>
    </row>
    <row r="993" spans="1:24" x14ac:dyDescent="0.25">
      <c r="A993" t="s">
        <v>1745</v>
      </c>
      <c r="B993" t="s">
        <v>131</v>
      </c>
      <c r="C993" t="s">
        <v>1858</v>
      </c>
      <c r="D993" t="s">
        <v>1834</v>
      </c>
      <c r="E993">
        <v>44901</v>
      </c>
      <c r="F993" t="s">
        <v>1899</v>
      </c>
      <c r="G993" t="s">
        <v>39</v>
      </c>
      <c r="H993" t="s">
        <v>1887</v>
      </c>
      <c r="I993" t="s">
        <v>19</v>
      </c>
      <c r="J993" t="s">
        <v>89</v>
      </c>
      <c r="K993" t="s">
        <v>21</v>
      </c>
      <c r="L993" t="s">
        <v>22</v>
      </c>
      <c r="M993" t="s">
        <v>23</v>
      </c>
      <c r="N993">
        <v>42712</v>
      </c>
      <c r="O993">
        <v>3202.0000000000005</v>
      </c>
      <c r="P993">
        <v>15247.999999999998</v>
      </c>
      <c r="Q993">
        <v>12045.999999999998</v>
      </c>
      <c r="R993">
        <v>46</v>
      </c>
      <c r="S993">
        <v>701407.99999999988</v>
      </c>
      <c r="T993">
        <v>0.01</v>
      </c>
      <c r="U993">
        <v>7014.079999999999</v>
      </c>
      <c r="V993">
        <v>694393.91999999993</v>
      </c>
      <c r="W993">
        <v>400</v>
      </c>
      <c r="X993">
        <v>694793.91999999993</v>
      </c>
    </row>
    <row r="994" spans="1:24" x14ac:dyDescent="0.25">
      <c r="A994" t="s">
        <v>858</v>
      </c>
      <c r="B994" t="s">
        <v>127</v>
      </c>
      <c r="C994" t="s">
        <v>43</v>
      </c>
      <c r="D994" t="s">
        <v>1834</v>
      </c>
      <c r="E994">
        <v>44903</v>
      </c>
      <c r="F994" t="s">
        <v>1899</v>
      </c>
      <c r="G994" t="s">
        <v>34</v>
      </c>
      <c r="H994" t="s">
        <v>1888</v>
      </c>
      <c r="I994" t="s">
        <v>19</v>
      </c>
      <c r="J994" t="s">
        <v>63</v>
      </c>
      <c r="K994" t="s">
        <v>28</v>
      </c>
      <c r="L994" t="s">
        <v>22</v>
      </c>
      <c r="M994" t="s">
        <v>23</v>
      </c>
      <c r="N994">
        <v>42719</v>
      </c>
      <c r="O994">
        <v>459</v>
      </c>
      <c r="P994">
        <v>728</v>
      </c>
      <c r="Q994">
        <v>269</v>
      </c>
      <c r="R994">
        <v>18</v>
      </c>
      <c r="S994">
        <v>13104</v>
      </c>
      <c r="T994">
        <v>0.09</v>
      </c>
      <c r="U994">
        <v>1179.3599999999999</v>
      </c>
      <c r="V994">
        <v>11924.64</v>
      </c>
      <c r="W994">
        <v>1115</v>
      </c>
      <c r="X994">
        <v>13039.64</v>
      </c>
    </row>
    <row r="995" spans="1:24" x14ac:dyDescent="0.25">
      <c r="A995" t="s">
        <v>859</v>
      </c>
      <c r="B995" t="s">
        <v>127</v>
      </c>
      <c r="C995" t="s">
        <v>43</v>
      </c>
      <c r="D995" t="s">
        <v>1834</v>
      </c>
      <c r="E995">
        <v>44903</v>
      </c>
      <c r="F995" t="s">
        <v>1899</v>
      </c>
      <c r="G995" t="s">
        <v>34</v>
      </c>
      <c r="H995" t="s">
        <v>1888</v>
      </c>
      <c r="I995" t="s">
        <v>19</v>
      </c>
      <c r="J995" t="s">
        <v>74</v>
      </c>
      <c r="K995" t="s">
        <v>28</v>
      </c>
      <c r="L995" t="s">
        <v>29</v>
      </c>
      <c r="M995" t="s">
        <v>23</v>
      </c>
      <c r="N995">
        <v>42716</v>
      </c>
      <c r="O995">
        <v>71</v>
      </c>
      <c r="P995">
        <v>113.99999999999999</v>
      </c>
      <c r="Q995">
        <v>42.999999999999986</v>
      </c>
      <c r="R995">
        <v>28</v>
      </c>
      <c r="S995">
        <v>3191.9999999999995</v>
      </c>
      <c r="T995">
        <v>0.09</v>
      </c>
      <c r="U995">
        <v>287.27999999999997</v>
      </c>
      <c r="V995">
        <v>2904.7199999999993</v>
      </c>
      <c r="W995">
        <v>70</v>
      </c>
      <c r="X995">
        <v>2974.7199999999993</v>
      </c>
    </row>
    <row r="996" spans="1:24" x14ac:dyDescent="0.25">
      <c r="A996" t="s">
        <v>1746</v>
      </c>
      <c r="B996" t="s">
        <v>128</v>
      </c>
      <c r="C996" t="s">
        <v>1865</v>
      </c>
      <c r="D996" t="s">
        <v>1882</v>
      </c>
      <c r="E996">
        <v>44903</v>
      </c>
      <c r="F996" t="s">
        <v>1882</v>
      </c>
      <c r="G996" t="s">
        <v>34</v>
      </c>
      <c r="H996" t="s">
        <v>1885</v>
      </c>
      <c r="I996" t="s">
        <v>35</v>
      </c>
      <c r="J996" t="s">
        <v>130</v>
      </c>
      <c r="K996" t="s">
        <v>28</v>
      </c>
      <c r="L996" t="s">
        <v>22</v>
      </c>
      <c r="M996" t="s">
        <v>23</v>
      </c>
      <c r="N996">
        <v>42714</v>
      </c>
      <c r="O996">
        <v>1495</v>
      </c>
      <c r="P996">
        <v>3476</v>
      </c>
      <c r="Q996">
        <v>1981</v>
      </c>
      <c r="R996">
        <v>10</v>
      </c>
      <c r="S996">
        <v>34760</v>
      </c>
      <c r="T996">
        <v>0.06</v>
      </c>
      <c r="U996">
        <v>2085.6</v>
      </c>
      <c r="V996">
        <v>32674.400000000001</v>
      </c>
      <c r="W996">
        <v>822.00000000000011</v>
      </c>
      <c r="X996">
        <v>33496.400000000001</v>
      </c>
    </row>
    <row r="997" spans="1:24" x14ac:dyDescent="0.25">
      <c r="A997" t="s">
        <v>1747</v>
      </c>
      <c r="B997" t="s">
        <v>97</v>
      </c>
      <c r="C997" t="s">
        <v>98</v>
      </c>
      <c r="D997" t="s">
        <v>1834</v>
      </c>
      <c r="E997">
        <v>44904</v>
      </c>
      <c r="F997" t="s">
        <v>1899</v>
      </c>
      <c r="G997" t="s">
        <v>39</v>
      </c>
      <c r="H997" t="s">
        <v>1890</v>
      </c>
      <c r="I997" t="s">
        <v>35</v>
      </c>
      <c r="J997" t="s">
        <v>126</v>
      </c>
      <c r="K997" t="s">
        <v>28</v>
      </c>
      <c r="L997" t="s">
        <v>29</v>
      </c>
      <c r="M997" t="s">
        <v>23</v>
      </c>
      <c r="N997">
        <v>42714</v>
      </c>
      <c r="O997">
        <v>109.00000000000001</v>
      </c>
      <c r="P997">
        <v>260</v>
      </c>
      <c r="Q997">
        <v>151</v>
      </c>
      <c r="R997">
        <v>8</v>
      </c>
      <c r="S997">
        <v>2080</v>
      </c>
      <c r="T997">
        <v>0.02</v>
      </c>
      <c r="U997">
        <v>41.6</v>
      </c>
      <c r="V997">
        <v>2038.4</v>
      </c>
      <c r="W997">
        <v>240</v>
      </c>
      <c r="X997">
        <v>2278.4</v>
      </c>
    </row>
    <row r="998" spans="1:24" x14ac:dyDescent="0.25">
      <c r="A998" t="s">
        <v>1748</v>
      </c>
      <c r="B998" t="s">
        <v>38</v>
      </c>
      <c r="C998" t="s">
        <v>1800</v>
      </c>
      <c r="D998" t="s">
        <v>1856</v>
      </c>
      <c r="E998">
        <v>44905</v>
      </c>
      <c r="F998" t="s">
        <v>1856</v>
      </c>
      <c r="G998" t="s">
        <v>39</v>
      </c>
      <c r="H998" t="s">
        <v>1892</v>
      </c>
      <c r="I998" t="s">
        <v>51</v>
      </c>
      <c r="J998" t="s">
        <v>121</v>
      </c>
      <c r="K998" t="s">
        <v>28</v>
      </c>
      <c r="L998" t="s">
        <v>29</v>
      </c>
      <c r="M998" t="s">
        <v>23</v>
      </c>
      <c r="N998">
        <v>42716</v>
      </c>
      <c r="O998">
        <v>24</v>
      </c>
      <c r="P998">
        <v>126</v>
      </c>
      <c r="Q998">
        <v>102</v>
      </c>
      <c r="R998">
        <v>37</v>
      </c>
      <c r="S998">
        <v>4662</v>
      </c>
      <c r="T998">
        <v>0.03</v>
      </c>
      <c r="U998">
        <v>139.85999999999999</v>
      </c>
      <c r="V998">
        <v>4522.1400000000003</v>
      </c>
      <c r="W998">
        <v>70</v>
      </c>
      <c r="X998">
        <v>4592.1400000000003</v>
      </c>
    </row>
    <row r="999" spans="1:24" x14ac:dyDescent="0.25">
      <c r="A999" t="s">
        <v>1749</v>
      </c>
      <c r="B999" t="s">
        <v>122</v>
      </c>
      <c r="C999" t="s">
        <v>1900</v>
      </c>
      <c r="D999" t="s">
        <v>1882</v>
      </c>
      <c r="E999">
        <v>44905</v>
      </c>
      <c r="F999" t="s">
        <v>1882</v>
      </c>
      <c r="G999" t="s">
        <v>25</v>
      </c>
      <c r="H999" t="s">
        <v>1886</v>
      </c>
      <c r="I999" t="s">
        <v>19</v>
      </c>
      <c r="J999" t="s">
        <v>1912</v>
      </c>
      <c r="K999" t="s">
        <v>28</v>
      </c>
      <c r="L999" t="s">
        <v>29</v>
      </c>
      <c r="M999" t="s">
        <v>23</v>
      </c>
      <c r="N999">
        <v>42718</v>
      </c>
      <c r="O999">
        <v>239</v>
      </c>
      <c r="P999">
        <v>426</v>
      </c>
      <c r="Q999">
        <v>187</v>
      </c>
      <c r="R999">
        <v>44</v>
      </c>
      <c r="S999">
        <v>18744</v>
      </c>
      <c r="T999">
        <v>0.01</v>
      </c>
      <c r="U999">
        <v>187.44</v>
      </c>
      <c r="V999">
        <v>18556.560000000001</v>
      </c>
      <c r="W999">
        <v>120</v>
      </c>
      <c r="X999">
        <v>18676.560000000001</v>
      </c>
    </row>
    <row r="1000" spans="1:24" x14ac:dyDescent="0.25">
      <c r="A1000" t="s">
        <v>1832</v>
      </c>
      <c r="B1000" t="s">
        <v>1931</v>
      </c>
      <c r="C1000" t="s">
        <v>1841</v>
      </c>
      <c r="D1000" t="s">
        <v>1834</v>
      </c>
      <c r="E1000">
        <v>44905</v>
      </c>
      <c r="F1000" t="s">
        <v>1899</v>
      </c>
      <c r="G1000" t="s">
        <v>18</v>
      </c>
      <c r="H1000" t="s">
        <v>1894</v>
      </c>
      <c r="I1000" t="s">
        <v>40</v>
      </c>
      <c r="J1000" t="s">
        <v>108</v>
      </c>
      <c r="K1000" t="s">
        <v>28</v>
      </c>
      <c r="L1000" t="s">
        <v>45</v>
      </c>
      <c r="M1000" t="s">
        <v>23</v>
      </c>
      <c r="N1000">
        <v>42716</v>
      </c>
      <c r="O1000">
        <v>94</v>
      </c>
      <c r="P1000">
        <v>208</v>
      </c>
      <c r="Q1000">
        <v>114</v>
      </c>
      <c r="R1000">
        <v>36</v>
      </c>
      <c r="S1000">
        <v>7488</v>
      </c>
      <c r="T1000">
        <v>0.1</v>
      </c>
      <c r="U1000">
        <v>748.80000000000007</v>
      </c>
      <c r="V1000">
        <v>6739.2</v>
      </c>
      <c r="W1000">
        <v>256</v>
      </c>
      <c r="X1000">
        <v>6995.2</v>
      </c>
    </row>
    <row r="1001" spans="1:24" x14ac:dyDescent="0.25">
      <c r="A1001" t="s">
        <v>1750</v>
      </c>
      <c r="B1001" t="s">
        <v>123</v>
      </c>
      <c r="C1001" t="s">
        <v>124</v>
      </c>
      <c r="D1001" t="s">
        <v>1834</v>
      </c>
      <c r="E1001">
        <v>44905</v>
      </c>
      <c r="F1001" t="s">
        <v>1899</v>
      </c>
      <c r="G1001" t="s">
        <v>39</v>
      </c>
      <c r="H1001" t="s">
        <v>1892</v>
      </c>
      <c r="I1001" t="s">
        <v>19</v>
      </c>
      <c r="J1001" t="s">
        <v>125</v>
      </c>
      <c r="K1001" t="s">
        <v>28</v>
      </c>
      <c r="L1001" t="s">
        <v>29</v>
      </c>
      <c r="M1001" t="s">
        <v>23</v>
      </c>
      <c r="N1001">
        <v>42719</v>
      </c>
      <c r="O1001">
        <v>182</v>
      </c>
      <c r="P1001">
        <v>298</v>
      </c>
      <c r="Q1001">
        <v>116</v>
      </c>
      <c r="R1001">
        <v>45</v>
      </c>
      <c r="S1001">
        <v>13410</v>
      </c>
      <c r="T1001">
        <v>0.05</v>
      </c>
      <c r="U1001">
        <v>670.5</v>
      </c>
      <c r="V1001">
        <v>12739.5</v>
      </c>
      <c r="W1001">
        <v>158</v>
      </c>
      <c r="X1001">
        <v>12897.5</v>
      </c>
    </row>
    <row r="1002" spans="1:24" x14ac:dyDescent="0.25">
      <c r="A1002" t="s">
        <v>1751</v>
      </c>
      <c r="B1002" t="s">
        <v>434</v>
      </c>
      <c r="C1002" t="s">
        <v>1928</v>
      </c>
      <c r="D1002" t="s">
        <v>1834</v>
      </c>
      <c r="E1002">
        <v>44905</v>
      </c>
      <c r="F1002" t="s">
        <v>1899</v>
      </c>
      <c r="G1002" t="s">
        <v>39</v>
      </c>
      <c r="H1002" t="s">
        <v>1887</v>
      </c>
      <c r="I1002" t="s">
        <v>51</v>
      </c>
      <c r="J1002" t="s">
        <v>55</v>
      </c>
      <c r="K1002" t="s">
        <v>21</v>
      </c>
      <c r="L1002" t="s">
        <v>22</v>
      </c>
      <c r="M1002" t="s">
        <v>69</v>
      </c>
      <c r="N1002">
        <v>42716</v>
      </c>
      <c r="O1002">
        <v>15650</v>
      </c>
      <c r="P1002">
        <v>30097.000000000004</v>
      </c>
      <c r="Q1002">
        <v>14447.000000000004</v>
      </c>
      <c r="R1002">
        <v>8</v>
      </c>
      <c r="S1002">
        <v>240776.00000000003</v>
      </c>
      <c r="T1002">
        <v>0.05</v>
      </c>
      <c r="U1002">
        <v>12038.800000000003</v>
      </c>
      <c r="V1002">
        <v>228737.2</v>
      </c>
      <c r="W1002">
        <v>718</v>
      </c>
      <c r="X1002">
        <v>229455.2</v>
      </c>
    </row>
    <row r="1003" spans="1:24" x14ac:dyDescent="0.25">
      <c r="A1003" t="s">
        <v>1752</v>
      </c>
      <c r="B1003" t="s">
        <v>118</v>
      </c>
      <c r="C1003" t="s">
        <v>119</v>
      </c>
      <c r="D1003" t="s">
        <v>1834</v>
      </c>
      <c r="E1003">
        <v>44909</v>
      </c>
      <c r="F1003" t="s">
        <v>1899</v>
      </c>
      <c r="G1003" t="s">
        <v>18</v>
      </c>
      <c r="H1003" t="s">
        <v>1889</v>
      </c>
      <c r="I1003" t="s">
        <v>35</v>
      </c>
      <c r="J1003" t="s">
        <v>120</v>
      </c>
      <c r="K1003" t="s">
        <v>28</v>
      </c>
      <c r="L1003" t="s">
        <v>22</v>
      </c>
      <c r="M1003" t="s">
        <v>23</v>
      </c>
      <c r="N1003">
        <v>42719</v>
      </c>
      <c r="O1003">
        <v>892</v>
      </c>
      <c r="P1003">
        <v>2974</v>
      </c>
      <c r="Q1003">
        <v>2082</v>
      </c>
      <c r="R1003">
        <v>22</v>
      </c>
      <c r="S1003">
        <v>65428</v>
      </c>
      <c r="T1003">
        <v>7.0000000000000007E-2</v>
      </c>
      <c r="U1003">
        <v>4579.96</v>
      </c>
      <c r="V1003">
        <v>60848.04</v>
      </c>
      <c r="W1003">
        <v>664</v>
      </c>
      <c r="X1003">
        <v>61512.04</v>
      </c>
    </row>
    <row r="1004" spans="1:24" x14ac:dyDescent="0.25">
      <c r="A1004" t="s">
        <v>1753</v>
      </c>
      <c r="B1004" t="s">
        <v>115</v>
      </c>
      <c r="C1004" t="s">
        <v>1936</v>
      </c>
      <c r="D1004" t="s">
        <v>1834</v>
      </c>
      <c r="E1004">
        <v>44910</v>
      </c>
      <c r="F1004" t="s">
        <v>1899</v>
      </c>
      <c r="G1004" t="s">
        <v>39</v>
      </c>
      <c r="H1004" t="s">
        <v>1894</v>
      </c>
      <c r="I1004" t="s">
        <v>19</v>
      </c>
      <c r="J1004" t="s">
        <v>116</v>
      </c>
      <c r="K1004" t="s">
        <v>117</v>
      </c>
      <c r="L1004" t="s">
        <v>45</v>
      </c>
      <c r="M1004" t="s">
        <v>69</v>
      </c>
      <c r="N1004">
        <v>42728</v>
      </c>
      <c r="O1004">
        <v>550</v>
      </c>
      <c r="P1004">
        <v>1222</v>
      </c>
      <c r="Q1004">
        <v>672</v>
      </c>
      <c r="R1004">
        <v>17</v>
      </c>
      <c r="S1004">
        <v>20774</v>
      </c>
      <c r="T1004">
        <v>0.01</v>
      </c>
      <c r="U1004">
        <v>207.74</v>
      </c>
      <c r="V1004">
        <v>20566.259999999998</v>
      </c>
      <c r="W1004">
        <v>285</v>
      </c>
      <c r="X1004">
        <v>20851.259999999998</v>
      </c>
    </row>
    <row r="1005" spans="1:24" x14ac:dyDescent="0.25">
      <c r="A1005" t="s">
        <v>1754</v>
      </c>
      <c r="B1005" t="s">
        <v>113</v>
      </c>
      <c r="C1005" t="s">
        <v>91</v>
      </c>
      <c r="D1005" t="s">
        <v>1834</v>
      </c>
      <c r="E1005">
        <v>44912</v>
      </c>
      <c r="F1005" t="s">
        <v>1899</v>
      </c>
      <c r="G1005" t="s">
        <v>18</v>
      </c>
      <c r="H1005" t="s">
        <v>1892</v>
      </c>
      <c r="I1005" t="s">
        <v>35</v>
      </c>
      <c r="J1005" t="s">
        <v>114</v>
      </c>
      <c r="K1005" t="s">
        <v>28</v>
      </c>
      <c r="L1005" t="s">
        <v>29</v>
      </c>
      <c r="M1005" t="s">
        <v>23</v>
      </c>
      <c r="N1005">
        <v>42723</v>
      </c>
      <c r="O1005">
        <v>252</v>
      </c>
      <c r="P1005">
        <v>400</v>
      </c>
      <c r="Q1005">
        <v>148</v>
      </c>
      <c r="R1005">
        <v>28</v>
      </c>
      <c r="S1005">
        <v>11200</v>
      </c>
      <c r="T1005">
        <v>0.04</v>
      </c>
      <c r="U1005">
        <v>448</v>
      </c>
      <c r="V1005">
        <v>10752</v>
      </c>
      <c r="W1005">
        <v>130</v>
      </c>
      <c r="X1005">
        <v>10882</v>
      </c>
    </row>
    <row r="1006" spans="1:24" x14ac:dyDescent="0.25">
      <c r="A1006" t="s">
        <v>1755</v>
      </c>
      <c r="B1006" t="s">
        <v>111</v>
      </c>
      <c r="C1006" t="s">
        <v>1791</v>
      </c>
      <c r="D1006" t="s">
        <v>1856</v>
      </c>
      <c r="E1006">
        <v>44913</v>
      </c>
      <c r="F1006" t="s">
        <v>1856</v>
      </c>
      <c r="G1006" t="s">
        <v>18</v>
      </c>
      <c r="H1006" t="s">
        <v>1892</v>
      </c>
      <c r="I1006" t="s">
        <v>51</v>
      </c>
      <c r="J1006" t="s">
        <v>112</v>
      </c>
      <c r="K1006" t="s">
        <v>28</v>
      </c>
      <c r="L1006" t="s">
        <v>45</v>
      </c>
      <c r="M1006" t="s">
        <v>23</v>
      </c>
      <c r="N1006">
        <v>42723</v>
      </c>
      <c r="O1006">
        <v>419.00000000000006</v>
      </c>
      <c r="P1006">
        <v>1023</v>
      </c>
      <c r="Q1006">
        <v>604</v>
      </c>
      <c r="R1006">
        <v>19</v>
      </c>
      <c r="S1006">
        <v>19437</v>
      </c>
      <c r="T1006">
        <v>0.05</v>
      </c>
      <c r="U1006">
        <v>971.85</v>
      </c>
      <c r="V1006">
        <v>18465.150000000001</v>
      </c>
      <c r="W1006">
        <v>468</v>
      </c>
      <c r="X1006">
        <v>18933.150000000001</v>
      </c>
    </row>
    <row r="1007" spans="1:24" x14ac:dyDescent="0.25">
      <c r="A1007" t="s">
        <v>1756</v>
      </c>
      <c r="B1007" t="s">
        <v>109</v>
      </c>
      <c r="C1007" t="s">
        <v>110</v>
      </c>
      <c r="D1007" t="s">
        <v>1834</v>
      </c>
      <c r="E1007">
        <v>44914</v>
      </c>
      <c r="F1007" t="s">
        <v>1899</v>
      </c>
      <c r="G1007" t="s">
        <v>18</v>
      </c>
      <c r="H1007" t="s">
        <v>1896</v>
      </c>
      <c r="I1007" t="s">
        <v>51</v>
      </c>
      <c r="J1007" t="s">
        <v>89</v>
      </c>
      <c r="K1007" t="s">
        <v>21</v>
      </c>
      <c r="L1007" t="s">
        <v>22</v>
      </c>
      <c r="M1007" t="s">
        <v>23</v>
      </c>
      <c r="N1007">
        <v>42725</v>
      </c>
      <c r="O1007">
        <v>3202.0000000000005</v>
      </c>
      <c r="P1007">
        <v>15247.999999999998</v>
      </c>
      <c r="Q1007">
        <v>12045.999999999998</v>
      </c>
      <c r="R1007">
        <v>12</v>
      </c>
      <c r="S1007">
        <v>182975.99999999997</v>
      </c>
      <c r="T1007">
        <v>7.0000000000000007E-2</v>
      </c>
      <c r="U1007">
        <v>12808.32</v>
      </c>
      <c r="V1007">
        <v>170167.67999999996</v>
      </c>
      <c r="W1007">
        <v>400</v>
      </c>
      <c r="X1007">
        <v>170567.67999999996</v>
      </c>
    </row>
    <row r="1008" spans="1:24" x14ac:dyDescent="0.25">
      <c r="A1008" t="s">
        <v>1757</v>
      </c>
      <c r="B1008" t="s">
        <v>107</v>
      </c>
      <c r="C1008" t="s">
        <v>1862</v>
      </c>
      <c r="D1008" t="s">
        <v>1834</v>
      </c>
      <c r="E1008">
        <v>44916</v>
      </c>
      <c r="F1008" t="s">
        <v>1899</v>
      </c>
      <c r="G1008" t="s">
        <v>18</v>
      </c>
      <c r="H1008" t="s">
        <v>1892</v>
      </c>
      <c r="I1008" t="s">
        <v>51</v>
      </c>
      <c r="J1008" t="s">
        <v>108</v>
      </c>
      <c r="K1008" t="s">
        <v>28</v>
      </c>
      <c r="L1008" t="s">
        <v>45</v>
      </c>
      <c r="M1008" t="s">
        <v>23</v>
      </c>
      <c r="N1008">
        <v>42726</v>
      </c>
      <c r="O1008">
        <v>94</v>
      </c>
      <c r="P1008">
        <v>208</v>
      </c>
      <c r="Q1008">
        <v>114</v>
      </c>
      <c r="R1008">
        <v>49</v>
      </c>
      <c r="S1008">
        <v>10192</v>
      </c>
      <c r="T1008">
        <v>7.0000000000000007E-2</v>
      </c>
      <c r="U1008">
        <v>713.44</v>
      </c>
      <c r="V1008">
        <v>9478.56</v>
      </c>
      <c r="W1008">
        <v>256</v>
      </c>
      <c r="X1008">
        <v>9734.56</v>
      </c>
    </row>
    <row r="1009" spans="1:24" x14ac:dyDescent="0.25">
      <c r="A1009" t="s">
        <v>1758</v>
      </c>
      <c r="B1009" t="s">
        <v>105</v>
      </c>
      <c r="C1009" t="s">
        <v>106</v>
      </c>
      <c r="D1009" t="s">
        <v>1834</v>
      </c>
      <c r="E1009">
        <v>44917</v>
      </c>
      <c r="F1009" t="s">
        <v>1899</v>
      </c>
      <c r="G1009" t="s">
        <v>18</v>
      </c>
      <c r="H1009" t="s">
        <v>1891</v>
      </c>
      <c r="I1009" t="s">
        <v>51</v>
      </c>
      <c r="J1009" t="s">
        <v>92</v>
      </c>
      <c r="K1009" t="s">
        <v>28</v>
      </c>
      <c r="L1009" t="s">
        <v>22</v>
      </c>
      <c r="M1009" t="s">
        <v>23</v>
      </c>
      <c r="N1009">
        <v>42727</v>
      </c>
      <c r="O1009">
        <v>118</v>
      </c>
      <c r="P1009">
        <v>188</v>
      </c>
      <c r="Q1009">
        <v>70</v>
      </c>
      <c r="R1009">
        <v>19</v>
      </c>
      <c r="S1009">
        <v>3572</v>
      </c>
      <c r="T1009">
        <v>0.06</v>
      </c>
      <c r="U1009">
        <v>214.32</v>
      </c>
      <c r="V1009">
        <v>3357.68</v>
      </c>
      <c r="W1009">
        <v>149</v>
      </c>
      <c r="X1009">
        <v>3506.68</v>
      </c>
    </row>
    <row r="1010" spans="1:24" x14ac:dyDescent="0.25">
      <c r="A1010" t="s">
        <v>1759</v>
      </c>
      <c r="B1010" t="s">
        <v>102</v>
      </c>
      <c r="C1010" t="s">
        <v>103</v>
      </c>
      <c r="D1010" t="s">
        <v>1882</v>
      </c>
      <c r="E1010">
        <v>44919</v>
      </c>
      <c r="F1010" t="s">
        <v>1882</v>
      </c>
      <c r="G1010" t="s">
        <v>18</v>
      </c>
      <c r="H1010" t="s">
        <v>1885</v>
      </c>
      <c r="I1010" t="s">
        <v>35</v>
      </c>
      <c r="J1010" t="s">
        <v>104</v>
      </c>
      <c r="K1010" t="s">
        <v>28</v>
      </c>
      <c r="L1010" t="s">
        <v>22</v>
      </c>
      <c r="M1010" t="s">
        <v>23</v>
      </c>
      <c r="N1010">
        <v>42729</v>
      </c>
      <c r="O1010">
        <v>245.00000000000003</v>
      </c>
      <c r="P1010">
        <v>389</v>
      </c>
      <c r="Q1010">
        <v>143.99999999999997</v>
      </c>
      <c r="R1010">
        <v>3</v>
      </c>
      <c r="S1010">
        <v>1167</v>
      </c>
      <c r="T1010">
        <v>0</v>
      </c>
      <c r="U1010">
        <v>0</v>
      </c>
      <c r="V1010">
        <v>1167</v>
      </c>
      <c r="W1010">
        <v>701</v>
      </c>
      <c r="X1010">
        <v>1868</v>
      </c>
    </row>
    <row r="1011" spans="1:24" x14ac:dyDescent="0.25">
      <c r="A1011" t="s">
        <v>1760</v>
      </c>
      <c r="B1011" t="s">
        <v>100</v>
      </c>
      <c r="C1011" t="s">
        <v>1833</v>
      </c>
      <c r="D1011" t="s">
        <v>1834</v>
      </c>
      <c r="E1011">
        <v>44920</v>
      </c>
      <c r="F1011" t="s">
        <v>1899</v>
      </c>
      <c r="G1011" t="s">
        <v>34</v>
      </c>
      <c r="H1011" t="s">
        <v>1887</v>
      </c>
      <c r="I1011" t="s">
        <v>40</v>
      </c>
      <c r="J1011" t="s">
        <v>101</v>
      </c>
      <c r="K1011" t="s">
        <v>28</v>
      </c>
      <c r="L1011" t="s">
        <v>22</v>
      </c>
      <c r="M1011" t="s">
        <v>23</v>
      </c>
      <c r="N1011">
        <v>42730</v>
      </c>
      <c r="O1011">
        <v>5207</v>
      </c>
      <c r="P1011">
        <v>8398</v>
      </c>
      <c r="Q1011">
        <v>3191</v>
      </c>
      <c r="R1011">
        <v>38</v>
      </c>
      <c r="S1011">
        <v>319124</v>
      </c>
      <c r="T1011">
        <v>0</v>
      </c>
      <c r="U1011">
        <v>0</v>
      </c>
      <c r="V1011">
        <v>319124</v>
      </c>
      <c r="W1011">
        <v>501</v>
      </c>
      <c r="X1011">
        <v>319625</v>
      </c>
    </row>
    <row r="1012" spans="1:24" x14ac:dyDescent="0.25">
      <c r="A1012" t="s">
        <v>1761</v>
      </c>
      <c r="B1012" t="s">
        <v>38</v>
      </c>
      <c r="C1012" t="s">
        <v>1800</v>
      </c>
      <c r="D1012" t="s">
        <v>1856</v>
      </c>
      <c r="E1012">
        <v>44923</v>
      </c>
      <c r="F1012" t="s">
        <v>1856</v>
      </c>
      <c r="G1012" t="s">
        <v>25</v>
      </c>
      <c r="H1012" t="s">
        <v>1892</v>
      </c>
      <c r="I1012" t="s">
        <v>35</v>
      </c>
      <c r="J1012" t="s">
        <v>93</v>
      </c>
      <c r="K1012" t="s">
        <v>28</v>
      </c>
      <c r="L1012" t="s">
        <v>22</v>
      </c>
      <c r="M1012" t="s">
        <v>23</v>
      </c>
      <c r="N1012">
        <v>42734</v>
      </c>
      <c r="O1012">
        <v>375</v>
      </c>
      <c r="P1012">
        <v>577</v>
      </c>
      <c r="Q1012">
        <v>202</v>
      </c>
      <c r="R1012">
        <v>42</v>
      </c>
      <c r="S1012">
        <v>24234</v>
      </c>
      <c r="T1012">
        <v>0</v>
      </c>
      <c r="U1012">
        <v>0</v>
      </c>
      <c r="V1012">
        <v>24234</v>
      </c>
      <c r="W1012">
        <v>497</v>
      </c>
      <c r="X1012">
        <v>24731</v>
      </c>
    </row>
    <row r="1013" spans="1:24" x14ac:dyDescent="0.25">
      <c r="A1013" t="s">
        <v>1762</v>
      </c>
      <c r="B1013" t="s">
        <v>94</v>
      </c>
      <c r="C1013" t="s">
        <v>95</v>
      </c>
      <c r="D1013" t="s">
        <v>1834</v>
      </c>
      <c r="E1013">
        <v>44923</v>
      </c>
      <c r="F1013" t="s">
        <v>1899</v>
      </c>
      <c r="G1013" t="s">
        <v>25</v>
      </c>
      <c r="H1013" t="s">
        <v>1897</v>
      </c>
      <c r="I1013" t="s">
        <v>26</v>
      </c>
      <c r="J1013" t="s">
        <v>96</v>
      </c>
      <c r="K1013" t="s">
        <v>28</v>
      </c>
      <c r="L1013" t="s">
        <v>29</v>
      </c>
      <c r="M1013" t="s">
        <v>23</v>
      </c>
      <c r="N1013">
        <v>42733</v>
      </c>
      <c r="O1013">
        <v>117</v>
      </c>
      <c r="P1013">
        <v>278</v>
      </c>
      <c r="Q1013">
        <v>161</v>
      </c>
      <c r="R1013">
        <v>48</v>
      </c>
      <c r="S1013">
        <v>13344</v>
      </c>
      <c r="T1013">
        <v>0.03</v>
      </c>
      <c r="U1013">
        <v>400.32</v>
      </c>
      <c r="V1013">
        <v>12943.68</v>
      </c>
      <c r="W1013">
        <v>120</v>
      </c>
      <c r="X1013">
        <v>13063.68</v>
      </c>
    </row>
    <row r="1014" spans="1:24" x14ac:dyDescent="0.25">
      <c r="A1014" t="s">
        <v>1763</v>
      </c>
      <c r="B1014" t="s">
        <v>97</v>
      </c>
      <c r="C1014" t="s">
        <v>98</v>
      </c>
      <c r="D1014" t="s">
        <v>1834</v>
      </c>
      <c r="E1014">
        <v>44923</v>
      </c>
      <c r="F1014" t="s">
        <v>1899</v>
      </c>
      <c r="G1014" t="s">
        <v>39</v>
      </c>
      <c r="H1014" t="s">
        <v>1890</v>
      </c>
      <c r="I1014" t="s">
        <v>26</v>
      </c>
      <c r="J1014" t="s">
        <v>99</v>
      </c>
      <c r="K1014" t="s">
        <v>21</v>
      </c>
      <c r="L1014" t="s">
        <v>22</v>
      </c>
      <c r="M1014" t="s">
        <v>23</v>
      </c>
      <c r="N1014">
        <v>42733</v>
      </c>
      <c r="O1014">
        <v>1007</v>
      </c>
      <c r="P1014">
        <v>1598</v>
      </c>
      <c r="Q1014">
        <v>591</v>
      </c>
      <c r="R1014">
        <v>14</v>
      </c>
      <c r="S1014">
        <v>22372</v>
      </c>
      <c r="T1014">
        <v>0.05</v>
      </c>
      <c r="U1014">
        <v>1118.6000000000001</v>
      </c>
      <c r="V1014">
        <v>21253.4</v>
      </c>
      <c r="W1014">
        <v>400</v>
      </c>
      <c r="X1014">
        <v>21653.4</v>
      </c>
    </row>
    <row r="1015" spans="1:24" x14ac:dyDescent="0.25">
      <c r="A1015" t="s">
        <v>1764</v>
      </c>
      <c r="B1015" t="s">
        <v>90</v>
      </c>
      <c r="C1015" t="s">
        <v>91</v>
      </c>
      <c r="D1015" t="s">
        <v>1834</v>
      </c>
      <c r="E1015">
        <v>44926</v>
      </c>
      <c r="F1015" t="s">
        <v>1899</v>
      </c>
      <c r="G1015" t="s">
        <v>39</v>
      </c>
      <c r="H1015" t="s">
        <v>1895</v>
      </c>
      <c r="I1015" t="s">
        <v>19</v>
      </c>
      <c r="J1015" t="s">
        <v>92</v>
      </c>
      <c r="K1015" t="s">
        <v>28</v>
      </c>
      <c r="L1015" t="s">
        <v>22</v>
      </c>
      <c r="M1015" t="s">
        <v>23</v>
      </c>
      <c r="N1015">
        <v>42739</v>
      </c>
      <c r="O1015">
        <v>118</v>
      </c>
      <c r="P1015">
        <v>188</v>
      </c>
      <c r="Q1015">
        <v>70</v>
      </c>
      <c r="R1015">
        <v>22</v>
      </c>
      <c r="S1015">
        <v>4136</v>
      </c>
      <c r="T1015">
        <v>0.04</v>
      </c>
      <c r="U1015">
        <v>165.44</v>
      </c>
      <c r="V1015">
        <v>3970.56</v>
      </c>
      <c r="W1015">
        <v>149</v>
      </c>
      <c r="X1015">
        <v>4119.5599999999995</v>
      </c>
    </row>
    <row r="1016" spans="1:24" x14ac:dyDescent="0.25">
      <c r="A1016" t="s">
        <v>1765</v>
      </c>
      <c r="B1016" t="s">
        <v>61</v>
      </c>
      <c r="C1016" t="s">
        <v>62</v>
      </c>
      <c r="D1016" t="s">
        <v>1834</v>
      </c>
      <c r="E1016">
        <v>44929</v>
      </c>
      <c r="F1016" t="s">
        <v>1899</v>
      </c>
      <c r="G1016" t="s">
        <v>18</v>
      </c>
      <c r="H1016" t="s">
        <v>1887</v>
      </c>
      <c r="I1016" t="s">
        <v>40</v>
      </c>
      <c r="J1016" t="s">
        <v>89</v>
      </c>
      <c r="K1016" t="s">
        <v>21</v>
      </c>
      <c r="L1016" t="s">
        <v>22</v>
      </c>
      <c r="M1016" t="s">
        <v>23</v>
      </c>
      <c r="N1016">
        <v>42739</v>
      </c>
      <c r="O1016">
        <v>3202.0000000000005</v>
      </c>
      <c r="P1016">
        <v>15247.999999999998</v>
      </c>
      <c r="Q1016">
        <v>12045.999999999998</v>
      </c>
      <c r="R1016">
        <v>46</v>
      </c>
      <c r="S1016">
        <v>701407.99999999988</v>
      </c>
      <c r="T1016">
        <v>0.04</v>
      </c>
      <c r="U1016">
        <v>28056.319999999996</v>
      </c>
      <c r="V1016">
        <v>673351.67999999993</v>
      </c>
      <c r="W1016">
        <v>400</v>
      </c>
      <c r="X1016">
        <v>673751.67999999993</v>
      </c>
    </row>
    <row r="1017" spans="1:24" x14ac:dyDescent="0.25">
      <c r="A1017" t="s">
        <v>1766</v>
      </c>
      <c r="B1017" t="s">
        <v>1913</v>
      </c>
      <c r="C1017" t="s">
        <v>1835</v>
      </c>
      <c r="D1017" t="s">
        <v>1834</v>
      </c>
      <c r="E1017">
        <v>44930</v>
      </c>
      <c r="F1017" t="s">
        <v>1899</v>
      </c>
      <c r="G1017" t="s">
        <v>25</v>
      </c>
      <c r="H1017" t="s">
        <v>1888</v>
      </c>
      <c r="J1017" t="s">
        <v>82</v>
      </c>
      <c r="K1017" t="s">
        <v>28</v>
      </c>
      <c r="L1017" t="s">
        <v>22</v>
      </c>
      <c r="M1017" t="s">
        <v>23</v>
      </c>
      <c r="N1017">
        <v>42740</v>
      </c>
      <c r="O1017">
        <v>184</v>
      </c>
      <c r="P1017">
        <v>288</v>
      </c>
      <c r="Q1017">
        <v>104</v>
      </c>
      <c r="R1017">
        <v>26</v>
      </c>
      <c r="S1017">
        <v>7488</v>
      </c>
      <c r="T1017">
        <v>0.01</v>
      </c>
      <c r="U1017">
        <v>74.88</v>
      </c>
      <c r="V1017">
        <v>7413.12</v>
      </c>
      <c r="W1017">
        <v>99</v>
      </c>
      <c r="X1017">
        <v>7512.12</v>
      </c>
    </row>
    <row r="1018" spans="1:24" x14ac:dyDescent="0.25">
      <c r="A1018" t="s">
        <v>1767</v>
      </c>
      <c r="B1018" t="s">
        <v>86</v>
      </c>
      <c r="C1018" t="s">
        <v>87</v>
      </c>
      <c r="D1018" t="s">
        <v>1834</v>
      </c>
      <c r="E1018">
        <v>44930</v>
      </c>
      <c r="F1018" t="s">
        <v>1899</v>
      </c>
      <c r="G1018" t="s">
        <v>34</v>
      </c>
      <c r="H1018" t="s">
        <v>1892</v>
      </c>
      <c r="I1018" t="s">
        <v>26</v>
      </c>
      <c r="J1018" t="s">
        <v>88</v>
      </c>
      <c r="K1018" t="s">
        <v>28</v>
      </c>
      <c r="L1018" t="s">
        <v>29</v>
      </c>
      <c r="M1018" t="s">
        <v>23</v>
      </c>
      <c r="N1018">
        <v>42741</v>
      </c>
      <c r="O1018">
        <v>160</v>
      </c>
      <c r="P1018">
        <v>262</v>
      </c>
      <c r="Q1018">
        <v>102</v>
      </c>
      <c r="R1018">
        <v>35</v>
      </c>
      <c r="S1018">
        <v>9170</v>
      </c>
      <c r="T1018">
        <v>0.04</v>
      </c>
      <c r="U1018">
        <v>366.8</v>
      </c>
      <c r="V1018">
        <v>8803.2000000000007</v>
      </c>
      <c r="W1018">
        <v>80</v>
      </c>
      <c r="X1018">
        <v>8883.2000000000007</v>
      </c>
    </row>
    <row r="1019" spans="1:24" x14ac:dyDescent="0.25">
      <c r="A1019" t="s">
        <v>1768</v>
      </c>
      <c r="B1019" t="s">
        <v>83</v>
      </c>
      <c r="C1019" t="s">
        <v>84</v>
      </c>
      <c r="D1019" t="s">
        <v>1834</v>
      </c>
      <c r="E1019">
        <v>44932</v>
      </c>
      <c r="F1019" t="s">
        <v>1899</v>
      </c>
      <c r="G1019" t="s">
        <v>25</v>
      </c>
      <c r="H1019" t="s">
        <v>1895</v>
      </c>
      <c r="I1019" t="s">
        <v>26</v>
      </c>
      <c r="J1019" t="s">
        <v>85</v>
      </c>
      <c r="K1019" t="s">
        <v>21</v>
      </c>
      <c r="L1019" t="s">
        <v>22</v>
      </c>
      <c r="M1019" t="s">
        <v>23</v>
      </c>
      <c r="N1019">
        <v>42742</v>
      </c>
      <c r="O1019">
        <v>6059</v>
      </c>
      <c r="P1019">
        <v>10098</v>
      </c>
      <c r="Q1019">
        <v>4039</v>
      </c>
      <c r="R1019">
        <v>12</v>
      </c>
      <c r="S1019">
        <v>121176</v>
      </c>
      <c r="T1019">
        <v>0</v>
      </c>
      <c r="U1019">
        <v>0</v>
      </c>
      <c r="V1019">
        <v>121176</v>
      </c>
      <c r="W1019">
        <v>718</v>
      </c>
      <c r="X1019">
        <v>121894</v>
      </c>
    </row>
    <row r="1020" spans="1:24" x14ac:dyDescent="0.25">
      <c r="A1020" t="s">
        <v>1769</v>
      </c>
      <c r="B1020" t="s">
        <v>81</v>
      </c>
      <c r="C1020" t="s">
        <v>1924</v>
      </c>
      <c r="D1020" t="s">
        <v>1834</v>
      </c>
      <c r="E1020">
        <v>44936</v>
      </c>
      <c r="F1020" t="s">
        <v>1899</v>
      </c>
      <c r="G1020" t="s">
        <v>18</v>
      </c>
      <c r="H1020" t="s">
        <v>1894</v>
      </c>
      <c r="I1020" t="s">
        <v>26</v>
      </c>
      <c r="J1020" t="s">
        <v>82</v>
      </c>
      <c r="K1020" t="s">
        <v>28</v>
      </c>
      <c r="L1020" t="s">
        <v>22</v>
      </c>
      <c r="M1020" t="s">
        <v>23</v>
      </c>
      <c r="N1020">
        <v>42746</v>
      </c>
      <c r="O1020">
        <v>184</v>
      </c>
      <c r="P1020">
        <v>288</v>
      </c>
      <c r="Q1020">
        <v>104</v>
      </c>
      <c r="R1020">
        <v>22</v>
      </c>
      <c r="S1020">
        <v>6336</v>
      </c>
      <c r="T1020">
        <v>0.02</v>
      </c>
      <c r="U1020">
        <v>126.72</v>
      </c>
      <c r="V1020">
        <v>6209.28</v>
      </c>
      <c r="W1020">
        <v>99</v>
      </c>
      <c r="X1020">
        <v>6308.28</v>
      </c>
    </row>
    <row r="1021" spans="1:24" x14ac:dyDescent="0.25">
      <c r="A1021" t="s">
        <v>1770</v>
      </c>
      <c r="B1021" t="s">
        <v>1938</v>
      </c>
      <c r="C1021" t="s">
        <v>1874</v>
      </c>
      <c r="D1021" t="s">
        <v>1834</v>
      </c>
      <c r="E1021">
        <v>44937</v>
      </c>
      <c r="F1021" t="s">
        <v>1899</v>
      </c>
      <c r="G1021" t="s">
        <v>39</v>
      </c>
      <c r="H1021" t="s">
        <v>1888</v>
      </c>
      <c r="I1021" t="s">
        <v>51</v>
      </c>
      <c r="J1021" t="s">
        <v>68</v>
      </c>
      <c r="K1021" t="s">
        <v>28</v>
      </c>
      <c r="L1021" t="s">
        <v>45</v>
      </c>
      <c r="M1021" t="s">
        <v>23</v>
      </c>
      <c r="N1021">
        <v>42748</v>
      </c>
      <c r="O1021">
        <v>519</v>
      </c>
      <c r="P1021">
        <v>1298</v>
      </c>
      <c r="Q1021">
        <v>779</v>
      </c>
      <c r="R1021">
        <v>49</v>
      </c>
      <c r="S1021">
        <v>63602</v>
      </c>
      <c r="T1021">
        <v>0.02</v>
      </c>
      <c r="U1021">
        <v>1272.04</v>
      </c>
      <c r="V1021">
        <v>62329.96</v>
      </c>
      <c r="W1021">
        <v>314</v>
      </c>
      <c r="X1021">
        <v>62643.96</v>
      </c>
    </row>
    <row r="1022" spans="1:24" x14ac:dyDescent="0.25">
      <c r="A1022" t="s">
        <v>1771</v>
      </c>
      <c r="B1022" t="s">
        <v>77</v>
      </c>
      <c r="C1022" t="s">
        <v>78</v>
      </c>
      <c r="D1022" t="s">
        <v>1834</v>
      </c>
      <c r="E1022">
        <v>44940</v>
      </c>
      <c r="F1022" t="s">
        <v>1899</v>
      </c>
      <c r="G1022" t="s">
        <v>18</v>
      </c>
      <c r="H1022" t="s">
        <v>1893</v>
      </c>
      <c r="I1022" t="s">
        <v>26</v>
      </c>
      <c r="J1022" t="s">
        <v>79</v>
      </c>
      <c r="K1022" t="s">
        <v>28</v>
      </c>
      <c r="L1022" t="s">
        <v>22</v>
      </c>
      <c r="M1022" t="s">
        <v>23</v>
      </c>
      <c r="N1022">
        <v>42750</v>
      </c>
      <c r="O1022">
        <v>225.99999999999997</v>
      </c>
      <c r="P1022">
        <v>358</v>
      </c>
      <c r="Q1022">
        <v>132.00000000000003</v>
      </c>
      <c r="R1022">
        <v>38</v>
      </c>
      <c r="S1022">
        <v>13604</v>
      </c>
      <c r="T1022">
        <v>0.03</v>
      </c>
      <c r="U1022">
        <v>408.12</v>
      </c>
      <c r="V1022">
        <v>13195.88</v>
      </c>
      <c r="W1022">
        <v>547</v>
      </c>
      <c r="X1022">
        <v>13742.88</v>
      </c>
    </row>
    <row r="1023" spans="1:24" x14ac:dyDescent="0.25">
      <c r="A1023" t="s">
        <v>1772</v>
      </c>
      <c r="B1023" t="s">
        <v>75</v>
      </c>
      <c r="C1023" t="s">
        <v>1859</v>
      </c>
      <c r="D1023" t="s">
        <v>1834</v>
      </c>
      <c r="E1023">
        <v>44943</v>
      </c>
      <c r="F1023" t="s">
        <v>1899</v>
      </c>
      <c r="G1023" t="s">
        <v>39</v>
      </c>
      <c r="H1023" t="s">
        <v>1888</v>
      </c>
      <c r="I1023" t="s">
        <v>51</v>
      </c>
      <c r="J1023" t="s">
        <v>63</v>
      </c>
      <c r="K1023" t="s">
        <v>28</v>
      </c>
      <c r="L1023" t="s">
        <v>22</v>
      </c>
      <c r="M1023" t="s">
        <v>23</v>
      </c>
      <c r="N1023">
        <v>42753</v>
      </c>
      <c r="O1023">
        <v>459</v>
      </c>
      <c r="P1023">
        <v>728</v>
      </c>
      <c r="Q1023">
        <v>269</v>
      </c>
      <c r="R1023">
        <v>39</v>
      </c>
      <c r="S1023">
        <v>28392</v>
      </c>
      <c r="T1023">
        <v>0.08</v>
      </c>
      <c r="U1023">
        <v>2271.36</v>
      </c>
      <c r="V1023">
        <v>26120.639999999999</v>
      </c>
      <c r="W1023">
        <v>1115</v>
      </c>
      <c r="X1023">
        <v>27235.64</v>
      </c>
    </row>
    <row r="1024" spans="1:24" x14ac:dyDescent="0.25">
      <c r="A1024" t="s">
        <v>1773</v>
      </c>
      <c r="B1024" t="s">
        <v>73</v>
      </c>
      <c r="C1024" t="s">
        <v>1847</v>
      </c>
      <c r="D1024" t="s">
        <v>1834</v>
      </c>
      <c r="E1024">
        <v>44944</v>
      </c>
      <c r="F1024" t="s">
        <v>1899</v>
      </c>
      <c r="G1024" t="s">
        <v>18</v>
      </c>
      <c r="H1024" t="s">
        <v>1890</v>
      </c>
      <c r="I1024" t="s">
        <v>40</v>
      </c>
      <c r="J1024" t="s">
        <v>74</v>
      </c>
      <c r="K1024" t="s">
        <v>28</v>
      </c>
      <c r="L1024" t="s">
        <v>29</v>
      </c>
      <c r="M1024" t="s">
        <v>69</v>
      </c>
      <c r="N1024">
        <v>42755</v>
      </c>
      <c r="O1024">
        <v>71</v>
      </c>
      <c r="P1024">
        <v>113.99999999999999</v>
      </c>
      <c r="Q1024">
        <v>42.999999999999986</v>
      </c>
      <c r="R1024">
        <v>14</v>
      </c>
      <c r="S1024">
        <v>1595.9999999999998</v>
      </c>
      <c r="T1024">
        <v>0</v>
      </c>
      <c r="U1024">
        <v>0</v>
      </c>
      <c r="V1024">
        <v>1595.9999999999998</v>
      </c>
      <c r="W1024">
        <v>70</v>
      </c>
      <c r="X1024">
        <v>1665.9999999999998</v>
      </c>
    </row>
    <row r="1025" spans="1:24" x14ac:dyDescent="0.25">
      <c r="A1025" t="s">
        <v>1774</v>
      </c>
      <c r="B1025" t="s">
        <v>64</v>
      </c>
      <c r="C1025" t="s">
        <v>65</v>
      </c>
      <c r="D1025" t="s">
        <v>1834</v>
      </c>
      <c r="E1025">
        <v>44945</v>
      </c>
      <c r="F1025" t="s">
        <v>1899</v>
      </c>
      <c r="G1025" t="s">
        <v>39</v>
      </c>
      <c r="H1025" t="s">
        <v>1894</v>
      </c>
      <c r="I1025" t="s">
        <v>40</v>
      </c>
      <c r="J1025" t="s">
        <v>1901</v>
      </c>
      <c r="K1025" t="s">
        <v>21</v>
      </c>
      <c r="L1025" t="s">
        <v>66</v>
      </c>
      <c r="M1025" t="s">
        <v>23</v>
      </c>
      <c r="N1025">
        <v>42756</v>
      </c>
      <c r="O1025">
        <v>882</v>
      </c>
      <c r="P1025">
        <v>2099</v>
      </c>
      <c r="Q1025">
        <v>1217</v>
      </c>
      <c r="R1025">
        <v>29</v>
      </c>
      <c r="S1025">
        <v>60871</v>
      </c>
      <c r="T1025">
        <v>0.03</v>
      </c>
      <c r="U1025">
        <v>1826.1299999999999</v>
      </c>
      <c r="V1025">
        <v>59044.87</v>
      </c>
      <c r="W1025">
        <v>480.99999999999994</v>
      </c>
      <c r="X1025">
        <v>59525.87</v>
      </c>
    </row>
    <row r="1026" spans="1:24" x14ac:dyDescent="0.25">
      <c r="A1026" t="s">
        <v>1775</v>
      </c>
      <c r="B1026" t="s">
        <v>67</v>
      </c>
      <c r="C1026" t="s">
        <v>1845</v>
      </c>
      <c r="D1026" t="s">
        <v>1834</v>
      </c>
      <c r="E1026">
        <v>44945</v>
      </c>
      <c r="F1026" t="s">
        <v>1899</v>
      </c>
      <c r="G1026" t="s">
        <v>18</v>
      </c>
      <c r="H1026" t="s">
        <v>1891</v>
      </c>
      <c r="I1026" t="s">
        <v>26</v>
      </c>
      <c r="J1026" t="s">
        <v>68</v>
      </c>
      <c r="K1026" t="s">
        <v>28</v>
      </c>
      <c r="L1026" t="s">
        <v>45</v>
      </c>
      <c r="M1026" t="s">
        <v>69</v>
      </c>
      <c r="N1026">
        <v>42756</v>
      </c>
      <c r="O1026">
        <v>519</v>
      </c>
      <c r="P1026">
        <v>1298</v>
      </c>
      <c r="Q1026">
        <v>779</v>
      </c>
      <c r="R1026">
        <v>10</v>
      </c>
      <c r="S1026">
        <v>12980</v>
      </c>
      <c r="T1026">
        <v>0.05</v>
      </c>
      <c r="U1026">
        <v>649</v>
      </c>
      <c r="V1026">
        <v>12331</v>
      </c>
      <c r="W1026">
        <v>314</v>
      </c>
      <c r="X1026">
        <v>12645</v>
      </c>
    </row>
    <row r="1027" spans="1:24" x14ac:dyDescent="0.25">
      <c r="A1027" t="s">
        <v>1776</v>
      </c>
      <c r="B1027" t="s">
        <v>70</v>
      </c>
      <c r="C1027" t="s">
        <v>71</v>
      </c>
      <c r="D1027" t="s">
        <v>1882</v>
      </c>
      <c r="E1027">
        <v>44945</v>
      </c>
      <c r="F1027" t="s">
        <v>1882</v>
      </c>
      <c r="G1027" t="s">
        <v>34</v>
      </c>
      <c r="H1027" t="s">
        <v>1885</v>
      </c>
      <c r="I1027" t="s">
        <v>19</v>
      </c>
      <c r="J1027" t="s">
        <v>72</v>
      </c>
      <c r="K1027" t="s">
        <v>28</v>
      </c>
      <c r="L1027" t="s">
        <v>22</v>
      </c>
      <c r="M1027" t="s">
        <v>69</v>
      </c>
      <c r="N1027">
        <v>42761</v>
      </c>
      <c r="O1027">
        <v>1982.9999999999998</v>
      </c>
      <c r="P1027">
        <v>3098</v>
      </c>
      <c r="Q1027">
        <v>1115.0000000000002</v>
      </c>
      <c r="R1027">
        <v>41</v>
      </c>
      <c r="S1027">
        <v>127018</v>
      </c>
      <c r="T1027">
        <v>0.04</v>
      </c>
      <c r="U1027">
        <v>5080.72</v>
      </c>
      <c r="V1027">
        <v>121937.28</v>
      </c>
      <c r="W1027">
        <v>1951.0000000000002</v>
      </c>
      <c r="X1027">
        <v>123888.28</v>
      </c>
    </row>
    <row r="1028" spans="1:24" x14ac:dyDescent="0.25">
      <c r="A1028" t="s">
        <v>1777</v>
      </c>
      <c r="B1028" t="s">
        <v>61</v>
      </c>
      <c r="C1028" t="s">
        <v>62</v>
      </c>
      <c r="D1028" t="s">
        <v>1834</v>
      </c>
      <c r="E1028">
        <v>44946</v>
      </c>
      <c r="F1028" t="s">
        <v>1899</v>
      </c>
      <c r="G1028" t="s">
        <v>39</v>
      </c>
      <c r="H1028" t="s">
        <v>1887</v>
      </c>
      <c r="I1028" t="s">
        <v>40</v>
      </c>
      <c r="J1028" t="s">
        <v>63</v>
      </c>
      <c r="K1028" t="s">
        <v>28</v>
      </c>
      <c r="L1028" t="s">
        <v>22</v>
      </c>
      <c r="M1028" t="s">
        <v>23</v>
      </c>
      <c r="N1028">
        <v>42756</v>
      </c>
      <c r="O1028">
        <v>459</v>
      </c>
      <c r="P1028">
        <v>728</v>
      </c>
      <c r="Q1028">
        <v>269</v>
      </c>
      <c r="R1028">
        <v>24</v>
      </c>
      <c r="S1028">
        <v>17472</v>
      </c>
      <c r="T1028">
        <v>0.1</v>
      </c>
      <c r="U1028">
        <v>1747.2</v>
      </c>
      <c r="V1028">
        <v>15724.8</v>
      </c>
      <c r="W1028">
        <v>1115</v>
      </c>
      <c r="X1028">
        <v>16839.8</v>
      </c>
    </row>
    <row r="1029" spans="1:24" x14ac:dyDescent="0.25">
      <c r="A1029" t="s">
        <v>1778</v>
      </c>
      <c r="B1029" t="s">
        <v>58</v>
      </c>
      <c r="C1029" t="s">
        <v>59</v>
      </c>
      <c r="D1029" t="s">
        <v>1834</v>
      </c>
      <c r="E1029">
        <v>44949</v>
      </c>
      <c r="F1029" t="s">
        <v>1899</v>
      </c>
      <c r="G1029" t="s">
        <v>39</v>
      </c>
      <c r="H1029" t="s">
        <v>1895</v>
      </c>
      <c r="I1029" t="s">
        <v>40</v>
      </c>
      <c r="J1029" t="s">
        <v>60</v>
      </c>
      <c r="K1029" t="s">
        <v>28</v>
      </c>
      <c r="L1029" t="s">
        <v>29</v>
      </c>
      <c r="M1029" t="s">
        <v>23</v>
      </c>
      <c r="N1029">
        <v>42760</v>
      </c>
      <c r="O1029">
        <v>216</v>
      </c>
      <c r="P1029">
        <v>385</v>
      </c>
      <c r="Q1029">
        <v>169</v>
      </c>
      <c r="R1029">
        <v>18</v>
      </c>
      <c r="S1029">
        <v>6930</v>
      </c>
      <c r="T1029">
        <v>0.04</v>
      </c>
      <c r="U1029">
        <v>277.2</v>
      </c>
      <c r="V1029">
        <v>6652.8</v>
      </c>
      <c r="W1029">
        <v>70</v>
      </c>
      <c r="X1029">
        <v>6722.8</v>
      </c>
    </row>
    <row r="1030" spans="1:24" x14ac:dyDescent="0.25">
      <c r="A1030" t="s">
        <v>1779</v>
      </c>
      <c r="B1030" t="s">
        <v>56</v>
      </c>
      <c r="C1030" t="s">
        <v>1904</v>
      </c>
      <c r="D1030" t="s">
        <v>1834</v>
      </c>
      <c r="E1030">
        <v>44950</v>
      </c>
      <c r="F1030" t="s">
        <v>1899</v>
      </c>
      <c r="G1030" t="s">
        <v>39</v>
      </c>
      <c r="H1030" t="s">
        <v>1891</v>
      </c>
      <c r="I1030" t="s">
        <v>40</v>
      </c>
      <c r="J1030" t="s">
        <v>57</v>
      </c>
      <c r="K1030" t="s">
        <v>28</v>
      </c>
      <c r="L1030" t="s">
        <v>22</v>
      </c>
      <c r="M1030" t="s">
        <v>23</v>
      </c>
      <c r="N1030">
        <v>42761</v>
      </c>
      <c r="O1030">
        <v>350</v>
      </c>
      <c r="P1030">
        <v>574</v>
      </c>
      <c r="Q1030">
        <v>224</v>
      </c>
      <c r="R1030">
        <v>46</v>
      </c>
      <c r="S1030">
        <v>26404</v>
      </c>
      <c r="T1030">
        <v>0.05</v>
      </c>
      <c r="U1030">
        <v>1320.2</v>
      </c>
      <c r="V1030">
        <v>25083.8</v>
      </c>
      <c r="W1030">
        <v>501</v>
      </c>
      <c r="X1030">
        <v>25584.799999999999</v>
      </c>
    </row>
    <row r="1031" spans="1:24" x14ac:dyDescent="0.25">
      <c r="A1031" t="s">
        <v>1780</v>
      </c>
      <c r="B1031" t="s">
        <v>53</v>
      </c>
      <c r="C1031" t="s">
        <v>54</v>
      </c>
      <c r="D1031" t="s">
        <v>1882</v>
      </c>
      <c r="E1031">
        <v>44952</v>
      </c>
      <c r="F1031" t="s">
        <v>1882</v>
      </c>
      <c r="G1031" t="s">
        <v>34</v>
      </c>
      <c r="H1031" t="s">
        <v>1886</v>
      </c>
      <c r="I1031" t="s">
        <v>35</v>
      </c>
      <c r="J1031" t="s">
        <v>55</v>
      </c>
      <c r="K1031" t="s">
        <v>21</v>
      </c>
      <c r="L1031" t="s">
        <v>22</v>
      </c>
      <c r="M1031" t="s">
        <v>23</v>
      </c>
      <c r="N1031">
        <v>42762</v>
      </c>
      <c r="O1031">
        <v>15650</v>
      </c>
      <c r="P1031">
        <v>30097.000000000004</v>
      </c>
      <c r="Q1031">
        <v>14447.000000000004</v>
      </c>
      <c r="R1031">
        <v>29</v>
      </c>
      <c r="S1031">
        <v>872813.00000000012</v>
      </c>
      <c r="T1031">
        <v>0.03</v>
      </c>
      <c r="U1031">
        <v>26184.390000000003</v>
      </c>
      <c r="V1031">
        <v>846628.6100000001</v>
      </c>
      <c r="W1031">
        <v>718</v>
      </c>
      <c r="X1031">
        <v>847346.6100000001</v>
      </c>
    </row>
    <row r="1032" spans="1:24" x14ac:dyDescent="0.25">
      <c r="A1032" t="s">
        <v>1781</v>
      </c>
      <c r="B1032" t="s">
        <v>50</v>
      </c>
      <c r="C1032" t="s">
        <v>1811</v>
      </c>
      <c r="D1032" t="s">
        <v>1856</v>
      </c>
      <c r="E1032">
        <v>44953</v>
      </c>
      <c r="F1032" t="s">
        <v>1856</v>
      </c>
      <c r="G1032" t="s">
        <v>39</v>
      </c>
      <c r="H1032" t="s">
        <v>1891</v>
      </c>
      <c r="I1032" t="s">
        <v>51</v>
      </c>
      <c r="J1032" t="s">
        <v>52</v>
      </c>
      <c r="K1032" t="s">
        <v>28</v>
      </c>
      <c r="L1032" t="s">
        <v>22</v>
      </c>
      <c r="M1032" t="s">
        <v>23</v>
      </c>
      <c r="N1032">
        <v>42763</v>
      </c>
      <c r="O1032">
        <v>399</v>
      </c>
      <c r="P1032">
        <v>623</v>
      </c>
      <c r="Q1032">
        <v>224</v>
      </c>
      <c r="R1032">
        <v>25</v>
      </c>
      <c r="S1032">
        <v>15575</v>
      </c>
      <c r="T1032">
        <v>7.0000000000000007E-2</v>
      </c>
      <c r="U1032">
        <v>1090.25</v>
      </c>
      <c r="V1032">
        <v>14484.75</v>
      </c>
      <c r="W1032">
        <v>697</v>
      </c>
      <c r="X1032">
        <v>15181.75</v>
      </c>
    </row>
    <row r="1033" spans="1:24" x14ac:dyDescent="0.25">
      <c r="A1033" t="s">
        <v>1782</v>
      </c>
      <c r="B1033" t="s">
        <v>46</v>
      </c>
      <c r="C1033" t="s">
        <v>1916</v>
      </c>
      <c r="D1033" t="s">
        <v>1834</v>
      </c>
      <c r="E1033">
        <v>44956</v>
      </c>
      <c r="F1033" t="s">
        <v>1899</v>
      </c>
      <c r="G1033" t="s">
        <v>18</v>
      </c>
      <c r="H1033" t="s">
        <v>1888</v>
      </c>
      <c r="I1033" t="s">
        <v>40</v>
      </c>
      <c r="J1033" t="s">
        <v>47</v>
      </c>
      <c r="K1033" t="s">
        <v>21</v>
      </c>
      <c r="L1033" t="s">
        <v>48</v>
      </c>
      <c r="M1033" t="s">
        <v>49</v>
      </c>
      <c r="N1033">
        <v>42768</v>
      </c>
      <c r="O1033">
        <v>7500</v>
      </c>
      <c r="P1033">
        <v>12097</v>
      </c>
      <c r="Q1033">
        <v>4597</v>
      </c>
      <c r="R1033">
        <v>4</v>
      </c>
      <c r="S1033">
        <v>48388</v>
      </c>
      <c r="T1033">
        <v>7.0000000000000007E-2</v>
      </c>
      <c r="U1033">
        <v>3387.1600000000003</v>
      </c>
      <c r="V1033">
        <v>45000.84</v>
      </c>
      <c r="W1033">
        <v>2630</v>
      </c>
      <c r="X1033">
        <v>47630.84</v>
      </c>
    </row>
    <row r="1034" spans="1:24" x14ac:dyDescent="0.25">
      <c r="A1034" t="s">
        <v>1783</v>
      </c>
      <c r="B1034" t="s">
        <v>42</v>
      </c>
      <c r="C1034" t="s">
        <v>43</v>
      </c>
      <c r="D1034" t="s">
        <v>1834</v>
      </c>
      <c r="E1034">
        <v>44958</v>
      </c>
      <c r="F1034" t="s">
        <v>1899</v>
      </c>
      <c r="G1034" t="s">
        <v>39</v>
      </c>
      <c r="H1034" t="s">
        <v>1888</v>
      </c>
      <c r="I1034" t="s">
        <v>19</v>
      </c>
      <c r="J1034" t="s">
        <v>44</v>
      </c>
      <c r="K1034" t="s">
        <v>28</v>
      </c>
      <c r="L1034" t="s">
        <v>45</v>
      </c>
      <c r="M1034" t="s">
        <v>23</v>
      </c>
      <c r="N1034">
        <v>42771</v>
      </c>
      <c r="O1034">
        <v>146</v>
      </c>
      <c r="P1034">
        <v>357</v>
      </c>
      <c r="Q1034">
        <v>211</v>
      </c>
      <c r="R1034">
        <v>25</v>
      </c>
      <c r="S1034">
        <v>8925</v>
      </c>
      <c r="T1034">
        <v>0.01</v>
      </c>
      <c r="U1034">
        <v>89.25</v>
      </c>
      <c r="V1034">
        <v>8835.75</v>
      </c>
      <c r="W1034">
        <v>417</v>
      </c>
      <c r="X1034">
        <v>9252.75</v>
      </c>
    </row>
    <row r="1035" spans="1:24" x14ac:dyDescent="0.25">
      <c r="A1035" t="s">
        <v>1784</v>
      </c>
      <c r="B1035" t="s">
        <v>38</v>
      </c>
      <c r="C1035" t="s">
        <v>1800</v>
      </c>
      <c r="D1035" t="s">
        <v>1856</v>
      </c>
      <c r="E1035">
        <v>44959</v>
      </c>
      <c r="F1035" t="s">
        <v>1856</v>
      </c>
      <c r="G1035" t="s">
        <v>39</v>
      </c>
      <c r="H1035" t="s">
        <v>1892</v>
      </c>
      <c r="J1035" t="s">
        <v>41</v>
      </c>
      <c r="K1035" t="s">
        <v>28</v>
      </c>
      <c r="L1035" t="s">
        <v>29</v>
      </c>
      <c r="M1035" t="s">
        <v>23</v>
      </c>
      <c r="N1035">
        <v>42770</v>
      </c>
      <c r="O1035">
        <v>375</v>
      </c>
      <c r="P1035">
        <v>708</v>
      </c>
      <c r="Q1035">
        <v>333</v>
      </c>
      <c r="R1035">
        <v>46</v>
      </c>
      <c r="S1035">
        <v>32568</v>
      </c>
      <c r="T1035">
        <v>0.1</v>
      </c>
      <c r="U1035">
        <v>3256.8</v>
      </c>
      <c r="V1035">
        <v>29311.200000000001</v>
      </c>
      <c r="W1035">
        <v>235</v>
      </c>
      <c r="X1035">
        <v>29546.2</v>
      </c>
    </row>
    <row r="1036" spans="1:24" x14ac:dyDescent="0.25">
      <c r="A1036" t="s">
        <v>1785</v>
      </c>
      <c r="B1036" t="s">
        <v>36</v>
      </c>
      <c r="C1036" t="s">
        <v>1881</v>
      </c>
      <c r="D1036" t="s">
        <v>1882</v>
      </c>
      <c r="E1036">
        <v>44960</v>
      </c>
      <c r="F1036" t="s">
        <v>1882</v>
      </c>
      <c r="G1036" t="s">
        <v>18</v>
      </c>
      <c r="H1036" t="s">
        <v>1886</v>
      </c>
      <c r="I1036" t="s">
        <v>35</v>
      </c>
      <c r="J1036" t="s">
        <v>37</v>
      </c>
      <c r="K1036" t="s">
        <v>28</v>
      </c>
      <c r="L1036" t="s">
        <v>22</v>
      </c>
      <c r="M1036" t="s">
        <v>23</v>
      </c>
      <c r="N1036">
        <v>42771</v>
      </c>
      <c r="O1036">
        <v>159</v>
      </c>
      <c r="P1036">
        <v>261</v>
      </c>
      <c r="Q1036">
        <v>102</v>
      </c>
      <c r="R1036">
        <v>38</v>
      </c>
      <c r="S1036">
        <v>9918</v>
      </c>
      <c r="T1036">
        <v>0.04</v>
      </c>
      <c r="U1036">
        <v>396.72</v>
      </c>
      <c r="V1036">
        <v>9521.2800000000007</v>
      </c>
      <c r="W1036">
        <v>50</v>
      </c>
      <c r="X1036">
        <v>9571.2800000000007</v>
      </c>
    </row>
    <row r="1037" spans="1:24" x14ac:dyDescent="0.25">
      <c r="A1037" t="s">
        <v>1786</v>
      </c>
      <c r="B1037" t="s">
        <v>33</v>
      </c>
      <c r="C1037" t="s">
        <v>1904</v>
      </c>
      <c r="D1037" t="s">
        <v>1834</v>
      </c>
      <c r="E1037">
        <v>44961</v>
      </c>
      <c r="F1037" t="s">
        <v>1899</v>
      </c>
      <c r="G1037" t="s">
        <v>34</v>
      </c>
      <c r="H1037" t="s">
        <v>1891</v>
      </c>
      <c r="I1037" t="s">
        <v>35</v>
      </c>
      <c r="J1037" t="s">
        <v>32</v>
      </c>
      <c r="K1037" t="s">
        <v>28</v>
      </c>
      <c r="L1037" t="s">
        <v>22</v>
      </c>
      <c r="M1037" t="s">
        <v>23</v>
      </c>
      <c r="N1037">
        <v>42771</v>
      </c>
      <c r="O1037">
        <v>1364</v>
      </c>
      <c r="P1037">
        <v>2098</v>
      </c>
      <c r="Q1037">
        <v>734</v>
      </c>
      <c r="R1037">
        <v>41</v>
      </c>
      <c r="S1037">
        <v>86018</v>
      </c>
      <c r="T1037">
        <v>0.05</v>
      </c>
      <c r="U1037">
        <v>4300.9000000000005</v>
      </c>
      <c r="V1037">
        <v>81717.100000000006</v>
      </c>
      <c r="W1037">
        <v>149</v>
      </c>
      <c r="X1037">
        <v>81866.100000000006</v>
      </c>
    </row>
    <row r="1038" spans="1:24" x14ac:dyDescent="0.25">
      <c r="A1038" t="s">
        <v>1787</v>
      </c>
      <c r="B1038" t="s">
        <v>30</v>
      </c>
      <c r="C1038" t="s">
        <v>1854</v>
      </c>
      <c r="D1038" t="s">
        <v>1834</v>
      </c>
      <c r="E1038">
        <v>44962</v>
      </c>
      <c r="F1038" t="s">
        <v>1899</v>
      </c>
      <c r="G1038" t="s">
        <v>18</v>
      </c>
      <c r="H1038" t="s">
        <v>1898</v>
      </c>
      <c r="I1038" t="s">
        <v>26</v>
      </c>
      <c r="J1038" t="s">
        <v>32</v>
      </c>
      <c r="K1038" t="s">
        <v>28</v>
      </c>
      <c r="L1038" t="s">
        <v>22</v>
      </c>
      <c r="M1038" t="s">
        <v>23</v>
      </c>
      <c r="N1038">
        <v>42773</v>
      </c>
      <c r="O1038">
        <v>1364</v>
      </c>
      <c r="P1038">
        <v>2098</v>
      </c>
      <c r="Q1038">
        <v>734</v>
      </c>
      <c r="R1038">
        <v>2</v>
      </c>
      <c r="S1038">
        <v>4196</v>
      </c>
      <c r="T1038">
        <v>0.01</v>
      </c>
      <c r="U1038">
        <v>41.96</v>
      </c>
      <c r="V1038">
        <v>4154.04</v>
      </c>
      <c r="W1038">
        <v>149</v>
      </c>
      <c r="X1038">
        <v>4303.04</v>
      </c>
    </row>
    <row r="1039" spans="1:24" x14ac:dyDescent="0.25">
      <c r="A1039" t="s">
        <v>1788</v>
      </c>
      <c r="B1039" t="s">
        <v>1937</v>
      </c>
      <c r="C1039" t="s">
        <v>17</v>
      </c>
      <c r="D1039" t="s">
        <v>1882</v>
      </c>
      <c r="E1039">
        <v>44964</v>
      </c>
      <c r="F1039" t="s">
        <v>1882</v>
      </c>
      <c r="G1039" t="s">
        <v>18</v>
      </c>
      <c r="H1039" t="s">
        <v>1886</v>
      </c>
      <c r="I1039" t="s">
        <v>19</v>
      </c>
      <c r="J1039" t="s">
        <v>20</v>
      </c>
      <c r="K1039" t="s">
        <v>21</v>
      </c>
      <c r="L1039" t="s">
        <v>22</v>
      </c>
      <c r="M1039" t="s">
        <v>23</v>
      </c>
      <c r="O1039">
        <v>639</v>
      </c>
      <c r="P1039">
        <v>1998</v>
      </c>
      <c r="Q1039">
        <v>1359</v>
      </c>
      <c r="R1039">
        <v>31</v>
      </c>
      <c r="S1039">
        <v>61938</v>
      </c>
      <c r="T1039">
        <v>0</v>
      </c>
      <c r="U1039">
        <v>0</v>
      </c>
      <c r="V1039">
        <v>61938</v>
      </c>
      <c r="W1039">
        <v>400</v>
      </c>
      <c r="X1039">
        <v>62338</v>
      </c>
    </row>
    <row r="1040" spans="1:24" x14ac:dyDescent="0.25">
      <c r="A1040" t="s">
        <v>1789</v>
      </c>
      <c r="B1040" t="s">
        <v>24</v>
      </c>
      <c r="C1040" t="s">
        <v>17</v>
      </c>
      <c r="D1040" t="s">
        <v>1882</v>
      </c>
      <c r="E1040">
        <v>44964</v>
      </c>
      <c r="F1040" t="s">
        <v>1882</v>
      </c>
      <c r="G1040" t="s">
        <v>25</v>
      </c>
      <c r="H1040" t="s">
        <v>1886</v>
      </c>
      <c r="I1040" t="s">
        <v>26</v>
      </c>
      <c r="J1040" t="s">
        <v>27</v>
      </c>
      <c r="K1040" t="s">
        <v>28</v>
      </c>
      <c r="L1040" t="s">
        <v>29</v>
      </c>
      <c r="M1040" t="s">
        <v>23</v>
      </c>
      <c r="O1040">
        <v>93</v>
      </c>
      <c r="P1040">
        <v>148</v>
      </c>
      <c r="Q1040">
        <v>55</v>
      </c>
      <c r="R1040">
        <v>10</v>
      </c>
      <c r="S1040">
        <v>1480</v>
      </c>
      <c r="T1040">
        <v>0.1</v>
      </c>
      <c r="U1040">
        <v>148</v>
      </c>
      <c r="V1040">
        <v>1332</v>
      </c>
      <c r="W1040">
        <v>70</v>
      </c>
      <c r="X1040">
        <v>1402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050"/>
  <sheetViews>
    <sheetView zoomScale="90" zoomScaleNormal="90" workbookViewId="0">
      <pane xSplit="1" ySplit="5" topLeftCell="C6" activePane="bottomRight" state="frozen"/>
      <selection pane="topRight" activeCell="C1" sqref="C1"/>
      <selection pane="bottomLeft" activeCell="A6" sqref="A6"/>
      <selection pane="bottomRight" sqref="A1:H1"/>
    </sheetView>
  </sheetViews>
  <sheetFormatPr defaultColWidth="8.85546875" defaultRowHeight="15" x14ac:dyDescent="0.25"/>
  <cols>
    <col min="1" max="1" width="29.140625" style="1" bestFit="1" customWidth="1"/>
    <col min="2" max="2" width="27.85546875" style="1" customWidth="1"/>
    <col min="3" max="3" width="66.5703125" style="1" bestFit="1" customWidth="1"/>
    <col min="4" max="4" width="10.28515625" style="1" customWidth="1"/>
    <col min="5" max="5" width="33.5703125" style="1" bestFit="1" customWidth="1"/>
    <col min="6" max="6" width="14.42578125" style="1" bestFit="1" customWidth="1"/>
    <col min="7" max="7" width="16.7109375" style="1" bestFit="1" customWidth="1"/>
    <col min="8" max="8" width="18.7109375" style="1" bestFit="1" customWidth="1"/>
    <col min="9" max="9" width="15.5703125" style="1" bestFit="1" customWidth="1"/>
    <col min="10" max="10" width="74.140625" style="1" bestFit="1" customWidth="1"/>
    <col min="11" max="11" width="18.5703125" style="1" bestFit="1" customWidth="1"/>
    <col min="12" max="12" width="19.5703125" style="1" bestFit="1" customWidth="1"/>
    <col min="13" max="13" width="13.7109375" style="1" bestFit="1" customWidth="1"/>
    <col min="14" max="14" width="17.28515625" style="1" bestFit="1" customWidth="1"/>
    <col min="15" max="15" width="12" style="1" customWidth="1"/>
    <col min="16" max="16" width="13.28515625" style="1" bestFit="1" customWidth="1"/>
    <col min="17" max="17" width="14.85546875" style="1" bestFit="1" customWidth="1"/>
    <col min="18" max="18" width="16.7109375" style="1" bestFit="1" customWidth="1"/>
    <col min="19" max="19" width="11.42578125" style="1" bestFit="1" customWidth="1"/>
    <col min="20" max="20" width="19.140625" style="5" customWidth="1"/>
    <col min="21" max="21" width="14.7109375" style="1" customWidth="1"/>
    <col min="22" max="22" width="16.140625" style="1" customWidth="1"/>
    <col min="23" max="23" width="18.140625" style="1" customWidth="1"/>
    <col min="24" max="24" width="13.28515625" style="1" customWidth="1"/>
    <col min="25" max="25" width="10.5703125" style="61" bestFit="1" customWidth="1"/>
    <col min="26" max="16384" width="8.85546875" style="1"/>
  </cols>
  <sheetData>
    <row r="1" spans="1:25" customFormat="1" ht="33.950000000000003" customHeight="1" x14ac:dyDescent="0.25">
      <c r="A1" s="34" t="s">
        <v>1966</v>
      </c>
      <c r="B1" s="34"/>
      <c r="C1" s="34"/>
      <c r="D1" s="34"/>
      <c r="E1" s="34"/>
      <c r="F1" s="34"/>
      <c r="G1" s="34"/>
      <c r="H1" s="34"/>
    </row>
    <row r="2" spans="1:25" customFormat="1" x14ac:dyDescent="0.25">
      <c r="D2" s="63" t="s">
        <v>3</v>
      </c>
    </row>
    <row r="3" spans="1:25" customFormat="1" x14ac:dyDescent="0.25">
      <c r="C3" s="35" t="s">
        <v>1968</v>
      </c>
      <c r="D3" s="9" t="s">
        <v>1856</v>
      </c>
    </row>
    <row r="4" spans="1:25" customFormat="1" x14ac:dyDescent="0.25">
      <c r="C4" s="6"/>
      <c r="D4" s="7"/>
      <c r="E4" s="8"/>
      <c r="F4" s="8"/>
      <c r="G4" s="8"/>
      <c r="H4" s="8"/>
      <c r="I4" s="8"/>
      <c r="T4" s="4"/>
    </row>
    <row r="5" spans="1:25" customFormat="1" ht="18" customHeight="1" x14ac:dyDescent="0.25">
      <c r="A5" s="46" t="s">
        <v>774</v>
      </c>
      <c r="B5" s="46" t="s">
        <v>1</v>
      </c>
      <c r="C5" s="46" t="s">
        <v>2</v>
      </c>
      <c r="D5" s="46" t="s">
        <v>3</v>
      </c>
      <c r="E5" s="46" t="s">
        <v>0</v>
      </c>
      <c r="F5" s="46" t="s">
        <v>4</v>
      </c>
      <c r="G5" s="46" t="s">
        <v>5</v>
      </c>
      <c r="H5" s="46" t="s">
        <v>6</v>
      </c>
      <c r="I5" s="46" t="s">
        <v>7</v>
      </c>
      <c r="J5" s="46" t="s">
        <v>8</v>
      </c>
      <c r="K5" s="46" t="s">
        <v>9</v>
      </c>
      <c r="L5" s="46" t="s">
        <v>10</v>
      </c>
      <c r="M5" s="46" t="s">
        <v>11</v>
      </c>
      <c r="N5" s="46" t="s">
        <v>12</v>
      </c>
      <c r="O5" s="46" t="s">
        <v>13</v>
      </c>
      <c r="P5" s="46" t="s">
        <v>14</v>
      </c>
      <c r="Q5" s="46" t="s">
        <v>1790</v>
      </c>
      <c r="R5" s="46" t="s">
        <v>15</v>
      </c>
      <c r="S5" s="46" t="s">
        <v>771</v>
      </c>
      <c r="T5" s="47" t="s">
        <v>1947</v>
      </c>
      <c r="U5" s="46" t="s">
        <v>773</v>
      </c>
      <c r="V5" s="46" t="s">
        <v>772</v>
      </c>
      <c r="W5" s="46" t="s">
        <v>16</v>
      </c>
      <c r="X5" s="46" t="s">
        <v>1948</v>
      </c>
      <c r="Y5" s="60" t="s">
        <v>1972</v>
      </c>
    </row>
    <row r="6" spans="1:25" x14ac:dyDescent="0.25">
      <c r="A6" s="48" t="s">
        <v>860</v>
      </c>
      <c r="B6" s="49" t="s">
        <v>205</v>
      </c>
      <c r="C6" s="49" t="s">
        <v>206</v>
      </c>
      <c r="D6" s="49" t="s">
        <v>1882</v>
      </c>
      <c r="E6" s="50">
        <v>43507</v>
      </c>
      <c r="F6" s="49" t="s">
        <v>1882</v>
      </c>
      <c r="G6" s="49" t="s">
        <v>18</v>
      </c>
      <c r="H6" s="49" t="s">
        <v>1885</v>
      </c>
      <c r="I6" s="49" t="s">
        <v>35</v>
      </c>
      <c r="J6" s="49" t="s">
        <v>350</v>
      </c>
      <c r="K6" s="49" t="s">
        <v>28</v>
      </c>
      <c r="L6" s="49" t="s">
        <v>22</v>
      </c>
      <c r="M6" s="49" t="s">
        <v>23</v>
      </c>
      <c r="N6" s="50">
        <v>43508</v>
      </c>
      <c r="O6" s="51">
        <v>352</v>
      </c>
      <c r="P6" s="51">
        <v>558</v>
      </c>
      <c r="Q6" s="51">
        <f>P6-O6</f>
        <v>206</v>
      </c>
      <c r="R6" s="52">
        <v>29</v>
      </c>
      <c r="S6" s="51">
        <f>R6*P6</f>
        <v>16182</v>
      </c>
      <c r="T6" s="53">
        <v>0.03</v>
      </c>
      <c r="U6" s="54">
        <f>S6*T6</f>
        <v>485.46</v>
      </c>
      <c r="V6" s="54">
        <f>S6-U6</f>
        <v>15696.54</v>
      </c>
      <c r="W6" s="51">
        <v>299</v>
      </c>
      <c r="X6" s="55">
        <f>V6+W6</f>
        <v>15995.54</v>
      </c>
      <c r="Y6" s="12">
        <f>YEAR(Table1[[#This Row],[Ship Date]])</f>
        <v>2019</v>
      </c>
    </row>
    <row r="7" spans="1:25" x14ac:dyDescent="0.25">
      <c r="A7" s="48" t="s">
        <v>861</v>
      </c>
      <c r="B7" s="49" t="s">
        <v>36</v>
      </c>
      <c r="C7" s="49" t="s">
        <v>1903</v>
      </c>
      <c r="D7" s="49" t="s">
        <v>1882</v>
      </c>
      <c r="E7" s="50">
        <v>43507</v>
      </c>
      <c r="F7" s="49" t="s">
        <v>1882</v>
      </c>
      <c r="G7" s="49" t="s">
        <v>18</v>
      </c>
      <c r="H7" s="49" t="s">
        <v>1886</v>
      </c>
      <c r="I7" s="49" t="s">
        <v>35</v>
      </c>
      <c r="J7" s="49" t="s">
        <v>1912</v>
      </c>
      <c r="K7" s="49" t="s">
        <v>28</v>
      </c>
      <c r="L7" s="49" t="s">
        <v>29</v>
      </c>
      <c r="M7" s="49" t="s">
        <v>23</v>
      </c>
      <c r="N7" s="50">
        <v>43508</v>
      </c>
      <c r="O7" s="51">
        <v>239</v>
      </c>
      <c r="P7" s="51">
        <v>426</v>
      </c>
      <c r="Q7" s="51">
        <f>P7-O7</f>
        <v>187</v>
      </c>
      <c r="R7" s="52">
        <v>29</v>
      </c>
      <c r="S7" s="51">
        <f>R7*P7</f>
        <v>12354</v>
      </c>
      <c r="T7" s="53">
        <v>0.03</v>
      </c>
      <c r="U7" s="54">
        <f>S7*T7</f>
        <v>370.62</v>
      </c>
      <c r="V7" s="54">
        <f>S7-U7</f>
        <v>11983.38</v>
      </c>
      <c r="W7" s="51">
        <v>120</v>
      </c>
      <c r="X7" s="55">
        <f>V7+W7</f>
        <v>12103.38</v>
      </c>
      <c r="Y7" s="12">
        <f>YEAR(Table1[[#This Row],[Ship Date]])</f>
        <v>2019</v>
      </c>
    </row>
    <row r="8" spans="1:25" x14ac:dyDescent="0.25">
      <c r="A8" s="48" t="s">
        <v>862</v>
      </c>
      <c r="B8" s="49" t="s">
        <v>769</v>
      </c>
      <c r="C8" s="49" t="s">
        <v>1833</v>
      </c>
      <c r="D8" s="49" t="s">
        <v>1834</v>
      </c>
      <c r="E8" s="50">
        <v>43508</v>
      </c>
      <c r="F8" s="49" t="s">
        <v>1899</v>
      </c>
      <c r="G8" s="49" t="s">
        <v>39</v>
      </c>
      <c r="H8" s="49" t="s">
        <v>1887</v>
      </c>
      <c r="I8" s="49" t="s">
        <v>51</v>
      </c>
      <c r="J8" s="49" t="s">
        <v>414</v>
      </c>
      <c r="K8" s="49" t="s">
        <v>28</v>
      </c>
      <c r="L8" s="49" t="s">
        <v>29</v>
      </c>
      <c r="M8" s="49" t="s">
        <v>69</v>
      </c>
      <c r="N8" s="50">
        <v>43510</v>
      </c>
      <c r="O8" s="51">
        <v>241</v>
      </c>
      <c r="P8" s="51">
        <v>371</v>
      </c>
      <c r="Q8" s="51">
        <f>P8-O8</f>
        <v>130</v>
      </c>
      <c r="R8" s="52">
        <v>42</v>
      </c>
      <c r="S8" s="51">
        <f>R8*P8</f>
        <v>15582</v>
      </c>
      <c r="T8" s="53">
        <v>7.0000000000000007E-2</v>
      </c>
      <c r="U8" s="54">
        <f>S8*T8</f>
        <v>1090.74</v>
      </c>
      <c r="V8" s="54">
        <f>S8-U8</f>
        <v>14491.26</v>
      </c>
      <c r="W8" s="51">
        <v>193</v>
      </c>
      <c r="X8" s="55">
        <f>V8+W8</f>
        <v>14684.26</v>
      </c>
      <c r="Y8" s="12">
        <f>YEAR(Table1[[#This Row],[Ship Date]])</f>
        <v>2019</v>
      </c>
    </row>
    <row r="9" spans="1:25" x14ac:dyDescent="0.25">
      <c r="A9" s="48" t="s">
        <v>863</v>
      </c>
      <c r="B9" s="49" t="s">
        <v>504</v>
      </c>
      <c r="C9" s="49" t="s">
        <v>431</v>
      </c>
      <c r="D9" s="49" t="s">
        <v>1882</v>
      </c>
      <c r="E9" s="50">
        <v>43509</v>
      </c>
      <c r="F9" s="49" t="s">
        <v>1882</v>
      </c>
      <c r="G9" s="49" t="s">
        <v>18</v>
      </c>
      <c r="H9" s="49" t="s">
        <v>1885</v>
      </c>
      <c r="I9" s="49" t="s">
        <v>35</v>
      </c>
      <c r="J9" s="49" t="s">
        <v>47</v>
      </c>
      <c r="K9" s="49" t="s">
        <v>21</v>
      </c>
      <c r="L9" s="49" t="s">
        <v>48</v>
      </c>
      <c r="M9" s="49" t="s">
        <v>49</v>
      </c>
      <c r="N9" s="50">
        <v>43511</v>
      </c>
      <c r="O9" s="51">
        <v>7500</v>
      </c>
      <c r="P9" s="51">
        <v>12097</v>
      </c>
      <c r="Q9" s="51">
        <f>P9-O9</f>
        <v>4597</v>
      </c>
      <c r="R9" s="52">
        <v>6</v>
      </c>
      <c r="S9" s="51">
        <f>R9*P9</f>
        <v>72582</v>
      </c>
      <c r="T9" s="53">
        <v>0.08</v>
      </c>
      <c r="U9" s="54">
        <f>S9*T9</f>
        <v>5806.56</v>
      </c>
      <c r="V9" s="54">
        <f>S9-U9</f>
        <v>66775.44</v>
      </c>
      <c r="W9" s="51">
        <v>2630</v>
      </c>
      <c r="X9" s="55">
        <f>V9+W9</f>
        <v>69405.440000000002</v>
      </c>
      <c r="Y9" s="12">
        <f>YEAR(Table1[[#This Row],[Ship Date]])</f>
        <v>2019</v>
      </c>
    </row>
    <row r="10" spans="1:25" x14ac:dyDescent="0.25">
      <c r="A10" s="48" t="s">
        <v>864</v>
      </c>
      <c r="B10" s="49" t="s">
        <v>1913</v>
      </c>
      <c r="C10" s="49" t="s">
        <v>1835</v>
      </c>
      <c r="D10" s="49" t="s">
        <v>1834</v>
      </c>
      <c r="E10" s="50">
        <v>43510</v>
      </c>
      <c r="F10" s="49" t="s">
        <v>1899</v>
      </c>
      <c r="G10" s="49" t="s">
        <v>25</v>
      </c>
      <c r="H10" s="49" t="s">
        <v>1888</v>
      </c>
      <c r="I10" s="49" t="s">
        <v>51</v>
      </c>
      <c r="J10" s="49" t="s">
        <v>179</v>
      </c>
      <c r="K10" s="49" t="s">
        <v>28</v>
      </c>
      <c r="L10" s="49" t="s">
        <v>29</v>
      </c>
      <c r="M10" s="49" t="s">
        <v>23</v>
      </c>
      <c r="N10" s="50">
        <v>43511</v>
      </c>
      <c r="O10" s="51">
        <v>90</v>
      </c>
      <c r="P10" s="51">
        <v>210</v>
      </c>
      <c r="Q10" s="51">
        <f>P10-O10</f>
        <v>120</v>
      </c>
      <c r="R10" s="52">
        <v>17</v>
      </c>
      <c r="S10" s="51">
        <f>R10*P10</f>
        <v>3570</v>
      </c>
      <c r="T10" s="53">
        <v>0.03</v>
      </c>
      <c r="U10" s="54">
        <f>S10*T10</f>
        <v>107.1</v>
      </c>
      <c r="V10" s="54">
        <f>S10-U10</f>
        <v>3462.9</v>
      </c>
      <c r="W10" s="51">
        <v>70</v>
      </c>
      <c r="X10" s="55">
        <f>V10+W10</f>
        <v>3532.9</v>
      </c>
      <c r="Y10" s="12">
        <f>YEAR(Table1[[#This Row],[Ship Date]])</f>
        <v>2019</v>
      </c>
    </row>
    <row r="11" spans="1:25" x14ac:dyDescent="0.25">
      <c r="A11" s="48" t="s">
        <v>865</v>
      </c>
      <c r="B11" s="49" t="s">
        <v>430</v>
      </c>
      <c r="C11" s="49" t="s">
        <v>431</v>
      </c>
      <c r="D11" s="49" t="s">
        <v>1882</v>
      </c>
      <c r="E11" s="50">
        <v>43513</v>
      </c>
      <c r="F11" s="49" t="s">
        <v>1882</v>
      </c>
      <c r="G11" s="49" t="s">
        <v>18</v>
      </c>
      <c r="H11" s="49" t="s">
        <v>1885</v>
      </c>
      <c r="I11" s="49" t="s">
        <v>19</v>
      </c>
      <c r="J11" s="49" t="s">
        <v>126</v>
      </c>
      <c r="K11" s="49" t="s">
        <v>28</v>
      </c>
      <c r="L11" s="49" t="s">
        <v>29</v>
      </c>
      <c r="M11" s="49" t="s">
        <v>23</v>
      </c>
      <c r="N11" s="50">
        <v>43518</v>
      </c>
      <c r="O11" s="51">
        <v>109.00000000000001</v>
      </c>
      <c r="P11" s="51">
        <v>260</v>
      </c>
      <c r="Q11" s="51">
        <f>P11-O11</f>
        <v>151</v>
      </c>
      <c r="R11" s="52">
        <v>47</v>
      </c>
      <c r="S11" s="51">
        <f>R11*P11</f>
        <v>12220</v>
      </c>
      <c r="T11" s="53">
        <v>0.1</v>
      </c>
      <c r="U11" s="54">
        <f>S11*T11</f>
        <v>1222</v>
      </c>
      <c r="V11" s="54">
        <f>S11-U11</f>
        <v>10998</v>
      </c>
      <c r="W11" s="51">
        <v>240</v>
      </c>
      <c r="X11" s="55">
        <f>V11+W11</f>
        <v>11238</v>
      </c>
      <c r="Y11" s="12">
        <f>YEAR(Table1[[#This Row],[Ship Date]])</f>
        <v>2019</v>
      </c>
    </row>
    <row r="12" spans="1:25" x14ac:dyDescent="0.25">
      <c r="A12" s="48" t="s">
        <v>866</v>
      </c>
      <c r="B12" s="49" t="s">
        <v>768</v>
      </c>
      <c r="C12" s="49" t="s">
        <v>211</v>
      </c>
      <c r="D12" s="49" t="s">
        <v>1834</v>
      </c>
      <c r="E12" s="50">
        <v>43514</v>
      </c>
      <c r="F12" s="49" t="s">
        <v>1899</v>
      </c>
      <c r="G12" s="49" t="s">
        <v>39</v>
      </c>
      <c r="H12" s="49" t="s">
        <v>1889</v>
      </c>
      <c r="I12" s="49" t="s">
        <v>51</v>
      </c>
      <c r="J12" s="49" t="s">
        <v>316</v>
      </c>
      <c r="K12" s="49" t="s">
        <v>28</v>
      </c>
      <c r="L12" s="49" t="s">
        <v>22</v>
      </c>
      <c r="M12" s="49" t="s">
        <v>23</v>
      </c>
      <c r="N12" s="50">
        <v>43516</v>
      </c>
      <c r="O12" s="51">
        <v>9939</v>
      </c>
      <c r="P12" s="51">
        <v>16293</v>
      </c>
      <c r="Q12" s="51">
        <f>P12-O12</f>
        <v>6354</v>
      </c>
      <c r="R12" s="52">
        <v>32</v>
      </c>
      <c r="S12" s="51">
        <f>R12*P12</f>
        <v>521376</v>
      </c>
      <c r="T12" s="53">
        <v>0.09</v>
      </c>
      <c r="U12" s="54">
        <f>S12*T12</f>
        <v>46923.839999999997</v>
      </c>
      <c r="V12" s="54">
        <f>S12-U12</f>
        <v>474452.16000000003</v>
      </c>
      <c r="W12" s="51">
        <v>1998.9999999999998</v>
      </c>
      <c r="X12" s="55">
        <f>V12+W12</f>
        <v>476451.16000000003</v>
      </c>
      <c r="Y12" s="12">
        <f>YEAR(Table1[[#This Row],[Ship Date]])</f>
        <v>2019</v>
      </c>
    </row>
    <row r="13" spans="1:25" x14ac:dyDescent="0.25">
      <c r="A13" s="48" t="s">
        <v>867</v>
      </c>
      <c r="B13" s="49" t="s">
        <v>767</v>
      </c>
      <c r="C13" s="49" t="s">
        <v>1836</v>
      </c>
      <c r="D13" s="49" t="s">
        <v>1834</v>
      </c>
      <c r="E13" s="50">
        <v>43516</v>
      </c>
      <c r="F13" s="49" t="s">
        <v>1899</v>
      </c>
      <c r="G13" s="49" t="s">
        <v>25</v>
      </c>
      <c r="H13" s="49" t="s">
        <v>1889</v>
      </c>
      <c r="I13" s="49" t="s">
        <v>51</v>
      </c>
      <c r="J13" s="49" t="s">
        <v>298</v>
      </c>
      <c r="K13" s="49" t="s">
        <v>28</v>
      </c>
      <c r="L13" s="49" t="s">
        <v>29</v>
      </c>
      <c r="M13" s="49" t="s">
        <v>23</v>
      </c>
      <c r="N13" s="50">
        <v>43518</v>
      </c>
      <c r="O13" s="51">
        <v>109.00000000000001</v>
      </c>
      <c r="P13" s="51">
        <v>168</v>
      </c>
      <c r="Q13" s="51">
        <f>P13-O13</f>
        <v>58.999999999999986</v>
      </c>
      <c r="R13" s="52">
        <v>33</v>
      </c>
      <c r="S13" s="51">
        <f>R13*P13</f>
        <v>5544</v>
      </c>
      <c r="T13" s="53">
        <v>0.04</v>
      </c>
      <c r="U13" s="54">
        <f>S13*T13</f>
        <v>221.76</v>
      </c>
      <c r="V13" s="54">
        <f>S13-U13</f>
        <v>5322.24</v>
      </c>
      <c r="W13" s="51">
        <v>100</v>
      </c>
      <c r="X13" s="55">
        <f>V13+W13</f>
        <v>5422.24</v>
      </c>
      <c r="Y13" s="12">
        <f>YEAR(Table1[[#This Row],[Ship Date]])</f>
        <v>2019</v>
      </c>
    </row>
    <row r="14" spans="1:25" x14ac:dyDescent="0.25">
      <c r="A14" s="48" t="s">
        <v>868</v>
      </c>
      <c r="B14" s="49" t="s">
        <v>664</v>
      </c>
      <c r="C14" s="49" t="s">
        <v>1837</v>
      </c>
      <c r="D14" s="49" t="s">
        <v>1834</v>
      </c>
      <c r="E14" s="50">
        <v>43518</v>
      </c>
      <c r="F14" s="49" t="s">
        <v>1899</v>
      </c>
      <c r="G14" s="49" t="s">
        <v>34</v>
      </c>
      <c r="H14" s="49" t="s">
        <v>1887</v>
      </c>
      <c r="I14" s="49" t="s">
        <v>40</v>
      </c>
      <c r="J14" s="49" t="s">
        <v>228</v>
      </c>
      <c r="K14" s="49" t="s">
        <v>28</v>
      </c>
      <c r="L14" s="49" t="s">
        <v>22</v>
      </c>
      <c r="M14" s="49" t="s">
        <v>23</v>
      </c>
      <c r="N14" s="50">
        <v>43519</v>
      </c>
      <c r="O14" s="51">
        <v>5429</v>
      </c>
      <c r="P14" s="51">
        <v>9048</v>
      </c>
      <c r="Q14" s="51">
        <f>P14-O14</f>
        <v>3619</v>
      </c>
      <c r="R14" s="52">
        <v>8</v>
      </c>
      <c r="S14" s="51">
        <f>R14*P14</f>
        <v>72384</v>
      </c>
      <c r="T14" s="53">
        <v>7.0000000000000007E-2</v>
      </c>
      <c r="U14" s="54">
        <f>S14*T14</f>
        <v>5066.88</v>
      </c>
      <c r="V14" s="54">
        <f>S14-U14</f>
        <v>67317.119999999995</v>
      </c>
      <c r="W14" s="51">
        <v>1998.9999999999998</v>
      </c>
      <c r="X14" s="55">
        <f>V14+W14</f>
        <v>69316.12</v>
      </c>
      <c r="Y14" s="12">
        <f>YEAR(Table1[[#This Row],[Ship Date]])</f>
        <v>2019</v>
      </c>
    </row>
    <row r="15" spans="1:25" x14ac:dyDescent="0.25">
      <c r="A15" s="48" t="s">
        <v>869</v>
      </c>
      <c r="B15" s="49" t="s">
        <v>105</v>
      </c>
      <c r="C15" s="49" t="s">
        <v>106</v>
      </c>
      <c r="D15" s="49" t="s">
        <v>1834</v>
      </c>
      <c r="E15" s="50">
        <v>43519</v>
      </c>
      <c r="F15" s="49" t="s">
        <v>1899</v>
      </c>
      <c r="G15" s="49" t="s">
        <v>39</v>
      </c>
      <c r="H15" s="49" t="s">
        <v>1891</v>
      </c>
      <c r="I15" s="49" t="s">
        <v>40</v>
      </c>
      <c r="J15" s="49" t="s">
        <v>250</v>
      </c>
      <c r="K15" s="49" t="s">
        <v>28</v>
      </c>
      <c r="L15" s="49" t="s">
        <v>22</v>
      </c>
      <c r="M15" s="49" t="s">
        <v>23</v>
      </c>
      <c r="N15" s="50">
        <v>43519</v>
      </c>
      <c r="O15" s="51">
        <v>533</v>
      </c>
      <c r="P15" s="51">
        <v>860</v>
      </c>
      <c r="Q15" s="51">
        <f>P15-O15</f>
        <v>327</v>
      </c>
      <c r="R15" s="52">
        <v>48</v>
      </c>
      <c r="S15" s="51">
        <f>R15*P15</f>
        <v>41280</v>
      </c>
      <c r="T15" s="53">
        <v>0</v>
      </c>
      <c r="U15" s="54">
        <f>S15*T15</f>
        <v>0</v>
      </c>
      <c r="V15" s="54">
        <f>S15-U15</f>
        <v>41280</v>
      </c>
      <c r="W15" s="51">
        <v>619</v>
      </c>
      <c r="X15" s="55">
        <f>V15+W15</f>
        <v>41899</v>
      </c>
      <c r="Y15" s="12">
        <f>YEAR(Table1[[#This Row],[Ship Date]])</f>
        <v>2019</v>
      </c>
    </row>
    <row r="16" spans="1:25" x14ac:dyDescent="0.25">
      <c r="A16" s="48" t="s">
        <v>870</v>
      </c>
      <c r="B16" s="49" t="s">
        <v>726</v>
      </c>
      <c r="C16" s="49" t="s">
        <v>1914</v>
      </c>
      <c r="D16" s="49" t="s">
        <v>1882</v>
      </c>
      <c r="E16" s="50">
        <v>43521</v>
      </c>
      <c r="F16" s="49" t="s">
        <v>1882</v>
      </c>
      <c r="G16" s="49" t="s">
        <v>39</v>
      </c>
      <c r="H16" s="49" t="s">
        <v>1886</v>
      </c>
      <c r="I16" s="49" t="s">
        <v>26</v>
      </c>
      <c r="J16" s="49" t="s">
        <v>584</v>
      </c>
      <c r="K16" s="49" t="s">
        <v>28</v>
      </c>
      <c r="L16" s="49" t="s">
        <v>22</v>
      </c>
      <c r="M16" s="49" t="s">
        <v>23</v>
      </c>
      <c r="N16" s="50">
        <v>43523</v>
      </c>
      <c r="O16" s="51">
        <v>488.99999999999994</v>
      </c>
      <c r="P16" s="51">
        <v>764</v>
      </c>
      <c r="Q16" s="51">
        <f>P16-O16</f>
        <v>275.00000000000006</v>
      </c>
      <c r="R16" s="52">
        <v>18</v>
      </c>
      <c r="S16" s="51">
        <f>R16*P16</f>
        <v>13752</v>
      </c>
      <c r="T16" s="53">
        <v>0.1</v>
      </c>
      <c r="U16" s="54">
        <f>S16*T16</f>
        <v>1375.2</v>
      </c>
      <c r="V16" s="54">
        <f>S16-U16</f>
        <v>12376.8</v>
      </c>
      <c r="W16" s="51">
        <v>139</v>
      </c>
      <c r="X16" s="55">
        <f>V16+W16</f>
        <v>12515.8</v>
      </c>
      <c r="Y16" s="12">
        <f>YEAR(Table1[[#This Row],[Ship Date]])</f>
        <v>2019</v>
      </c>
    </row>
    <row r="17" spans="1:25" x14ac:dyDescent="0.25">
      <c r="A17" s="48" t="s">
        <v>871</v>
      </c>
      <c r="B17" s="49" t="s">
        <v>231</v>
      </c>
      <c r="C17" s="49" t="s">
        <v>232</v>
      </c>
      <c r="D17" s="49" t="s">
        <v>1834</v>
      </c>
      <c r="E17" s="50">
        <v>43521</v>
      </c>
      <c r="F17" s="49" t="s">
        <v>1899</v>
      </c>
      <c r="G17" s="49" t="s">
        <v>39</v>
      </c>
      <c r="H17" s="49" t="s">
        <v>1890</v>
      </c>
      <c r="I17" s="49" t="s">
        <v>26</v>
      </c>
      <c r="J17" s="49" t="s">
        <v>228</v>
      </c>
      <c r="K17" s="49" t="s">
        <v>28</v>
      </c>
      <c r="L17" s="49" t="s">
        <v>22</v>
      </c>
      <c r="M17" s="49" t="s">
        <v>23</v>
      </c>
      <c r="N17" s="50">
        <v>43523</v>
      </c>
      <c r="O17" s="51">
        <v>5429</v>
      </c>
      <c r="P17" s="51">
        <v>9048</v>
      </c>
      <c r="Q17" s="51">
        <f>P17-O17</f>
        <v>3619</v>
      </c>
      <c r="R17" s="52">
        <v>3</v>
      </c>
      <c r="S17" s="51">
        <f>R17*P17</f>
        <v>27144</v>
      </c>
      <c r="T17" s="53">
        <v>0.03</v>
      </c>
      <c r="U17" s="54">
        <f>S17*T17</f>
        <v>814.31999999999994</v>
      </c>
      <c r="V17" s="54">
        <f>S17-U17</f>
        <v>26329.68</v>
      </c>
      <c r="W17" s="51">
        <v>1998.9999999999998</v>
      </c>
      <c r="X17" s="55">
        <f>V17+W17</f>
        <v>28328.68</v>
      </c>
      <c r="Y17" s="12">
        <f>YEAR(Table1[[#This Row],[Ship Date]])</f>
        <v>2019</v>
      </c>
    </row>
    <row r="18" spans="1:25" x14ac:dyDescent="0.25">
      <c r="A18" s="48" t="s">
        <v>872</v>
      </c>
      <c r="B18" s="49" t="s">
        <v>570</v>
      </c>
      <c r="C18" s="49" t="s">
        <v>571</v>
      </c>
      <c r="D18" s="49" t="s">
        <v>1834</v>
      </c>
      <c r="E18" s="50">
        <v>43522</v>
      </c>
      <c r="F18" s="49" t="s">
        <v>1899</v>
      </c>
      <c r="G18" s="49" t="s">
        <v>39</v>
      </c>
      <c r="H18" s="49" t="s">
        <v>1889</v>
      </c>
      <c r="I18" s="49" t="s">
        <v>35</v>
      </c>
      <c r="J18" s="49" t="s">
        <v>440</v>
      </c>
      <c r="K18" s="49" t="s">
        <v>28</v>
      </c>
      <c r="L18" s="49" t="s">
        <v>22</v>
      </c>
      <c r="M18" s="49" t="s">
        <v>23</v>
      </c>
      <c r="N18" s="50">
        <v>43522</v>
      </c>
      <c r="O18" s="51">
        <v>3602.0000000000005</v>
      </c>
      <c r="P18" s="51">
        <v>5810</v>
      </c>
      <c r="Q18" s="51">
        <f>P18-O18</f>
        <v>2207.9999999999995</v>
      </c>
      <c r="R18" s="52">
        <v>50</v>
      </c>
      <c r="S18" s="51">
        <f>R18*P18</f>
        <v>290500</v>
      </c>
      <c r="T18" s="53">
        <v>0.05</v>
      </c>
      <c r="U18" s="54">
        <f>S18*T18</f>
        <v>14525</v>
      </c>
      <c r="V18" s="54">
        <f>S18-U18</f>
        <v>275975</v>
      </c>
      <c r="W18" s="51">
        <v>149</v>
      </c>
      <c r="X18" s="55">
        <f>V18+W18</f>
        <v>276124</v>
      </c>
      <c r="Y18" s="12">
        <f>YEAR(Table1[[#This Row],[Ship Date]])</f>
        <v>2019</v>
      </c>
    </row>
    <row r="19" spans="1:25" x14ac:dyDescent="0.25">
      <c r="A19" s="48" t="s">
        <v>873</v>
      </c>
      <c r="B19" s="49" t="s">
        <v>213</v>
      </c>
      <c r="C19" s="49" t="s">
        <v>178</v>
      </c>
      <c r="D19" s="49" t="s">
        <v>1882</v>
      </c>
      <c r="E19" s="50">
        <v>43531</v>
      </c>
      <c r="F19" s="49" t="s">
        <v>1882</v>
      </c>
      <c r="G19" s="49" t="s">
        <v>39</v>
      </c>
      <c r="H19" s="49" t="s">
        <v>1885</v>
      </c>
      <c r="I19" s="49" t="s">
        <v>51</v>
      </c>
      <c r="J19" s="49" t="s">
        <v>74</v>
      </c>
      <c r="K19" s="49" t="s">
        <v>28</v>
      </c>
      <c r="L19" s="49" t="s">
        <v>29</v>
      </c>
      <c r="M19" s="49" t="s">
        <v>23</v>
      </c>
      <c r="N19" s="50">
        <v>43534</v>
      </c>
      <c r="O19" s="51">
        <v>71</v>
      </c>
      <c r="P19" s="51">
        <v>113.99999999999999</v>
      </c>
      <c r="Q19" s="51">
        <f>P19-O19</f>
        <v>42.999999999999986</v>
      </c>
      <c r="R19" s="52">
        <v>50</v>
      </c>
      <c r="S19" s="51">
        <f>R19*P19</f>
        <v>5699.9999999999991</v>
      </c>
      <c r="T19" s="53">
        <v>0.06</v>
      </c>
      <c r="U19" s="54">
        <f>S19*T19</f>
        <v>341.99999999999994</v>
      </c>
      <c r="V19" s="54">
        <f>S19-U19</f>
        <v>5357.9999999999991</v>
      </c>
      <c r="W19" s="51">
        <v>70</v>
      </c>
      <c r="X19" s="55">
        <f>V19+W19</f>
        <v>5427.9999999999991</v>
      </c>
      <c r="Y19" s="12">
        <f>YEAR(Table1[[#This Row],[Ship Date]])</f>
        <v>2019</v>
      </c>
    </row>
    <row r="20" spans="1:25" x14ac:dyDescent="0.25">
      <c r="A20" s="48" t="s">
        <v>874</v>
      </c>
      <c r="B20" s="49" t="s">
        <v>30</v>
      </c>
      <c r="C20" s="49" t="s">
        <v>1854</v>
      </c>
      <c r="D20" s="49" t="s">
        <v>1834</v>
      </c>
      <c r="E20" s="50">
        <v>43535</v>
      </c>
      <c r="F20" s="49" t="s">
        <v>1899</v>
      </c>
      <c r="G20" s="49" t="s">
        <v>18</v>
      </c>
      <c r="H20" s="49" t="s">
        <v>1898</v>
      </c>
      <c r="I20" s="49" t="s">
        <v>51</v>
      </c>
      <c r="J20" s="49" t="s">
        <v>548</v>
      </c>
      <c r="K20" s="49" t="s">
        <v>28</v>
      </c>
      <c r="L20" s="49" t="s">
        <v>45</v>
      </c>
      <c r="M20" s="49" t="s">
        <v>23</v>
      </c>
      <c r="N20" s="50">
        <v>43537</v>
      </c>
      <c r="O20" s="51">
        <v>342</v>
      </c>
      <c r="P20" s="51">
        <v>834</v>
      </c>
      <c r="Q20" s="51">
        <f>P20-O20</f>
        <v>492</v>
      </c>
      <c r="R20" s="52">
        <v>16</v>
      </c>
      <c r="S20" s="51">
        <f>R20*P20</f>
        <v>13344</v>
      </c>
      <c r="T20" s="53">
        <v>0.03</v>
      </c>
      <c r="U20" s="54">
        <f>S20*T20</f>
        <v>400.32</v>
      </c>
      <c r="V20" s="54">
        <f>S20-U20</f>
        <v>12943.68</v>
      </c>
      <c r="W20" s="51">
        <v>264</v>
      </c>
      <c r="X20" s="55">
        <f>V20+W20</f>
        <v>13207.68</v>
      </c>
      <c r="Y20" s="12">
        <f>YEAR(Table1[[#This Row],[Ship Date]])</f>
        <v>2019</v>
      </c>
    </row>
    <row r="21" spans="1:25" x14ac:dyDescent="0.25">
      <c r="A21" s="48" t="s">
        <v>875</v>
      </c>
      <c r="B21" s="49" t="s">
        <v>766</v>
      </c>
      <c r="C21" s="49" t="s">
        <v>1914</v>
      </c>
      <c r="D21" s="49" t="s">
        <v>1882</v>
      </c>
      <c r="E21" s="50">
        <v>43537</v>
      </c>
      <c r="F21" s="49" t="s">
        <v>1882</v>
      </c>
      <c r="G21" s="49" t="s">
        <v>39</v>
      </c>
      <c r="H21" s="49" t="s">
        <v>1886</v>
      </c>
      <c r="I21" s="49" t="s">
        <v>19</v>
      </c>
      <c r="J21" s="49" t="s">
        <v>74</v>
      </c>
      <c r="K21" s="49" t="s">
        <v>28</v>
      </c>
      <c r="L21" s="49" t="s">
        <v>29</v>
      </c>
      <c r="M21" s="49" t="s">
        <v>23</v>
      </c>
      <c r="N21" s="50">
        <v>43537</v>
      </c>
      <c r="O21" s="51">
        <v>71</v>
      </c>
      <c r="P21" s="51">
        <v>113.99999999999999</v>
      </c>
      <c r="Q21" s="51">
        <f>P21-O21</f>
        <v>42.999999999999986</v>
      </c>
      <c r="R21" s="52">
        <v>38</v>
      </c>
      <c r="S21" s="51">
        <f>R21*P21</f>
        <v>4331.9999999999991</v>
      </c>
      <c r="T21" s="53">
        <v>0.02</v>
      </c>
      <c r="U21" s="54">
        <f>S21*T21</f>
        <v>86.639999999999986</v>
      </c>
      <c r="V21" s="54">
        <f>S21-U21</f>
        <v>4245.3599999999988</v>
      </c>
      <c r="W21" s="51">
        <v>70</v>
      </c>
      <c r="X21" s="55">
        <f>V21+W21</f>
        <v>4315.3599999999988</v>
      </c>
      <c r="Y21" s="12">
        <f>YEAR(Table1[[#This Row],[Ship Date]])</f>
        <v>2019</v>
      </c>
    </row>
    <row r="22" spans="1:25" x14ac:dyDescent="0.25">
      <c r="A22" s="48" t="s">
        <v>876</v>
      </c>
      <c r="B22" s="49" t="s">
        <v>729</v>
      </c>
      <c r="C22" s="49" t="s">
        <v>508</v>
      </c>
      <c r="D22" s="49" t="s">
        <v>1834</v>
      </c>
      <c r="E22" s="50">
        <v>43539</v>
      </c>
      <c r="F22" s="49" t="s">
        <v>1899</v>
      </c>
      <c r="G22" s="49" t="s">
        <v>39</v>
      </c>
      <c r="H22" s="49" t="s">
        <v>1891</v>
      </c>
      <c r="I22" s="49" t="s">
        <v>26</v>
      </c>
      <c r="J22" s="49" t="s">
        <v>63</v>
      </c>
      <c r="K22" s="49" t="s">
        <v>28</v>
      </c>
      <c r="L22" s="49" t="s">
        <v>22</v>
      </c>
      <c r="M22" s="49" t="s">
        <v>23</v>
      </c>
      <c r="N22" s="50">
        <v>43540</v>
      </c>
      <c r="O22" s="51">
        <v>459</v>
      </c>
      <c r="P22" s="51">
        <v>728</v>
      </c>
      <c r="Q22" s="51">
        <f>P22-O22</f>
        <v>269</v>
      </c>
      <c r="R22" s="52">
        <v>22</v>
      </c>
      <c r="S22" s="51">
        <f>R22*P22</f>
        <v>16016</v>
      </c>
      <c r="T22" s="53">
        <v>0.01</v>
      </c>
      <c r="U22" s="54">
        <f>S22*T22</f>
        <v>160.16</v>
      </c>
      <c r="V22" s="54">
        <f>S22-U22</f>
        <v>15855.84</v>
      </c>
      <c r="W22" s="51">
        <v>1115</v>
      </c>
      <c r="X22" s="55">
        <f>V22+W22</f>
        <v>16970.84</v>
      </c>
      <c r="Y22" s="12">
        <f>YEAR(Table1[[#This Row],[Ship Date]])</f>
        <v>2019</v>
      </c>
    </row>
    <row r="23" spans="1:25" x14ac:dyDescent="0.25">
      <c r="A23" s="48" t="s">
        <v>877</v>
      </c>
      <c r="B23" s="49" t="s">
        <v>256</v>
      </c>
      <c r="C23" s="49" t="s">
        <v>1838</v>
      </c>
      <c r="D23" s="49" t="s">
        <v>1834</v>
      </c>
      <c r="E23" s="50">
        <v>43540</v>
      </c>
      <c r="F23" s="49" t="s">
        <v>1899</v>
      </c>
      <c r="G23" s="49" t="s">
        <v>34</v>
      </c>
      <c r="H23" s="49" t="s">
        <v>1892</v>
      </c>
      <c r="I23" s="49" t="s">
        <v>19</v>
      </c>
      <c r="J23" s="49" t="s">
        <v>192</v>
      </c>
      <c r="K23" s="49" t="s">
        <v>28</v>
      </c>
      <c r="L23" s="49" t="s">
        <v>29</v>
      </c>
      <c r="M23" s="49" t="s">
        <v>23</v>
      </c>
      <c r="N23" s="50">
        <v>43544</v>
      </c>
      <c r="O23" s="51">
        <v>130</v>
      </c>
      <c r="P23" s="51">
        <v>288</v>
      </c>
      <c r="Q23" s="51">
        <f>P23-O23</f>
        <v>158</v>
      </c>
      <c r="R23" s="52">
        <v>48</v>
      </c>
      <c r="S23" s="51">
        <f>R23*P23</f>
        <v>13824</v>
      </c>
      <c r="T23" s="53">
        <v>7.0000000000000007E-2</v>
      </c>
      <c r="U23" s="54">
        <f>S23*T23</f>
        <v>967.68000000000006</v>
      </c>
      <c r="V23" s="54">
        <f>S23-U23</f>
        <v>12856.32</v>
      </c>
      <c r="W23" s="51">
        <v>101</v>
      </c>
      <c r="X23" s="55">
        <f>V23+W23</f>
        <v>12957.32</v>
      </c>
      <c r="Y23" s="12">
        <f>YEAR(Table1[[#This Row],[Ship Date]])</f>
        <v>2019</v>
      </c>
    </row>
    <row r="24" spans="1:25" x14ac:dyDescent="0.25">
      <c r="A24" s="48" t="s">
        <v>878</v>
      </c>
      <c r="B24" s="49" t="s">
        <v>748</v>
      </c>
      <c r="C24" s="49" t="s">
        <v>319</v>
      </c>
      <c r="D24" s="49" t="s">
        <v>1834</v>
      </c>
      <c r="E24" s="50">
        <v>43547</v>
      </c>
      <c r="F24" s="49" t="s">
        <v>1899</v>
      </c>
      <c r="G24" s="49" t="s">
        <v>34</v>
      </c>
      <c r="H24" s="49" t="s">
        <v>1888</v>
      </c>
      <c r="I24" s="49" t="s">
        <v>35</v>
      </c>
      <c r="J24" s="49" t="s">
        <v>125</v>
      </c>
      <c r="K24" s="49" t="s">
        <v>28</v>
      </c>
      <c r="L24" s="49" t="s">
        <v>29</v>
      </c>
      <c r="M24" s="49" t="s">
        <v>23</v>
      </c>
      <c r="N24" s="50">
        <v>43550</v>
      </c>
      <c r="O24" s="51">
        <v>182</v>
      </c>
      <c r="P24" s="51">
        <v>298</v>
      </c>
      <c r="Q24" s="51">
        <f>P24-O24</f>
        <v>116</v>
      </c>
      <c r="R24" s="52">
        <v>22</v>
      </c>
      <c r="S24" s="51">
        <f>R24*P24</f>
        <v>6556</v>
      </c>
      <c r="T24" s="53">
        <v>0.04</v>
      </c>
      <c r="U24" s="54">
        <f>S24*T24</f>
        <v>262.24</v>
      </c>
      <c r="V24" s="54">
        <f>S24-U24</f>
        <v>6293.76</v>
      </c>
      <c r="W24" s="51">
        <v>158</v>
      </c>
      <c r="X24" s="55">
        <f>V24+W24</f>
        <v>6451.76</v>
      </c>
      <c r="Y24" s="12">
        <f>YEAR(Table1[[#This Row],[Ship Date]])</f>
        <v>2019</v>
      </c>
    </row>
    <row r="25" spans="1:25" x14ac:dyDescent="0.25">
      <c r="A25" s="48" t="s">
        <v>879</v>
      </c>
      <c r="B25" s="49" t="s">
        <v>765</v>
      </c>
      <c r="C25" s="49" t="s">
        <v>223</v>
      </c>
      <c r="D25" s="49" t="s">
        <v>1834</v>
      </c>
      <c r="E25" s="50">
        <v>43550</v>
      </c>
      <c r="F25" s="49" t="s">
        <v>1899</v>
      </c>
      <c r="G25" s="49" t="s">
        <v>25</v>
      </c>
      <c r="H25" s="49" t="s">
        <v>1893</v>
      </c>
      <c r="I25" s="49" t="s">
        <v>40</v>
      </c>
      <c r="J25" s="49" t="s">
        <v>311</v>
      </c>
      <c r="K25" s="49" t="s">
        <v>21</v>
      </c>
      <c r="L25" s="49" t="s">
        <v>22</v>
      </c>
      <c r="M25" s="49" t="s">
        <v>23</v>
      </c>
      <c r="N25" s="50">
        <v>43552</v>
      </c>
      <c r="O25" s="51">
        <v>8159</v>
      </c>
      <c r="P25" s="51">
        <v>15999</v>
      </c>
      <c r="Q25" s="51">
        <f>P25-O25</f>
        <v>7840</v>
      </c>
      <c r="R25" s="52">
        <v>30</v>
      </c>
      <c r="S25" s="51">
        <f>R25*P25</f>
        <v>479970</v>
      </c>
      <c r="T25" s="53">
        <v>0.01</v>
      </c>
      <c r="U25" s="54">
        <f>S25*T25</f>
        <v>4799.7</v>
      </c>
      <c r="V25" s="54">
        <f>S25-U25</f>
        <v>475170.3</v>
      </c>
      <c r="W25" s="51">
        <v>550</v>
      </c>
      <c r="X25" s="55">
        <f>V25+W25</f>
        <v>475720.3</v>
      </c>
      <c r="Y25" s="12">
        <f>YEAR(Table1[[#This Row],[Ship Date]])</f>
        <v>2019</v>
      </c>
    </row>
    <row r="26" spans="1:25" x14ac:dyDescent="0.25">
      <c r="A26" s="48" t="s">
        <v>880</v>
      </c>
      <c r="B26" s="49" t="s">
        <v>1915</v>
      </c>
      <c r="C26" s="49" t="s">
        <v>1839</v>
      </c>
      <c r="D26" s="49" t="s">
        <v>1834</v>
      </c>
      <c r="E26" s="50">
        <v>43551</v>
      </c>
      <c r="F26" s="49" t="s">
        <v>1899</v>
      </c>
      <c r="G26" s="49" t="s">
        <v>18</v>
      </c>
      <c r="H26" s="49" t="s">
        <v>1890</v>
      </c>
      <c r="I26" s="49" t="s">
        <v>19</v>
      </c>
      <c r="J26" s="49" t="s">
        <v>250</v>
      </c>
      <c r="K26" s="49" t="s">
        <v>28</v>
      </c>
      <c r="L26" s="49" t="s">
        <v>22</v>
      </c>
      <c r="M26" s="49" t="s">
        <v>23</v>
      </c>
      <c r="N26" s="50">
        <v>43558</v>
      </c>
      <c r="O26" s="51">
        <v>533</v>
      </c>
      <c r="P26" s="51">
        <v>860</v>
      </c>
      <c r="Q26" s="51">
        <f>P26-O26</f>
        <v>327</v>
      </c>
      <c r="R26" s="52">
        <v>37</v>
      </c>
      <c r="S26" s="51">
        <f>R26*P26</f>
        <v>31820</v>
      </c>
      <c r="T26" s="53">
        <v>0.04</v>
      </c>
      <c r="U26" s="54">
        <f>S26*T26</f>
        <v>1272.8</v>
      </c>
      <c r="V26" s="54">
        <f>S26-U26</f>
        <v>30547.200000000001</v>
      </c>
      <c r="W26" s="51">
        <v>619</v>
      </c>
      <c r="X26" s="55">
        <f>V26+W26</f>
        <v>31166.2</v>
      </c>
      <c r="Y26" s="12">
        <f>YEAR(Table1[[#This Row],[Ship Date]])</f>
        <v>2019</v>
      </c>
    </row>
    <row r="27" spans="1:25" x14ac:dyDescent="0.25">
      <c r="A27" s="48" t="s">
        <v>881</v>
      </c>
      <c r="B27" s="49" t="s">
        <v>392</v>
      </c>
      <c r="C27" s="49" t="s">
        <v>1838</v>
      </c>
      <c r="D27" s="49" t="s">
        <v>1834</v>
      </c>
      <c r="E27" s="50">
        <v>43551</v>
      </c>
      <c r="F27" s="49" t="s">
        <v>1899</v>
      </c>
      <c r="G27" s="49" t="s">
        <v>34</v>
      </c>
      <c r="H27" s="49" t="s">
        <v>1892</v>
      </c>
      <c r="I27" s="49" t="s">
        <v>26</v>
      </c>
      <c r="J27" s="49" t="s">
        <v>156</v>
      </c>
      <c r="K27" s="49" t="s">
        <v>28</v>
      </c>
      <c r="L27" s="49" t="s">
        <v>22</v>
      </c>
      <c r="M27" s="49" t="s">
        <v>23</v>
      </c>
      <c r="N27" s="50">
        <v>43551</v>
      </c>
      <c r="O27" s="51">
        <v>352</v>
      </c>
      <c r="P27" s="51">
        <v>568</v>
      </c>
      <c r="Q27" s="51">
        <f>P27-O27</f>
        <v>216</v>
      </c>
      <c r="R27" s="52">
        <v>24</v>
      </c>
      <c r="S27" s="51">
        <f>R27*P27</f>
        <v>13632</v>
      </c>
      <c r="T27" s="53">
        <v>0.06</v>
      </c>
      <c r="U27" s="54">
        <f>S27*T27</f>
        <v>817.92</v>
      </c>
      <c r="V27" s="54">
        <f>S27-U27</f>
        <v>12814.08</v>
      </c>
      <c r="W27" s="51">
        <v>139</v>
      </c>
      <c r="X27" s="55">
        <f>V27+W27</f>
        <v>12953.08</v>
      </c>
      <c r="Y27" s="12">
        <f>YEAR(Table1[[#This Row],[Ship Date]])</f>
        <v>2019</v>
      </c>
    </row>
    <row r="28" spans="1:25" x14ac:dyDescent="0.25">
      <c r="A28" s="48" t="s">
        <v>882</v>
      </c>
      <c r="B28" s="49" t="s">
        <v>740</v>
      </c>
      <c r="C28" s="49" t="s">
        <v>1916</v>
      </c>
      <c r="D28" s="49" t="s">
        <v>1834</v>
      </c>
      <c r="E28" s="50">
        <v>43554</v>
      </c>
      <c r="F28" s="49" t="s">
        <v>1899</v>
      </c>
      <c r="G28" s="49" t="s">
        <v>39</v>
      </c>
      <c r="H28" s="49" t="s">
        <v>1888</v>
      </c>
      <c r="I28" s="49" t="s">
        <v>40</v>
      </c>
      <c r="J28" s="49" t="s">
        <v>108</v>
      </c>
      <c r="K28" s="49" t="s">
        <v>28</v>
      </c>
      <c r="L28" s="49" t="s">
        <v>45</v>
      </c>
      <c r="M28" s="49" t="s">
        <v>23</v>
      </c>
      <c r="N28" s="50">
        <v>43555</v>
      </c>
      <c r="O28" s="51">
        <v>94</v>
      </c>
      <c r="P28" s="51">
        <v>208</v>
      </c>
      <c r="Q28" s="51">
        <f>P28-O28</f>
        <v>114</v>
      </c>
      <c r="R28" s="52">
        <v>4</v>
      </c>
      <c r="S28" s="51">
        <f>R28*P28</f>
        <v>832</v>
      </c>
      <c r="T28" s="53">
        <v>0.02</v>
      </c>
      <c r="U28" s="54">
        <f>S28*T28</f>
        <v>16.64</v>
      </c>
      <c r="V28" s="54">
        <f>S28-U28</f>
        <v>815.36</v>
      </c>
      <c r="W28" s="51">
        <v>256</v>
      </c>
      <c r="X28" s="55">
        <f>V28+W28</f>
        <v>1071.3600000000001</v>
      </c>
      <c r="Y28" s="12">
        <f>YEAR(Table1[[#This Row],[Ship Date]])</f>
        <v>2019</v>
      </c>
    </row>
    <row r="29" spans="1:25" x14ac:dyDescent="0.25">
      <c r="A29" s="48" t="s">
        <v>883</v>
      </c>
      <c r="B29" s="49" t="s">
        <v>435</v>
      </c>
      <c r="C29" s="49" t="s">
        <v>1900</v>
      </c>
      <c r="D29" s="49" t="s">
        <v>1882</v>
      </c>
      <c r="E29" s="50">
        <v>43574</v>
      </c>
      <c r="F29" s="49" t="s">
        <v>1882</v>
      </c>
      <c r="G29" s="49" t="s">
        <v>39</v>
      </c>
      <c r="H29" s="49" t="s">
        <v>1886</v>
      </c>
      <c r="I29" s="49" t="s">
        <v>40</v>
      </c>
      <c r="J29" s="49" t="s">
        <v>250</v>
      </c>
      <c r="K29" s="49" t="s">
        <v>28</v>
      </c>
      <c r="L29" s="49" t="s">
        <v>22</v>
      </c>
      <c r="M29" s="49" t="s">
        <v>23</v>
      </c>
      <c r="N29" s="50">
        <v>43575</v>
      </c>
      <c r="O29" s="51">
        <v>533</v>
      </c>
      <c r="P29" s="51">
        <v>860</v>
      </c>
      <c r="Q29" s="51">
        <f>P29-O29</f>
        <v>327</v>
      </c>
      <c r="R29" s="52">
        <v>36</v>
      </c>
      <c r="S29" s="51">
        <f>R29*P29</f>
        <v>30960</v>
      </c>
      <c r="T29" s="53">
        <v>0.06</v>
      </c>
      <c r="U29" s="54">
        <f>S29*T29</f>
        <v>1857.6</v>
      </c>
      <c r="V29" s="54">
        <f>S29-U29</f>
        <v>29102.400000000001</v>
      </c>
      <c r="W29" s="51">
        <v>619</v>
      </c>
      <c r="X29" s="55">
        <f>V29+W29</f>
        <v>29721.4</v>
      </c>
      <c r="Y29" s="12">
        <f>YEAR(Table1[[#This Row],[Ship Date]])</f>
        <v>2019</v>
      </c>
    </row>
    <row r="30" spans="1:25" x14ac:dyDescent="0.25">
      <c r="A30" s="48" t="s">
        <v>884</v>
      </c>
      <c r="B30" s="49" t="s">
        <v>235</v>
      </c>
      <c r="C30" s="49" t="s">
        <v>17</v>
      </c>
      <c r="D30" s="49" t="s">
        <v>1882</v>
      </c>
      <c r="E30" s="50">
        <v>43575</v>
      </c>
      <c r="F30" s="49" t="s">
        <v>1882</v>
      </c>
      <c r="G30" s="49" t="s">
        <v>34</v>
      </c>
      <c r="H30" s="49" t="s">
        <v>1886</v>
      </c>
      <c r="I30" s="49" t="s">
        <v>40</v>
      </c>
      <c r="J30" s="49" t="s">
        <v>114</v>
      </c>
      <c r="K30" s="49" t="s">
        <v>28</v>
      </c>
      <c r="L30" s="49" t="s">
        <v>29</v>
      </c>
      <c r="M30" s="49" t="s">
        <v>23</v>
      </c>
      <c r="N30" s="50">
        <v>43577</v>
      </c>
      <c r="O30" s="51">
        <v>252</v>
      </c>
      <c r="P30" s="51">
        <v>400</v>
      </c>
      <c r="Q30" s="51">
        <f>P30-O30</f>
        <v>148</v>
      </c>
      <c r="R30" s="52">
        <v>31</v>
      </c>
      <c r="S30" s="51">
        <f>R30*P30</f>
        <v>12400</v>
      </c>
      <c r="T30" s="53">
        <v>0.01</v>
      </c>
      <c r="U30" s="54">
        <f>S30*T30</f>
        <v>124</v>
      </c>
      <c r="V30" s="54">
        <f>S30-U30</f>
        <v>12276</v>
      </c>
      <c r="W30" s="51">
        <v>130</v>
      </c>
      <c r="X30" s="55">
        <f>V30+W30</f>
        <v>12406</v>
      </c>
      <c r="Y30" s="12">
        <f>YEAR(Table1[[#This Row],[Ship Date]])</f>
        <v>2019</v>
      </c>
    </row>
    <row r="31" spans="1:25" x14ac:dyDescent="0.25">
      <c r="A31" s="48" t="s">
        <v>885</v>
      </c>
      <c r="B31" s="49" t="s">
        <v>764</v>
      </c>
      <c r="C31" s="49" t="s">
        <v>581</v>
      </c>
      <c r="D31" s="49" t="s">
        <v>1834</v>
      </c>
      <c r="E31" s="50">
        <v>43582</v>
      </c>
      <c r="F31" s="49" t="s">
        <v>1899</v>
      </c>
      <c r="G31" s="49" t="s">
        <v>18</v>
      </c>
      <c r="H31" s="49" t="s">
        <v>1889</v>
      </c>
      <c r="I31" s="49" t="s">
        <v>35</v>
      </c>
      <c r="J31" s="49" t="s">
        <v>763</v>
      </c>
      <c r="K31" s="49" t="s">
        <v>28</v>
      </c>
      <c r="L31" s="49" t="s">
        <v>22</v>
      </c>
      <c r="M31" s="49" t="s">
        <v>69</v>
      </c>
      <c r="N31" s="50">
        <v>43583</v>
      </c>
      <c r="O31" s="51">
        <v>761</v>
      </c>
      <c r="P31" s="51">
        <v>1228</v>
      </c>
      <c r="Q31" s="51">
        <f>P31-O31</f>
        <v>467</v>
      </c>
      <c r="R31" s="52">
        <v>29</v>
      </c>
      <c r="S31" s="51">
        <f>R31*P31</f>
        <v>35612</v>
      </c>
      <c r="T31" s="53">
        <v>0</v>
      </c>
      <c r="U31" s="54">
        <f>S31*T31</f>
        <v>0</v>
      </c>
      <c r="V31" s="54">
        <f>S31-U31</f>
        <v>35612</v>
      </c>
      <c r="W31" s="51">
        <v>635</v>
      </c>
      <c r="X31" s="55">
        <f>V31+W31</f>
        <v>36247</v>
      </c>
      <c r="Y31" s="12">
        <f>YEAR(Table1[[#This Row],[Ship Date]])</f>
        <v>2019</v>
      </c>
    </row>
    <row r="32" spans="1:25" x14ac:dyDescent="0.25">
      <c r="A32" s="48" t="s">
        <v>886</v>
      </c>
      <c r="B32" s="49" t="s">
        <v>684</v>
      </c>
      <c r="C32" s="49" t="s">
        <v>1883</v>
      </c>
      <c r="D32" s="49" t="s">
        <v>1882</v>
      </c>
      <c r="E32" s="50">
        <v>43583</v>
      </c>
      <c r="F32" s="49" t="s">
        <v>1882</v>
      </c>
      <c r="G32" s="49" t="s">
        <v>39</v>
      </c>
      <c r="H32" s="49" t="s">
        <v>1886</v>
      </c>
      <c r="I32" s="49" t="s">
        <v>26</v>
      </c>
      <c r="J32" s="49" t="s">
        <v>37</v>
      </c>
      <c r="K32" s="49" t="s">
        <v>28</v>
      </c>
      <c r="L32" s="49" t="s">
        <v>22</v>
      </c>
      <c r="M32" s="49" t="s">
        <v>23</v>
      </c>
      <c r="N32" s="50">
        <v>43585</v>
      </c>
      <c r="O32" s="51">
        <v>159</v>
      </c>
      <c r="P32" s="51">
        <v>261</v>
      </c>
      <c r="Q32" s="51">
        <f>P32-O32</f>
        <v>102</v>
      </c>
      <c r="R32" s="52">
        <v>9</v>
      </c>
      <c r="S32" s="51">
        <f>R32*P32</f>
        <v>2349</v>
      </c>
      <c r="T32" s="53">
        <v>0.06</v>
      </c>
      <c r="U32" s="54">
        <f>S32*T32</f>
        <v>140.94</v>
      </c>
      <c r="V32" s="54">
        <f>S32-U32</f>
        <v>2208.06</v>
      </c>
      <c r="W32" s="51">
        <v>50</v>
      </c>
      <c r="X32" s="55">
        <f>V32+W32</f>
        <v>2258.06</v>
      </c>
      <c r="Y32" s="12">
        <f>YEAR(Table1[[#This Row],[Ship Date]])</f>
        <v>2019</v>
      </c>
    </row>
    <row r="33" spans="1:25" x14ac:dyDescent="0.25">
      <c r="A33" s="48" t="s">
        <v>887</v>
      </c>
      <c r="B33" s="49" t="s">
        <v>363</v>
      </c>
      <c r="C33" s="49" t="s">
        <v>1855</v>
      </c>
      <c r="D33" s="49" t="s">
        <v>1834</v>
      </c>
      <c r="E33" s="50">
        <v>43583</v>
      </c>
      <c r="F33" s="49" t="s">
        <v>1899</v>
      </c>
      <c r="G33" s="49" t="s">
        <v>39</v>
      </c>
      <c r="H33" s="49" t="s">
        <v>1894</v>
      </c>
      <c r="I33" s="49" t="s">
        <v>26</v>
      </c>
      <c r="J33" s="49" t="s">
        <v>20</v>
      </c>
      <c r="K33" s="49" t="s">
        <v>21</v>
      </c>
      <c r="L33" s="49" t="s">
        <v>22</v>
      </c>
      <c r="M33" s="49" t="s">
        <v>23</v>
      </c>
      <c r="N33" s="50">
        <v>43583</v>
      </c>
      <c r="O33" s="51">
        <v>639</v>
      </c>
      <c r="P33" s="51">
        <v>1998</v>
      </c>
      <c r="Q33" s="51">
        <f>P33-O33</f>
        <v>1359</v>
      </c>
      <c r="R33" s="52">
        <v>7</v>
      </c>
      <c r="S33" s="51">
        <f>R33*P33</f>
        <v>13986</v>
      </c>
      <c r="T33" s="53">
        <v>0.01</v>
      </c>
      <c r="U33" s="54">
        <f>S33*T33</f>
        <v>139.86000000000001</v>
      </c>
      <c r="V33" s="54">
        <f>S33-U33</f>
        <v>13846.14</v>
      </c>
      <c r="W33" s="51">
        <v>400</v>
      </c>
      <c r="X33" s="55">
        <f>V33+W33</f>
        <v>14246.14</v>
      </c>
      <c r="Y33" s="12">
        <f>YEAR(Table1[[#This Row],[Ship Date]])</f>
        <v>2019</v>
      </c>
    </row>
    <row r="34" spans="1:25" x14ac:dyDescent="0.25">
      <c r="A34" s="48" t="s">
        <v>888</v>
      </c>
      <c r="B34" s="49" t="s">
        <v>273</v>
      </c>
      <c r="C34" s="49" t="s">
        <v>158</v>
      </c>
      <c r="D34" s="49" t="s">
        <v>1882</v>
      </c>
      <c r="E34" s="50">
        <v>43585</v>
      </c>
      <c r="F34" s="49" t="s">
        <v>1882</v>
      </c>
      <c r="G34" s="49" t="s">
        <v>39</v>
      </c>
      <c r="H34" s="49" t="s">
        <v>1885</v>
      </c>
      <c r="I34" s="49" t="s">
        <v>26</v>
      </c>
      <c r="J34" s="49" t="s">
        <v>89</v>
      </c>
      <c r="K34" s="49" t="s">
        <v>21</v>
      </c>
      <c r="L34" s="49" t="s">
        <v>22</v>
      </c>
      <c r="M34" s="49" t="s">
        <v>69</v>
      </c>
      <c r="N34" s="50">
        <v>43586</v>
      </c>
      <c r="O34" s="51">
        <v>3202.0000000000005</v>
      </c>
      <c r="P34" s="51">
        <v>15247.999999999998</v>
      </c>
      <c r="Q34" s="51">
        <f>P34-O34</f>
        <v>12045.999999999998</v>
      </c>
      <c r="R34" s="52">
        <v>16</v>
      </c>
      <c r="S34" s="51">
        <f>R34*P34</f>
        <v>243967.99999999997</v>
      </c>
      <c r="T34" s="53">
        <v>0.1</v>
      </c>
      <c r="U34" s="54">
        <f>S34*T34</f>
        <v>24396.799999999999</v>
      </c>
      <c r="V34" s="54">
        <f>S34-U34</f>
        <v>219571.19999999998</v>
      </c>
      <c r="W34" s="51">
        <v>400</v>
      </c>
      <c r="X34" s="55">
        <f>V34+W34</f>
        <v>219971.19999999998</v>
      </c>
      <c r="Y34" s="12">
        <f>YEAR(Table1[[#This Row],[Ship Date]])</f>
        <v>2019</v>
      </c>
    </row>
    <row r="35" spans="1:25" x14ac:dyDescent="0.25">
      <c r="A35" s="48" t="s">
        <v>889</v>
      </c>
      <c r="B35" s="49" t="s">
        <v>146</v>
      </c>
      <c r="C35" s="49" t="s">
        <v>147</v>
      </c>
      <c r="D35" s="49" t="s">
        <v>1834</v>
      </c>
      <c r="E35" s="50">
        <v>43585</v>
      </c>
      <c r="F35" s="49" t="s">
        <v>1899</v>
      </c>
      <c r="G35" s="49" t="s">
        <v>34</v>
      </c>
      <c r="H35" s="49" t="s">
        <v>1895</v>
      </c>
      <c r="I35" s="49" t="s">
        <v>40</v>
      </c>
      <c r="J35" s="49" t="s">
        <v>763</v>
      </c>
      <c r="K35" s="49" t="s">
        <v>28</v>
      </c>
      <c r="L35" s="49" t="s">
        <v>22</v>
      </c>
      <c r="M35" s="49" t="s">
        <v>23</v>
      </c>
      <c r="N35" s="50">
        <v>43587</v>
      </c>
      <c r="O35" s="51">
        <v>761</v>
      </c>
      <c r="P35" s="51">
        <v>1228</v>
      </c>
      <c r="Q35" s="51">
        <f>P35-O35</f>
        <v>467</v>
      </c>
      <c r="R35" s="52">
        <v>27</v>
      </c>
      <c r="S35" s="51">
        <f>R35*P35</f>
        <v>33156</v>
      </c>
      <c r="T35" s="53">
        <v>0.03</v>
      </c>
      <c r="U35" s="54">
        <f>S35*T35</f>
        <v>994.68</v>
      </c>
      <c r="V35" s="54">
        <f>S35-U35</f>
        <v>32161.32</v>
      </c>
      <c r="W35" s="51">
        <v>635</v>
      </c>
      <c r="X35" s="55">
        <f>V35+W35</f>
        <v>32796.32</v>
      </c>
      <c r="Y35" s="12">
        <f>YEAR(Table1[[#This Row],[Ship Date]])</f>
        <v>2019</v>
      </c>
    </row>
    <row r="36" spans="1:25" x14ac:dyDescent="0.25">
      <c r="A36" s="48" t="s">
        <v>890</v>
      </c>
      <c r="B36" s="49" t="s">
        <v>722</v>
      </c>
      <c r="C36" s="49" t="s">
        <v>1837</v>
      </c>
      <c r="D36" s="49" t="s">
        <v>1834</v>
      </c>
      <c r="E36" s="50">
        <v>43585</v>
      </c>
      <c r="F36" s="49" t="s">
        <v>1899</v>
      </c>
      <c r="G36" s="49" t="s">
        <v>25</v>
      </c>
      <c r="H36" s="49" t="s">
        <v>1887</v>
      </c>
      <c r="I36" s="49" t="s">
        <v>40</v>
      </c>
      <c r="J36" s="49" t="s">
        <v>99</v>
      </c>
      <c r="K36" s="49" t="s">
        <v>21</v>
      </c>
      <c r="L36" s="49" t="s">
        <v>22</v>
      </c>
      <c r="M36" s="49" t="s">
        <v>23</v>
      </c>
      <c r="N36" s="50">
        <v>43587</v>
      </c>
      <c r="O36" s="51">
        <v>1007</v>
      </c>
      <c r="P36" s="51">
        <v>1598</v>
      </c>
      <c r="Q36" s="51">
        <f>P36-O36</f>
        <v>591</v>
      </c>
      <c r="R36" s="52">
        <v>39</v>
      </c>
      <c r="S36" s="51">
        <f>R36*P36</f>
        <v>62322</v>
      </c>
      <c r="T36" s="53">
        <v>0.09</v>
      </c>
      <c r="U36" s="54">
        <f>S36*T36</f>
        <v>5608.98</v>
      </c>
      <c r="V36" s="54">
        <f>S36-U36</f>
        <v>56713.020000000004</v>
      </c>
      <c r="W36" s="51">
        <v>400</v>
      </c>
      <c r="X36" s="55">
        <f>V36+W36</f>
        <v>57113.020000000004</v>
      </c>
      <c r="Y36" s="12">
        <f>YEAR(Table1[[#This Row],[Ship Date]])</f>
        <v>2019</v>
      </c>
    </row>
    <row r="37" spans="1:25" x14ac:dyDescent="0.25">
      <c r="A37" s="48" t="s">
        <v>891</v>
      </c>
      <c r="B37" s="49" t="s">
        <v>457</v>
      </c>
      <c r="C37" s="49" t="s">
        <v>431</v>
      </c>
      <c r="D37" s="49" t="s">
        <v>1882</v>
      </c>
      <c r="E37" s="50">
        <v>43586</v>
      </c>
      <c r="F37" s="49" t="s">
        <v>1882</v>
      </c>
      <c r="G37" s="49" t="s">
        <v>39</v>
      </c>
      <c r="H37" s="49" t="s">
        <v>1885</v>
      </c>
      <c r="I37" s="49" t="s">
        <v>40</v>
      </c>
      <c r="J37" s="49" t="s">
        <v>245</v>
      </c>
      <c r="K37" s="49" t="s">
        <v>28</v>
      </c>
      <c r="L37" s="49" t="s">
        <v>45</v>
      </c>
      <c r="M37" s="49" t="s">
        <v>23</v>
      </c>
      <c r="N37" s="50">
        <v>43588</v>
      </c>
      <c r="O37" s="51">
        <v>479</v>
      </c>
      <c r="P37" s="51">
        <v>1197</v>
      </c>
      <c r="Q37" s="51">
        <f>P37-O37</f>
        <v>718</v>
      </c>
      <c r="R37" s="52">
        <v>7</v>
      </c>
      <c r="S37" s="51">
        <f>R37*P37</f>
        <v>8379</v>
      </c>
      <c r="T37" s="53">
        <v>0.05</v>
      </c>
      <c r="U37" s="54">
        <f>S37*T37</f>
        <v>418.95000000000005</v>
      </c>
      <c r="V37" s="54">
        <f>S37-U37</f>
        <v>7960.05</v>
      </c>
      <c r="W37" s="51">
        <v>581</v>
      </c>
      <c r="X37" s="55">
        <f>V37+W37</f>
        <v>8541.0499999999993</v>
      </c>
      <c r="Y37" s="12">
        <f>YEAR(Table1[[#This Row],[Ship Date]])</f>
        <v>2019</v>
      </c>
    </row>
    <row r="38" spans="1:25" x14ac:dyDescent="0.25">
      <c r="A38" s="48" t="s">
        <v>892</v>
      </c>
      <c r="B38" s="49" t="s">
        <v>757</v>
      </c>
      <c r="C38" s="49" t="s">
        <v>158</v>
      </c>
      <c r="D38" s="49" t="s">
        <v>1882</v>
      </c>
      <c r="E38" s="50">
        <v>43587</v>
      </c>
      <c r="F38" s="49" t="s">
        <v>1882</v>
      </c>
      <c r="G38" s="49" t="s">
        <v>18</v>
      </c>
      <c r="H38" s="49" t="s">
        <v>1885</v>
      </c>
      <c r="I38" s="49" t="s">
        <v>40</v>
      </c>
      <c r="J38" s="49" t="s">
        <v>737</v>
      </c>
      <c r="K38" s="49" t="s">
        <v>28</v>
      </c>
      <c r="L38" s="49" t="s">
        <v>22</v>
      </c>
      <c r="M38" s="49" t="s">
        <v>23</v>
      </c>
      <c r="N38" s="50">
        <v>43588</v>
      </c>
      <c r="O38" s="51">
        <v>871.00000000000011</v>
      </c>
      <c r="P38" s="51">
        <v>1428</v>
      </c>
      <c r="Q38" s="51">
        <f>P38-O38</f>
        <v>556.99999999999989</v>
      </c>
      <c r="R38" s="52">
        <v>42</v>
      </c>
      <c r="S38" s="51">
        <f>R38*P38</f>
        <v>59976</v>
      </c>
      <c r="T38" s="53">
        <v>0.1</v>
      </c>
      <c r="U38" s="54">
        <f>S38*T38</f>
        <v>5997.6</v>
      </c>
      <c r="V38" s="54">
        <f>S38-U38</f>
        <v>53978.400000000001</v>
      </c>
      <c r="W38" s="51">
        <v>299</v>
      </c>
      <c r="X38" s="55">
        <f>V38+W38</f>
        <v>54277.4</v>
      </c>
      <c r="Y38" s="12">
        <f>YEAR(Table1[[#This Row],[Ship Date]])</f>
        <v>2019</v>
      </c>
    </row>
    <row r="39" spans="1:25" x14ac:dyDescent="0.25">
      <c r="A39" s="48" t="s">
        <v>893</v>
      </c>
      <c r="B39" s="49" t="s">
        <v>236</v>
      </c>
      <c r="C39" s="49" t="s">
        <v>1840</v>
      </c>
      <c r="D39" s="49" t="s">
        <v>1834</v>
      </c>
      <c r="E39" s="50">
        <v>43587</v>
      </c>
      <c r="F39" s="49" t="s">
        <v>1899</v>
      </c>
      <c r="G39" s="49" t="s">
        <v>34</v>
      </c>
      <c r="H39" s="49" t="s">
        <v>1893</v>
      </c>
      <c r="I39" s="49" t="s">
        <v>51</v>
      </c>
      <c r="J39" s="49" t="s">
        <v>228</v>
      </c>
      <c r="K39" s="49" t="s">
        <v>28</v>
      </c>
      <c r="L39" s="49" t="s">
        <v>22</v>
      </c>
      <c r="M39" s="49" t="s">
        <v>23</v>
      </c>
      <c r="N39" s="50">
        <v>43588</v>
      </c>
      <c r="O39" s="51">
        <v>5429</v>
      </c>
      <c r="P39" s="51">
        <v>9048</v>
      </c>
      <c r="Q39" s="51">
        <f>P39-O39</f>
        <v>3619</v>
      </c>
      <c r="R39" s="52">
        <v>15</v>
      </c>
      <c r="S39" s="51">
        <f>R39*P39</f>
        <v>135720</v>
      </c>
      <c r="T39" s="53">
        <v>0.05</v>
      </c>
      <c r="U39" s="54">
        <f>S39*T39</f>
        <v>6786</v>
      </c>
      <c r="V39" s="54">
        <f>S39-U39</f>
        <v>128934</v>
      </c>
      <c r="W39" s="51">
        <v>1998.9999999999998</v>
      </c>
      <c r="X39" s="55">
        <f>V39+W39</f>
        <v>130933</v>
      </c>
      <c r="Y39" s="12">
        <f>YEAR(Table1[[#This Row],[Ship Date]])</f>
        <v>2019</v>
      </c>
    </row>
    <row r="40" spans="1:25" x14ac:dyDescent="0.25">
      <c r="A40" s="48" t="s">
        <v>894</v>
      </c>
      <c r="B40" s="49" t="s">
        <v>762</v>
      </c>
      <c r="C40" s="49" t="s">
        <v>1841</v>
      </c>
      <c r="D40" s="49" t="s">
        <v>1834</v>
      </c>
      <c r="E40" s="50">
        <v>43588</v>
      </c>
      <c r="F40" s="49" t="s">
        <v>1899</v>
      </c>
      <c r="G40" s="49" t="s">
        <v>34</v>
      </c>
      <c r="H40" s="49" t="s">
        <v>1894</v>
      </c>
      <c r="I40" s="49" t="s">
        <v>51</v>
      </c>
      <c r="J40" s="49" t="s">
        <v>156</v>
      </c>
      <c r="K40" s="49" t="s">
        <v>28</v>
      </c>
      <c r="L40" s="49" t="s">
        <v>22</v>
      </c>
      <c r="M40" s="49" t="s">
        <v>23</v>
      </c>
      <c r="N40" s="50">
        <v>43590</v>
      </c>
      <c r="O40" s="51">
        <v>352</v>
      </c>
      <c r="P40" s="51">
        <v>568</v>
      </c>
      <c r="Q40" s="51">
        <f>P40-O40</f>
        <v>216</v>
      </c>
      <c r="R40" s="52">
        <v>20</v>
      </c>
      <c r="S40" s="51">
        <f>R40*P40</f>
        <v>11360</v>
      </c>
      <c r="T40" s="53">
        <v>7.0000000000000007E-2</v>
      </c>
      <c r="U40" s="54">
        <f>S40*T40</f>
        <v>795.2</v>
      </c>
      <c r="V40" s="54">
        <f>S40-U40</f>
        <v>10564.8</v>
      </c>
      <c r="W40" s="51">
        <v>139</v>
      </c>
      <c r="X40" s="55">
        <f>V40+W40</f>
        <v>10703.8</v>
      </c>
      <c r="Y40" s="12">
        <f>YEAR(Table1[[#This Row],[Ship Date]])</f>
        <v>2019</v>
      </c>
    </row>
    <row r="41" spans="1:25" x14ac:dyDescent="0.25">
      <c r="A41" s="48" t="s">
        <v>895</v>
      </c>
      <c r="B41" s="49" t="s">
        <v>532</v>
      </c>
      <c r="C41" s="49" t="s">
        <v>232</v>
      </c>
      <c r="D41" s="49" t="s">
        <v>1834</v>
      </c>
      <c r="E41" s="50">
        <v>43589</v>
      </c>
      <c r="F41" s="49" t="s">
        <v>1899</v>
      </c>
      <c r="G41" s="49" t="s">
        <v>39</v>
      </c>
      <c r="H41" s="49" t="s">
        <v>1890</v>
      </c>
      <c r="I41" s="49" t="s">
        <v>51</v>
      </c>
      <c r="J41" s="49" t="s">
        <v>421</v>
      </c>
      <c r="K41" s="49" t="s">
        <v>28</v>
      </c>
      <c r="L41" s="49" t="s">
        <v>29</v>
      </c>
      <c r="M41" s="49" t="s">
        <v>23</v>
      </c>
      <c r="N41" s="50">
        <v>43591</v>
      </c>
      <c r="O41" s="51">
        <v>347</v>
      </c>
      <c r="P41" s="51">
        <v>668</v>
      </c>
      <c r="Q41" s="51">
        <f>P41-O41</f>
        <v>321</v>
      </c>
      <c r="R41" s="52">
        <v>41</v>
      </c>
      <c r="S41" s="51">
        <f>R41*P41</f>
        <v>27388</v>
      </c>
      <c r="T41" s="53">
        <v>0.08</v>
      </c>
      <c r="U41" s="54">
        <f>S41*T41</f>
        <v>2191.04</v>
      </c>
      <c r="V41" s="54">
        <f>S41-U41</f>
        <v>25196.959999999999</v>
      </c>
      <c r="W41" s="51">
        <v>150</v>
      </c>
      <c r="X41" s="55">
        <f>V41+W41</f>
        <v>25346.959999999999</v>
      </c>
      <c r="Y41" s="12">
        <f>YEAR(Table1[[#This Row],[Ship Date]])</f>
        <v>2019</v>
      </c>
    </row>
    <row r="42" spans="1:25" x14ac:dyDescent="0.25">
      <c r="A42" s="48" t="s">
        <v>775</v>
      </c>
      <c r="B42" s="49" t="s">
        <v>554</v>
      </c>
      <c r="C42" s="49" t="s">
        <v>314</v>
      </c>
      <c r="D42" s="49" t="s">
        <v>1834</v>
      </c>
      <c r="E42" s="50">
        <v>43590</v>
      </c>
      <c r="F42" s="49" t="s">
        <v>1899</v>
      </c>
      <c r="G42" s="49" t="s">
        <v>39</v>
      </c>
      <c r="H42" s="49" t="s">
        <v>1892</v>
      </c>
      <c r="I42" s="49" t="s">
        <v>26</v>
      </c>
      <c r="J42" s="49" t="s">
        <v>384</v>
      </c>
      <c r="K42" s="49" t="s">
        <v>21</v>
      </c>
      <c r="L42" s="49" t="s">
        <v>45</v>
      </c>
      <c r="M42" s="49" t="s">
        <v>23</v>
      </c>
      <c r="N42" s="50">
        <v>43591</v>
      </c>
      <c r="O42" s="51">
        <v>187</v>
      </c>
      <c r="P42" s="51">
        <v>222.53000000000003</v>
      </c>
      <c r="Q42" s="51">
        <f>P42-O42</f>
        <v>35.53000000000003</v>
      </c>
      <c r="R42" s="52">
        <v>41</v>
      </c>
      <c r="S42" s="51">
        <f>R42*P42</f>
        <v>9123.7300000000014</v>
      </c>
      <c r="T42" s="53">
        <v>0.06</v>
      </c>
      <c r="U42" s="54">
        <f>S42*T42</f>
        <v>547.42380000000003</v>
      </c>
      <c r="V42" s="54">
        <f>S42-U42</f>
        <v>8576.3062000000009</v>
      </c>
      <c r="W42" s="51">
        <v>283</v>
      </c>
      <c r="X42" s="55">
        <f>V42+W42</f>
        <v>8859.3062000000009</v>
      </c>
      <c r="Y42" s="12">
        <f>YEAR(Table1[[#This Row],[Ship Date]])</f>
        <v>2019</v>
      </c>
    </row>
    <row r="43" spans="1:25" x14ac:dyDescent="0.25">
      <c r="A43" s="48" t="s">
        <v>776</v>
      </c>
      <c r="B43" s="49" t="s">
        <v>554</v>
      </c>
      <c r="C43" s="49" t="s">
        <v>314</v>
      </c>
      <c r="D43" s="49" t="s">
        <v>1834</v>
      </c>
      <c r="E43" s="50">
        <v>43590</v>
      </c>
      <c r="F43" s="49" t="s">
        <v>1899</v>
      </c>
      <c r="G43" s="49" t="s">
        <v>39</v>
      </c>
      <c r="H43" s="49" t="s">
        <v>1892</v>
      </c>
      <c r="I43" s="49" t="s">
        <v>26</v>
      </c>
      <c r="J43" s="49" t="s">
        <v>421</v>
      </c>
      <c r="K43" s="49" t="s">
        <v>28</v>
      </c>
      <c r="L43" s="49" t="s">
        <v>29</v>
      </c>
      <c r="M43" s="49" t="s">
        <v>23</v>
      </c>
      <c r="N43" s="50">
        <v>43591</v>
      </c>
      <c r="O43" s="51">
        <v>347</v>
      </c>
      <c r="P43" s="51">
        <v>668</v>
      </c>
      <c r="Q43" s="51">
        <f>P43-O43</f>
        <v>321</v>
      </c>
      <c r="R43" s="52">
        <v>2</v>
      </c>
      <c r="S43" s="51">
        <f>R43*P43</f>
        <v>1336</v>
      </c>
      <c r="T43" s="53">
        <v>0.01</v>
      </c>
      <c r="U43" s="54">
        <f>S43*T43</f>
        <v>13.36</v>
      </c>
      <c r="V43" s="54">
        <f>S43-U43</f>
        <v>1322.64</v>
      </c>
      <c r="W43" s="51">
        <v>150</v>
      </c>
      <c r="X43" s="55">
        <f>V43+W43</f>
        <v>1472.64</v>
      </c>
      <c r="Y43" s="12">
        <f>YEAR(Table1[[#This Row],[Ship Date]])</f>
        <v>2019</v>
      </c>
    </row>
    <row r="44" spans="1:25" x14ac:dyDescent="0.25">
      <c r="A44" s="48" t="s">
        <v>896</v>
      </c>
      <c r="B44" s="49" t="s">
        <v>756</v>
      </c>
      <c r="C44" s="49" t="s">
        <v>206</v>
      </c>
      <c r="D44" s="49" t="s">
        <v>1882</v>
      </c>
      <c r="E44" s="50">
        <v>43590</v>
      </c>
      <c r="F44" s="49" t="s">
        <v>1882</v>
      </c>
      <c r="G44" s="49" t="s">
        <v>39</v>
      </c>
      <c r="H44" s="49" t="s">
        <v>1885</v>
      </c>
      <c r="I44" s="49" t="s">
        <v>19</v>
      </c>
      <c r="J44" s="49" t="s">
        <v>99</v>
      </c>
      <c r="K44" s="49" t="s">
        <v>21</v>
      </c>
      <c r="L44" s="49" t="s">
        <v>22</v>
      </c>
      <c r="M44" s="49" t="s">
        <v>23</v>
      </c>
      <c r="N44" s="50">
        <v>43595</v>
      </c>
      <c r="O44" s="51">
        <v>1007</v>
      </c>
      <c r="P44" s="51">
        <v>1598</v>
      </c>
      <c r="Q44" s="51">
        <f>P44-O44</f>
        <v>591</v>
      </c>
      <c r="R44" s="52">
        <v>34</v>
      </c>
      <c r="S44" s="51">
        <f>R44*P44</f>
        <v>54332</v>
      </c>
      <c r="T44" s="53">
        <v>0.1</v>
      </c>
      <c r="U44" s="54">
        <f>S44*T44</f>
        <v>5433.2000000000007</v>
      </c>
      <c r="V44" s="54">
        <f>S44-U44</f>
        <v>48898.8</v>
      </c>
      <c r="W44" s="51">
        <v>400</v>
      </c>
      <c r="X44" s="55">
        <f>V44+W44</f>
        <v>49298.8</v>
      </c>
      <c r="Y44" s="12">
        <f>YEAR(Table1[[#This Row],[Ship Date]])</f>
        <v>2019</v>
      </c>
    </row>
    <row r="45" spans="1:25" x14ac:dyDescent="0.25">
      <c r="A45" s="48" t="s">
        <v>897</v>
      </c>
      <c r="B45" s="49" t="s">
        <v>138</v>
      </c>
      <c r="C45" s="49" t="s">
        <v>1842</v>
      </c>
      <c r="D45" s="49" t="s">
        <v>1834</v>
      </c>
      <c r="E45" s="50">
        <v>43592</v>
      </c>
      <c r="F45" s="49" t="s">
        <v>1899</v>
      </c>
      <c r="G45" s="49" t="s">
        <v>34</v>
      </c>
      <c r="H45" s="49" t="s">
        <v>1893</v>
      </c>
      <c r="I45" s="49" t="s">
        <v>40</v>
      </c>
      <c r="J45" s="49" t="s">
        <v>245</v>
      </c>
      <c r="K45" s="49" t="s">
        <v>28</v>
      </c>
      <c r="L45" s="49" t="s">
        <v>45</v>
      </c>
      <c r="M45" s="49" t="s">
        <v>23</v>
      </c>
      <c r="N45" s="50">
        <v>43594</v>
      </c>
      <c r="O45" s="51">
        <v>479</v>
      </c>
      <c r="P45" s="51">
        <v>1197</v>
      </c>
      <c r="Q45" s="51">
        <f>P45-O45</f>
        <v>718</v>
      </c>
      <c r="R45" s="52">
        <v>18</v>
      </c>
      <c r="S45" s="51">
        <f>R45*P45</f>
        <v>21546</v>
      </c>
      <c r="T45" s="53">
        <v>0.08</v>
      </c>
      <c r="U45" s="54">
        <f>S45*T45</f>
        <v>1723.68</v>
      </c>
      <c r="V45" s="54">
        <f>S45-U45</f>
        <v>19822.32</v>
      </c>
      <c r="W45" s="51">
        <v>581</v>
      </c>
      <c r="X45" s="55">
        <f>V45+W45</f>
        <v>20403.32</v>
      </c>
      <c r="Y45" s="12">
        <f>YEAR(Table1[[#This Row],[Ship Date]])</f>
        <v>2019</v>
      </c>
    </row>
    <row r="46" spans="1:25" x14ac:dyDescent="0.25">
      <c r="A46" s="48" t="s">
        <v>898</v>
      </c>
      <c r="B46" s="49" t="s">
        <v>760</v>
      </c>
      <c r="C46" s="49" t="s">
        <v>155</v>
      </c>
      <c r="D46" s="49" t="s">
        <v>1834</v>
      </c>
      <c r="E46" s="50">
        <v>43594</v>
      </c>
      <c r="F46" s="49" t="s">
        <v>1899</v>
      </c>
      <c r="G46" s="49" t="s">
        <v>18</v>
      </c>
      <c r="H46" s="49" t="s">
        <v>1893</v>
      </c>
      <c r="I46" s="49" t="s">
        <v>51</v>
      </c>
      <c r="J46" s="49" t="s">
        <v>1901</v>
      </c>
      <c r="K46" s="49" t="s">
        <v>21</v>
      </c>
      <c r="L46" s="49" t="s">
        <v>66</v>
      </c>
      <c r="M46" s="49" t="s">
        <v>69</v>
      </c>
      <c r="N46" s="50">
        <v>43595</v>
      </c>
      <c r="O46" s="51">
        <v>882</v>
      </c>
      <c r="P46" s="51">
        <v>2099</v>
      </c>
      <c r="Q46" s="51">
        <f>P46-O46</f>
        <v>1217</v>
      </c>
      <c r="R46" s="52">
        <v>8</v>
      </c>
      <c r="S46" s="51">
        <f>R46*P46</f>
        <v>16792</v>
      </c>
      <c r="T46" s="53">
        <v>0.09</v>
      </c>
      <c r="U46" s="54">
        <f>S46*T46</f>
        <v>1511.28</v>
      </c>
      <c r="V46" s="54">
        <f>S46-U46</f>
        <v>15280.72</v>
      </c>
      <c r="W46" s="51">
        <v>480.99999999999994</v>
      </c>
      <c r="X46" s="55">
        <f>V46+W46</f>
        <v>15761.72</v>
      </c>
      <c r="Y46" s="12">
        <f>YEAR(Table1[[#This Row],[Ship Date]])</f>
        <v>2019</v>
      </c>
    </row>
    <row r="47" spans="1:25" x14ac:dyDescent="0.25">
      <c r="A47" s="48" t="s">
        <v>899</v>
      </c>
      <c r="B47" s="49" t="s">
        <v>761</v>
      </c>
      <c r="C47" s="49" t="s">
        <v>17</v>
      </c>
      <c r="D47" s="49" t="s">
        <v>1882</v>
      </c>
      <c r="E47" s="50">
        <v>43594</v>
      </c>
      <c r="F47" s="49" t="s">
        <v>1882</v>
      </c>
      <c r="G47" s="49" t="s">
        <v>25</v>
      </c>
      <c r="H47" s="49" t="s">
        <v>1886</v>
      </c>
      <c r="I47" s="49" t="s">
        <v>51</v>
      </c>
      <c r="J47" s="49" t="s">
        <v>298</v>
      </c>
      <c r="K47" s="49" t="s">
        <v>28</v>
      </c>
      <c r="L47" s="49" t="s">
        <v>29</v>
      </c>
      <c r="M47" s="49" t="s">
        <v>23</v>
      </c>
      <c r="N47" s="50">
        <v>43596</v>
      </c>
      <c r="O47" s="51">
        <v>109.00000000000001</v>
      </c>
      <c r="P47" s="51">
        <v>168</v>
      </c>
      <c r="Q47" s="51">
        <f>P47-O47</f>
        <v>58.999999999999986</v>
      </c>
      <c r="R47" s="52">
        <v>18</v>
      </c>
      <c r="S47" s="51">
        <f>R47*P47</f>
        <v>3024</v>
      </c>
      <c r="T47" s="53">
        <v>0.06</v>
      </c>
      <c r="U47" s="54">
        <f>S47*T47</f>
        <v>181.44</v>
      </c>
      <c r="V47" s="54">
        <f>S47-U47</f>
        <v>2842.56</v>
      </c>
      <c r="W47" s="51">
        <v>100</v>
      </c>
      <c r="X47" s="55">
        <f>V47+W47</f>
        <v>2942.56</v>
      </c>
      <c r="Y47" s="12">
        <f>YEAR(Table1[[#This Row],[Ship Date]])</f>
        <v>2019</v>
      </c>
    </row>
    <row r="48" spans="1:25" x14ac:dyDescent="0.25">
      <c r="A48" s="48" t="s">
        <v>900</v>
      </c>
      <c r="B48" s="49" t="s">
        <v>36</v>
      </c>
      <c r="C48" s="49" t="s">
        <v>1903</v>
      </c>
      <c r="D48" s="49" t="s">
        <v>1882</v>
      </c>
      <c r="E48" s="50">
        <v>43598</v>
      </c>
      <c r="F48" s="49" t="s">
        <v>1882</v>
      </c>
      <c r="G48" s="49" t="s">
        <v>18</v>
      </c>
      <c r="H48" s="49" t="s">
        <v>1886</v>
      </c>
      <c r="I48" s="49" t="s">
        <v>26</v>
      </c>
      <c r="J48" s="49" t="s">
        <v>114</v>
      </c>
      <c r="K48" s="49" t="s">
        <v>28</v>
      </c>
      <c r="L48" s="49" t="s">
        <v>29</v>
      </c>
      <c r="M48" s="49" t="s">
        <v>69</v>
      </c>
      <c r="N48" s="50">
        <v>43600</v>
      </c>
      <c r="O48" s="51">
        <v>252</v>
      </c>
      <c r="P48" s="51">
        <v>400</v>
      </c>
      <c r="Q48" s="51">
        <f>P48-O48</f>
        <v>148</v>
      </c>
      <c r="R48" s="52">
        <v>19</v>
      </c>
      <c r="S48" s="51">
        <f>R48*P48</f>
        <v>7600</v>
      </c>
      <c r="T48" s="53">
        <v>0.09</v>
      </c>
      <c r="U48" s="54">
        <f>S48*T48</f>
        <v>684</v>
      </c>
      <c r="V48" s="54">
        <f>S48-U48</f>
        <v>6916</v>
      </c>
      <c r="W48" s="51">
        <v>130</v>
      </c>
      <c r="X48" s="55">
        <f>V48+W48</f>
        <v>7046</v>
      </c>
      <c r="Y48" s="12">
        <f>YEAR(Table1[[#This Row],[Ship Date]])</f>
        <v>2019</v>
      </c>
    </row>
    <row r="49" spans="1:25" x14ac:dyDescent="0.25">
      <c r="A49" s="48" t="s">
        <v>901</v>
      </c>
      <c r="B49" s="49" t="s">
        <v>758</v>
      </c>
      <c r="C49" s="49" t="s">
        <v>1902</v>
      </c>
      <c r="D49" s="49" t="s">
        <v>1882</v>
      </c>
      <c r="E49" s="50">
        <v>43599</v>
      </c>
      <c r="F49" s="49" t="s">
        <v>1882</v>
      </c>
      <c r="G49" s="49" t="s">
        <v>18</v>
      </c>
      <c r="H49" s="49" t="s">
        <v>1886</v>
      </c>
      <c r="I49" s="49" t="s">
        <v>35</v>
      </c>
      <c r="J49" s="49" t="s">
        <v>237</v>
      </c>
      <c r="K49" s="49" t="s">
        <v>28</v>
      </c>
      <c r="L49" s="49" t="s">
        <v>22</v>
      </c>
      <c r="M49" s="49" t="s">
        <v>23</v>
      </c>
      <c r="N49" s="50">
        <v>43600</v>
      </c>
      <c r="O49" s="51">
        <v>1388</v>
      </c>
      <c r="P49" s="51">
        <v>2238</v>
      </c>
      <c r="Q49" s="51">
        <f>P49-O49</f>
        <v>850</v>
      </c>
      <c r="R49" s="52">
        <v>26</v>
      </c>
      <c r="S49" s="51">
        <f>R49*P49</f>
        <v>58188</v>
      </c>
      <c r="T49" s="53">
        <v>0.1</v>
      </c>
      <c r="U49" s="54">
        <f>S49*T49</f>
        <v>5818.8</v>
      </c>
      <c r="V49" s="54">
        <f>S49-U49</f>
        <v>52369.2</v>
      </c>
      <c r="W49" s="51">
        <v>1510</v>
      </c>
      <c r="X49" s="55">
        <f>V49+W49</f>
        <v>53879.199999999997</v>
      </c>
      <c r="Y49" s="12">
        <f>YEAR(Table1[[#This Row],[Ship Date]])</f>
        <v>2019</v>
      </c>
    </row>
    <row r="50" spans="1:25" x14ac:dyDescent="0.25">
      <c r="A50" s="48" t="s">
        <v>902</v>
      </c>
      <c r="B50" s="49" t="s">
        <v>759</v>
      </c>
      <c r="C50" s="49" t="s">
        <v>1904</v>
      </c>
      <c r="D50" s="49" t="s">
        <v>1834</v>
      </c>
      <c r="E50" s="50">
        <v>43599</v>
      </c>
      <c r="F50" s="49" t="s">
        <v>1899</v>
      </c>
      <c r="G50" s="49" t="s">
        <v>39</v>
      </c>
      <c r="H50" s="49" t="s">
        <v>1891</v>
      </c>
      <c r="I50" s="49" t="s">
        <v>40</v>
      </c>
      <c r="J50" s="49" t="s">
        <v>307</v>
      </c>
      <c r="K50" s="49" t="s">
        <v>28</v>
      </c>
      <c r="L50" s="49" t="s">
        <v>29</v>
      </c>
      <c r="M50" s="49" t="s">
        <v>23</v>
      </c>
      <c r="N50" s="50">
        <v>43601</v>
      </c>
      <c r="O50" s="51">
        <v>2156</v>
      </c>
      <c r="P50" s="51">
        <v>3654.9999999999995</v>
      </c>
      <c r="Q50" s="51">
        <f>P50-O50</f>
        <v>1498.9999999999995</v>
      </c>
      <c r="R50" s="52">
        <v>45</v>
      </c>
      <c r="S50" s="51">
        <f>R50*P50</f>
        <v>164474.99999999997</v>
      </c>
      <c r="T50" s="53">
        <v>0.1</v>
      </c>
      <c r="U50" s="54">
        <f>S50*T50</f>
        <v>16447.499999999996</v>
      </c>
      <c r="V50" s="54">
        <f>S50-U50</f>
        <v>148027.49999999997</v>
      </c>
      <c r="W50" s="51">
        <v>1389</v>
      </c>
      <c r="X50" s="55">
        <f>V50+W50</f>
        <v>149416.49999999997</v>
      </c>
      <c r="Y50" s="12">
        <f>YEAR(Table1[[#This Row],[Ship Date]])</f>
        <v>2019</v>
      </c>
    </row>
    <row r="51" spans="1:25" x14ac:dyDescent="0.25">
      <c r="A51" s="48" t="s">
        <v>903</v>
      </c>
      <c r="B51" s="49" t="s">
        <v>447</v>
      </c>
      <c r="C51" s="49" t="s">
        <v>153</v>
      </c>
      <c r="D51" s="49" t="s">
        <v>1834</v>
      </c>
      <c r="E51" s="50">
        <v>43600</v>
      </c>
      <c r="F51" s="49" t="s">
        <v>1899</v>
      </c>
      <c r="G51" s="49" t="s">
        <v>25</v>
      </c>
      <c r="H51" s="49" t="s">
        <v>1892</v>
      </c>
      <c r="I51" s="49" t="s">
        <v>35</v>
      </c>
      <c r="J51" s="49" t="s">
        <v>267</v>
      </c>
      <c r="K51" s="49" t="s">
        <v>21</v>
      </c>
      <c r="L51" s="49" t="s">
        <v>22</v>
      </c>
      <c r="M51" s="49" t="s">
        <v>69</v>
      </c>
      <c r="N51" s="50">
        <v>43601</v>
      </c>
      <c r="O51" s="51">
        <v>1978</v>
      </c>
      <c r="P51" s="51">
        <v>4599</v>
      </c>
      <c r="Q51" s="51">
        <f>P51-O51</f>
        <v>2621</v>
      </c>
      <c r="R51" s="52">
        <v>14</v>
      </c>
      <c r="S51" s="51">
        <f>R51*P51</f>
        <v>64386</v>
      </c>
      <c r="T51" s="53">
        <v>0.02</v>
      </c>
      <c r="U51" s="54">
        <f>S51*T51</f>
        <v>1287.72</v>
      </c>
      <c r="V51" s="54">
        <f>S51-U51</f>
        <v>63098.28</v>
      </c>
      <c r="W51" s="51">
        <v>499</v>
      </c>
      <c r="X51" s="55">
        <f>V51+W51</f>
        <v>63597.279999999999</v>
      </c>
      <c r="Y51" s="12">
        <f>YEAR(Table1[[#This Row],[Ship Date]])</f>
        <v>2019</v>
      </c>
    </row>
    <row r="52" spans="1:25" x14ac:dyDescent="0.25">
      <c r="A52" s="48" t="s">
        <v>904</v>
      </c>
      <c r="B52" s="49" t="s">
        <v>123</v>
      </c>
      <c r="C52" s="49" t="s">
        <v>124</v>
      </c>
      <c r="D52" s="49" t="s">
        <v>1834</v>
      </c>
      <c r="E52" s="50">
        <v>43604</v>
      </c>
      <c r="F52" s="49" t="s">
        <v>1899</v>
      </c>
      <c r="G52" s="49" t="s">
        <v>18</v>
      </c>
      <c r="H52" s="49" t="s">
        <v>1892</v>
      </c>
      <c r="I52" s="49" t="s">
        <v>35</v>
      </c>
      <c r="J52" s="49" t="s">
        <v>195</v>
      </c>
      <c r="K52" s="49" t="s">
        <v>21</v>
      </c>
      <c r="L52" s="49" t="s">
        <v>66</v>
      </c>
      <c r="M52" s="49" t="s">
        <v>23</v>
      </c>
      <c r="N52" s="50">
        <v>43605</v>
      </c>
      <c r="O52" s="51">
        <v>991</v>
      </c>
      <c r="P52" s="51">
        <v>1599</v>
      </c>
      <c r="Q52" s="51">
        <f>P52-O52</f>
        <v>608</v>
      </c>
      <c r="R52" s="52">
        <v>7</v>
      </c>
      <c r="S52" s="51">
        <f>R52*P52</f>
        <v>11193</v>
      </c>
      <c r="T52" s="53">
        <v>0.03</v>
      </c>
      <c r="U52" s="54">
        <f>S52*T52</f>
        <v>335.78999999999996</v>
      </c>
      <c r="V52" s="54">
        <f>S52-U52</f>
        <v>10857.21</v>
      </c>
      <c r="W52" s="51">
        <v>1128</v>
      </c>
      <c r="X52" s="55">
        <f>V52+W52</f>
        <v>11985.21</v>
      </c>
      <c r="Y52" s="12">
        <f>YEAR(Table1[[#This Row],[Ship Date]])</f>
        <v>2019</v>
      </c>
    </row>
    <row r="53" spans="1:25" x14ac:dyDescent="0.25">
      <c r="A53" s="48" t="s">
        <v>905</v>
      </c>
      <c r="B53" s="49" t="s">
        <v>757</v>
      </c>
      <c r="C53" s="49" t="s">
        <v>158</v>
      </c>
      <c r="D53" s="49" t="s">
        <v>1882</v>
      </c>
      <c r="E53" s="50">
        <v>43604</v>
      </c>
      <c r="F53" s="49" t="s">
        <v>1882</v>
      </c>
      <c r="G53" s="49" t="s">
        <v>18</v>
      </c>
      <c r="H53" s="49" t="s">
        <v>1885</v>
      </c>
      <c r="I53" s="49" t="s">
        <v>40</v>
      </c>
      <c r="J53" s="49" t="s">
        <v>41</v>
      </c>
      <c r="K53" s="49" t="s">
        <v>28</v>
      </c>
      <c r="L53" s="49" t="s">
        <v>29</v>
      </c>
      <c r="M53" s="49" t="s">
        <v>23</v>
      </c>
      <c r="N53" s="50">
        <v>43605</v>
      </c>
      <c r="O53" s="51">
        <v>375</v>
      </c>
      <c r="P53" s="51">
        <v>708</v>
      </c>
      <c r="Q53" s="51">
        <f>P53-O53</f>
        <v>333</v>
      </c>
      <c r="R53" s="52">
        <v>29</v>
      </c>
      <c r="S53" s="51">
        <f>R53*P53</f>
        <v>20532</v>
      </c>
      <c r="T53" s="53">
        <v>0.04</v>
      </c>
      <c r="U53" s="54">
        <f>S53*T53</f>
        <v>821.28</v>
      </c>
      <c r="V53" s="54">
        <f>S53-U53</f>
        <v>19710.72</v>
      </c>
      <c r="W53" s="51">
        <v>235</v>
      </c>
      <c r="X53" s="55">
        <f>V53+W53</f>
        <v>19945.72</v>
      </c>
      <c r="Y53" s="12">
        <f>YEAR(Table1[[#This Row],[Ship Date]])</f>
        <v>2019</v>
      </c>
    </row>
    <row r="54" spans="1:25" x14ac:dyDescent="0.25">
      <c r="A54" s="48" t="s">
        <v>906</v>
      </c>
      <c r="B54" s="49" t="s">
        <v>407</v>
      </c>
      <c r="C54" s="49" t="s">
        <v>300</v>
      </c>
      <c r="D54" s="49" t="s">
        <v>1834</v>
      </c>
      <c r="E54" s="50">
        <v>43605</v>
      </c>
      <c r="F54" s="49" t="s">
        <v>1899</v>
      </c>
      <c r="G54" s="49" t="s">
        <v>39</v>
      </c>
      <c r="H54" s="49" t="s">
        <v>1890</v>
      </c>
      <c r="I54" s="49" t="s">
        <v>35</v>
      </c>
      <c r="J54" s="49" t="s">
        <v>116</v>
      </c>
      <c r="K54" s="49" t="s">
        <v>117</v>
      </c>
      <c r="L54" s="49" t="s">
        <v>45</v>
      </c>
      <c r="M54" s="49" t="s">
        <v>23</v>
      </c>
      <c r="N54" s="50">
        <v>43606</v>
      </c>
      <c r="O54" s="51">
        <v>550</v>
      </c>
      <c r="P54" s="51">
        <v>1222</v>
      </c>
      <c r="Q54" s="51">
        <f>P54-O54</f>
        <v>672</v>
      </c>
      <c r="R54" s="52">
        <v>35</v>
      </c>
      <c r="S54" s="51">
        <f>R54*P54</f>
        <v>42770</v>
      </c>
      <c r="T54" s="53">
        <v>0</v>
      </c>
      <c r="U54" s="54">
        <f>S54*T54</f>
        <v>0</v>
      </c>
      <c r="V54" s="54">
        <f>S54-U54</f>
        <v>42770</v>
      </c>
      <c r="W54" s="51">
        <v>285</v>
      </c>
      <c r="X54" s="55">
        <f>V54+W54</f>
        <v>43055</v>
      </c>
      <c r="Y54" s="12">
        <f>YEAR(Table1[[#This Row],[Ship Date]])</f>
        <v>2019</v>
      </c>
    </row>
    <row r="55" spans="1:25" x14ac:dyDescent="0.25">
      <c r="A55" s="48" t="s">
        <v>907</v>
      </c>
      <c r="B55" s="49" t="s">
        <v>318</v>
      </c>
      <c r="C55" s="49" t="s">
        <v>319</v>
      </c>
      <c r="D55" s="49" t="s">
        <v>1834</v>
      </c>
      <c r="E55" s="50">
        <v>43605</v>
      </c>
      <c r="F55" s="49" t="s">
        <v>1899</v>
      </c>
      <c r="G55" s="49" t="s">
        <v>34</v>
      </c>
      <c r="H55" s="49" t="s">
        <v>1888</v>
      </c>
      <c r="I55" s="49" t="s">
        <v>40</v>
      </c>
      <c r="J55" s="49" t="s">
        <v>32</v>
      </c>
      <c r="K55" s="49" t="s">
        <v>28</v>
      </c>
      <c r="L55" s="49" t="s">
        <v>22</v>
      </c>
      <c r="M55" s="49" t="s">
        <v>23</v>
      </c>
      <c r="N55" s="50">
        <v>43607</v>
      </c>
      <c r="O55" s="51">
        <v>1364</v>
      </c>
      <c r="P55" s="51">
        <v>2098</v>
      </c>
      <c r="Q55" s="51">
        <f>P55-O55</f>
        <v>734</v>
      </c>
      <c r="R55" s="52">
        <v>47</v>
      </c>
      <c r="S55" s="51">
        <f>R55*P55</f>
        <v>98606</v>
      </c>
      <c r="T55" s="53">
        <v>0.1</v>
      </c>
      <c r="U55" s="54">
        <f>S55*T55</f>
        <v>9860.6</v>
      </c>
      <c r="V55" s="54">
        <f>S55-U55</f>
        <v>88745.4</v>
      </c>
      <c r="W55" s="51">
        <v>149</v>
      </c>
      <c r="X55" s="55">
        <f>V55+W55</f>
        <v>88894.399999999994</v>
      </c>
      <c r="Y55" s="12">
        <f>YEAR(Table1[[#This Row],[Ship Date]])</f>
        <v>2019</v>
      </c>
    </row>
    <row r="56" spans="1:25" x14ac:dyDescent="0.25">
      <c r="A56" s="48" t="s">
        <v>908</v>
      </c>
      <c r="B56" s="49" t="s">
        <v>756</v>
      </c>
      <c r="C56" s="49" t="s">
        <v>206</v>
      </c>
      <c r="D56" s="49" t="s">
        <v>1882</v>
      </c>
      <c r="E56" s="50">
        <v>43606</v>
      </c>
      <c r="F56" s="49" t="s">
        <v>1882</v>
      </c>
      <c r="G56" s="49" t="s">
        <v>25</v>
      </c>
      <c r="H56" s="49" t="s">
        <v>1885</v>
      </c>
      <c r="I56" s="49" t="s">
        <v>35</v>
      </c>
      <c r="J56" s="49" t="s">
        <v>548</v>
      </c>
      <c r="K56" s="49" t="s">
        <v>28</v>
      </c>
      <c r="L56" s="49" t="s">
        <v>45</v>
      </c>
      <c r="M56" s="49" t="s">
        <v>23</v>
      </c>
      <c r="N56" s="50">
        <v>43606</v>
      </c>
      <c r="O56" s="51">
        <v>342</v>
      </c>
      <c r="P56" s="51">
        <v>834</v>
      </c>
      <c r="Q56" s="51">
        <f>P56-O56</f>
        <v>492</v>
      </c>
      <c r="R56" s="52">
        <v>24</v>
      </c>
      <c r="S56" s="51">
        <f>R56*P56</f>
        <v>20016</v>
      </c>
      <c r="T56" s="53">
        <v>0.1</v>
      </c>
      <c r="U56" s="54">
        <f>S56*T56</f>
        <v>2001.6000000000001</v>
      </c>
      <c r="V56" s="54">
        <f>S56-U56</f>
        <v>18014.400000000001</v>
      </c>
      <c r="W56" s="51">
        <v>264</v>
      </c>
      <c r="X56" s="55">
        <f>V56+W56</f>
        <v>18278.400000000001</v>
      </c>
      <c r="Y56" s="12">
        <f>YEAR(Table1[[#This Row],[Ship Date]])</f>
        <v>2019</v>
      </c>
    </row>
    <row r="57" spans="1:25" x14ac:dyDescent="0.25">
      <c r="A57" s="48" t="s">
        <v>909</v>
      </c>
      <c r="B57" s="49" t="s">
        <v>332</v>
      </c>
      <c r="C57" s="49" t="s">
        <v>1809</v>
      </c>
      <c r="D57" s="49" t="s">
        <v>1856</v>
      </c>
      <c r="E57" s="50">
        <v>43607</v>
      </c>
      <c r="F57" s="49" t="s">
        <v>1856</v>
      </c>
      <c r="G57" s="49" t="s">
        <v>34</v>
      </c>
      <c r="H57" s="49" t="s">
        <v>1892</v>
      </c>
      <c r="I57" s="49" t="s">
        <v>51</v>
      </c>
      <c r="J57" s="49" t="s">
        <v>63</v>
      </c>
      <c r="K57" s="49" t="s">
        <v>28</v>
      </c>
      <c r="L57" s="49" t="s">
        <v>22</v>
      </c>
      <c r="M57" s="49" t="s">
        <v>69</v>
      </c>
      <c r="N57" s="50">
        <v>43608</v>
      </c>
      <c r="O57" s="51">
        <v>459</v>
      </c>
      <c r="P57" s="51">
        <v>728</v>
      </c>
      <c r="Q57" s="51">
        <f>P57-O57</f>
        <v>269</v>
      </c>
      <c r="R57" s="52">
        <v>2</v>
      </c>
      <c r="S57" s="51">
        <f>R57*P57</f>
        <v>1456</v>
      </c>
      <c r="T57" s="53">
        <v>0.08</v>
      </c>
      <c r="U57" s="54">
        <f>S57*T57</f>
        <v>116.48</v>
      </c>
      <c r="V57" s="54">
        <f>S57-U57</f>
        <v>1339.52</v>
      </c>
      <c r="W57" s="51">
        <v>1115</v>
      </c>
      <c r="X57" s="55">
        <f>V57+W57</f>
        <v>2454.52</v>
      </c>
      <c r="Y57" s="12">
        <f>YEAR(Table1[[#This Row],[Ship Date]])</f>
        <v>2019</v>
      </c>
    </row>
    <row r="58" spans="1:25" x14ac:dyDescent="0.25">
      <c r="A58" s="48" t="s">
        <v>910</v>
      </c>
      <c r="B58" s="49" t="s">
        <v>398</v>
      </c>
      <c r="C58" s="49" t="s">
        <v>1857</v>
      </c>
      <c r="D58" s="49" t="s">
        <v>1882</v>
      </c>
      <c r="E58" s="50">
        <v>43607</v>
      </c>
      <c r="F58" s="49" t="s">
        <v>1882</v>
      </c>
      <c r="G58" s="49" t="s">
        <v>39</v>
      </c>
      <c r="H58" s="49" t="s">
        <v>1885</v>
      </c>
      <c r="I58" s="49" t="s">
        <v>51</v>
      </c>
      <c r="J58" s="49" t="s">
        <v>92</v>
      </c>
      <c r="K58" s="49" t="s">
        <v>28</v>
      </c>
      <c r="L58" s="49" t="s">
        <v>22</v>
      </c>
      <c r="M58" s="49" t="s">
        <v>23</v>
      </c>
      <c r="N58" s="50">
        <v>43609</v>
      </c>
      <c r="O58" s="51">
        <v>118</v>
      </c>
      <c r="P58" s="51">
        <v>188</v>
      </c>
      <c r="Q58" s="51">
        <f>P58-O58</f>
        <v>70</v>
      </c>
      <c r="R58" s="52">
        <v>1</v>
      </c>
      <c r="S58" s="51">
        <f>R58*P58</f>
        <v>188</v>
      </c>
      <c r="T58" s="53">
        <v>0.05</v>
      </c>
      <c r="U58" s="54">
        <f>S58*T58</f>
        <v>9.4</v>
      </c>
      <c r="V58" s="54">
        <f>S58-U58</f>
        <v>178.6</v>
      </c>
      <c r="W58" s="51">
        <v>149</v>
      </c>
      <c r="X58" s="55">
        <f>V58+W58</f>
        <v>327.60000000000002</v>
      </c>
      <c r="Y58" s="12">
        <f>YEAR(Table1[[#This Row],[Ship Date]])</f>
        <v>2019</v>
      </c>
    </row>
    <row r="59" spans="1:25" x14ac:dyDescent="0.25">
      <c r="A59" s="48" t="s">
        <v>911</v>
      </c>
      <c r="B59" s="49" t="s">
        <v>755</v>
      </c>
      <c r="C59" s="49" t="s">
        <v>1858</v>
      </c>
      <c r="D59" s="49" t="s">
        <v>1834</v>
      </c>
      <c r="E59" s="50">
        <v>43608</v>
      </c>
      <c r="F59" s="49" t="s">
        <v>1899</v>
      </c>
      <c r="G59" s="49" t="s">
        <v>18</v>
      </c>
      <c r="H59" s="49" t="s">
        <v>1892</v>
      </c>
      <c r="I59" s="49" t="s">
        <v>26</v>
      </c>
      <c r="J59" s="49" t="s">
        <v>568</v>
      </c>
      <c r="K59" s="49" t="s">
        <v>21</v>
      </c>
      <c r="L59" s="49" t="s">
        <v>22</v>
      </c>
      <c r="M59" s="49" t="s">
        <v>69</v>
      </c>
      <c r="N59" s="50">
        <v>43610</v>
      </c>
      <c r="O59" s="51">
        <v>640</v>
      </c>
      <c r="P59" s="51">
        <v>2910</v>
      </c>
      <c r="Q59" s="51">
        <f>P59-O59</f>
        <v>2270</v>
      </c>
      <c r="R59" s="52">
        <v>33</v>
      </c>
      <c r="S59" s="51">
        <f>R59*P59</f>
        <v>96030</v>
      </c>
      <c r="T59" s="53">
        <v>0.01</v>
      </c>
      <c r="U59" s="54">
        <f>S59*T59</f>
        <v>960.30000000000007</v>
      </c>
      <c r="V59" s="54">
        <f>S59-U59</f>
        <v>95069.7</v>
      </c>
      <c r="W59" s="51">
        <v>400</v>
      </c>
      <c r="X59" s="55">
        <f>V59+W59</f>
        <v>95469.7</v>
      </c>
      <c r="Y59" s="12">
        <f>YEAR(Table1[[#This Row],[Ship Date]])</f>
        <v>2019</v>
      </c>
    </row>
    <row r="60" spans="1:25" x14ac:dyDescent="0.25">
      <c r="A60" s="48" t="s">
        <v>912</v>
      </c>
      <c r="B60" s="49" t="s">
        <v>1917</v>
      </c>
      <c r="C60" s="49" t="s">
        <v>223</v>
      </c>
      <c r="D60" s="49" t="s">
        <v>1834</v>
      </c>
      <c r="E60" s="50">
        <v>43611</v>
      </c>
      <c r="F60" s="49" t="s">
        <v>1899</v>
      </c>
      <c r="G60" s="49" t="s">
        <v>34</v>
      </c>
      <c r="H60" s="49" t="s">
        <v>1893</v>
      </c>
      <c r="I60" s="49" t="s">
        <v>51</v>
      </c>
      <c r="J60" s="49" t="s">
        <v>183</v>
      </c>
      <c r="K60" s="49" t="s">
        <v>28</v>
      </c>
      <c r="L60" s="49" t="s">
        <v>22</v>
      </c>
      <c r="M60" s="49" t="s">
        <v>23</v>
      </c>
      <c r="N60" s="50">
        <v>43611</v>
      </c>
      <c r="O60" s="51">
        <v>384</v>
      </c>
      <c r="P60" s="51">
        <v>630</v>
      </c>
      <c r="Q60" s="51">
        <f>P60-O60</f>
        <v>246</v>
      </c>
      <c r="R60" s="52">
        <v>42</v>
      </c>
      <c r="S60" s="51">
        <f>R60*P60</f>
        <v>26460</v>
      </c>
      <c r="T60" s="53">
        <v>7.0000000000000007E-2</v>
      </c>
      <c r="U60" s="54">
        <f>S60*T60</f>
        <v>1852.2000000000003</v>
      </c>
      <c r="V60" s="54">
        <f>S60-U60</f>
        <v>24607.8</v>
      </c>
      <c r="W60" s="51">
        <v>50</v>
      </c>
      <c r="X60" s="55">
        <f>V60+W60</f>
        <v>24657.8</v>
      </c>
      <c r="Y60" s="12">
        <f>YEAR(Table1[[#This Row],[Ship Date]])</f>
        <v>2019</v>
      </c>
    </row>
    <row r="61" spans="1:25" x14ac:dyDescent="0.25">
      <c r="A61" s="48" t="s">
        <v>913</v>
      </c>
      <c r="B61" s="49" t="s">
        <v>754</v>
      </c>
      <c r="C61" s="49" t="s">
        <v>1843</v>
      </c>
      <c r="D61" s="49" t="s">
        <v>1834</v>
      </c>
      <c r="E61" s="50">
        <v>43612</v>
      </c>
      <c r="F61" s="49" t="s">
        <v>1899</v>
      </c>
      <c r="G61" s="49" t="s">
        <v>18</v>
      </c>
      <c r="H61" s="49" t="s">
        <v>1892</v>
      </c>
      <c r="I61" s="49" t="s">
        <v>26</v>
      </c>
      <c r="J61" s="49" t="s">
        <v>55</v>
      </c>
      <c r="K61" s="49" t="s">
        <v>21</v>
      </c>
      <c r="L61" s="49" t="s">
        <v>22</v>
      </c>
      <c r="M61" s="49" t="s">
        <v>23</v>
      </c>
      <c r="N61" s="50">
        <v>43613</v>
      </c>
      <c r="O61" s="51">
        <v>15650</v>
      </c>
      <c r="P61" s="51">
        <v>30097.000000000004</v>
      </c>
      <c r="Q61" s="51">
        <f>P61-O61</f>
        <v>14447.000000000004</v>
      </c>
      <c r="R61" s="52">
        <v>14</v>
      </c>
      <c r="S61" s="51">
        <f>R61*P61</f>
        <v>421358.00000000006</v>
      </c>
      <c r="T61" s="53">
        <v>0.1</v>
      </c>
      <c r="U61" s="54">
        <f>S61*T61</f>
        <v>42135.80000000001</v>
      </c>
      <c r="V61" s="54">
        <f>S61-U61</f>
        <v>379222.20000000007</v>
      </c>
      <c r="W61" s="51">
        <v>718</v>
      </c>
      <c r="X61" s="55">
        <f>V61+W61</f>
        <v>379940.20000000007</v>
      </c>
      <c r="Y61" s="12">
        <f>YEAR(Table1[[#This Row],[Ship Date]])</f>
        <v>2019</v>
      </c>
    </row>
    <row r="62" spans="1:25" x14ac:dyDescent="0.25">
      <c r="A62" s="48" t="s">
        <v>914</v>
      </c>
      <c r="B62" s="49" t="s">
        <v>460</v>
      </c>
      <c r="C62" s="49" t="s">
        <v>1918</v>
      </c>
      <c r="D62" s="49" t="s">
        <v>1834</v>
      </c>
      <c r="E62" s="50">
        <v>43613</v>
      </c>
      <c r="F62" s="49" t="s">
        <v>1899</v>
      </c>
      <c r="G62" s="49" t="s">
        <v>39</v>
      </c>
      <c r="H62" s="49" t="s">
        <v>1893</v>
      </c>
      <c r="I62" s="49" t="s">
        <v>19</v>
      </c>
      <c r="J62" s="49" t="s">
        <v>164</v>
      </c>
      <c r="K62" s="49" t="s">
        <v>28</v>
      </c>
      <c r="L62" s="49" t="s">
        <v>29</v>
      </c>
      <c r="M62" s="49" t="s">
        <v>23</v>
      </c>
      <c r="N62" s="50">
        <v>43617</v>
      </c>
      <c r="O62" s="51">
        <v>229</v>
      </c>
      <c r="P62" s="51">
        <v>358</v>
      </c>
      <c r="Q62" s="51">
        <f>P62-O62</f>
        <v>129</v>
      </c>
      <c r="R62" s="52">
        <v>38</v>
      </c>
      <c r="S62" s="51">
        <f>R62*P62</f>
        <v>13604</v>
      </c>
      <c r="T62" s="53">
        <v>0.06</v>
      </c>
      <c r="U62" s="54">
        <f>S62*T62</f>
        <v>816.24</v>
      </c>
      <c r="V62" s="54">
        <f>S62-U62</f>
        <v>12787.76</v>
      </c>
      <c r="W62" s="51">
        <v>163</v>
      </c>
      <c r="X62" s="55">
        <f>V62+W62</f>
        <v>12950.76</v>
      </c>
      <c r="Y62" s="12">
        <f>YEAR(Table1[[#This Row],[Ship Date]])</f>
        <v>2019</v>
      </c>
    </row>
    <row r="63" spans="1:25" x14ac:dyDescent="0.25">
      <c r="A63" s="48" t="s">
        <v>915</v>
      </c>
      <c r="B63" s="49" t="s">
        <v>630</v>
      </c>
      <c r="C63" s="49" t="s">
        <v>1796</v>
      </c>
      <c r="D63" s="49" t="s">
        <v>1856</v>
      </c>
      <c r="E63" s="50">
        <v>43614</v>
      </c>
      <c r="F63" s="49" t="s">
        <v>1856</v>
      </c>
      <c r="G63" s="49" t="s">
        <v>18</v>
      </c>
      <c r="H63" s="49" t="s">
        <v>1895</v>
      </c>
      <c r="I63" s="49" t="s">
        <v>35</v>
      </c>
      <c r="J63" s="49" t="s">
        <v>279</v>
      </c>
      <c r="K63" s="49" t="s">
        <v>28</v>
      </c>
      <c r="L63" s="49" t="s">
        <v>22</v>
      </c>
      <c r="M63" s="49" t="s">
        <v>69</v>
      </c>
      <c r="N63" s="50">
        <v>43614</v>
      </c>
      <c r="O63" s="51">
        <v>225</v>
      </c>
      <c r="P63" s="51">
        <v>369</v>
      </c>
      <c r="Q63" s="51">
        <f>P63-O63</f>
        <v>144</v>
      </c>
      <c r="R63" s="52">
        <v>35</v>
      </c>
      <c r="S63" s="51">
        <f>R63*P63</f>
        <v>12915</v>
      </c>
      <c r="T63" s="53">
        <v>0.03</v>
      </c>
      <c r="U63" s="54">
        <f>S63*T63</f>
        <v>387.45</v>
      </c>
      <c r="V63" s="54">
        <f>S63-U63</f>
        <v>12527.55</v>
      </c>
      <c r="W63" s="51">
        <v>250</v>
      </c>
      <c r="X63" s="55">
        <f>V63+W63</f>
        <v>12777.55</v>
      </c>
      <c r="Y63" s="12">
        <f>YEAR(Table1[[#This Row],[Ship Date]])</f>
        <v>2019</v>
      </c>
    </row>
    <row r="64" spans="1:25" x14ac:dyDescent="0.25">
      <c r="A64" s="48" t="s">
        <v>916</v>
      </c>
      <c r="B64" s="49" t="s">
        <v>134</v>
      </c>
      <c r="C64" s="49" t="s">
        <v>1854</v>
      </c>
      <c r="D64" s="49" t="s">
        <v>1856</v>
      </c>
      <c r="E64" s="50">
        <v>43614</v>
      </c>
      <c r="F64" s="49" t="s">
        <v>1856</v>
      </c>
      <c r="G64" s="49" t="s">
        <v>34</v>
      </c>
      <c r="H64" s="49" t="s">
        <v>1895</v>
      </c>
      <c r="I64" s="49" t="s">
        <v>26</v>
      </c>
      <c r="J64" s="49" t="s">
        <v>386</v>
      </c>
      <c r="K64" s="49" t="s">
        <v>28</v>
      </c>
      <c r="L64" s="49" t="s">
        <v>22</v>
      </c>
      <c r="M64" s="49" t="s">
        <v>69</v>
      </c>
      <c r="N64" s="50">
        <v>43614</v>
      </c>
      <c r="O64" s="51">
        <v>1239</v>
      </c>
      <c r="P64" s="51">
        <v>1998</v>
      </c>
      <c r="Q64" s="51">
        <f>P64-O64</f>
        <v>759</v>
      </c>
      <c r="R64" s="52">
        <v>13</v>
      </c>
      <c r="S64" s="51">
        <f>R64*P64</f>
        <v>25974</v>
      </c>
      <c r="T64" s="53">
        <v>0.1</v>
      </c>
      <c r="U64" s="54">
        <f>S64*T64</f>
        <v>2597.4</v>
      </c>
      <c r="V64" s="54">
        <f>S64-U64</f>
        <v>23376.6</v>
      </c>
      <c r="W64" s="51">
        <v>577</v>
      </c>
      <c r="X64" s="55">
        <f>V64+W64</f>
        <v>23953.599999999999</v>
      </c>
      <c r="Y64" s="12">
        <f>YEAR(Table1[[#This Row],[Ship Date]])</f>
        <v>2019</v>
      </c>
    </row>
    <row r="65" spans="1:25" x14ac:dyDescent="0.25">
      <c r="A65" s="48" t="s">
        <v>917</v>
      </c>
      <c r="B65" s="49" t="s">
        <v>689</v>
      </c>
      <c r="C65" s="49" t="s">
        <v>690</v>
      </c>
      <c r="D65" s="49" t="s">
        <v>1834</v>
      </c>
      <c r="E65" s="50">
        <v>43616</v>
      </c>
      <c r="F65" s="49" t="s">
        <v>1899</v>
      </c>
      <c r="G65" s="49" t="s">
        <v>39</v>
      </c>
      <c r="H65" s="49" t="s">
        <v>1888</v>
      </c>
      <c r="I65" s="49" t="s">
        <v>26</v>
      </c>
      <c r="J65" s="49" t="s">
        <v>120</v>
      </c>
      <c r="K65" s="49" t="s">
        <v>28</v>
      </c>
      <c r="L65" s="49" t="s">
        <v>22</v>
      </c>
      <c r="M65" s="49" t="s">
        <v>23</v>
      </c>
      <c r="N65" s="50">
        <v>43616</v>
      </c>
      <c r="O65" s="51">
        <v>892</v>
      </c>
      <c r="P65" s="51">
        <v>2974</v>
      </c>
      <c r="Q65" s="51">
        <f>P65-O65</f>
        <v>2082</v>
      </c>
      <c r="R65" s="52">
        <v>14</v>
      </c>
      <c r="S65" s="51">
        <f>R65*P65</f>
        <v>41636</v>
      </c>
      <c r="T65" s="53">
        <v>0.02</v>
      </c>
      <c r="U65" s="54">
        <f>S65*T65</f>
        <v>832.72</v>
      </c>
      <c r="V65" s="54">
        <f>S65-U65</f>
        <v>40803.279999999999</v>
      </c>
      <c r="W65" s="51">
        <v>664</v>
      </c>
      <c r="X65" s="55">
        <f>V65+W65</f>
        <v>41467.279999999999</v>
      </c>
      <c r="Y65" s="12">
        <f>YEAR(Table1[[#This Row],[Ship Date]])</f>
        <v>2019</v>
      </c>
    </row>
    <row r="66" spans="1:25" x14ac:dyDescent="0.25">
      <c r="A66" s="48" t="s">
        <v>918</v>
      </c>
      <c r="B66" s="49" t="s">
        <v>259</v>
      </c>
      <c r="C66" s="49" t="s">
        <v>1838</v>
      </c>
      <c r="D66" s="49" t="s">
        <v>1834</v>
      </c>
      <c r="E66" s="50">
        <v>43616</v>
      </c>
      <c r="F66" s="49" t="s">
        <v>1899</v>
      </c>
      <c r="G66" s="49" t="s">
        <v>34</v>
      </c>
      <c r="H66" s="49" t="s">
        <v>1892</v>
      </c>
      <c r="I66" s="49" t="s">
        <v>40</v>
      </c>
      <c r="J66" s="49" t="s">
        <v>85</v>
      </c>
      <c r="K66" s="49" t="s">
        <v>21</v>
      </c>
      <c r="L66" s="49" t="s">
        <v>22</v>
      </c>
      <c r="M66" s="49" t="s">
        <v>23</v>
      </c>
      <c r="N66" s="50">
        <v>43618</v>
      </c>
      <c r="O66" s="51">
        <v>6059</v>
      </c>
      <c r="P66" s="51">
        <v>10098</v>
      </c>
      <c r="Q66" s="51">
        <f>P66-O66</f>
        <v>4039</v>
      </c>
      <c r="R66" s="52">
        <v>33</v>
      </c>
      <c r="S66" s="51">
        <f>R66*P66</f>
        <v>333234</v>
      </c>
      <c r="T66" s="53">
        <v>0.05</v>
      </c>
      <c r="U66" s="54">
        <f>S66*T66</f>
        <v>16661.7</v>
      </c>
      <c r="V66" s="54">
        <f>S66-U66</f>
        <v>316572.3</v>
      </c>
      <c r="W66" s="51">
        <v>718</v>
      </c>
      <c r="X66" s="55">
        <f>V66+W66</f>
        <v>317290.3</v>
      </c>
      <c r="Y66" s="12">
        <f>YEAR(Table1[[#This Row],[Ship Date]])</f>
        <v>2019</v>
      </c>
    </row>
    <row r="67" spans="1:25" x14ac:dyDescent="0.25">
      <c r="A67" s="48" t="s">
        <v>919</v>
      </c>
      <c r="B67" s="49" t="s">
        <v>605</v>
      </c>
      <c r="C67" s="49" t="s">
        <v>206</v>
      </c>
      <c r="D67" s="49" t="s">
        <v>1882</v>
      </c>
      <c r="E67" s="50">
        <v>43616</v>
      </c>
      <c r="F67" s="49" t="s">
        <v>1882</v>
      </c>
      <c r="G67" s="49" t="s">
        <v>25</v>
      </c>
      <c r="H67" s="49" t="s">
        <v>1885</v>
      </c>
      <c r="I67" s="49" t="s">
        <v>19</v>
      </c>
      <c r="J67" s="49" t="s">
        <v>247</v>
      </c>
      <c r="K67" s="49" t="s">
        <v>28</v>
      </c>
      <c r="L67" s="49" t="s">
        <v>29</v>
      </c>
      <c r="M67" s="49" t="s">
        <v>23</v>
      </c>
      <c r="N67" s="50">
        <v>43620</v>
      </c>
      <c r="O67" s="51">
        <v>348</v>
      </c>
      <c r="P67" s="51">
        <v>543</v>
      </c>
      <c r="Q67" s="51">
        <f>P67-O67</f>
        <v>195</v>
      </c>
      <c r="R67" s="52">
        <v>29</v>
      </c>
      <c r="S67" s="51">
        <f>R67*P67</f>
        <v>15747</v>
      </c>
      <c r="T67" s="53">
        <v>7.0000000000000007E-2</v>
      </c>
      <c r="U67" s="54">
        <f>S67*T67</f>
        <v>1102.2900000000002</v>
      </c>
      <c r="V67" s="54">
        <f>S67-U67</f>
        <v>14644.71</v>
      </c>
      <c r="W67" s="51">
        <v>95</v>
      </c>
      <c r="X67" s="55">
        <f>V67+W67</f>
        <v>14739.71</v>
      </c>
      <c r="Y67" s="12">
        <f>YEAR(Table1[[#This Row],[Ship Date]])</f>
        <v>2019</v>
      </c>
    </row>
    <row r="68" spans="1:25" x14ac:dyDescent="0.25">
      <c r="A68" s="48" t="s">
        <v>920</v>
      </c>
      <c r="B68" s="49" t="s">
        <v>753</v>
      </c>
      <c r="C68" s="49" t="s">
        <v>1916</v>
      </c>
      <c r="D68" s="49" t="s">
        <v>1834</v>
      </c>
      <c r="E68" s="50">
        <v>43618</v>
      </c>
      <c r="F68" s="49" t="s">
        <v>1899</v>
      </c>
      <c r="G68" s="49" t="s">
        <v>34</v>
      </c>
      <c r="H68" s="49" t="s">
        <v>1888</v>
      </c>
      <c r="I68" s="49" t="s">
        <v>19</v>
      </c>
      <c r="J68" s="49" t="s">
        <v>171</v>
      </c>
      <c r="K68" s="49" t="s">
        <v>21</v>
      </c>
      <c r="L68" s="49" t="s">
        <v>45</v>
      </c>
      <c r="M68" s="49" t="s">
        <v>23</v>
      </c>
      <c r="N68" s="50">
        <v>43620</v>
      </c>
      <c r="O68" s="51">
        <v>2018</v>
      </c>
      <c r="P68" s="51">
        <v>3540.9999999999995</v>
      </c>
      <c r="Q68" s="51">
        <f>P68-O68</f>
        <v>1522.9999999999995</v>
      </c>
      <c r="R68" s="52">
        <v>38</v>
      </c>
      <c r="S68" s="51">
        <f>R68*P68</f>
        <v>134557.99999999997</v>
      </c>
      <c r="T68" s="53">
        <v>0.03</v>
      </c>
      <c r="U68" s="54">
        <f>S68*T68</f>
        <v>4036.7399999999989</v>
      </c>
      <c r="V68" s="54">
        <f>S68-U68</f>
        <v>130521.25999999997</v>
      </c>
      <c r="W68" s="51">
        <v>199</v>
      </c>
      <c r="X68" s="55">
        <f>V68+W68</f>
        <v>130720.25999999997</v>
      </c>
      <c r="Y68" s="12">
        <f>YEAR(Table1[[#This Row],[Ship Date]])</f>
        <v>2019</v>
      </c>
    </row>
    <row r="69" spans="1:25" x14ac:dyDescent="0.25">
      <c r="A69" s="48" t="s">
        <v>921</v>
      </c>
      <c r="B69" s="49" t="s">
        <v>752</v>
      </c>
      <c r="C69" s="49" t="s">
        <v>381</v>
      </c>
      <c r="D69" s="49" t="s">
        <v>1834</v>
      </c>
      <c r="E69" s="50">
        <v>43620</v>
      </c>
      <c r="F69" s="49" t="s">
        <v>1899</v>
      </c>
      <c r="G69" s="49" t="s">
        <v>34</v>
      </c>
      <c r="H69" s="49" t="s">
        <v>1896</v>
      </c>
      <c r="I69" s="49" t="s">
        <v>40</v>
      </c>
      <c r="J69" s="49" t="s">
        <v>555</v>
      </c>
      <c r="K69" s="49" t="s">
        <v>28</v>
      </c>
      <c r="L69" s="49" t="s">
        <v>29</v>
      </c>
      <c r="M69" s="49" t="s">
        <v>23</v>
      </c>
      <c r="N69" s="50">
        <v>43622</v>
      </c>
      <c r="O69" s="51">
        <v>176</v>
      </c>
      <c r="P69" s="51">
        <v>338</v>
      </c>
      <c r="Q69" s="51">
        <f>P69-O69</f>
        <v>162</v>
      </c>
      <c r="R69" s="52">
        <v>34</v>
      </c>
      <c r="S69" s="51">
        <f>R69*P69</f>
        <v>11492</v>
      </c>
      <c r="T69" s="53">
        <v>7.0000000000000007E-2</v>
      </c>
      <c r="U69" s="54">
        <f>S69*T69</f>
        <v>804.44</v>
      </c>
      <c r="V69" s="54">
        <f>S69-U69</f>
        <v>10687.56</v>
      </c>
      <c r="W69" s="51">
        <v>85</v>
      </c>
      <c r="X69" s="55">
        <f>V69+W69</f>
        <v>10772.56</v>
      </c>
      <c r="Y69" s="12">
        <f>YEAR(Table1[[#This Row],[Ship Date]])</f>
        <v>2019</v>
      </c>
    </row>
    <row r="70" spans="1:25" x14ac:dyDescent="0.25">
      <c r="A70" s="48" t="s">
        <v>922</v>
      </c>
      <c r="B70" s="49" t="s">
        <v>313</v>
      </c>
      <c r="C70" s="49" t="s">
        <v>314</v>
      </c>
      <c r="D70" s="49" t="s">
        <v>1834</v>
      </c>
      <c r="E70" s="50">
        <v>43621</v>
      </c>
      <c r="F70" s="49" t="s">
        <v>1899</v>
      </c>
      <c r="G70" s="49" t="s">
        <v>18</v>
      </c>
      <c r="H70" s="49" t="s">
        <v>1892</v>
      </c>
      <c r="I70" s="49" t="s">
        <v>51</v>
      </c>
      <c r="J70" s="49" t="s">
        <v>440</v>
      </c>
      <c r="K70" s="49" t="s">
        <v>28</v>
      </c>
      <c r="L70" s="49" t="s">
        <v>22</v>
      </c>
      <c r="M70" s="49" t="s">
        <v>69</v>
      </c>
      <c r="N70" s="50">
        <v>43623</v>
      </c>
      <c r="O70" s="51">
        <v>3602.0000000000005</v>
      </c>
      <c r="P70" s="51">
        <v>5810</v>
      </c>
      <c r="Q70" s="51">
        <f>P70-O70</f>
        <v>2207.9999999999995</v>
      </c>
      <c r="R70" s="52">
        <v>10</v>
      </c>
      <c r="S70" s="51">
        <f>R70*P70</f>
        <v>58100</v>
      </c>
      <c r="T70" s="53">
        <v>0.09</v>
      </c>
      <c r="U70" s="54">
        <f>S70*T70</f>
        <v>5229</v>
      </c>
      <c r="V70" s="54">
        <f>S70-U70</f>
        <v>52871</v>
      </c>
      <c r="W70" s="51">
        <v>149</v>
      </c>
      <c r="X70" s="55">
        <f>V70+W70</f>
        <v>53020</v>
      </c>
      <c r="Y70" s="12">
        <f>YEAR(Table1[[#This Row],[Ship Date]])</f>
        <v>2019</v>
      </c>
    </row>
    <row r="71" spans="1:25" x14ac:dyDescent="0.25">
      <c r="A71" s="48" t="s">
        <v>923</v>
      </c>
      <c r="B71" s="49" t="s">
        <v>556</v>
      </c>
      <c r="C71" s="49" t="s">
        <v>1839</v>
      </c>
      <c r="D71" s="49" t="s">
        <v>1834</v>
      </c>
      <c r="E71" s="50">
        <v>43621</v>
      </c>
      <c r="F71" s="49" t="s">
        <v>1899</v>
      </c>
      <c r="G71" s="49" t="s">
        <v>39</v>
      </c>
      <c r="H71" s="49" t="s">
        <v>1890</v>
      </c>
      <c r="I71" s="49" t="s">
        <v>19</v>
      </c>
      <c r="J71" s="49" t="s">
        <v>55</v>
      </c>
      <c r="K71" s="49" t="s">
        <v>21</v>
      </c>
      <c r="L71" s="49" t="s">
        <v>22</v>
      </c>
      <c r="M71" s="49" t="s">
        <v>23</v>
      </c>
      <c r="N71" s="50">
        <v>43621</v>
      </c>
      <c r="O71" s="51">
        <v>15650</v>
      </c>
      <c r="P71" s="51">
        <v>30097.000000000004</v>
      </c>
      <c r="Q71" s="51">
        <f>P71-O71</f>
        <v>14447.000000000004</v>
      </c>
      <c r="R71" s="52">
        <v>38</v>
      </c>
      <c r="S71" s="51">
        <f>R71*P71</f>
        <v>1143686.0000000002</v>
      </c>
      <c r="T71" s="53">
        <v>0.09</v>
      </c>
      <c r="U71" s="54">
        <f>S71*T71</f>
        <v>102931.74000000002</v>
      </c>
      <c r="V71" s="54">
        <f>S71-U71</f>
        <v>1040754.2600000002</v>
      </c>
      <c r="W71" s="51">
        <v>718</v>
      </c>
      <c r="X71" s="55">
        <f>V71+W71</f>
        <v>1041472.2600000002</v>
      </c>
      <c r="Y71" s="12">
        <f>YEAR(Table1[[#This Row],[Ship Date]])</f>
        <v>2019</v>
      </c>
    </row>
    <row r="72" spans="1:25" x14ac:dyDescent="0.25">
      <c r="A72" s="48" t="s">
        <v>924</v>
      </c>
      <c r="B72" s="49" t="s">
        <v>127</v>
      </c>
      <c r="C72" s="49" t="s">
        <v>43</v>
      </c>
      <c r="D72" s="49" t="s">
        <v>1834</v>
      </c>
      <c r="E72" s="50">
        <v>43622</v>
      </c>
      <c r="F72" s="49" t="s">
        <v>1899</v>
      </c>
      <c r="G72" s="49" t="s">
        <v>34</v>
      </c>
      <c r="H72" s="49" t="s">
        <v>1888</v>
      </c>
      <c r="I72" s="49" t="s">
        <v>26</v>
      </c>
      <c r="J72" s="49" t="s">
        <v>548</v>
      </c>
      <c r="K72" s="49" t="s">
        <v>28</v>
      </c>
      <c r="L72" s="49" t="s">
        <v>45</v>
      </c>
      <c r="M72" s="49" t="s">
        <v>23</v>
      </c>
      <c r="N72" s="50">
        <v>43624</v>
      </c>
      <c r="O72" s="51">
        <v>342</v>
      </c>
      <c r="P72" s="51">
        <v>834</v>
      </c>
      <c r="Q72" s="51">
        <f>P72-O72</f>
        <v>492</v>
      </c>
      <c r="R72" s="52">
        <v>30</v>
      </c>
      <c r="S72" s="51">
        <f>R72*P72</f>
        <v>25020</v>
      </c>
      <c r="T72" s="53">
        <v>0.02</v>
      </c>
      <c r="U72" s="54">
        <f>S72*T72</f>
        <v>500.40000000000003</v>
      </c>
      <c r="V72" s="54">
        <f>S72-U72</f>
        <v>24519.599999999999</v>
      </c>
      <c r="W72" s="51">
        <v>264</v>
      </c>
      <c r="X72" s="55">
        <f>V72+W72</f>
        <v>24783.599999999999</v>
      </c>
      <c r="Y72" s="12">
        <f>YEAR(Table1[[#This Row],[Ship Date]])</f>
        <v>2019</v>
      </c>
    </row>
    <row r="73" spans="1:25" x14ac:dyDescent="0.25">
      <c r="A73" s="48" t="s">
        <v>925</v>
      </c>
      <c r="B73" s="49" t="s">
        <v>620</v>
      </c>
      <c r="C73" s="49" t="s">
        <v>95</v>
      </c>
      <c r="D73" s="49" t="s">
        <v>1834</v>
      </c>
      <c r="E73" s="50">
        <v>43623</v>
      </c>
      <c r="F73" s="49" t="s">
        <v>1899</v>
      </c>
      <c r="G73" s="49" t="s">
        <v>39</v>
      </c>
      <c r="H73" s="49" t="s">
        <v>1897</v>
      </c>
      <c r="I73" s="49" t="s">
        <v>40</v>
      </c>
      <c r="J73" s="49" t="s">
        <v>85</v>
      </c>
      <c r="K73" s="49" t="s">
        <v>21</v>
      </c>
      <c r="L73" s="49" t="s">
        <v>22</v>
      </c>
      <c r="M73" s="49" t="s">
        <v>23</v>
      </c>
      <c r="N73" s="50">
        <v>43624</v>
      </c>
      <c r="O73" s="51">
        <v>6059</v>
      </c>
      <c r="P73" s="51">
        <v>10098</v>
      </c>
      <c r="Q73" s="51">
        <f>P73-O73</f>
        <v>4039</v>
      </c>
      <c r="R73" s="52">
        <v>29</v>
      </c>
      <c r="S73" s="51">
        <f>R73*P73</f>
        <v>292842</v>
      </c>
      <c r="T73" s="53">
        <v>0.03</v>
      </c>
      <c r="U73" s="54">
        <f>S73*T73</f>
        <v>8785.26</v>
      </c>
      <c r="V73" s="54">
        <f>S73-U73</f>
        <v>284056.74</v>
      </c>
      <c r="W73" s="51">
        <v>718</v>
      </c>
      <c r="X73" s="55">
        <f>V73+W73</f>
        <v>284774.74</v>
      </c>
      <c r="Y73" s="12">
        <f>YEAR(Table1[[#This Row],[Ship Date]])</f>
        <v>2019</v>
      </c>
    </row>
    <row r="74" spans="1:25" x14ac:dyDescent="0.25">
      <c r="A74" s="48" t="s">
        <v>926</v>
      </c>
      <c r="B74" s="49" t="s">
        <v>290</v>
      </c>
      <c r="C74" s="49" t="s">
        <v>1859</v>
      </c>
      <c r="D74" s="49" t="s">
        <v>1834</v>
      </c>
      <c r="E74" s="50">
        <v>43625</v>
      </c>
      <c r="F74" s="49" t="s">
        <v>1899</v>
      </c>
      <c r="G74" s="49" t="s">
        <v>39</v>
      </c>
      <c r="H74" s="49" t="s">
        <v>1895</v>
      </c>
      <c r="I74" s="49" t="s">
        <v>40</v>
      </c>
      <c r="J74" s="49" t="s">
        <v>1919</v>
      </c>
      <c r="K74" s="49" t="s">
        <v>28</v>
      </c>
      <c r="L74" s="49" t="s">
        <v>22</v>
      </c>
      <c r="M74" s="49" t="s">
        <v>23</v>
      </c>
      <c r="N74" s="50">
        <v>43625</v>
      </c>
      <c r="O74" s="51">
        <v>17883</v>
      </c>
      <c r="P74" s="51">
        <v>41588</v>
      </c>
      <c r="Q74" s="51">
        <f>P74-O74</f>
        <v>23705</v>
      </c>
      <c r="R74" s="52">
        <v>2</v>
      </c>
      <c r="S74" s="51">
        <f>R74*P74</f>
        <v>83176</v>
      </c>
      <c r="T74" s="53">
        <v>7.0000000000000007E-2</v>
      </c>
      <c r="U74" s="54">
        <f>S74*T74</f>
        <v>5822.3200000000006</v>
      </c>
      <c r="V74" s="54">
        <f>S74-U74</f>
        <v>77353.679999999993</v>
      </c>
      <c r="W74" s="51">
        <v>1137</v>
      </c>
      <c r="X74" s="55">
        <f>V74+W74</f>
        <v>78490.679999999993</v>
      </c>
      <c r="Y74" s="12">
        <f>YEAR(Table1[[#This Row],[Ship Date]])</f>
        <v>2019</v>
      </c>
    </row>
    <row r="75" spans="1:25" x14ac:dyDescent="0.25">
      <c r="A75" s="48" t="s">
        <v>927</v>
      </c>
      <c r="B75" s="49" t="s">
        <v>660</v>
      </c>
      <c r="C75" s="49" t="s">
        <v>59</v>
      </c>
      <c r="D75" s="49" t="s">
        <v>1834</v>
      </c>
      <c r="E75" s="50">
        <v>43626</v>
      </c>
      <c r="F75" s="49" t="s">
        <v>1899</v>
      </c>
      <c r="G75" s="49" t="s">
        <v>34</v>
      </c>
      <c r="H75" s="49" t="s">
        <v>1895</v>
      </c>
      <c r="I75" s="49" t="s">
        <v>26</v>
      </c>
      <c r="J75" s="49" t="s">
        <v>114</v>
      </c>
      <c r="K75" s="49" t="s">
        <v>28</v>
      </c>
      <c r="L75" s="49" t="s">
        <v>29</v>
      </c>
      <c r="M75" s="49" t="s">
        <v>23</v>
      </c>
      <c r="N75" s="50">
        <v>43628</v>
      </c>
      <c r="O75" s="51">
        <v>252</v>
      </c>
      <c r="P75" s="51">
        <v>400</v>
      </c>
      <c r="Q75" s="51">
        <f>P75-O75</f>
        <v>148</v>
      </c>
      <c r="R75" s="52">
        <v>39</v>
      </c>
      <c r="S75" s="51">
        <f>R75*P75</f>
        <v>15600</v>
      </c>
      <c r="T75" s="53">
        <v>0.08</v>
      </c>
      <c r="U75" s="54">
        <f>S75*T75</f>
        <v>1248</v>
      </c>
      <c r="V75" s="54">
        <f>S75-U75</f>
        <v>14352</v>
      </c>
      <c r="W75" s="51">
        <v>130</v>
      </c>
      <c r="X75" s="55">
        <f>V75+W75</f>
        <v>14482</v>
      </c>
      <c r="Y75" s="12">
        <f>YEAR(Table1[[#This Row],[Ship Date]])</f>
        <v>2019</v>
      </c>
    </row>
    <row r="76" spans="1:25" x14ac:dyDescent="0.25">
      <c r="A76" s="48" t="s">
        <v>928</v>
      </c>
      <c r="B76" s="49" t="s">
        <v>322</v>
      </c>
      <c r="C76" s="49" t="s">
        <v>59</v>
      </c>
      <c r="D76" s="49" t="s">
        <v>1834</v>
      </c>
      <c r="E76" s="50">
        <v>43627</v>
      </c>
      <c r="F76" s="49" t="s">
        <v>1899</v>
      </c>
      <c r="G76" s="49" t="s">
        <v>25</v>
      </c>
      <c r="H76" s="49" t="s">
        <v>1895</v>
      </c>
      <c r="I76" s="49" t="s">
        <v>19</v>
      </c>
      <c r="J76" s="49" t="s">
        <v>72</v>
      </c>
      <c r="K76" s="49" t="s">
        <v>28</v>
      </c>
      <c r="L76" s="49" t="s">
        <v>22</v>
      </c>
      <c r="M76" s="49" t="s">
        <v>23</v>
      </c>
      <c r="N76" s="50">
        <v>43629</v>
      </c>
      <c r="O76" s="51">
        <v>1982.9999999999998</v>
      </c>
      <c r="P76" s="51">
        <v>3098</v>
      </c>
      <c r="Q76" s="51">
        <f>P76-O76</f>
        <v>1115.0000000000002</v>
      </c>
      <c r="R76" s="52">
        <v>49</v>
      </c>
      <c r="S76" s="51">
        <f>R76*P76</f>
        <v>151802</v>
      </c>
      <c r="T76" s="53">
        <v>0.09</v>
      </c>
      <c r="U76" s="54">
        <f>S76*T76</f>
        <v>13662.18</v>
      </c>
      <c r="V76" s="54">
        <f>S76-U76</f>
        <v>138139.82</v>
      </c>
      <c r="W76" s="51">
        <v>1951.0000000000002</v>
      </c>
      <c r="X76" s="55">
        <f>V76+W76</f>
        <v>140090.82</v>
      </c>
      <c r="Y76" s="12">
        <f>YEAR(Table1[[#This Row],[Ship Date]])</f>
        <v>2019</v>
      </c>
    </row>
    <row r="77" spans="1:25" x14ac:dyDescent="0.25">
      <c r="A77" s="48" t="s">
        <v>929</v>
      </c>
      <c r="B77" s="49" t="s">
        <v>100</v>
      </c>
      <c r="C77" s="49" t="s">
        <v>1833</v>
      </c>
      <c r="D77" s="49" t="s">
        <v>1834</v>
      </c>
      <c r="E77" s="50">
        <v>43631</v>
      </c>
      <c r="F77" s="49" t="s">
        <v>1899</v>
      </c>
      <c r="G77" s="49" t="s">
        <v>34</v>
      </c>
      <c r="H77" s="49" t="s">
        <v>1887</v>
      </c>
      <c r="I77" s="49" t="s">
        <v>26</v>
      </c>
      <c r="J77" s="49" t="s">
        <v>55</v>
      </c>
      <c r="K77" s="49" t="s">
        <v>21</v>
      </c>
      <c r="L77" s="49" t="s">
        <v>22</v>
      </c>
      <c r="M77" s="49" t="s">
        <v>23</v>
      </c>
      <c r="N77" s="50">
        <v>43633</v>
      </c>
      <c r="O77" s="51">
        <v>15650</v>
      </c>
      <c r="P77" s="51">
        <v>30097.000000000004</v>
      </c>
      <c r="Q77" s="51">
        <f>P77-O77</f>
        <v>14447.000000000004</v>
      </c>
      <c r="R77" s="52">
        <v>5</v>
      </c>
      <c r="S77" s="51">
        <f>R77*P77</f>
        <v>150485.00000000003</v>
      </c>
      <c r="T77" s="53">
        <v>7.0000000000000007E-2</v>
      </c>
      <c r="U77" s="54">
        <f>S77*T77</f>
        <v>10533.950000000003</v>
      </c>
      <c r="V77" s="54">
        <f>S77-U77</f>
        <v>139951.05000000002</v>
      </c>
      <c r="W77" s="51">
        <v>718</v>
      </c>
      <c r="X77" s="55">
        <f>V77+W77</f>
        <v>140669.05000000002</v>
      </c>
      <c r="Y77" s="12">
        <f>YEAR(Table1[[#This Row],[Ship Date]])</f>
        <v>2019</v>
      </c>
    </row>
    <row r="78" spans="1:25" x14ac:dyDescent="0.25">
      <c r="A78" s="48" t="s">
        <v>930</v>
      </c>
      <c r="B78" s="49" t="s">
        <v>352</v>
      </c>
      <c r="C78" s="49" t="s">
        <v>17</v>
      </c>
      <c r="D78" s="49" t="s">
        <v>1882</v>
      </c>
      <c r="E78" s="50">
        <v>43631</v>
      </c>
      <c r="F78" s="49" t="s">
        <v>1882</v>
      </c>
      <c r="G78" s="49" t="s">
        <v>25</v>
      </c>
      <c r="H78" s="49" t="s">
        <v>1886</v>
      </c>
      <c r="I78" s="49" t="s">
        <v>35</v>
      </c>
      <c r="J78" s="49" t="s">
        <v>281</v>
      </c>
      <c r="K78" s="49" t="s">
        <v>28</v>
      </c>
      <c r="L78" s="49" t="s">
        <v>29</v>
      </c>
      <c r="M78" s="49" t="s">
        <v>69</v>
      </c>
      <c r="N78" s="50">
        <v>43633</v>
      </c>
      <c r="O78" s="51">
        <v>290</v>
      </c>
      <c r="P78" s="51">
        <v>476</v>
      </c>
      <c r="Q78" s="51">
        <f>P78-O78</f>
        <v>186</v>
      </c>
      <c r="R78" s="52">
        <v>27</v>
      </c>
      <c r="S78" s="51">
        <f>R78*P78</f>
        <v>12852</v>
      </c>
      <c r="T78" s="53">
        <v>7.0000000000000007E-2</v>
      </c>
      <c r="U78" s="54">
        <f>S78*T78</f>
        <v>899.6400000000001</v>
      </c>
      <c r="V78" s="54">
        <f>S78-U78</f>
        <v>11952.36</v>
      </c>
      <c r="W78" s="51">
        <v>88</v>
      </c>
      <c r="X78" s="55">
        <f>V78+W78</f>
        <v>12040.36</v>
      </c>
      <c r="Y78" s="12">
        <f>YEAR(Table1[[#This Row],[Ship Date]])</f>
        <v>2019</v>
      </c>
    </row>
    <row r="79" spans="1:25" x14ac:dyDescent="0.25">
      <c r="A79" s="48" t="s">
        <v>931</v>
      </c>
      <c r="B79" s="49" t="s">
        <v>528</v>
      </c>
      <c r="C79" s="49" t="s">
        <v>340</v>
      </c>
      <c r="D79" s="49" t="s">
        <v>1882</v>
      </c>
      <c r="E79" s="50">
        <v>43632</v>
      </c>
      <c r="F79" s="49" t="s">
        <v>1882</v>
      </c>
      <c r="G79" s="49" t="s">
        <v>39</v>
      </c>
      <c r="H79" s="49" t="s">
        <v>1886</v>
      </c>
      <c r="I79" s="49" t="s">
        <v>19</v>
      </c>
      <c r="J79" s="49" t="s">
        <v>55</v>
      </c>
      <c r="K79" s="49" t="s">
        <v>21</v>
      </c>
      <c r="L79" s="49" t="s">
        <v>22</v>
      </c>
      <c r="M79" s="49" t="s">
        <v>23</v>
      </c>
      <c r="N79" s="50">
        <v>43632</v>
      </c>
      <c r="O79" s="51">
        <v>15650</v>
      </c>
      <c r="P79" s="51">
        <v>30097.000000000004</v>
      </c>
      <c r="Q79" s="51">
        <f>P79-O79</f>
        <v>14447.000000000004</v>
      </c>
      <c r="R79" s="52">
        <v>1</v>
      </c>
      <c r="S79" s="51">
        <f>R79*P79</f>
        <v>30097.000000000004</v>
      </c>
      <c r="T79" s="53">
        <v>0.06</v>
      </c>
      <c r="U79" s="54">
        <f>S79*T79</f>
        <v>1805.8200000000002</v>
      </c>
      <c r="V79" s="54">
        <f>S79-U79</f>
        <v>28291.180000000004</v>
      </c>
      <c r="W79" s="51">
        <v>718</v>
      </c>
      <c r="X79" s="55">
        <f>V79+W79</f>
        <v>29009.180000000004</v>
      </c>
      <c r="Y79" s="12">
        <f>YEAR(Table1[[#This Row],[Ship Date]])</f>
        <v>2019</v>
      </c>
    </row>
    <row r="80" spans="1:25" x14ac:dyDescent="0.25">
      <c r="A80" s="48" t="s">
        <v>932</v>
      </c>
      <c r="B80" s="49" t="s">
        <v>748</v>
      </c>
      <c r="C80" s="49" t="s">
        <v>319</v>
      </c>
      <c r="D80" s="49" t="s">
        <v>1834</v>
      </c>
      <c r="E80" s="50">
        <v>43636</v>
      </c>
      <c r="F80" s="49" t="s">
        <v>1899</v>
      </c>
      <c r="G80" s="49" t="s">
        <v>34</v>
      </c>
      <c r="H80" s="49" t="s">
        <v>1888</v>
      </c>
      <c r="I80" s="49" t="s">
        <v>26</v>
      </c>
      <c r="J80" s="49" t="s">
        <v>164</v>
      </c>
      <c r="K80" s="49" t="s">
        <v>28</v>
      </c>
      <c r="L80" s="49" t="s">
        <v>29</v>
      </c>
      <c r="M80" s="49" t="s">
        <v>23</v>
      </c>
      <c r="N80" s="50">
        <v>43637</v>
      </c>
      <c r="O80" s="51">
        <v>229</v>
      </c>
      <c r="P80" s="51">
        <v>358</v>
      </c>
      <c r="Q80" s="51">
        <f>P80-O80</f>
        <v>129</v>
      </c>
      <c r="R80" s="52">
        <v>10</v>
      </c>
      <c r="S80" s="51">
        <f>R80*P80</f>
        <v>3580</v>
      </c>
      <c r="T80" s="53">
        <v>0.05</v>
      </c>
      <c r="U80" s="54">
        <f>S80*T80</f>
        <v>179</v>
      </c>
      <c r="V80" s="54">
        <f>S80-U80</f>
        <v>3401</v>
      </c>
      <c r="W80" s="51">
        <v>163</v>
      </c>
      <c r="X80" s="55">
        <f>V80+W80</f>
        <v>3564</v>
      </c>
      <c r="Y80" s="12">
        <f>YEAR(Table1[[#This Row],[Ship Date]])</f>
        <v>2019</v>
      </c>
    </row>
    <row r="81" spans="1:25" x14ac:dyDescent="0.25">
      <c r="A81" s="48" t="s">
        <v>933</v>
      </c>
      <c r="B81" s="49" t="s">
        <v>538</v>
      </c>
      <c r="C81" s="49" t="s">
        <v>124</v>
      </c>
      <c r="D81" s="49" t="s">
        <v>1834</v>
      </c>
      <c r="E81" s="50">
        <v>43637</v>
      </c>
      <c r="F81" s="49" t="s">
        <v>1899</v>
      </c>
      <c r="G81" s="49" t="s">
        <v>39</v>
      </c>
      <c r="H81" s="49" t="s">
        <v>1892</v>
      </c>
      <c r="I81" s="49" t="s">
        <v>26</v>
      </c>
      <c r="J81" s="49" t="s">
        <v>316</v>
      </c>
      <c r="K81" s="49" t="s">
        <v>28</v>
      </c>
      <c r="L81" s="49" t="s">
        <v>22</v>
      </c>
      <c r="M81" s="49" t="s">
        <v>23</v>
      </c>
      <c r="N81" s="50">
        <v>43638</v>
      </c>
      <c r="O81" s="51">
        <v>9939</v>
      </c>
      <c r="P81" s="51">
        <v>16293</v>
      </c>
      <c r="Q81" s="51">
        <f>P81-O81</f>
        <v>6354</v>
      </c>
      <c r="R81" s="52">
        <v>7</v>
      </c>
      <c r="S81" s="51">
        <f>R81*P81</f>
        <v>114051</v>
      </c>
      <c r="T81" s="53">
        <v>0.03</v>
      </c>
      <c r="U81" s="54">
        <f>S81*T81</f>
        <v>3421.5299999999997</v>
      </c>
      <c r="V81" s="54">
        <f>S81-U81</f>
        <v>110629.47</v>
      </c>
      <c r="W81" s="51">
        <v>1998.9999999999998</v>
      </c>
      <c r="X81" s="55">
        <f>V81+W81</f>
        <v>112628.47</v>
      </c>
      <c r="Y81" s="12">
        <f>YEAR(Table1[[#This Row],[Ship Date]])</f>
        <v>2019</v>
      </c>
    </row>
    <row r="82" spans="1:25" x14ac:dyDescent="0.25">
      <c r="A82" s="48" t="s">
        <v>934</v>
      </c>
      <c r="B82" s="49" t="s">
        <v>624</v>
      </c>
      <c r="C82" s="49" t="s">
        <v>54</v>
      </c>
      <c r="D82" s="49" t="s">
        <v>1882</v>
      </c>
      <c r="E82" s="50">
        <v>43637</v>
      </c>
      <c r="F82" s="49" t="s">
        <v>1882</v>
      </c>
      <c r="G82" s="49" t="s">
        <v>34</v>
      </c>
      <c r="H82" s="49" t="s">
        <v>1886</v>
      </c>
      <c r="I82" s="49" t="s">
        <v>35</v>
      </c>
      <c r="J82" s="49" t="s">
        <v>88</v>
      </c>
      <c r="K82" s="49" t="s">
        <v>28</v>
      </c>
      <c r="L82" s="49" t="s">
        <v>29</v>
      </c>
      <c r="M82" s="49" t="s">
        <v>69</v>
      </c>
      <c r="N82" s="50">
        <v>43639</v>
      </c>
      <c r="O82" s="51">
        <v>160</v>
      </c>
      <c r="P82" s="51">
        <v>262</v>
      </c>
      <c r="Q82" s="51">
        <f>P82-O82</f>
        <v>102</v>
      </c>
      <c r="R82" s="52">
        <v>34</v>
      </c>
      <c r="S82" s="51">
        <f>R82*P82</f>
        <v>8908</v>
      </c>
      <c r="T82" s="53">
        <v>0.08</v>
      </c>
      <c r="U82" s="54">
        <f>S82*T82</f>
        <v>712.64</v>
      </c>
      <c r="V82" s="54">
        <f>S82-U82</f>
        <v>8195.36</v>
      </c>
      <c r="W82" s="51">
        <v>80</v>
      </c>
      <c r="X82" s="55">
        <f>V82+W82</f>
        <v>8275.36</v>
      </c>
      <c r="Y82" s="12">
        <f>YEAR(Table1[[#This Row],[Ship Date]])</f>
        <v>2019</v>
      </c>
    </row>
    <row r="83" spans="1:25" x14ac:dyDescent="0.25">
      <c r="A83" s="48" t="s">
        <v>935</v>
      </c>
      <c r="B83" s="49" t="s">
        <v>751</v>
      </c>
      <c r="C83" s="49" t="s">
        <v>283</v>
      </c>
      <c r="D83" s="49" t="s">
        <v>1834</v>
      </c>
      <c r="E83" s="50">
        <v>43640</v>
      </c>
      <c r="F83" s="49" t="s">
        <v>1899</v>
      </c>
      <c r="G83" s="49" t="s">
        <v>39</v>
      </c>
      <c r="H83" s="49" t="s">
        <v>1887</v>
      </c>
      <c r="I83" s="49" t="s">
        <v>35</v>
      </c>
      <c r="J83" s="49" t="s">
        <v>148</v>
      </c>
      <c r="K83" s="49" t="s">
        <v>28</v>
      </c>
      <c r="L83" s="49" t="s">
        <v>22</v>
      </c>
      <c r="M83" s="49" t="s">
        <v>23</v>
      </c>
      <c r="N83" s="50">
        <v>43641</v>
      </c>
      <c r="O83" s="51">
        <v>340</v>
      </c>
      <c r="P83" s="51">
        <v>540</v>
      </c>
      <c r="Q83" s="51">
        <f>P83-O83</f>
        <v>200</v>
      </c>
      <c r="R83" s="52">
        <v>25</v>
      </c>
      <c r="S83" s="51">
        <f>R83*P83</f>
        <v>13500</v>
      </c>
      <c r="T83" s="53">
        <v>0.09</v>
      </c>
      <c r="U83" s="54">
        <f>S83*T83</f>
        <v>1215</v>
      </c>
      <c r="V83" s="54">
        <f>S83-U83</f>
        <v>12285</v>
      </c>
      <c r="W83" s="51">
        <v>778</v>
      </c>
      <c r="X83" s="55">
        <f>V83+W83</f>
        <v>13063</v>
      </c>
      <c r="Y83" s="12">
        <f>YEAR(Table1[[#This Row],[Ship Date]])</f>
        <v>2019</v>
      </c>
    </row>
    <row r="84" spans="1:25" x14ac:dyDescent="0.25">
      <c r="A84" s="48" t="s">
        <v>936</v>
      </c>
      <c r="B84" s="49" t="s">
        <v>1920</v>
      </c>
      <c r="C84" s="49" t="s">
        <v>1860</v>
      </c>
      <c r="D84" s="49" t="s">
        <v>1856</v>
      </c>
      <c r="E84" s="50">
        <v>43641</v>
      </c>
      <c r="F84" s="49" t="s">
        <v>1856</v>
      </c>
      <c r="G84" s="49" t="s">
        <v>18</v>
      </c>
      <c r="H84" s="49" t="s">
        <v>1892</v>
      </c>
      <c r="I84" s="49" t="s">
        <v>35</v>
      </c>
      <c r="J84" s="49" t="s">
        <v>271</v>
      </c>
      <c r="K84" s="49" t="s">
        <v>28</v>
      </c>
      <c r="L84" s="49" t="s">
        <v>29</v>
      </c>
      <c r="M84" s="49" t="s">
        <v>23</v>
      </c>
      <c r="N84" s="50">
        <v>43642</v>
      </c>
      <c r="O84" s="51">
        <v>1111</v>
      </c>
      <c r="P84" s="51">
        <v>1984</v>
      </c>
      <c r="Q84" s="51">
        <f>P84-O84</f>
        <v>873</v>
      </c>
      <c r="R84" s="52">
        <v>26</v>
      </c>
      <c r="S84" s="51">
        <f>R84*P84</f>
        <v>51584</v>
      </c>
      <c r="T84" s="53">
        <v>7.0000000000000007E-2</v>
      </c>
      <c r="U84" s="54">
        <f>S84*T84</f>
        <v>3610.8800000000006</v>
      </c>
      <c r="V84" s="54">
        <f>S84-U84</f>
        <v>47973.120000000003</v>
      </c>
      <c r="W84" s="51">
        <v>409.99999999999994</v>
      </c>
      <c r="X84" s="55">
        <f>V84+W84</f>
        <v>48383.12</v>
      </c>
      <c r="Y84" s="12">
        <f>YEAR(Table1[[#This Row],[Ship Date]])</f>
        <v>2019</v>
      </c>
    </row>
    <row r="85" spans="1:25" x14ac:dyDescent="0.25">
      <c r="A85" s="48" t="s">
        <v>937</v>
      </c>
      <c r="B85" s="49" t="s">
        <v>346</v>
      </c>
      <c r="C85" s="49" t="s">
        <v>1810</v>
      </c>
      <c r="D85" s="49" t="s">
        <v>1856</v>
      </c>
      <c r="E85" s="50">
        <v>43642</v>
      </c>
      <c r="F85" s="49" t="s">
        <v>1856</v>
      </c>
      <c r="G85" s="49" t="s">
        <v>39</v>
      </c>
      <c r="H85" s="49" t="s">
        <v>1891</v>
      </c>
      <c r="I85" s="49" t="s">
        <v>51</v>
      </c>
      <c r="J85" s="49" t="s">
        <v>125</v>
      </c>
      <c r="K85" s="49" t="s">
        <v>28</v>
      </c>
      <c r="L85" s="49" t="s">
        <v>29</v>
      </c>
      <c r="M85" s="49" t="s">
        <v>23</v>
      </c>
      <c r="N85" s="50">
        <v>43643</v>
      </c>
      <c r="O85" s="51">
        <v>182</v>
      </c>
      <c r="P85" s="51">
        <v>298</v>
      </c>
      <c r="Q85" s="51">
        <f>P85-O85</f>
        <v>116</v>
      </c>
      <c r="R85" s="52">
        <v>3</v>
      </c>
      <c r="S85" s="51">
        <f>R85*P85</f>
        <v>894</v>
      </c>
      <c r="T85" s="53">
        <v>0.09</v>
      </c>
      <c r="U85" s="54">
        <f>S85*T85</f>
        <v>80.459999999999994</v>
      </c>
      <c r="V85" s="54">
        <f>S85-U85</f>
        <v>813.54</v>
      </c>
      <c r="W85" s="51">
        <v>158</v>
      </c>
      <c r="X85" s="55">
        <f>V85+W85</f>
        <v>971.54</v>
      </c>
      <c r="Y85" s="12">
        <f>YEAR(Table1[[#This Row],[Ship Date]])</f>
        <v>2019</v>
      </c>
    </row>
    <row r="86" spans="1:25" x14ac:dyDescent="0.25">
      <c r="A86" s="48" t="s">
        <v>938</v>
      </c>
      <c r="B86" s="49" t="s">
        <v>725</v>
      </c>
      <c r="C86" s="49" t="s">
        <v>1914</v>
      </c>
      <c r="D86" s="49" t="s">
        <v>1882</v>
      </c>
      <c r="E86" s="50">
        <v>43645</v>
      </c>
      <c r="F86" s="49" t="s">
        <v>1882</v>
      </c>
      <c r="G86" s="49" t="s">
        <v>18</v>
      </c>
      <c r="H86" s="49" t="s">
        <v>1885</v>
      </c>
      <c r="I86" s="49" t="s">
        <v>26</v>
      </c>
      <c r="J86" s="49" t="s">
        <v>343</v>
      </c>
      <c r="K86" s="49" t="s">
        <v>28</v>
      </c>
      <c r="L86" s="49" t="s">
        <v>22</v>
      </c>
      <c r="M86" s="49" t="s">
        <v>23</v>
      </c>
      <c r="N86" s="50">
        <v>43647</v>
      </c>
      <c r="O86" s="51">
        <v>133</v>
      </c>
      <c r="P86" s="51">
        <v>208</v>
      </c>
      <c r="Q86" s="51">
        <f>P86-O86</f>
        <v>75</v>
      </c>
      <c r="R86" s="52">
        <v>44</v>
      </c>
      <c r="S86" s="51">
        <f>R86*P86</f>
        <v>9152</v>
      </c>
      <c r="T86" s="53">
        <v>0.04</v>
      </c>
      <c r="U86" s="54">
        <f>S86*T86</f>
        <v>366.08</v>
      </c>
      <c r="V86" s="54">
        <f>S86-U86</f>
        <v>8785.92</v>
      </c>
      <c r="W86" s="51">
        <v>149</v>
      </c>
      <c r="X86" s="55">
        <f>V86+W86</f>
        <v>8934.92</v>
      </c>
      <c r="Y86" s="12">
        <f>YEAR(Table1[[#This Row],[Ship Date]])</f>
        <v>2019</v>
      </c>
    </row>
    <row r="87" spans="1:25" x14ac:dyDescent="0.25">
      <c r="A87" s="48" t="s">
        <v>939</v>
      </c>
      <c r="B87" s="49" t="s">
        <v>750</v>
      </c>
      <c r="C87" s="49" t="s">
        <v>187</v>
      </c>
      <c r="D87" s="49" t="s">
        <v>1834</v>
      </c>
      <c r="E87" s="50">
        <v>43645</v>
      </c>
      <c r="F87" s="49" t="s">
        <v>1899</v>
      </c>
      <c r="G87" s="49" t="s">
        <v>34</v>
      </c>
      <c r="H87" s="49" t="s">
        <v>1887</v>
      </c>
      <c r="I87" s="49" t="s">
        <v>40</v>
      </c>
      <c r="J87" s="49" t="s">
        <v>458</v>
      </c>
      <c r="K87" s="49" t="s">
        <v>21</v>
      </c>
      <c r="L87" s="49" t="s">
        <v>66</v>
      </c>
      <c r="M87" s="49" t="s">
        <v>23</v>
      </c>
      <c r="N87" s="50">
        <v>43647</v>
      </c>
      <c r="O87" s="51">
        <v>792</v>
      </c>
      <c r="P87" s="51">
        <v>1299</v>
      </c>
      <c r="Q87" s="51">
        <f>P87-O87</f>
        <v>507</v>
      </c>
      <c r="R87" s="52">
        <v>49</v>
      </c>
      <c r="S87" s="51">
        <f>R87*P87</f>
        <v>63651</v>
      </c>
      <c r="T87" s="53">
        <v>7.0000000000000007E-2</v>
      </c>
      <c r="U87" s="54">
        <f>S87*T87</f>
        <v>4455.5700000000006</v>
      </c>
      <c r="V87" s="54">
        <f>S87-U87</f>
        <v>59195.43</v>
      </c>
      <c r="W87" s="51">
        <v>944</v>
      </c>
      <c r="X87" s="55">
        <f>V87+W87</f>
        <v>60139.43</v>
      </c>
      <c r="Y87" s="12">
        <f>YEAR(Table1[[#This Row],[Ship Date]])</f>
        <v>2019</v>
      </c>
    </row>
    <row r="88" spans="1:25" x14ac:dyDescent="0.25">
      <c r="A88" s="48" t="s">
        <v>940</v>
      </c>
      <c r="B88" s="49" t="s">
        <v>452</v>
      </c>
      <c r="C88" s="49" t="s">
        <v>147</v>
      </c>
      <c r="D88" s="49" t="s">
        <v>1834</v>
      </c>
      <c r="E88" s="50">
        <v>43646</v>
      </c>
      <c r="F88" s="49" t="s">
        <v>1899</v>
      </c>
      <c r="G88" s="49" t="s">
        <v>34</v>
      </c>
      <c r="H88" s="49" t="s">
        <v>1895</v>
      </c>
      <c r="I88" s="49" t="s">
        <v>19</v>
      </c>
      <c r="J88" s="49" t="s">
        <v>20</v>
      </c>
      <c r="K88" s="49" t="s">
        <v>21</v>
      </c>
      <c r="L88" s="49" t="s">
        <v>22</v>
      </c>
      <c r="M88" s="49" t="s">
        <v>23</v>
      </c>
      <c r="N88" s="50">
        <v>43650</v>
      </c>
      <c r="O88" s="51">
        <v>639</v>
      </c>
      <c r="P88" s="51">
        <v>1998</v>
      </c>
      <c r="Q88" s="51">
        <f>P88-O88</f>
        <v>1359</v>
      </c>
      <c r="R88" s="52">
        <v>19</v>
      </c>
      <c r="S88" s="51">
        <f>R88*P88</f>
        <v>37962</v>
      </c>
      <c r="T88" s="53">
        <v>0.08</v>
      </c>
      <c r="U88" s="54">
        <f>S88*T88</f>
        <v>3036.96</v>
      </c>
      <c r="V88" s="54">
        <f>S88-U88</f>
        <v>34925.040000000001</v>
      </c>
      <c r="W88" s="51">
        <v>400</v>
      </c>
      <c r="X88" s="55">
        <f>V88+W88</f>
        <v>35325.040000000001</v>
      </c>
      <c r="Y88" s="12">
        <f>YEAR(Table1[[#This Row],[Ship Date]])</f>
        <v>2019</v>
      </c>
    </row>
    <row r="89" spans="1:25" x14ac:dyDescent="0.25">
      <c r="A89" s="48" t="s">
        <v>941</v>
      </c>
      <c r="B89" s="49" t="s">
        <v>749</v>
      </c>
      <c r="C89" s="49" t="s">
        <v>119</v>
      </c>
      <c r="D89" s="49" t="s">
        <v>1834</v>
      </c>
      <c r="E89" s="50">
        <v>43648</v>
      </c>
      <c r="F89" s="49" t="s">
        <v>1899</v>
      </c>
      <c r="G89" s="49" t="s">
        <v>25</v>
      </c>
      <c r="H89" s="49" t="s">
        <v>1889</v>
      </c>
      <c r="I89" s="49" t="s">
        <v>35</v>
      </c>
      <c r="J89" s="49" t="s">
        <v>384</v>
      </c>
      <c r="K89" s="49" t="s">
        <v>21</v>
      </c>
      <c r="L89" s="49" t="s">
        <v>45</v>
      </c>
      <c r="M89" s="49" t="s">
        <v>69</v>
      </c>
      <c r="N89" s="50">
        <v>43649</v>
      </c>
      <c r="O89" s="51">
        <v>187</v>
      </c>
      <c r="P89" s="51">
        <v>811.99999999999989</v>
      </c>
      <c r="Q89" s="51">
        <f>P89-O89</f>
        <v>624.99999999999989</v>
      </c>
      <c r="R89" s="52">
        <v>32</v>
      </c>
      <c r="S89" s="51">
        <f>R89*P89</f>
        <v>25983.999999999996</v>
      </c>
      <c r="T89" s="53">
        <v>0.08</v>
      </c>
      <c r="U89" s="54">
        <f>S89*T89</f>
        <v>2078.7199999999998</v>
      </c>
      <c r="V89" s="54">
        <f>S89-U89</f>
        <v>23905.279999999995</v>
      </c>
      <c r="W89" s="51">
        <v>283</v>
      </c>
      <c r="X89" s="55">
        <f>V89+W89</f>
        <v>24188.279999999995</v>
      </c>
      <c r="Y89" s="12">
        <f>YEAR(Table1[[#This Row],[Ship Date]])</f>
        <v>2019</v>
      </c>
    </row>
    <row r="90" spans="1:25" x14ac:dyDescent="0.25">
      <c r="A90" s="48" t="s">
        <v>942</v>
      </c>
      <c r="B90" s="49" t="s">
        <v>473</v>
      </c>
      <c r="C90" s="49" t="s">
        <v>1883</v>
      </c>
      <c r="D90" s="49" t="s">
        <v>1882</v>
      </c>
      <c r="E90" s="50">
        <v>43649</v>
      </c>
      <c r="F90" s="49" t="s">
        <v>1882</v>
      </c>
      <c r="G90" s="49" t="s">
        <v>18</v>
      </c>
      <c r="H90" s="49" t="s">
        <v>1886</v>
      </c>
      <c r="I90" s="49" t="s">
        <v>35</v>
      </c>
      <c r="J90" s="49" t="s">
        <v>168</v>
      </c>
      <c r="K90" s="49" t="s">
        <v>28</v>
      </c>
      <c r="L90" s="49" t="s">
        <v>22</v>
      </c>
      <c r="M90" s="49" t="s">
        <v>23</v>
      </c>
      <c r="N90" s="50">
        <v>43651</v>
      </c>
      <c r="O90" s="51">
        <v>198</v>
      </c>
      <c r="P90" s="51">
        <v>315</v>
      </c>
      <c r="Q90" s="51">
        <f>P90-O90</f>
        <v>117</v>
      </c>
      <c r="R90" s="52">
        <v>23</v>
      </c>
      <c r="S90" s="51">
        <f>R90*P90</f>
        <v>7245</v>
      </c>
      <c r="T90" s="53">
        <v>0.01</v>
      </c>
      <c r="U90" s="54">
        <f>S90*T90</f>
        <v>72.45</v>
      </c>
      <c r="V90" s="54">
        <f>S90-U90</f>
        <v>7172.55</v>
      </c>
      <c r="W90" s="51">
        <v>49</v>
      </c>
      <c r="X90" s="55">
        <f>V90+W90</f>
        <v>7221.55</v>
      </c>
      <c r="Y90" s="12">
        <f>YEAR(Table1[[#This Row],[Ship Date]])</f>
        <v>2019</v>
      </c>
    </row>
    <row r="91" spans="1:25" x14ac:dyDescent="0.25">
      <c r="A91" s="48" t="s">
        <v>943</v>
      </c>
      <c r="B91" s="49" t="s">
        <v>474</v>
      </c>
      <c r="C91" s="49" t="s">
        <v>87</v>
      </c>
      <c r="D91" s="49" t="s">
        <v>1834</v>
      </c>
      <c r="E91" s="50">
        <v>43649</v>
      </c>
      <c r="F91" s="49" t="s">
        <v>1899</v>
      </c>
      <c r="G91" s="49" t="s">
        <v>39</v>
      </c>
      <c r="H91" s="49" t="s">
        <v>1892</v>
      </c>
      <c r="I91" s="49" t="s">
        <v>40</v>
      </c>
      <c r="J91" s="49" t="s">
        <v>226</v>
      </c>
      <c r="K91" s="49" t="s">
        <v>28</v>
      </c>
      <c r="L91" s="49" t="s">
        <v>22</v>
      </c>
      <c r="M91" s="49" t="s">
        <v>23</v>
      </c>
      <c r="N91" s="50">
        <v>43651</v>
      </c>
      <c r="O91" s="51">
        <v>1685.0000000000002</v>
      </c>
      <c r="P91" s="51">
        <v>2718</v>
      </c>
      <c r="Q91" s="51">
        <f>P91-O91</f>
        <v>1032.9999999999998</v>
      </c>
      <c r="R91" s="52">
        <v>34</v>
      </c>
      <c r="S91" s="51">
        <f>R91*P91</f>
        <v>92412</v>
      </c>
      <c r="T91" s="53">
        <v>0.1</v>
      </c>
      <c r="U91" s="54">
        <f>S91*T91</f>
        <v>9241.2000000000007</v>
      </c>
      <c r="V91" s="54">
        <f>S91-U91</f>
        <v>83170.8</v>
      </c>
      <c r="W91" s="51">
        <v>823</v>
      </c>
      <c r="X91" s="55">
        <f>V91+W91</f>
        <v>83993.8</v>
      </c>
      <c r="Y91" s="12">
        <f>YEAR(Table1[[#This Row],[Ship Date]])</f>
        <v>2019</v>
      </c>
    </row>
    <row r="92" spans="1:25" x14ac:dyDescent="0.25">
      <c r="A92" s="48" t="s">
        <v>944</v>
      </c>
      <c r="B92" s="49" t="s">
        <v>647</v>
      </c>
      <c r="C92" s="49" t="s">
        <v>54</v>
      </c>
      <c r="D92" s="49" t="s">
        <v>1882</v>
      </c>
      <c r="E92" s="50">
        <v>43650</v>
      </c>
      <c r="F92" s="49" t="s">
        <v>1882</v>
      </c>
      <c r="G92" s="49" t="s">
        <v>34</v>
      </c>
      <c r="H92" s="49" t="s">
        <v>1886</v>
      </c>
      <c r="I92" s="49" t="s">
        <v>51</v>
      </c>
      <c r="J92" s="49" t="s">
        <v>88</v>
      </c>
      <c r="K92" s="49" t="s">
        <v>28</v>
      </c>
      <c r="L92" s="49" t="s">
        <v>29</v>
      </c>
      <c r="M92" s="49" t="s">
        <v>23</v>
      </c>
      <c r="N92" s="50">
        <v>43651</v>
      </c>
      <c r="O92" s="51">
        <v>160</v>
      </c>
      <c r="P92" s="51">
        <v>262</v>
      </c>
      <c r="Q92" s="51">
        <f>P92-O92</f>
        <v>102</v>
      </c>
      <c r="R92" s="52">
        <v>21</v>
      </c>
      <c r="S92" s="51">
        <f>R92*P92</f>
        <v>5502</v>
      </c>
      <c r="T92" s="53">
        <v>0.05</v>
      </c>
      <c r="U92" s="54">
        <f>S92*T92</f>
        <v>275.10000000000002</v>
      </c>
      <c r="V92" s="54">
        <f>S92-U92</f>
        <v>5226.8999999999996</v>
      </c>
      <c r="W92" s="51">
        <v>80</v>
      </c>
      <c r="X92" s="55">
        <f>V92+W92</f>
        <v>5306.9</v>
      </c>
      <c r="Y92" s="12">
        <f>YEAR(Table1[[#This Row],[Ship Date]])</f>
        <v>2019</v>
      </c>
    </row>
    <row r="93" spans="1:25" x14ac:dyDescent="0.25">
      <c r="A93" s="48" t="s">
        <v>777</v>
      </c>
      <c r="B93" s="49" t="s">
        <v>364</v>
      </c>
      <c r="C93" s="49" t="s">
        <v>1861</v>
      </c>
      <c r="D93" s="49" t="s">
        <v>1882</v>
      </c>
      <c r="E93" s="50">
        <v>43651</v>
      </c>
      <c r="F93" s="49" t="s">
        <v>1882</v>
      </c>
      <c r="G93" s="49" t="s">
        <v>39</v>
      </c>
      <c r="H93" s="49" t="s">
        <v>1886</v>
      </c>
      <c r="I93" s="49" t="s">
        <v>40</v>
      </c>
      <c r="J93" s="49" t="s">
        <v>1901</v>
      </c>
      <c r="K93" s="49" t="s">
        <v>21</v>
      </c>
      <c r="L93" s="49" t="s">
        <v>66</v>
      </c>
      <c r="M93" s="49" t="s">
        <v>23</v>
      </c>
      <c r="N93" s="50">
        <v>43653</v>
      </c>
      <c r="O93" s="51">
        <v>882</v>
      </c>
      <c r="P93" s="51">
        <v>2099</v>
      </c>
      <c r="Q93" s="51">
        <f>P93-O93</f>
        <v>1217</v>
      </c>
      <c r="R93" s="52">
        <v>41</v>
      </c>
      <c r="S93" s="51">
        <f>R93*P93</f>
        <v>86059</v>
      </c>
      <c r="T93" s="53">
        <v>0.02</v>
      </c>
      <c r="U93" s="54">
        <f>S93*T93</f>
        <v>1721.18</v>
      </c>
      <c r="V93" s="54">
        <f>S93-U93</f>
        <v>84337.82</v>
      </c>
      <c r="W93" s="51">
        <v>480.99999999999994</v>
      </c>
      <c r="X93" s="55">
        <f>V93+W93</f>
        <v>84818.82</v>
      </c>
      <c r="Y93" s="12">
        <f>YEAR(Table1[[#This Row],[Ship Date]])</f>
        <v>2019</v>
      </c>
    </row>
    <row r="94" spans="1:25" x14ac:dyDescent="0.25">
      <c r="A94" s="48" t="s">
        <v>778</v>
      </c>
      <c r="B94" s="49" t="s">
        <v>364</v>
      </c>
      <c r="C94" s="49" t="s">
        <v>1861</v>
      </c>
      <c r="D94" s="49" t="s">
        <v>1882</v>
      </c>
      <c r="E94" s="50">
        <v>43651</v>
      </c>
      <c r="F94" s="49" t="s">
        <v>1882</v>
      </c>
      <c r="G94" s="49" t="s">
        <v>39</v>
      </c>
      <c r="H94" s="49" t="s">
        <v>1886</v>
      </c>
      <c r="I94" s="49" t="s">
        <v>40</v>
      </c>
      <c r="J94" s="49" t="s">
        <v>148</v>
      </c>
      <c r="K94" s="49" t="s">
        <v>28</v>
      </c>
      <c r="L94" s="49" t="s">
        <v>22</v>
      </c>
      <c r="M94" s="49" t="s">
        <v>69</v>
      </c>
      <c r="N94" s="50">
        <v>43653</v>
      </c>
      <c r="O94" s="51">
        <v>340</v>
      </c>
      <c r="P94" s="51">
        <v>540</v>
      </c>
      <c r="Q94" s="51">
        <f>P94-O94</f>
        <v>200</v>
      </c>
      <c r="R94" s="52">
        <v>26</v>
      </c>
      <c r="S94" s="51">
        <f>R94*P94</f>
        <v>14040</v>
      </c>
      <c r="T94" s="53">
        <v>0.05</v>
      </c>
      <c r="U94" s="54">
        <f>S94*T94</f>
        <v>702</v>
      </c>
      <c r="V94" s="54">
        <f>S94-U94</f>
        <v>13338</v>
      </c>
      <c r="W94" s="51">
        <v>778</v>
      </c>
      <c r="X94" s="55">
        <f>V94+W94</f>
        <v>14116</v>
      </c>
      <c r="Y94" s="12">
        <f>YEAR(Table1[[#This Row],[Ship Date]])</f>
        <v>2019</v>
      </c>
    </row>
    <row r="95" spans="1:25" x14ac:dyDescent="0.25">
      <c r="A95" s="48" t="s">
        <v>945</v>
      </c>
      <c r="B95" s="49" t="s">
        <v>748</v>
      </c>
      <c r="C95" s="49" t="s">
        <v>319</v>
      </c>
      <c r="D95" s="49" t="s">
        <v>1834</v>
      </c>
      <c r="E95" s="50">
        <v>43652</v>
      </c>
      <c r="F95" s="49" t="s">
        <v>1899</v>
      </c>
      <c r="G95" s="49" t="s">
        <v>34</v>
      </c>
      <c r="H95" s="49" t="s">
        <v>1888</v>
      </c>
      <c r="I95" s="49" t="s">
        <v>26</v>
      </c>
      <c r="J95" s="49" t="s">
        <v>697</v>
      </c>
      <c r="K95" s="49" t="s">
        <v>28</v>
      </c>
      <c r="L95" s="49" t="s">
        <v>22</v>
      </c>
      <c r="M95" s="49" t="s">
        <v>23</v>
      </c>
      <c r="N95" s="50">
        <v>43652</v>
      </c>
      <c r="O95" s="51">
        <v>2156</v>
      </c>
      <c r="P95" s="51">
        <v>3594</v>
      </c>
      <c r="Q95" s="51">
        <f>P95-O95</f>
        <v>1438</v>
      </c>
      <c r="R95" s="52">
        <v>28</v>
      </c>
      <c r="S95" s="51">
        <f>R95*P95</f>
        <v>100632</v>
      </c>
      <c r="T95" s="53">
        <v>0.01</v>
      </c>
      <c r="U95" s="54">
        <f>S95*T95</f>
        <v>1006.32</v>
      </c>
      <c r="V95" s="54">
        <f>S95-U95</f>
        <v>99625.68</v>
      </c>
      <c r="W95" s="51">
        <v>666</v>
      </c>
      <c r="X95" s="55">
        <f>V95+W95</f>
        <v>100291.68</v>
      </c>
      <c r="Y95" s="12">
        <f>YEAR(Table1[[#This Row],[Ship Date]])</f>
        <v>2019</v>
      </c>
    </row>
    <row r="96" spans="1:25" x14ac:dyDescent="0.25">
      <c r="A96" s="48" t="s">
        <v>946</v>
      </c>
      <c r="B96" s="49" t="s">
        <v>747</v>
      </c>
      <c r="C96" s="49" t="s">
        <v>1916</v>
      </c>
      <c r="D96" s="49" t="s">
        <v>1834</v>
      </c>
      <c r="E96" s="50">
        <v>43656</v>
      </c>
      <c r="F96" s="49" t="s">
        <v>1899</v>
      </c>
      <c r="G96" s="49" t="s">
        <v>39</v>
      </c>
      <c r="H96" s="49" t="s">
        <v>1888</v>
      </c>
      <c r="I96" s="49" t="s">
        <v>51</v>
      </c>
      <c r="J96" s="49" t="s">
        <v>513</v>
      </c>
      <c r="K96" s="49" t="s">
        <v>28</v>
      </c>
      <c r="L96" s="49" t="s">
        <v>22</v>
      </c>
      <c r="M96" s="49" t="s">
        <v>23</v>
      </c>
      <c r="N96" s="50">
        <v>43656</v>
      </c>
      <c r="O96" s="51">
        <v>274</v>
      </c>
      <c r="P96" s="51">
        <v>449</v>
      </c>
      <c r="Q96" s="51">
        <f>P96-O96</f>
        <v>175</v>
      </c>
      <c r="R96" s="52">
        <v>11</v>
      </c>
      <c r="S96" s="51">
        <f>R96*P96</f>
        <v>4939</v>
      </c>
      <c r="T96" s="53">
        <v>0.08</v>
      </c>
      <c r="U96" s="54">
        <f>S96*T96</f>
        <v>395.12</v>
      </c>
      <c r="V96" s="54">
        <f>S96-U96</f>
        <v>4543.88</v>
      </c>
      <c r="W96" s="51">
        <v>149</v>
      </c>
      <c r="X96" s="55">
        <f>V96+W96</f>
        <v>4692.88</v>
      </c>
      <c r="Y96" s="12">
        <f>YEAR(Table1[[#This Row],[Ship Date]])</f>
        <v>2019</v>
      </c>
    </row>
    <row r="97" spans="1:25" x14ac:dyDescent="0.25">
      <c r="A97" s="48" t="s">
        <v>947</v>
      </c>
      <c r="B97" s="49" t="s">
        <v>435</v>
      </c>
      <c r="C97" s="49" t="s">
        <v>1900</v>
      </c>
      <c r="D97" s="49" t="s">
        <v>1882</v>
      </c>
      <c r="E97" s="50">
        <v>43656</v>
      </c>
      <c r="F97" s="49" t="s">
        <v>1882</v>
      </c>
      <c r="G97" s="49" t="s">
        <v>39</v>
      </c>
      <c r="H97" s="49" t="s">
        <v>1886</v>
      </c>
      <c r="I97" s="49" t="s">
        <v>40</v>
      </c>
      <c r="J97" s="49" t="s">
        <v>424</v>
      </c>
      <c r="K97" s="49" t="s">
        <v>28</v>
      </c>
      <c r="L97" s="49" t="s">
        <v>29</v>
      </c>
      <c r="M97" s="49" t="s">
        <v>23</v>
      </c>
      <c r="N97" s="50">
        <v>43659</v>
      </c>
      <c r="O97" s="51">
        <v>437</v>
      </c>
      <c r="P97" s="51">
        <v>911</v>
      </c>
      <c r="Q97" s="51">
        <f>P97-O97</f>
        <v>474</v>
      </c>
      <c r="R97" s="52">
        <v>6</v>
      </c>
      <c r="S97" s="51">
        <f>R97*P97</f>
        <v>5466</v>
      </c>
      <c r="T97" s="53">
        <v>0.04</v>
      </c>
      <c r="U97" s="54">
        <f>S97*T97</f>
        <v>218.64000000000001</v>
      </c>
      <c r="V97" s="54">
        <f>S97-U97</f>
        <v>5247.36</v>
      </c>
      <c r="W97" s="51">
        <v>225</v>
      </c>
      <c r="X97" s="55">
        <f>V97+W97</f>
        <v>5472.36</v>
      </c>
      <c r="Y97" s="12">
        <f>YEAR(Table1[[#This Row],[Ship Date]])</f>
        <v>2019</v>
      </c>
    </row>
    <row r="98" spans="1:25" x14ac:dyDescent="0.25">
      <c r="A98" s="48" t="s">
        <v>779</v>
      </c>
      <c r="B98" s="49" t="s">
        <v>324</v>
      </c>
      <c r="C98" s="49" t="s">
        <v>135</v>
      </c>
      <c r="D98" s="49" t="s">
        <v>1834</v>
      </c>
      <c r="E98" s="50">
        <v>43661</v>
      </c>
      <c r="F98" s="49" t="s">
        <v>1899</v>
      </c>
      <c r="G98" s="49" t="s">
        <v>25</v>
      </c>
      <c r="H98" s="49" t="s">
        <v>1895</v>
      </c>
      <c r="I98" s="49" t="s">
        <v>51</v>
      </c>
      <c r="J98" s="49" t="s">
        <v>442</v>
      </c>
      <c r="K98" s="49" t="s">
        <v>28</v>
      </c>
      <c r="L98" s="49" t="s">
        <v>29</v>
      </c>
      <c r="M98" s="49" t="s">
        <v>23</v>
      </c>
      <c r="N98" s="50">
        <v>43662</v>
      </c>
      <c r="O98" s="51">
        <v>388</v>
      </c>
      <c r="P98" s="51">
        <v>647</v>
      </c>
      <c r="Q98" s="51">
        <f>P98-O98</f>
        <v>259</v>
      </c>
      <c r="R98" s="52">
        <v>20</v>
      </c>
      <c r="S98" s="51">
        <f>R98*P98</f>
        <v>12940</v>
      </c>
      <c r="T98" s="53">
        <v>0.02</v>
      </c>
      <c r="U98" s="54">
        <f>S98*T98</f>
        <v>258.8</v>
      </c>
      <c r="V98" s="54">
        <f>S98-U98</f>
        <v>12681.2</v>
      </c>
      <c r="W98" s="51">
        <v>122</v>
      </c>
      <c r="X98" s="55">
        <f>V98+W98</f>
        <v>12803.2</v>
      </c>
      <c r="Y98" s="12">
        <f>YEAR(Table1[[#This Row],[Ship Date]])</f>
        <v>2019</v>
      </c>
    </row>
    <row r="99" spans="1:25" x14ac:dyDescent="0.25">
      <c r="A99" s="48" t="s">
        <v>780</v>
      </c>
      <c r="B99" s="49" t="s">
        <v>324</v>
      </c>
      <c r="C99" s="49" t="s">
        <v>135</v>
      </c>
      <c r="D99" s="49" t="s">
        <v>1834</v>
      </c>
      <c r="E99" s="50">
        <v>43661</v>
      </c>
      <c r="F99" s="49" t="s">
        <v>1899</v>
      </c>
      <c r="G99" s="49" t="s">
        <v>25</v>
      </c>
      <c r="H99" s="49" t="s">
        <v>1895</v>
      </c>
      <c r="I99" s="49" t="s">
        <v>51</v>
      </c>
      <c r="J99" s="49" t="s">
        <v>317</v>
      </c>
      <c r="K99" s="49" t="s">
        <v>28</v>
      </c>
      <c r="L99" s="49" t="s">
        <v>29</v>
      </c>
      <c r="M99" s="49" t="s">
        <v>23</v>
      </c>
      <c r="N99" s="50">
        <v>43663</v>
      </c>
      <c r="O99" s="51">
        <v>131</v>
      </c>
      <c r="P99" s="51">
        <v>284</v>
      </c>
      <c r="Q99" s="51">
        <f>P99-O99</f>
        <v>153</v>
      </c>
      <c r="R99" s="52">
        <v>39</v>
      </c>
      <c r="S99" s="51">
        <f>R99*P99</f>
        <v>11076</v>
      </c>
      <c r="T99" s="53">
        <v>7.0000000000000007E-2</v>
      </c>
      <c r="U99" s="54">
        <f>S99*T99</f>
        <v>775.32</v>
      </c>
      <c r="V99" s="54">
        <f>S99-U99</f>
        <v>10300.68</v>
      </c>
      <c r="W99" s="51">
        <v>93</v>
      </c>
      <c r="X99" s="55">
        <f>V99+W99</f>
        <v>10393.68</v>
      </c>
      <c r="Y99" s="12">
        <f>YEAR(Table1[[#This Row],[Ship Date]])</f>
        <v>2019</v>
      </c>
    </row>
    <row r="100" spans="1:25" x14ac:dyDescent="0.25">
      <c r="A100" s="48" t="s">
        <v>948</v>
      </c>
      <c r="B100" s="49" t="s">
        <v>198</v>
      </c>
      <c r="C100" s="49" t="s">
        <v>194</v>
      </c>
      <c r="D100" s="49" t="s">
        <v>1834</v>
      </c>
      <c r="E100" s="50">
        <v>43662</v>
      </c>
      <c r="F100" s="49" t="s">
        <v>1899</v>
      </c>
      <c r="G100" s="49" t="s">
        <v>18</v>
      </c>
      <c r="H100" s="49" t="s">
        <v>1890</v>
      </c>
      <c r="I100" s="49" t="s">
        <v>51</v>
      </c>
      <c r="J100" s="49" t="s">
        <v>121</v>
      </c>
      <c r="K100" s="49" t="s">
        <v>28</v>
      </c>
      <c r="L100" s="49" t="s">
        <v>29</v>
      </c>
      <c r="M100" s="49" t="s">
        <v>23</v>
      </c>
      <c r="N100" s="50">
        <v>43663</v>
      </c>
      <c r="O100" s="51">
        <v>24</v>
      </c>
      <c r="P100" s="51">
        <v>126</v>
      </c>
      <c r="Q100" s="51">
        <f>P100-O100</f>
        <v>102</v>
      </c>
      <c r="R100" s="52">
        <v>10</v>
      </c>
      <c r="S100" s="51">
        <f>R100*P100</f>
        <v>1260</v>
      </c>
      <c r="T100" s="53">
        <v>0.1</v>
      </c>
      <c r="U100" s="54">
        <f>S100*T100</f>
        <v>126</v>
      </c>
      <c r="V100" s="54">
        <f>S100-U100</f>
        <v>1134</v>
      </c>
      <c r="W100" s="51">
        <v>70</v>
      </c>
      <c r="X100" s="55">
        <f>V100+W100</f>
        <v>1204</v>
      </c>
      <c r="Y100" s="12">
        <f>YEAR(Table1[[#This Row],[Ship Date]])</f>
        <v>2019</v>
      </c>
    </row>
    <row r="101" spans="1:25" x14ac:dyDescent="0.25">
      <c r="A101" s="48" t="s">
        <v>949</v>
      </c>
      <c r="B101" s="49" t="s">
        <v>684</v>
      </c>
      <c r="C101" s="49" t="s">
        <v>1883</v>
      </c>
      <c r="D101" s="49" t="s">
        <v>1882</v>
      </c>
      <c r="E101" s="50">
        <v>43662</v>
      </c>
      <c r="F101" s="49" t="s">
        <v>1882</v>
      </c>
      <c r="G101" s="49" t="s">
        <v>39</v>
      </c>
      <c r="H101" s="49" t="s">
        <v>1886</v>
      </c>
      <c r="I101" s="49" t="s">
        <v>35</v>
      </c>
      <c r="J101" s="49" t="s">
        <v>281</v>
      </c>
      <c r="K101" s="49" t="s">
        <v>28</v>
      </c>
      <c r="L101" s="49" t="s">
        <v>29</v>
      </c>
      <c r="M101" s="49" t="s">
        <v>23</v>
      </c>
      <c r="N101" s="50">
        <v>43662</v>
      </c>
      <c r="O101" s="51">
        <v>290</v>
      </c>
      <c r="P101" s="51">
        <v>476</v>
      </c>
      <c r="Q101" s="51">
        <f>P101-O101</f>
        <v>186</v>
      </c>
      <c r="R101" s="52">
        <v>13</v>
      </c>
      <c r="S101" s="51">
        <f>R101*P101</f>
        <v>6188</v>
      </c>
      <c r="T101" s="53">
        <v>7.0000000000000007E-2</v>
      </c>
      <c r="U101" s="54">
        <f>S101*T101</f>
        <v>433.16</v>
      </c>
      <c r="V101" s="54">
        <f>S101-U101</f>
        <v>5754.84</v>
      </c>
      <c r="W101" s="51">
        <v>88</v>
      </c>
      <c r="X101" s="55">
        <f>V101+W101</f>
        <v>5842.84</v>
      </c>
      <c r="Y101" s="12">
        <f>YEAR(Table1[[#This Row],[Ship Date]])</f>
        <v>2019</v>
      </c>
    </row>
    <row r="102" spans="1:25" x14ac:dyDescent="0.25">
      <c r="A102" s="48" t="s">
        <v>950</v>
      </c>
      <c r="B102" s="49" t="s">
        <v>550</v>
      </c>
      <c r="C102" s="49" t="s">
        <v>158</v>
      </c>
      <c r="D102" s="49" t="s">
        <v>1882</v>
      </c>
      <c r="E102" s="50">
        <v>43663</v>
      </c>
      <c r="F102" s="49" t="s">
        <v>1882</v>
      </c>
      <c r="G102" s="49" t="s">
        <v>25</v>
      </c>
      <c r="H102" s="49" t="s">
        <v>1885</v>
      </c>
      <c r="I102" s="49" t="s">
        <v>19</v>
      </c>
      <c r="J102" s="49" t="s">
        <v>137</v>
      </c>
      <c r="K102" s="49" t="s">
        <v>21</v>
      </c>
      <c r="L102" s="49" t="s">
        <v>22</v>
      </c>
      <c r="M102" s="49" t="s">
        <v>69</v>
      </c>
      <c r="N102" s="50">
        <v>43663</v>
      </c>
      <c r="O102" s="51">
        <v>5452</v>
      </c>
      <c r="P102" s="51">
        <v>10097</v>
      </c>
      <c r="Q102" s="51">
        <f>P102-O102</f>
        <v>4645</v>
      </c>
      <c r="R102" s="52">
        <v>35</v>
      </c>
      <c r="S102" s="51">
        <f>R102*P102</f>
        <v>353395</v>
      </c>
      <c r="T102" s="53">
        <v>0.05</v>
      </c>
      <c r="U102" s="54">
        <f>S102*T102</f>
        <v>17669.75</v>
      </c>
      <c r="V102" s="54">
        <f>S102-U102</f>
        <v>335725.25</v>
      </c>
      <c r="W102" s="51">
        <v>718</v>
      </c>
      <c r="X102" s="55">
        <f>V102+W102</f>
        <v>336443.25</v>
      </c>
      <c r="Y102" s="12">
        <f>YEAR(Table1[[#This Row],[Ship Date]])</f>
        <v>2019</v>
      </c>
    </row>
    <row r="103" spans="1:25" x14ac:dyDescent="0.25">
      <c r="A103" s="48" t="s">
        <v>951</v>
      </c>
      <c r="B103" s="49" t="s">
        <v>1921</v>
      </c>
      <c r="C103" s="49" t="s">
        <v>1862</v>
      </c>
      <c r="D103" s="49" t="s">
        <v>1882</v>
      </c>
      <c r="E103" s="50">
        <v>43664</v>
      </c>
      <c r="F103" s="49" t="s">
        <v>1882</v>
      </c>
      <c r="G103" s="49" t="s">
        <v>18</v>
      </c>
      <c r="H103" s="49" t="s">
        <v>1885</v>
      </c>
      <c r="I103" s="49" t="s">
        <v>51</v>
      </c>
      <c r="J103" s="49" t="s">
        <v>548</v>
      </c>
      <c r="K103" s="49" t="s">
        <v>28</v>
      </c>
      <c r="L103" s="49" t="s">
        <v>45</v>
      </c>
      <c r="M103" s="49" t="s">
        <v>69</v>
      </c>
      <c r="N103" s="50">
        <v>43666</v>
      </c>
      <c r="O103" s="51">
        <v>342</v>
      </c>
      <c r="P103" s="51">
        <v>834</v>
      </c>
      <c r="Q103" s="51">
        <f>P103-O103</f>
        <v>492</v>
      </c>
      <c r="R103" s="52">
        <v>15</v>
      </c>
      <c r="S103" s="51">
        <f>R103*P103</f>
        <v>12510</v>
      </c>
      <c r="T103" s="53">
        <v>0</v>
      </c>
      <c r="U103" s="54">
        <f>S103*T103</f>
        <v>0</v>
      </c>
      <c r="V103" s="54">
        <f>S103-U103</f>
        <v>12510</v>
      </c>
      <c r="W103" s="51">
        <v>264</v>
      </c>
      <c r="X103" s="55">
        <f>V103+W103</f>
        <v>12774</v>
      </c>
      <c r="Y103" s="12">
        <f>YEAR(Table1[[#This Row],[Ship Date]])</f>
        <v>2019</v>
      </c>
    </row>
    <row r="104" spans="1:25" x14ac:dyDescent="0.25">
      <c r="A104" s="48" t="s">
        <v>952</v>
      </c>
      <c r="B104" s="49" t="s">
        <v>624</v>
      </c>
      <c r="C104" s="49" t="s">
        <v>54</v>
      </c>
      <c r="D104" s="49" t="s">
        <v>1882</v>
      </c>
      <c r="E104" s="50">
        <v>43666</v>
      </c>
      <c r="F104" s="49" t="s">
        <v>1882</v>
      </c>
      <c r="G104" s="49" t="s">
        <v>34</v>
      </c>
      <c r="H104" s="49" t="s">
        <v>1886</v>
      </c>
      <c r="I104" s="49" t="s">
        <v>51</v>
      </c>
      <c r="J104" s="49" t="s">
        <v>250</v>
      </c>
      <c r="K104" s="49" t="s">
        <v>28</v>
      </c>
      <c r="L104" s="49" t="s">
        <v>22</v>
      </c>
      <c r="M104" s="49" t="s">
        <v>69</v>
      </c>
      <c r="N104" s="50">
        <v>43668</v>
      </c>
      <c r="O104" s="51">
        <v>533</v>
      </c>
      <c r="P104" s="51">
        <v>860</v>
      </c>
      <c r="Q104" s="51">
        <f>P104-O104</f>
        <v>327</v>
      </c>
      <c r="R104" s="52">
        <v>23</v>
      </c>
      <c r="S104" s="51">
        <f>R104*P104</f>
        <v>19780</v>
      </c>
      <c r="T104" s="53">
        <v>0.02</v>
      </c>
      <c r="U104" s="54">
        <f>S104*T104</f>
        <v>395.6</v>
      </c>
      <c r="V104" s="54">
        <f>S104-U104</f>
        <v>19384.400000000001</v>
      </c>
      <c r="W104" s="51">
        <v>619</v>
      </c>
      <c r="X104" s="55">
        <f>V104+W104</f>
        <v>20003.400000000001</v>
      </c>
      <c r="Y104" s="12">
        <f>YEAR(Table1[[#This Row],[Ship Date]])</f>
        <v>2019</v>
      </c>
    </row>
    <row r="105" spans="1:25" x14ac:dyDescent="0.25">
      <c r="A105" s="48" t="s">
        <v>953</v>
      </c>
      <c r="B105" s="49" t="s">
        <v>746</v>
      </c>
      <c r="C105" s="49" t="s">
        <v>31</v>
      </c>
      <c r="D105" s="49" t="s">
        <v>1834</v>
      </c>
      <c r="E105" s="50">
        <v>43667</v>
      </c>
      <c r="F105" s="49" t="s">
        <v>1899</v>
      </c>
      <c r="G105" s="49" t="s">
        <v>39</v>
      </c>
      <c r="H105" s="49" t="s">
        <v>1898</v>
      </c>
      <c r="I105" s="49" t="s">
        <v>35</v>
      </c>
      <c r="J105" s="49" t="s">
        <v>145</v>
      </c>
      <c r="K105" s="49" t="s">
        <v>21</v>
      </c>
      <c r="L105" s="49" t="s">
        <v>48</v>
      </c>
      <c r="M105" s="49" t="s">
        <v>49</v>
      </c>
      <c r="N105" s="50">
        <v>43669</v>
      </c>
      <c r="O105" s="51">
        <v>27899</v>
      </c>
      <c r="P105" s="51">
        <v>44999</v>
      </c>
      <c r="Q105" s="51">
        <f>P105-O105</f>
        <v>17100</v>
      </c>
      <c r="R105" s="52">
        <v>12</v>
      </c>
      <c r="S105" s="51">
        <f>R105*P105</f>
        <v>539988</v>
      </c>
      <c r="T105" s="53">
        <v>0.06</v>
      </c>
      <c r="U105" s="54">
        <f>S105*T105</f>
        <v>32399.279999999999</v>
      </c>
      <c r="V105" s="54">
        <f>S105-U105</f>
        <v>507588.72</v>
      </c>
      <c r="W105" s="51">
        <v>4900</v>
      </c>
      <c r="X105" s="55">
        <f>V105+W105</f>
        <v>512488.72</v>
      </c>
      <c r="Y105" s="12">
        <f>YEAR(Table1[[#This Row],[Ship Date]])</f>
        <v>2019</v>
      </c>
    </row>
    <row r="106" spans="1:25" x14ac:dyDescent="0.25">
      <c r="A106" s="48" t="s">
        <v>954</v>
      </c>
      <c r="B106" s="49" t="s">
        <v>46</v>
      </c>
      <c r="C106" s="49" t="s">
        <v>1916</v>
      </c>
      <c r="D106" s="49" t="s">
        <v>1834</v>
      </c>
      <c r="E106" s="50">
        <v>43668</v>
      </c>
      <c r="F106" s="49" t="s">
        <v>1899</v>
      </c>
      <c r="G106" s="49" t="s">
        <v>39</v>
      </c>
      <c r="H106" s="49" t="s">
        <v>1888</v>
      </c>
      <c r="I106" s="49" t="s">
        <v>35</v>
      </c>
      <c r="J106" s="49" t="s">
        <v>343</v>
      </c>
      <c r="K106" s="49" t="s">
        <v>28</v>
      </c>
      <c r="L106" s="49" t="s">
        <v>22</v>
      </c>
      <c r="M106" s="49" t="s">
        <v>69</v>
      </c>
      <c r="N106" s="50">
        <v>43669</v>
      </c>
      <c r="O106" s="51">
        <v>133</v>
      </c>
      <c r="P106" s="51">
        <v>208</v>
      </c>
      <c r="Q106" s="51">
        <f>P106-O106</f>
        <v>75</v>
      </c>
      <c r="R106" s="52">
        <v>11</v>
      </c>
      <c r="S106" s="51">
        <f>R106*P106</f>
        <v>2288</v>
      </c>
      <c r="T106" s="53">
        <v>0.01</v>
      </c>
      <c r="U106" s="54">
        <f>S106*T106</f>
        <v>22.88</v>
      </c>
      <c r="V106" s="54">
        <f>S106-U106</f>
        <v>2265.12</v>
      </c>
      <c r="W106" s="51">
        <v>149</v>
      </c>
      <c r="X106" s="55">
        <f>V106+W106</f>
        <v>2414.12</v>
      </c>
      <c r="Y106" s="12">
        <f>YEAR(Table1[[#This Row],[Ship Date]])</f>
        <v>2019</v>
      </c>
    </row>
    <row r="107" spans="1:25" x14ac:dyDescent="0.25">
      <c r="A107" s="48" t="s">
        <v>955</v>
      </c>
      <c r="B107" s="49" t="s">
        <v>1915</v>
      </c>
      <c r="C107" s="49" t="s">
        <v>1839</v>
      </c>
      <c r="D107" s="49" t="s">
        <v>1834</v>
      </c>
      <c r="E107" s="50">
        <v>43668</v>
      </c>
      <c r="F107" s="49" t="s">
        <v>1899</v>
      </c>
      <c r="G107" s="49" t="s">
        <v>39</v>
      </c>
      <c r="H107" s="49" t="s">
        <v>1890</v>
      </c>
      <c r="I107" s="49" t="s">
        <v>19</v>
      </c>
      <c r="J107" s="49" t="s">
        <v>326</v>
      </c>
      <c r="K107" s="49" t="s">
        <v>21</v>
      </c>
      <c r="L107" s="49" t="s">
        <v>22</v>
      </c>
      <c r="M107" s="49" t="s">
        <v>23</v>
      </c>
      <c r="N107" s="50">
        <v>43672</v>
      </c>
      <c r="O107" s="51">
        <v>651</v>
      </c>
      <c r="P107" s="51">
        <v>3098</v>
      </c>
      <c r="Q107" s="51">
        <f>P107-O107</f>
        <v>2447</v>
      </c>
      <c r="R107" s="52">
        <v>29</v>
      </c>
      <c r="S107" s="51">
        <f>R107*P107</f>
        <v>89842</v>
      </c>
      <c r="T107" s="53">
        <v>0.03</v>
      </c>
      <c r="U107" s="54">
        <f>S107*T107</f>
        <v>2695.2599999999998</v>
      </c>
      <c r="V107" s="54">
        <f>S107-U107</f>
        <v>87146.74</v>
      </c>
      <c r="W107" s="51">
        <v>650</v>
      </c>
      <c r="X107" s="55">
        <f>V107+W107</f>
        <v>87796.74</v>
      </c>
      <c r="Y107" s="12">
        <f>YEAR(Table1[[#This Row],[Ship Date]])</f>
        <v>2019</v>
      </c>
    </row>
    <row r="108" spans="1:25" x14ac:dyDescent="0.25">
      <c r="A108" s="48" t="s">
        <v>956</v>
      </c>
      <c r="B108" s="49" t="s">
        <v>213</v>
      </c>
      <c r="C108" s="49" t="s">
        <v>178</v>
      </c>
      <c r="D108" s="49" t="s">
        <v>1882</v>
      </c>
      <c r="E108" s="50">
        <v>43669</v>
      </c>
      <c r="F108" s="49" t="s">
        <v>1882</v>
      </c>
      <c r="G108" s="49" t="s">
        <v>39</v>
      </c>
      <c r="H108" s="49" t="s">
        <v>1885</v>
      </c>
      <c r="I108" s="49" t="s">
        <v>40</v>
      </c>
      <c r="J108" s="49" t="s">
        <v>396</v>
      </c>
      <c r="K108" s="49" t="s">
        <v>28</v>
      </c>
      <c r="L108" s="49" t="s">
        <v>29</v>
      </c>
      <c r="M108" s="49" t="s">
        <v>23</v>
      </c>
      <c r="N108" s="50">
        <v>43671</v>
      </c>
      <c r="O108" s="51">
        <v>298</v>
      </c>
      <c r="P108" s="51">
        <v>584</v>
      </c>
      <c r="Q108" s="51">
        <f>P108-O108</f>
        <v>286</v>
      </c>
      <c r="R108" s="52">
        <v>11</v>
      </c>
      <c r="S108" s="51">
        <f>R108*P108</f>
        <v>6424</v>
      </c>
      <c r="T108" s="53">
        <v>0.01</v>
      </c>
      <c r="U108" s="54">
        <f>S108*T108</f>
        <v>64.239999999999995</v>
      </c>
      <c r="V108" s="54">
        <f>S108-U108</f>
        <v>6359.76</v>
      </c>
      <c r="W108" s="51">
        <v>83</v>
      </c>
      <c r="X108" s="55">
        <f>V108+W108</f>
        <v>6442.76</v>
      </c>
      <c r="Y108" s="12">
        <f>YEAR(Table1[[#This Row],[Ship Date]])</f>
        <v>2019</v>
      </c>
    </row>
    <row r="109" spans="1:25" x14ac:dyDescent="0.25">
      <c r="A109" s="48" t="s">
        <v>957</v>
      </c>
      <c r="B109" s="49" t="s">
        <v>428</v>
      </c>
      <c r="C109" s="49" t="s">
        <v>153</v>
      </c>
      <c r="D109" s="49" t="s">
        <v>1834</v>
      </c>
      <c r="E109" s="50">
        <v>43670</v>
      </c>
      <c r="F109" s="49" t="s">
        <v>1899</v>
      </c>
      <c r="G109" s="49" t="s">
        <v>18</v>
      </c>
      <c r="H109" s="49" t="s">
        <v>1892</v>
      </c>
      <c r="I109" s="49" t="s">
        <v>51</v>
      </c>
      <c r="J109" s="49" t="s">
        <v>197</v>
      </c>
      <c r="K109" s="49" t="s">
        <v>28</v>
      </c>
      <c r="L109" s="49" t="s">
        <v>22</v>
      </c>
      <c r="M109" s="49" t="s">
        <v>23</v>
      </c>
      <c r="N109" s="50">
        <v>43672</v>
      </c>
      <c r="O109" s="51">
        <v>365</v>
      </c>
      <c r="P109" s="51">
        <v>598</v>
      </c>
      <c r="Q109" s="51">
        <f>P109-O109</f>
        <v>233</v>
      </c>
      <c r="R109" s="52">
        <v>14</v>
      </c>
      <c r="S109" s="51">
        <f>R109*P109</f>
        <v>8372</v>
      </c>
      <c r="T109" s="53">
        <v>0.09</v>
      </c>
      <c r="U109" s="54">
        <f>S109*T109</f>
        <v>753.48</v>
      </c>
      <c r="V109" s="54">
        <f>S109-U109</f>
        <v>7618.52</v>
      </c>
      <c r="W109" s="51">
        <v>149</v>
      </c>
      <c r="X109" s="55">
        <f>V109+W109</f>
        <v>7767.52</v>
      </c>
      <c r="Y109" s="12">
        <f>YEAR(Table1[[#This Row],[Ship Date]])</f>
        <v>2019</v>
      </c>
    </row>
    <row r="110" spans="1:25" x14ac:dyDescent="0.25">
      <c r="A110" s="48" t="s">
        <v>958</v>
      </c>
      <c r="B110" s="49" t="s">
        <v>335</v>
      </c>
      <c r="C110" s="49" t="s">
        <v>1801</v>
      </c>
      <c r="D110" s="49" t="s">
        <v>1856</v>
      </c>
      <c r="E110" s="50">
        <v>43672</v>
      </c>
      <c r="F110" s="49" t="s">
        <v>1856</v>
      </c>
      <c r="G110" s="49" t="s">
        <v>25</v>
      </c>
      <c r="H110" s="49" t="s">
        <v>1889</v>
      </c>
      <c r="I110" s="49" t="s">
        <v>19</v>
      </c>
      <c r="J110" s="49" t="s">
        <v>202</v>
      </c>
      <c r="K110" s="49" t="s">
        <v>28</v>
      </c>
      <c r="L110" s="49" t="s">
        <v>22</v>
      </c>
      <c r="M110" s="49" t="s">
        <v>23</v>
      </c>
      <c r="N110" s="50">
        <v>43677</v>
      </c>
      <c r="O110" s="51">
        <v>446</v>
      </c>
      <c r="P110" s="51">
        <v>1089</v>
      </c>
      <c r="Q110" s="51">
        <f>P110-O110</f>
        <v>643</v>
      </c>
      <c r="R110" s="52">
        <v>37</v>
      </c>
      <c r="S110" s="51">
        <f>R110*P110</f>
        <v>40293</v>
      </c>
      <c r="T110" s="53">
        <v>0.06</v>
      </c>
      <c r="U110" s="54">
        <f>S110*T110</f>
        <v>2417.58</v>
      </c>
      <c r="V110" s="54">
        <f>S110-U110</f>
        <v>37875.42</v>
      </c>
      <c r="W110" s="51">
        <v>450</v>
      </c>
      <c r="X110" s="55">
        <f>V110+W110</f>
        <v>38325.42</v>
      </c>
      <c r="Y110" s="12">
        <f>YEAR(Table1[[#This Row],[Ship Date]])</f>
        <v>2019</v>
      </c>
    </row>
    <row r="111" spans="1:25" x14ac:dyDescent="0.25">
      <c r="A111" s="48" t="s">
        <v>959</v>
      </c>
      <c r="B111" s="49" t="s">
        <v>745</v>
      </c>
      <c r="C111" s="49" t="s">
        <v>54</v>
      </c>
      <c r="D111" s="49" t="s">
        <v>1882</v>
      </c>
      <c r="E111" s="50">
        <v>43672</v>
      </c>
      <c r="F111" s="49" t="s">
        <v>1882</v>
      </c>
      <c r="G111" s="49" t="s">
        <v>39</v>
      </c>
      <c r="H111" s="49" t="s">
        <v>1886</v>
      </c>
      <c r="I111" s="49" t="s">
        <v>19</v>
      </c>
      <c r="J111" s="49" t="s">
        <v>326</v>
      </c>
      <c r="K111" s="49" t="s">
        <v>21</v>
      </c>
      <c r="L111" s="49" t="s">
        <v>22</v>
      </c>
      <c r="M111" s="49" t="s">
        <v>23</v>
      </c>
      <c r="N111" s="50">
        <v>43674</v>
      </c>
      <c r="O111" s="51">
        <v>651</v>
      </c>
      <c r="P111" s="51">
        <v>3098</v>
      </c>
      <c r="Q111" s="51">
        <f>P111-O111</f>
        <v>2447</v>
      </c>
      <c r="R111" s="52">
        <v>8</v>
      </c>
      <c r="S111" s="51">
        <f>R111*P111</f>
        <v>24784</v>
      </c>
      <c r="T111" s="53">
        <v>0.01</v>
      </c>
      <c r="U111" s="54">
        <f>S111*T111</f>
        <v>247.84</v>
      </c>
      <c r="V111" s="54">
        <f>S111-U111</f>
        <v>24536.16</v>
      </c>
      <c r="W111" s="51">
        <v>650</v>
      </c>
      <c r="X111" s="55">
        <f>V111+W111</f>
        <v>25186.16</v>
      </c>
      <c r="Y111" s="12">
        <f>YEAR(Table1[[#This Row],[Ship Date]])</f>
        <v>2019</v>
      </c>
    </row>
    <row r="112" spans="1:25" x14ac:dyDescent="0.25">
      <c r="A112" s="48" t="s">
        <v>960</v>
      </c>
      <c r="B112" s="49" t="s">
        <v>622</v>
      </c>
      <c r="C112" s="49" t="s">
        <v>129</v>
      </c>
      <c r="D112" s="49" t="s">
        <v>1882</v>
      </c>
      <c r="E112" s="50">
        <v>43673</v>
      </c>
      <c r="F112" s="49" t="s">
        <v>1882</v>
      </c>
      <c r="G112" s="49" t="s">
        <v>34</v>
      </c>
      <c r="H112" s="49" t="s">
        <v>1885</v>
      </c>
      <c r="I112" s="49" t="s">
        <v>19</v>
      </c>
      <c r="J112" s="49" t="s">
        <v>89</v>
      </c>
      <c r="K112" s="49" t="s">
        <v>21</v>
      </c>
      <c r="L112" s="49" t="s">
        <v>22</v>
      </c>
      <c r="M112" s="49" t="s">
        <v>23</v>
      </c>
      <c r="N112" s="50">
        <v>43675</v>
      </c>
      <c r="O112" s="51">
        <v>3964</v>
      </c>
      <c r="P112" s="51">
        <v>15247.999999999998</v>
      </c>
      <c r="Q112" s="51">
        <f>P112-O112</f>
        <v>11283.999999999998</v>
      </c>
      <c r="R112" s="52">
        <v>31</v>
      </c>
      <c r="S112" s="51">
        <f>R112*P112</f>
        <v>472687.99999999994</v>
      </c>
      <c r="T112" s="53">
        <v>7.0000000000000007E-2</v>
      </c>
      <c r="U112" s="54">
        <f>S112*T112</f>
        <v>33088.159999999996</v>
      </c>
      <c r="V112" s="54">
        <f>S112-U112</f>
        <v>439599.83999999997</v>
      </c>
      <c r="W112" s="51">
        <v>650</v>
      </c>
      <c r="X112" s="55">
        <f>V112+W112</f>
        <v>440249.83999999997</v>
      </c>
      <c r="Y112" s="12">
        <f>YEAR(Table1[[#This Row],[Ship Date]])</f>
        <v>2019</v>
      </c>
    </row>
    <row r="113" spans="1:25" x14ac:dyDescent="0.25">
      <c r="A113" s="48" t="s">
        <v>961</v>
      </c>
      <c r="B113" s="49" t="s">
        <v>332</v>
      </c>
      <c r="C113" s="49" t="s">
        <v>1809</v>
      </c>
      <c r="D113" s="49" t="s">
        <v>1856</v>
      </c>
      <c r="E113" s="50">
        <v>43674</v>
      </c>
      <c r="F113" s="49" t="s">
        <v>1856</v>
      </c>
      <c r="G113" s="49" t="s">
        <v>39</v>
      </c>
      <c r="H113" s="49" t="s">
        <v>1892</v>
      </c>
      <c r="I113" s="49" t="s">
        <v>40</v>
      </c>
      <c r="J113" s="49" t="s">
        <v>349</v>
      </c>
      <c r="K113" s="49" t="s">
        <v>28</v>
      </c>
      <c r="L113" s="49" t="s">
        <v>29</v>
      </c>
      <c r="M113" s="49" t="s">
        <v>23</v>
      </c>
      <c r="N113" s="50">
        <v>43676</v>
      </c>
      <c r="O113" s="51">
        <v>195</v>
      </c>
      <c r="P113" s="51">
        <v>398</v>
      </c>
      <c r="Q113" s="51">
        <f>P113-O113</f>
        <v>203</v>
      </c>
      <c r="R113" s="52">
        <v>30</v>
      </c>
      <c r="S113" s="51">
        <f>R113*P113</f>
        <v>11940</v>
      </c>
      <c r="T113" s="53">
        <v>0.1</v>
      </c>
      <c r="U113" s="54">
        <f>S113*T113</f>
        <v>1194</v>
      </c>
      <c r="V113" s="54">
        <f>S113-U113</f>
        <v>10746</v>
      </c>
      <c r="W113" s="51">
        <v>83</v>
      </c>
      <c r="X113" s="55">
        <f>V113+W113</f>
        <v>10829</v>
      </c>
      <c r="Y113" s="12">
        <f>YEAR(Table1[[#This Row],[Ship Date]])</f>
        <v>2019</v>
      </c>
    </row>
    <row r="114" spans="1:25" x14ac:dyDescent="0.25">
      <c r="A114" s="48" t="s">
        <v>962</v>
      </c>
      <c r="B114" s="49" t="s">
        <v>714</v>
      </c>
      <c r="C114" s="49" t="s">
        <v>340</v>
      </c>
      <c r="D114" s="49" t="s">
        <v>1882</v>
      </c>
      <c r="E114" s="50">
        <v>43675</v>
      </c>
      <c r="F114" s="49" t="s">
        <v>1882</v>
      </c>
      <c r="G114" s="49" t="s">
        <v>34</v>
      </c>
      <c r="H114" s="49" t="s">
        <v>1886</v>
      </c>
      <c r="I114" s="49" t="s">
        <v>40</v>
      </c>
      <c r="J114" s="49" t="s">
        <v>141</v>
      </c>
      <c r="K114" s="49" t="s">
        <v>28</v>
      </c>
      <c r="L114" s="49" t="s">
        <v>22</v>
      </c>
      <c r="M114" s="49" t="s">
        <v>23</v>
      </c>
      <c r="N114" s="50">
        <v>43676</v>
      </c>
      <c r="O114" s="51">
        <v>194</v>
      </c>
      <c r="P114" s="51">
        <v>308</v>
      </c>
      <c r="Q114" s="51">
        <f>P114-O114</f>
        <v>114</v>
      </c>
      <c r="R114" s="52">
        <v>38</v>
      </c>
      <c r="S114" s="51">
        <f>R114*P114</f>
        <v>11704</v>
      </c>
      <c r="T114" s="53">
        <v>0.04</v>
      </c>
      <c r="U114" s="54">
        <f>S114*T114</f>
        <v>468.16</v>
      </c>
      <c r="V114" s="54">
        <f>S114-U114</f>
        <v>11235.84</v>
      </c>
      <c r="W114" s="51">
        <v>99</v>
      </c>
      <c r="X114" s="55">
        <f>V114+W114</f>
        <v>11334.84</v>
      </c>
      <c r="Y114" s="12">
        <f>YEAR(Table1[[#This Row],[Ship Date]])</f>
        <v>2019</v>
      </c>
    </row>
    <row r="115" spans="1:25" x14ac:dyDescent="0.25">
      <c r="A115" s="48" t="s">
        <v>963</v>
      </c>
      <c r="B115" s="49" t="s">
        <v>595</v>
      </c>
      <c r="C115" s="49" t="s">
        <v>596</v>
      </c>
      <c r="D115" s="49" t="s">
        <v>1834</v>
      </c>
      <c r="E115" s="50">
        <v>43676</v>
      </c>
      <c r="F115" s="49" t="s">
        <v>1899</v>
      </c>
      <c r="G115" s="49" t="s">
        <v>39</v>
      </c>
      <c r="H115" s="49" t="s">
        <v>1888</v>
      </c>
      <c r="I115" s="49" t="s">
        <v>40</v>
      </c>
      <c r="J115" s="49" t="s">
        <v>709</v>
      </c>
      <c r="K115" s="49" t="s">
        <v>21</v>
      </c>
      <c r="L115" s="49" t="s">
        <v>48</v>
      </c>
      <c r="M115" s="49" t="s">
        <v>49</v>
      </c>
      <c r="N115" s="50">
        <v>43677</v>
      </c>
      <c r="O115" s="51">
        <v>7679.0000000000009</v>
      </c>
      <c r="P115" s="51">
        <v>11999</v>
      </c>
      <c r="Q115" s="51">
        <f>P115-O115</f>
        <v>4319.9999999999991</v>
      </c>
      <c r="R115" s="52">
        <v>24</v>
      </c>
      <c r="S115" s="51">
        <f>R115*P115</f>
        <v>287976</v>
      </c>
      <c r="T115" s="53">
        <v>0.02</v>
      </c>
      <c r="U115" s="54">
        <f>S115*T115</f>
        <v>5759.52</v>
      </c>
      <c r="V115" s="54">
        <f>S115-U115</f>
        <v>282216.48</v>
      </c>
      <c r="W115" s="51">
        <v>1400</v>
      </c>
      <c r="X115" s="55">
        <f>V115+W115</f>
        <v>283616.48</v>
      </c>
      <c r="Y115" s="12">
        <f>YEAR(Table1[[#This Row],[Ship Date]])</f>
        <v>2019</v>
      </c>
    </row>
    <row r="116" spans="1:25" x14ac:dyDescent="0.25">
      <c r="A116" s="48" t="s">
        <v>781</v>
      </c>
      <c r="B116" s="49" t="s">
        <v>683</v>
      </c>
      <c r="C116" s="49" t="s">
        <v>1863</v>
      </c>
      <c r="D116" s="49" t="s">
        <v>1834</v>
      </c>
      <c r="E116" s="50">
        <v>43677</v>
      </c>
      <c r="F116" s="49" t="s">
        <v>1899</v>
      </c>
      <c r="G116" s="49" t="s">
        <v>25</v>
      </c>
      <c r="H116" s="49" t="s">
        <v>1897</v>
      </c>
      <c r="I116" s="49" t="s">
        <v>26</v>
      </c>
      <c r="J116" s="49" t="s">
        <v>136</v>
      </c>
      <c r="K116" s="49" t="s">
        <v>28</v>
      </c>
      <c r="L116" s="49" t="s">
        <v>22</v>
      </c>
      <c r="M116" s="49" t="s">
        <v>23</v>
      </c>
      <c r="N116" s="50">
        <v>43678</v>
      </c>
      <c r="O116" s="51">
        <v>184</v>
      </c>
      <c r="P116" s="51">
        <v>288</v>
      </c>
      <c r="Q116" s="51">
        <f>P116-O116</f>
        <v>104</v>
      </c>
      <c r="R116" s="52">
        <v>11</v>
      </c>
      <c r="S116" s="51">
        <f>R116*P116</f>
        <v>3168</v>
      </c>
      <c r="T116" s="53">
        <v>0.09</v>
      </c>
      <c r="U116" s="54">
        <f>S116*T116</f>
        <v>285.12</v>
      </c>
      <c r="V116" s="54">
        <f>S116-U116</f>
        <v>2882.88</v>
      </c>
      <c r="W116" s="51">
        <v>149</v>
      </c>
      <c r="X116" s="55">
        <f>V116+W116</f>
        <v>3031.88</v>
      </c>
      <c r="Y116" s="12">
        <f>YEAR(Table1[[#This Row],[Ship Date]])</f>
        <v>2019</v>
      </c>
    </row>
    <row r="117" spans="1:25" x14ac:dyDescent="0.25">
      <c r="A117" s="48" t="s">
        <v>782</v>
      </c>
      <c r="B117" s="49" t="s">
        <v>683</v>
      </c>
      <c r="C117" s="49" t="s">
        <v>1864</v>
      </c>
      <c r="D117" s="49" t="s">
        <v>1834</v>
      </c>
      <c r="E117" s="50">
        <v>43677</v>
      </c>
      <c r="F117" s="49" t="s">
        <v>1899</v>
      </c>
      <c r="G117" s="49" t="s">
        <v>25</v>
      </c>
      <c r="H117" s="49" t="s">
        <v>1897</v>
      </c>
      <c r="I117" s="49" t="s">
        <v>26</v>
      </c>
      <c r="J117" s="49" t="s">
        <v>20</v>
      </c>
      <c r="K117" s="49" t="s">
        <v>21</v>
      </c>
      <c r="L117" s="49" t="s">
        <v>22</v>
      </c>
      <c r="M117" s="49" t="s">
        <v>23</v>
      </c>
      <c r="N117" s="50">
        <v>43679</v>
      </c>
      <c r="O117" s="51">
        <v>639</v>
      </c>
      <c r="P117" s="51">
        <v>1998</v>
      </c>
      <c r="Q117" s="51">
        <f>P117-O117</f>
        <v>1359</v>
      </c>
      <c r="R117" s="52">
        <v>43</v>
      </c>
      <c r="S117" s="51">
        <f>R117*P117</f>
        <v>85914</v>
      </c>
      <c r="T117" s="53">
        <v>0.1</v>
      </c>
      <c r="U117" s="54">
        <f>S117*T117</f>
        <v>8591.4</v>
      </c>
      <c r="V117" s="54">
        <f>S117-U117</f>
        <v>77322.600000000006</v>
      </c>
      <c r="W117" s="51">
        <v>400</v>
      </c>
      <c r="X117" s="55">
        <f>V117+W117</f>
        <v>77722.600000000006</v>
      </c>
      <c r="Y117" s="12">
        <f>YEAR(Table1[[#This Row],[Ship Date]])</f>
        <v>2019</v>
      </c>
    </row>
    <row r="118" spans="1:25" x14ac:dyDescent="0.25">
      <c r="A118" s="48" t="s">
        <v>964</v>
      </c>
      <c r="B118" s="49" t="s">
        <v>720</v>
      </c>
      <c r="C118" s="49" t="s">
        <v>1840</v>
      </c>
      <c r="D118" s="49" t="s">
        <v>1834</v>
      </c>
      <c r="E118" s="50">
        <v>43679</v>
      </c>
      <c r="F118" s="49" t="s">
        <v>1899</v>
      </c>
      <c r="G118" s="49" t="s">
        <v>39</v>
      </c>
      <c r="H118" s="49" t="s">
        <v>1893</v>
      </c>
      <c r="I118" s="49" t="s">
        <v>40</v>
      </c>
      <c r="J118" s="49" t="s">
        <v>96</v>
      </c>
      <c r="K118" s="49" t="s">
        <v>28</v>
      </c>
      <c r="L118" s="49" t="s">
        <v>29</v>
      </c>
      <c r="M118" s="49" t="s">
        <v>69</v>
      </c>
      <c r="N118" s="50">
        <v>43681</v>
      </c>
      <c r="O118" s="51">
        <v>153</v>
      </c>
      <c r="P118" s="51">
        <v>278</v>
      </c>
      <c r="Q118" s="51">
        <f>P118-O118</f>
        <v>125</v>
      </c>
      <c r="R118" s="52">
        <v>40</v>
      </c>
      <c r="S118" s="51">
        <f>R118*P118</f>
        <v>11120</v>
      </c>
      <c r="T118" s="53">
        <v>0.03</v>
      </c>
      <c r="U118" s="54">
        <f>S118*T118</f>
        <v>333.59999999999997</v>
      </c>
      <c r="V118" s="54">
        <f>S118-U118</f>
        <v>10786.4</v>
      </c>
      <c r="W118" s="51">
        <v>134</v>
      </c>
      <c r="X118" s="55">
        <f>V118+W118</f>
        <v>10920.4</v>
      </c>
      <c r="Y118" s="12">
        <f>YEAR(Table1[[#This Row],[Ship Date]])</f>
        <v>2019</v>
      </c>
    </row>
    <row r="119" spans="1:25" x14ac:dyDescent="0.25">
      <c r="A119" s="48" t="s">
        <v>965</v>
      </c>
      <c r="B119" s="49" t="s">
        <v>744</v>
      </c>
      <c r="C119" s="49" t="s">
        <v>209</v>
      </c>
      <c r="D119" s="49" t="s">
        <v>1882</v>
      </c>
      <c r="E119" s="50">
        <v>43683</v>
      </c>
      <c r="F119" s="49" t="s">
        <v>1882</v>
      </c>
      <c r="G119" s="49" t="s">
        <v>18</v>
      </c>
      <c r="H119" s="49" t="s">
        <v>1885</v>
      </c>
      <c r="I119" s="49" t="s">
        <v>51</v>
      </c>
      <c r="J119" s="49" t="s">
        <v>79</v>
      </c>
      <c r="K119" s="49" t="s">
        <v>28</v>
      </c>
      <c r="L119" s="49" t="s">
        <v>22</v>
      </c>
      <c r="M119" s="49" t="s">
        <v>23</v>
      </c>
      <c r="N119" s="50">
        <v>43685</v>
      </c>
      <c r="O119" s="51">
        <v>225.99999999999997</v>
      </c>
      <c r="P119" s="51">
        <v>358</v>
      </c>
      <c r="Q119" s="51">
        <f>P119-O119</f>
        <v>132.00000000000003</v>
      </c>
      <c r="R119" s="52">
        <v>46</v>
      </c>
      <c r="S119" s="51">
        <f>R119*P119</f>
        <v>16468</v>
      </c>
      <c r="T119" s="53">
        <v>0.06</v>
      </c>
      <c r="U119" s="54">
        <f>S119*T119</f>
        <v>988.07999999999993</v>
      </c>
      <c r="V119" s="54">
        <f>S119-U119</f>
        <v>15479.92</v>
      </c>
      <c r="W119" s="51">
        <v>547</v>
      </c>
      <c r="X119" s="55">
        <f>V119+W119</f>
        <v>16026.92</v>
      </c>
      <c r="Y119" s="12">
        <f>YEAR(Table1[[#This Row],[Ship Date]])</f>
        <v>2019</v>
      </c>
    </row>
    <row r="120" spans="1:25" x14ac:dyDescent="0.25">
      <c r="A120" s="48" t="s">
        <v>966</v>
      </c>
      <c r="B120" s="49" t="s">
        <v>743</v>
      </c>
      <c r="C120" s="49" t="s">
        <v>71</v>
      </c>
      <c r="D120" s="49" t="s">
        <v>1882</v>
      </c>
      <c r="E120" s="50">
        <v>43684</v>
      </c>
      <c r="F120" s="49" t="s">
        <v>1882</v>
      </c>
      <c r="G120" s="49" t="s">
        <v>18</v>
      </c>
      <c r="H120" s="49" t="s">
        <v>1885</v>
      </c>
      <c r="I120" s="49" t="s">
        <v>35</v>
      </c>
      <c r="J120" s="49" t="s">
        <v>44</v>
      </c>
      <c r="K120" s="49" t="s">
        <v>28</v>
      </c>
      <c r="L120" s="49" t="s">
        <v>45</v>
      </c>
      <c r="M120" s="49" t="s">
        <v>23</v>
      </c>
      <c r="N120" s="50">
        <v>43686</v>
      </c>
      <c r="O120" s="51">
        <v>146</v>
      </c>
      <c r="P120" s="51">
        <v>357</v>
      </c>
      <c r="Q120" s="51">
        <f>P120-O120</f>
        <v>211</v>
      </c>
      <c r="R120" s="52">
        <v>23</v>
      </c>
      <c r="S120" s="51">
        <f>R120*P120</f>
        <v>8211</v>
      </c>
      <c r="T120" s="53">
        <v>0.09</v>
      </c>
      <c r="U120" s="54">
        <f>S120*T120</f>
        <v>738.99</v>
      </c>
      <c r="V120" s="54">
        <f>S120-U120</f>
        <v>7472.01</v>
      </c>
      <c r="W120" s="51">
        <v>417</v>
      </c>
      <c r="X120" s="55">
        <f>V120+W120</f>
        <v>7889.01</v>
      </c>
      <c r="Y120" s="12">
        <f>YEAR(Table1[[#This Row],[Ship Date]])</f>
        <v>2019</v>
      </c>
    </row>
    <row r="121" spans="1:25" x14ac:dyDescent="0.25">
      <c r="A121" s="48" t="s">
        <v>967</v>
      </c>
      <c r="B121" s="49" t="s">
        <v>625</v>
      </c>
      <c r="C121" s="49" t="s">
        <v>314</v>
      </c>
      <c r="D121" s="49" t="s">
        <v>1834</v>
      </c>
      <c r="E121" s="50">
        <v>43685</v>
      </c>
      <c r="F121" s="49" t="s">
        <v>1899</v>
      </c>
      <c r="G121" s="49" t="s">
        <v>18</v>
      </c>
      <c r="H121" s="49" t="s">
        <v>1892</v>
      </c>
      <c r="I121" s="49" t="s">
        <v>40</v>
      </c>
      <c r="J121" s="49" t="s">
        <v>326</v>
      </c>
      <c r="K121" s="49" t="s">
        <v>21</v>
      </c>
      <c r="L121" s="49" t="s">
        <v>22</v>
      </c>
      <c r="M121" s="49" t="s">
        <v>69</v>
      </c>
      <c r="N121" s="50">
        <v>43686</v>
      </c>
      <c r="O121" s="51">
        <v>651</v>
      </c>
      <c r="P121" s="51">
        <v>3098</v>
      </c>
      <c r="Q121" s="51">
        <f>P121-O121</f>
        <v>2447</v>
      </c>
      <c r="R121" s="52">
        <v>44</v>
      </c>
      <c r="S121" s="51">
        <f>R121*P121</f>
        <v>136312</v>
      </c>
      <c r="T121" s="53">
        <v>0.02</v>
      </c>
      <c r="U121" s="54">
        <f>S121*T121</f>
        <v>2726.2400000000002</v>
      </c>
      <c r="V121" s="54">
        <f>S121-U121</f>
        <v>133585.76</v>
      </c>
      <c r="W121" s="51">
        <v>650</v>
      </c>
      <c r="X121" s="55">
        <f>V121+W121</f>
        <v>134235.76</v>
      </c>
      <c r="Y121" s="12">
        <f>YEAR(Table1[[#This Row],[Ship Date]])</f>
        <v>2019</v>
      </c>
    </row>
    <row r="122" spans="1:25" x14ac:dyDescent="0.25">
      <c r="A122" s="48" t="s">
        <v>968</v>
      </c>
      <c r="B122" s="49" t="s">
        <v>742</v>
      </c>
      <c r="C122" s="49" t="s">
        <v>78</v>
      </c>
      <c r="D122" s="49" t="s">
        <v>1834</v>
      </c>
      <c r="E122" s="50">
        <v>43686</v>
      </c>
      <c r="F122" s="49" t="s">
        <v>1899</v>
      </c>
      <c r="G122" s="49" t="s">
        <v>18</v>
      </c>
      <c r="H122" s="49" t="s">
        <v>1893</v>
      </c>
      <c r="I122" s="49" t="s">
        <v>40</v>
      </c>
      <c r="J122" s="49" t="s">
        <v>593</v>
      </c>
      <c r="K122" s="49" t="s">
        <v>28</v>
      </c>
      <c r="L122" s="49" t="s">
        <v>22</v>
      </c>
      <c r="M122" s="49" t="s">
        <v>23</v>
      </c>
      <c r="N122" s="50">
        <v>43687</v>
      </c>
      <c r="O122" s="51">
        <v>1838</v>
      </c>
      <c r="P122" s="51">
        <v>2917</v>
      </c>
      <c r="Q122" s="51">
        <f>P122-O122</f>
        <v>1079</v>
      </c>
      <c r="R122" s="52">
        <v>8</v>
      </c>
      <c r="S122" s="51">
        <f>R122*P122</f>
        <v>23336</v>
      </c>
      <c r="T122" s="53">
        <v>0.02</v>
      </c>
      <c r="U122" s="54">
        <f>S122*T122</f>
        <v>466.72</v>
      </c>
      <c r="V122" s="54">
        <f>S122-U122</f>
        <v>22869.279999999999</v>
      </c>
      <c r="W122" s="51">
        <v>627</v>
      </c>
      <c r="X122" s="55">
        <f>V122+W122</f>
        <v>23496.28</v>
      </c>
      <c r="Y122" s="12">
        <f>YEAR(Table1[[#This Row],[Ship Date]])</f>
        <v>2019</v>
      </c>
    </row>
    <row r="123" spans="1:25" x14ac:dyDescent="0.25">
      <c r="A123" s="48" t="s">
        <v>969</v>
      </c>
      <c r="B123" s="49" t="s">
        <v>157</v>
      </c>
      <c r="C123" s="49" t="s">
        <v>158</v>
      </c>
      <c r="D123" s="49" t="s">
        <v>1882</v>
      </c>
      <c r="E123" s="50">
        <v>43686</v>
      </c>
      <c r="F123" s="49" t="s">
        <v>1882</v>
      </c>
      <c r="G123" s="49" t="s">
        <v>34</v>
      </c>
      <c r="H123" s="49" t="s">
        <v>1885</v>
      </c>
      <c r="I123" s="49" t="s">
        <v>19</v>
      </c>
      <c r="J123" s="49" t="s">
        <v>145</v>
      </c>
      <c r="K123" s="49" t="s">
        <v>21</v>
      </c>
      <c r="L123" s="49" t="s">
        <v>215</v>
      </c>
      <c r="M123" s="49" t="s">
        <v>23</v>
      </c>
      <c r="N123" s="50">
        <v>43690</v>
      </c>
      <c r="O123" s="51">
        <v>21600</v>
      </c>
      <c r="P123" s="51">
        <v>44999</v>
      </c>
      <c r="Q123" s="51">
        <f>P123-O123</f>
        <v>23399</v>
      </c>
      <c r="R123" s="52">
        <v>40</v>
      </c>
      <c r="S123" s="51">
        <f>R123*P123</f>
        <v>1799960</v>
      </c>
      <c r="T123" s="53">
        <v>0.04</v>
      </c>
      <c r="U123" s="54">
        <f>S123*T123</f>
        <v>71998.400000000009</v>
      </c>
      <c r="V123" s="54">
        <f>S123-U123</f>
        <v>1727961.6</v>
      </c>
      <c r="W123" s="51">
        <v>2449</v>
      </c>
      <c r="X123" s="55">
        <f>V123+W123</f>
        <v>1730410.6</v>
      </c>
      <c r="Y123" s="12">
        <f>YEAR(Table1[[#This Row],[Ship Date]])</f>
        <v>2019</v>
      </c>
    </row>
    <row r="124" spans="1:25" x14ac:dyDescent="0.25">
      <c r="A124" s="48" t="s">
        <v>970</v>
      </c>
      <c r="B124" s="49" t="s">
        <v>642</v>
      </c>
      <c r="C124" s="49" t="s">
        <v>1844</v>
      </c>
      <c r="D124" s="49" t="s">
        <v>1834</v>
      </c>
      <c r="E124" s="50">
        <v>43686</v>
      </c>
      <c r="F124" s="49" t="s">
        <v>1899</v>
      </c>
      <c r="G124" s="49" t="s">
        <v>39</v>
      </c>
      <c r="H124" s="49" t="s">
        <v>1891</v>
      </c>
      <c r="I124" s="49" t="s">
        <v>19</v>
      </c>
      <c r="J124" s="49" t="s">
        <v>47</v>
      </c>
      <c r="K124" s="49" t="s">
        <v>21</v>
      </c>
      <c r="L124" s="49" t="s">
        <v>48</v>
      </c>
      <c r="M124" s="49" t="s">
        <v>49</v>
      </c>
      <c r="N124" s="50">
        <v>43693</v>
      </c>
      <c r="O124" s="51">
        <v>7500</v>
      </c>
      <c r="P124" s="51">
        <v>12097</v>
      </c>
      <c r="Q124" s="51">
        <f>P124-O124</f>
        <v>4597</v>
      </c>
      <c r="R124" s="52">
        <v>35</v>
      </c>
      <c r="S124" s="51">
        <f>R124*P124</f>
        <v>423395</v>
      </c>
      <c r="T124" s="53">
        <v>0.08</v>
      </c>
      <c r="U124" s="54">
        <f>S124*T124</f>
        <v>33871.599999999999</v>
      </c>
      <c r="V124" s="54">
        <f>S124-U124</f>
        <v>389523.4</v>
      </c>
      <c r="W124" s="51">
        <v>2630</v>
      </c>
      <c r="X124" s="55">
        <f>V124+W124</f>
        <v>392153.4</v>
      </c>
      <c r="Y124" s="12">
        <f>YEAR(Table1[[#This Row],[Ship Date]])</f>
        <v>2019</v>
      </c>
    </row>
    <row r="125" spans="1:25" x14ac:dyDescent="0.25">
      <c r="A125" s="48" t="s">
        <v>971</v>
      </c>
      <c r="B125" s="49" t="s">
        <v>1922</v>
      </c>
      <c r="C125" s="49" t="s">
        <v>340</v>
      </c>
      <c r="D125" s="49" t="s">
        <v>1882</v>
      </c>
      <c r="E125" s="50">
        <v>43687</v>
      </c>
      <c r="F125" s="49" t="s">
        <v>1882</v>
      </c>
      <c r="G125" s="49" t="s">
        <v>25</v>
      </c>
      <c r="H125" s="49" t="s">
        <v>1886</v>
      </c>
      <c r="I125" s="49" t="s">
        <v>35</v>
      </c>
      <c r="J125" s="49" t="s">
        <v>57</v>
      </c>
      <c r="K125" s="49" t="s">
        <v>28</v>
      </c>
      <c r="L125" s="49" t="s">
        <v>22</v>
      </c>
      <c r="M125" s="49" t="s">
        <v>23</v>
      </c>
      <c r="N125" s="50">
        <v>43689</v>
      </c>
      <c r="O125" s="51">
        <v>350</v>
      </c>
      <c r="P125" s="51">
        <v>574</v>
      </c>
      <c r="Q125" s="51">
        <f>P125-O125</f>
        <v>224</v>
      </c>
      <c r="R125" s="52">
        <v>50</v>
      </c>
      <c r="S125" s="51">
        <f>R125*P125</f>
        <v>28700</v>
      </c>
      <c r="T125" s="53">
        <v>0.1</v>
      </c>
      <c r="U125" s="54">
        <f>S125*T125</f>
        <v>2870</v>
      </c>
      <c r="V125" s="54">
        <f>S125-U125</f>
        <v>25830</v>
      </c>
      <c r="W125" s="51">
        <v>501</v>
      </c>
      <c r="X125" s="55">
        <f>V125+W125</f>
        <v>26331</v>
      </c>
      <c r="Y125" s="12">
        <f>YEAR(Table1[[#This Row],[Ship Date]])</f>
        <v>2019</v>
      </c>
    </row>
    <row r="126" spans="1:25" x14ac:dyDescent="0.25">
      <c r="A126" s="48" t="s">
        <v>972</v>
      </c>
      <c r="B126" s="49" t="s">
        <v>676</v>
      </c>
      <c r="C126" s="49" t="s">
        <v>129</v>
      </c>
      <c r="D126" s="49" t="s">
        <v>1882</v>
      </c>
      <c r="E126" s="50">
        <v>43688</v>
      </c>
      <c r="F126" s="49" t="s">
        <v>1882</v>
      </c>
      <c r="G126" s="49" t="s">
        <v>39</v>
      </c>
      <c r="H126" s="49" t="s">
        <v>1885</v>
      </c>
      <c r="I126" s="49" t="s">
        <v>19</v>
      </c>
      <c r="J126" s="49" t="s">
        <v>27</v>
      </c>
      <c r="K126" s="49" t="s">
        <v>28</v>
      </c>
      <c r="L126" s="49" t="s">
        <v>29</v>
      </c>
      <c r="M126" s="49" t="s">
        <v>23</v>
      </c>
      <c r="N126" s="50">
        <v>43690</v>
      </c>
      <c r="O126" s="51">
        <v>93</v>
      </c>
      <c r="P126" s="51">
        <v>148</v>
      </c>
      <c r="Q126" s="51">
        <f>P126-O126</f>
        <v>55</v>
      </c>
      <c r="R126" s="52">
        <v>19</v>
      </c>
      <c r="S126" s="51">
        <f>R126*P126</f>
        <v>2812</v>
      </c>
      <c r="T126" s="53">
        <v>0.09</v>
      </c>
      <c r="U126" s="54">
        <f>S126*T126</f>
        <v>253.07999999999998</v>
      </c>
      <c r="V126" s="54">
        <f>S126-U126</f>
        <v>2558.92</v>
      </c>
      <c r="W126" s="51">
        <v>70</v>
      </c>
      <c r="X126" s="55">
        <f>V126+W126</f>
        <v>2628.92</v>
      </c>
      <c r="Y126" s="12">
        <f>YEAR(Table1[[#This Row],[Ship Date]])</f>
        <v>2019</v>
      </c>
    </row>
    <row r="127" spans="1:25" x14ac:dyDescent="0.25">
      <c r="A127" s="48" t="s">
        <v>973</v>
      </c>
      <c r="B127" s="49" t="s">
        <v>741</v>
      </c>
      <c r="C127" s="49" t="s">
        <v>508</v>
      </c>
      <c r="D127" s="49" t="s">
        <v>1834</v>
      </c>
      <c r="E127" s="50">
        <v>43689</v>
      </c>
      <c r="F127" s="49" t="s">
        <v>1899</v>
      </c>
      <c r="G127" s="49" t="s">
        <v>34</v>
      </c>
      <c r="H127" s="49" t="s">
        <v>1891</v>
      </c>
      <c r="I127" s="49" t="s">
        <v>35</v>
      </c>
      <c r="J127" s="49" t="s">
        <v>1923</v>
      </c>
      <c r="K127" s="49" t="s">
        <v>28</v>
      </c>
      <c r="L127" s="49" t="s">
        <v>22</v>
      </c>
      <c r="M127" s="49" t="s">
        <v>69</v>
      </c>
      <c r="N127" s="50">
        <v>43691</v>
      </c>
      <c r="O127" s="51">
        <v>6773</v>
      </c>
      <c r="P127" s="51">
        <v>16520</v>
      </c>
      <c r="Q127" s="51">
        <f>P127-O127</f>
        <v>9747</v>
      </c>
      <c r="R127" s="52">
        <v>37</v>
      </c>
      <c r="S127" s="51">
        <f>R127*P127</f>
        <v>611240</v>
      </c>
      <c r="T127" s="53">
        <v>0.04</v>
      </c>
      <c r="U127" s="54">
        <f>S127*T127</f>
        <v>24449.600000000002</v>
      </c>
      <c r="V127" s="54">
        <f>S127-U127</f>
        <v>586790.40000000002</v>
      </c>
      <c r="W127" s="51">
        <v>1998.9999999999998</v>
      </c>
      <c r="X127" s="55">
        <f>V127+W127</f>
        <v>588789.4</v>
      </c>
      <c r="Y127" s="12">
        <f>YEAR(Table1[[#This Row],[Ship Date]])</f>
        <v>2019</v>
      </c>
    </row>
    <row r="128" spans="1:25" x14ac:dyDescent="0.25">
      <c r="A128" s="48" t="s">
        <v>974</v>
      </c>
      <c r="B128" s="49" t="s">
        <v>740</v>
      </c>
      <c r="C128" s="49" t="s">
        <v>1916</v>
      </c>
      <c r="D128" s="49" t="s">
        <v>1834</v>
      </c>
      <c r="E128" s="50">
        <v>43691</v>
      </c>
      <c r="F128" s="49" t="s">
        <v>1899</v>
      </c>
      <c r="G128" s="49" t="s">
        <v>39</v>
      </c>
      <c r="H128" s="49" t="s">
        <v>1888</v>
      </c>
      <c r="I128" s="49" t="s">
        <v>19</v>
      </c>
      <c r="J128" s="49" t="s">
        <v>345</v>
      </c>
      <c r="K128" s="49" t="s">
        <v>28</v>
      </c>
      <c r="L128" s="49" t="s">
        <v>22</v>
      </c>
      <c r="M128" s="49" t="s">
        <v>23</v>
      </c>
      <c r="N128" s="50">
        <v>43700</v>
      </c>
      <c r="O128" s="51">
        <v>218.00000000000003</v>
      </c>
      <c r="P128" s="51">
        <v>352</v>
      </c>
      <c r="Q128" s="51">
        <f>P128-O128</f>
        <v>133.99999999999997</v>
      </c>
      <c r="R128" s="52">
        <v>12</v>
      </c>
      <c r="S128" s="51">
        <f>R128*P128</f>
        <v>4224</v>
      </c>
      <c r="T128" s="53">
        <v>0.04</v>
      </c>
      <c r="U128" s="54">
        <f>S128*T128</f>
        <v>168.96</v>
      </c>
      <c r="V128" s="54">
        <f>S128-U128</f>
        <v>4055.04</v>
      </c>
      <c r="W128" s="51">
        <v>683</v>
      </c>
      <c r="X128" s="55">
        <f>V128+W128</f>
        <v>4738.04</v>
      </c>
      <c r="Y128" s="12">
        <f>YEAR(Table1[[#This Row],[Ship Date]])</f>
        <v>2019</v>
      </c>
    </row>
    <row r="129" spans="1:25" x14ac:dyDescent="0.25">
      <c r="A129" s="48" t="s">
        <v>975</v>
      </c>
      <c r="B129" s="49" t="s">
        <v>642</v>
      </c>
      <c r="C129" s="49" t="s">
        <v>1844</v>
      </c>
      <c r="D129" s="49" t="s">
        <v>1834</v>
      </c>
      <c r="E129" s="50">
        <v>43692</v>
      </c>
      <c r="F129" s="49" t="s">
        <v>1899</v>
      </c>
      <c r="G129" s="49" t="s">
        <v>39</v>
      </c>
      <c r="H129" s="49" t="s">
        <v>1891</v>
      </c>
      <c r="I129" s="49" t="s">
        <v>35</v>
      </c>
      <c r="J129" s="49" t="s">
        <v>317</v>
      </c>
      <c r="K129" s="49" t="s">
        <v>28</v>
      </c>
      <c r="L129" s="49" t="s">
        <v>29</v>
      </c>
      <c r="M129" s="49" t="s">
        <v>69</v>
      </c>
      <c r="N129" s="50">
        <v>43693</v>
      </c>
      <c r="O129" s="51">
        <v>131</v>
      </c>
      <c r="P129" s="51">
        <v>284</v>
      </c>
      <c r="Q129" s="51">
        <f>P129-O129</f>
        <v>153</v>
      </c>
      <c r="R129" s="52">
        <v>13</v>
      </c>
      <c r="S129" s="51">
        <f>R129*P129</f>
        <v>3692</v>
      </c>
      <c r="T129" s="53">
        <v>0.01</v>
      </c>
      <c r="U129" s="54">
        <f>S129*T129</f>
        <v>36.92</v>
      </c>
      <c r="V129" s="54">
        <f>S129-U129</f>
        <v>3655.08</v>
      </c>
      <c r="W129" s="51">
        <v>93</v>
      </c>
      <c r="X129" s="55">
        <f>V129+W129</f>
        <v>3748.08</v>
      </c>
      <c r="Y129" s="12">
        <f>YEAR(Table1[[#This Row],[Ship Date]])</f>
        <v>2019</v>
      </c>
    </row>
    <row r="130" spans="1:25" x14ac:dyDescent="0.25">
      <c r="A130" s="48" t="s">
        <v>976</v>
      </c>
      <c r="B130" s="49" t="s">
        <v>241</v>
      </c>
      <c r="C130" s="49" t="s">
        <v>1798</v>
      </c>
      <c r="D130" s="49" t="s">
        <v>1856</v>
      </c>
      <c r="E130" s="50">
        <v>43694</v>
      </c>
      <c r="F130" s="49" t="s">
        <v>1856</v>
      </c>
      <c r="G130" s="49" t="s">
        <v>39</v>
      </c>
      <c r="H130" s="49" t="s">
        <v>1892</v>
      </c>
      <c r="I130" s="49" t="s">
        <v>40</v>
      </c>
      <c r="J130" s="49" t="s">
        <v>114</v>
      </c>
      <c r="K130" s="49" t="s">
        <v>28</v>
      </c>
      <c r="L130" s="49" t="s">
        <v>29</v>
      </c>
      <c r="M130" s="49" t="s">
        <v>23</v>
      </c>
      <c r="N130" s="50">
        <v>43694</v>
      </c>
      <c r="O130" s="51">
        <v>252</v>
      </c>
      <c r="P130" s="51">
        <v>400</v>
      </c>
      <c r="Q130" s="51">
        <f>P130-O130</f>
        <v>148</v>
      </c>
      <c r="R130" s="52">
        <v>41</v>
      </c>
      <c r="S130" s="51">
        <f>R130*P130</f>
        <v>16400</v>
      </c>
      <c r="T130" s="53">
        <v>0.02</v>
      </c>
      <c r="U130" s="54">
        <f>S130*T130</f>
        <v>328</v>
      </c>
      <c r="V130" s="54">
        <f>S130-U130</f>
        <v>16072</v>
      </c>
      <c r="W130" s="51">
        <v>130</v>
      </c>
      <c r="X130" s="55">
        <f>V130+W130</f>
        <v>16202</v>
      </c>
      <c r="Y130" s="12">
        <f>YEAR(Table1[[#This Row],[Ship Date]])</f>
        <v>2019</v>
      </c>
    </row>
    <row r="131" spans="1:25" x14ac:dyDescent="0.25">
      <c r="A131" s="48" t="s">
        <v>977</v>
      </c>
      <c r="B131" s="49" t="s">
        <v>673</v>
      </c>
      <c r="C131" s="49" t="s">
        <v>223</v>
      </c>
      <c r="D131" s="49" t="s">
        <v>1834</v>
      </c>
      <c r="E131" s="50">
        <v>43697</v>
      </c>
      <c r="F131" s="49" t="s">
        <v>1899</v>
      </c>
      <c r="G131" s="49" t="s">
        <v>18</v>
      </c>
      <c r="H131" s="49" t="s">
        <v>1893</v>
      </c>
      <c r="I131" s="49" t="s">
        <v>35</v>
      </c>
      <c r="J131" s="49" t="s">
        <v>214</v>
      </c>
      <c r="K131" s="49" t="s">
        <v>117</v>
      </c>
      <c r="L131" s="49" t="s">
        <v>215</v>
      </c>
      <c r="M131" s="49" t="s">
        <v>69</v>
      </c>
      <c r="N131" s="50">
        <v>43699</v>
      </c>
      <c r="O131" s="51">
        <v>5616</v>
      </c>
      <c r="P131" s="51">
        <v>13697.999999999998</v>
      </c>
      <c r="Q131" s="51">
        <f>P131-O131</f>
        <v>8081.9999999999982</v>
      </c>
      <c r="R131" s="52">
        <v>41</v>
      </c>
      <c r="S131" s="51">
        <f>R131*P131</f>
        <v>561617.99999999988</v>
      </c>
      <c r="T131" s="53">
        <v>0.04</v>
      </c>
      <c r="U131" s="54">
        <f>S131*T131</f>
        <v>22464.719999999998</v>
      </c>
      <c r="V131" s="54">
        <f>S131-U131</f>
        <v>539153.27999999991</v>
      </c>
      <c r="W131" s="51">
        <v>2449</v>
      </c>
      <c r="X131" s="55">
        <f>V131+W131</f>
        <v>541602.27999999991</v>
      </c>
      <c r="Y131" s="12">
        <f>YEAR(Table1[[#This Row],[Ship Date]])</f>
        <v>2019</v>
      </c>
    </row>
    <row r="132" spans="1:25" x14ac:dyDescent="0.25">
      <c r="A132" s="48" t="s">
        <v>978</v>
      </c>
      <c r="B132" s="49" t="s">
        <v>86</v>
      </c>
      <c r="C132" s="49" t="s">
        <v>87</v>
      </c>
      <c r="D132" s="49" t="s">
        <v>1834</v>
      </c>
      <c r="E132" s="50">
        <v>43697</v>
      </c>
      <c r="F132" s="49" t="s">
        <v>1899</v>
      </c>
      <c r="G132" s="49" t="s">
        <v>34</v>
      </c>
      <c r="H132" s="49" t="s">
        <v>1892</v>
      </c>
      <c r="I132" s="49" t="s">
        <v>19</v>
      </c>
      <c r="J132" s="49" t="s">
        <v>421</v>
      </c>
      <c r="K132" s="49" t="s">
        <v>28</v>
      </c>
      <c r="L132" s="49" t="s">
        <v>29</v>
      </c>
      <c r="M132" s="49" t="s">
        <v>23</v>
      </c>
      <c r="N132" s="50">
        <v>43699</v>
      </c>
      <c r="O132" s="51">
        <v>347</v>
      </c>
      <c r="P132" s="51">
        <v>668</v>
      </c>
      <c r="Q132" s="51">
        <f>P132-O132</f>
        <v>321</v>
      </c>
      <c r="R132" s="52">
        <v>5</v>
      </c>
      <c r="S132" s="51">
        <f>R132*P132</f>
        <v>3340</v>
      </c>
      <c r="T132" s="53">
        <v>0.09</v>
      </c>
      <c r="U132" s="54">
        <f>S132*T132</f>
        <v>300.59999999999997</v>
      </c>
      <c r="V132" s="54">
        <f>S132-U132</f>
        <v>3039.4</v>
      </c>
      <c r="W132" s="51">
        <v>150</v>
      </c>
      <c r="X132" s="55">
        <f>V132+W132</f>
        <v>3189.4</v>
      </c>
      <c r="Y132" s="12">
        <f>YEAR(Table1[[#This Row],[Ship Date]])</f>
        <v>2019</v>
      </c>
    </row>
    <row r="133" spans="1:25" x14ac:dyDescent="0.25">
      <c r="A133" s="48" t="s">
        <v>979</v>
      </c>
      <c r="B133" s="49" t="s">
        <v>739</v>
      </c>
      <c r="C133" s="49" t="s">
        <v>1924</v>
      </c>
      <c r="D133" s="49" t="s">
        <v>1834</v>
      </c>
      <c r="E133" s="50">
        <v>43699</v>
      </c>
      <c r="F133" s="49" t="s">
        <v>1899</v>
      </c>
      <c r="G133" s="49" t="s">
        <v>34</v>
      </c>
      <c r="H133" s="49" t="s">
        <v>1894</v>
      </c>
      <c r="I133" s="49" t="s">
        <v>19</v>
      </c>
      <c r="J133" s="49" t="s">
        <v>1923</v>
      </c>
      <c r="K133" s="49" t="s">
        <v>28</v>
      </c>
      <c r="L133" s="49" t="s">
        <v>22</v>
      </c>
      <c r="M133" s="49" t="s">
        <v>23</v>
      </c>
      <c r="N133" s="50">
        <v>43701</v>
      </c>
      <c r="O133" s="51">
        <v>6773</v>
      </c>
      <c r="P133" s="51">
        <v>16520</v>
      </c>
      <c r="Q133" s="51">
        <f>P133-O133</f>
        <v>9747</v>
      </c>
      <c r="R133" s="52">
        <v>23</v>
      </c>
      <c r="S133" s="51">
        <f>R133*P133</f>
        <v>379960</v>
      </c>
      <c r="T133" s="53">
        <v>7.0000000000000007E-2</v>
      </c>
      <c r="U133" s="54">
        <f>S133*T133</f>
        <v>26597.200000000001</v>
      </c>
      <c r="V133" s="54">
        <f>S133-U133</f>
        <v>353362.8</v>
      </c>
      <c r="W133" s="51">
        <v>1998.9999999999998</v>
      </c>
      <c r="X133" s="55">
        <f>V133+W133</f>
        <v>355361.8</v>
      </c>
      <c r="Y133" s="12">
        <f>YEAR(Table1[[#This Row],[Ship Date]])</f>
        <v>2019</v>
      </c>
    </row>
    <row r="134" spans="1:25" x14ac:dyDescent="0.25">
      <c r="A134" s="48" t="s">
        <v>980</v>
      </c>
      <c r="B134" s="49" t="s">
        <v>738</v>
      </c>
      <c r="C134" s="49" t="s">
        <v>106</v>
      </c>
      <c r="D134" s="49" t="s">
        <v>1834</v>
      </c>
      <c r="E134" s="50">
        <v>43701</v>
      </c>
      <c r="F134" s="49" t="s">
        <v>1899</v>
      </c>
      <c r="G134" s="49" t="s">
        <v>18</v>
      </c>
      <c r="H134" s="49" t="s">
        <v>1891</v>
      </c>
      <c r="I134" s="49" t="s">
        <v>40</v>
      </c>
      <c r="J134" s="49" t="s">
        <v>68</v>
      </c>
      <c r="K134" s="49" t="s">
        <v>28</v>
      </c>
      <c r="L134" s="49" t="s">
        <v>45</v>
      </c>
      <c r="M134" s="49" t="s">
        <v>23</v>
      </c>
      <c r="N134" s="50">
        <v>43704</v>
      </c>
      <c r="O134" s="51">
        <v>519</v>
      </c>
      <c r="P134" s="51">
        <v>1298</v>
      </c>
      <c r="Q134" s="51">
        <f>P134-O134</f>
        <v>779</v>
      </c>
      <c r="R134" s="52">
        <v>45</v>
      </c>
      <c r="S134" s="51">
        <f>R134*P134</f>
        <v>58410</v>
      </c>
      <c r="T134" s="53">
        <v>0.02</v>
      </c>
      <c r="U134" s="54">
        <f>S134*T134</f>
        <v>1168.2</v>
      </c>
      <c r="V134" s="54">
        <f>S134-U134</f>
        <v>57241.8</v>
      </c>
      <c r="W134" s="51">
        <v>314</v>
      </c>
      <c r="X134" s="55">
        <f>V134+W134</f>
        <v>57555.8</v>
      </c>
      <c r="Y134" s="12">
        <f>YEAR(Table1[[#This Row],[Ship Date]])</f>
        <v>2019</v>
      </c>
    </row>
    <row r="135" spans="1:25" x14ac:dyDescent="0.25">
      <c r="A135" s="48" t="s">
        <v>981</v>
      </c>
      <c r="B135" s="49" t="s">
        <v>663</v>
      </c>
      <c r="C135" s="49" t="s">
        <v>1839</v>
      </c>
      <c r="D135" s="49" t="s">
        <v>1834</v>
      </c>
      <c r="E135" s="50">
        <v>43702</v>
      </c>
      <c r="F135" s="49" t="s">
        <v>1899</v>
      </c>
      <c r="G135" s="49" t="s">
        <v>18</v>
      </c>
      <c r="H135" s="49" t="s">
        <v>1890</v>
      </c>
      <c r="I135" s="49" t="s">
        <v>40</v>
      </c>
      <c r="J135" s="49" t="s">
        <v>92</v>
      </c>
      <c r="K135" s="49" t="s">
        <v>28</v>
      </c>
      <c r="L135" s="49" t="s">
        <v>22</v>
      </c>
      <c r="M135" s="49" t="s">
        <v>23</v>
      </c>
      <c r="N135" s="50">
        <v>43703</v>
      </c>
      <c r="O135" s="51">
        <v>118</v>
      </c>
      <c r="P135" s="51">
        <v>188</v>
      </c>
      <c r="Q135" s="51">
        <f>P135-O135</f>
        <v>70</v>
      </c>
      <c r="R135" s="52">
        <v>42</v>
      </c>
      <c r="S135" s="51">
        <f>R135*P135</f>
        <v>7896</v>
      </c>
      <c r="T135" s="53">
        <v>0</v>
      </c>
      <c r="U135" s="54">
        <f>S135*T135</f>
        <v>0</v>
      </c>
      <c r="V135" s="54">
        <f>S135-U135</f>
        <v>7896</v>
      </c>
      <c r="W135" s="51">
        <v>149</v>
      </c>
      <c r="X135" s="55">
        <f>V135+W135</f>
        <v>8045</v>
      </c>
      <c r="Y135" s="12">
        <f>YEAR(Table1[[#This Row],[Ship Date]])</f>
        <v>2019</v>
      </c>
    </row>
    <row r="136" spans="1:25" x14ac:dyDescent="0.25">
      <c r="A136" s="48" t="s">
        <v>982</v>
      </c>
      <c r="B136" s="49" t="s">
        <v>248</v>
      </c>
      <c r="C136" s="49" t="s">
        <v>1845</v>
      </c>
      <c r="D136" s="49" t="s">
        <v>1834</v>
      </c>
      <c r="E136" s="50">
        <v>43702</v>
      </c>
      <c r="F136" s="49" t="s">
        <v>1899</v>
      </c>
      <c r="G136" s="49" t="s">
        <v>34</v>
      </c>
      <c r="H136" s="49" t="s">
        <v>1891</v>
      </c>
      <c r="I136" s="49" t="s">
        <v>26</v>
      </c>
      <c r="J136" s="49" t="s">
        <v>156</v>
      </c>
      <c r="K136" s="49" t="s">
        <v>28</v>
      </c>
      <c r="L136" s="49" t="s">
        <v>22</v>
      </c>
      <c r="M136" s="49" t="s">
        <v>23</v>
      </c>
      <c r="N136" s="50">
        <v>43703</v>
      </c>
      <c r="O136" s="51">
        <v>352</v>
      </c>
      <c r="P136" s="51">
        <v>568</v>
      </c>
      <c r="Q136" s="51">
        <f>P136-O136</f>
        <v>216</v>
      </c>
      <c r="R136" s="52">
        <v>32</v>
      </c>
      <c r="S136" s="51">
        <f>R136*P136</f>
        <v>18176</v>
      </c>
      <c r="T136" s="53">
        <v>0.05</v>
      </c>
      <c r="U136" s="54">
        <f>S136*T136</f>
        <v>908.80000000000007</v>
      </c>
      <c r="V136" s="54">
        <f>S136-U136</f>
        <v>17267.2</v>
      </c>
      <c r="W136" s="51">
        <v>139</v>
      </c>
      <c r="X136" s="55">
        <f>V136+W136</f>
        <v>17406.2</v>
      </c>
      <c r="Y136" s="12">
        <f>YEAR(Table1[[#This Row],[Ship Date]])</f>
        <v>2019</v>
      </c>
    </row>
    <row r="137" spans="1:25" x14ac:dyDescent="0.25">
      <c r="A137" s="48" t="s">
        <v>983</v>
      </c>
      <c r="B137" s="49" t="s">
        <v>502</v>
      </c>
      <c r="C137" s="49" t="s">
        <v>223</v>
      </c>
      <c r="D137" s="49" t="s">
        <v>1834</v>
      </c>
      <c r="E137" s="50">
        <v>43705</v>
      </c>
      <c r="F137" s="49" t="s">
        <v>1899</v>
      </c>
      <c r="G137" s="49" t="s">
        <v>25</v>
      </c>
      <c r="H137" s="49" t="s">
        <v>1893</v>
      </c>
      <c r="I137" s="49" t="s">
        <v>40</v>
      </c>
      <c r="J137" s="49" t="s">
        <v>141</v>
      </c>
      <c r="K137" s="49" t="s">
        <v>28</v>
      </c>
      <c r="L137" s="49" t="s">
        <v>22</v>
      </c>
      <c r="M137" s="49" t="s">
        <v>23</v>
      </c>
      <c r="N137" s="50">
        <v>43706</v>
      </c>
      <c r="O137" s="51">
        <v>194</v>
      </c>
      <c r="P137" s="51">
        <v>308</v>
      </c>
      <c r="Q137" s="51">
        <f>P137-O137</f>
        <v>114</v>
      </c>
      <c r="R137" s="52">
        <v>45</v>
      </c>
      <c r="S137" s="51">
        <f>R137*P137</f>
        <v>13860</v>
      </c>
      <c r="T137" s="53">
        <v>0.04</v>
      </c>
      <c r="U137" s="54">
        <f>S137*T137</f>
        <v>554.4</v>
      </c>
      <c r="V137" s="54">
        <f>S137-U137</f>
        <v>13305.6</v>
      </c>
      <c r="W137" s="51">
        <v>99</v>
      </c>
      <c r="X137" s="55">
        <f>V137+W137</f>
        <v>13404.6</v>
      </c>
      <c r="Y137" s="12">
        <f>YEAR(Table1[[#This Row],[Ship Date]])</f>
        <v>2019</v>
      </c>
    </row>
    <row r="138" spans="1:25" x14ac:dyDescent="0.25">
      <c r="A138" s="48" t="s">
        <v>984</v>
      </c>
      <c r="B138" s="49" t="s">
        <v>248</v>
      </c>
      <c r="C138" s="49" t="s">
        <v>1845</v>
      </c>
      <c r="D138" s="49" t="s">
        <v>1834</v>
      </c>
      <c r="E138" s="50">
        <v>43706</v>
      </c>
      <c r="F138" s="49" t="s">
        <v>1899</v>
      </c>
      <c r="G138" s="49" t="s">
        <v>25</v>
      </c>
      <c r="H138" s="49" t="s">
        <v>1891</v>
      </c>
      <c r="I138" s="49" t="s">
        <v>40</v>
      </c>
      <c r="J138" s="49" t="s">
        <v>737</v>
      </c>
      <c r="K138" s="49" t="s">
        <v>28</v>
      </c>
      <c r="L138" s="49" t="s">
        <v>22</v>
      </c>
      <c r="M138" s="49" t="s">
        <v>23</v>
      </c>
      <c r="N138" s="50">
        <v>43707</v>
      </c>
      <c r="O138" s="51">
        <v>871.00000000000011</v>
      </c>
      <c r="P138" s="51">
        <v>1428</v>
      </c>
      <c r="Q138" s="51">
        <f>P138-O138</f>
        <v>556.99999999999989</v>
      </c>
      <c r="R138" s="52">
        <v>8</v>
      </c>
      <c r="S138" s="51">
        <f>R138*P138</f>
        <v>11424</v>
      </c>
      <c r="T138" s="53">
        <v>0.01</v>
      </c>
      <c r="U138" s="54">
        <f>S138*T138</f>
        <v>114.24000000000001</v>
      </c>
      <c r="V138" s="54">
        <f>S138-U138</f>
        <v>11309.76</v>
      </c>
      <c r="W138" s="51">
        <v>299</v>
      </c>
      <c r="X138" s="55">
        <f>V138+W138</f>
        <v>11608.76</v>
      </c>
      <c r="Y138" s="12">
        <f>YEAR(Table1[[#This Row],[Ship Date]])</f>
        <v>2019</v>
      </c>
    </row>
    <row r="139" spans="1:25" x14ac:dyDescent="0.25">
      <c r="A139" s="48" t="s">
        <v>985</v>
      </c>
      <c r="B139" s="49" t="s">
        <v>736</v>
      </c>
      <c r="C139" s="49" t="s">
        <v>223</v>
      </c>
      <c r="D139" s="49" t="s">
        <v>1834</v>
      </c>
      <c r="E139" s="50">
        <v>43706</v>
      </c>
      <c r="F139" s="49" t="s">
        <v>1899</v>
      </c>
      <c r="G139" s="49" t="s">
        <v>18</v>
      </c>
      <c r="H139" s="49" t="s">
        <v>1893</v>
      </c>
      <c r="I139" s="49" t="s">
        <v>19</v>
      </c>
      <c r="J139" s="49" t="s">
        <v>85</v>
      </c>
      <c r="K139" s="49" t="s">
        <v>21</v>
      </c>
      <c r="L139" s="49" t="s">
        <v>22</v>
      </c>
      <c r="M139" s="49" t="s">
        <v>23</v>
      </c>
      <c r="N139" s="50">
        <v>43711</v>
      </c>
      <c r="O139" s="51">
        <v>6059</v>
      </c>
      <c r="P139" s="51">
        <v>10098</v>
      </c>
      <c r="Q139" s="51">
        <f>P139-O139</f>
        <v>4039</v>
      </c>
      <c r="R139" s="52">
        <v>12</v>
      </c>
      <c r="S139" s="51">
        <f>R139*P139</f>
        <v>121176</v>
      </c>
      <c r="T139" s="53">
        <v>0.04</v>
      </c>
      <c r="U139" s="54">
        <f>S139*T139</f>
        <v>4847.04</v>
      </c>
      <c r="V139" s="54">
        <f>S139-U139</f>
        <v>116328.96000000001</v>
      </c>
      <c r="W139" s="51">
        <v>718</v>
      </c>
      <c r="X139" s="55">
        <f>V139+W139</f>
        <v>117046.96</v>
      </c>
      <c r="Y139" s="12">
        <f>YEAR(Table1[[#This Row],[Ship Date]])</f>
        <v>2019</v>
      </c>
    </row>
    <row r="140" spans="1:25" x14ac:dyDescent="0.25">
      <c r="A140" s="48" t="s">
        <v>986</v>
      </c>
      <c r="B140" s="49" t="s">
        <v>736</v>
      </c>
      <c r="C140" s="49" t="s">
        <v>223</v>
      </c>
      <c r="D140" s="49" t="s">
        <v>1834</v>
      </c>
      <c r="E140" s="50">
        <v>43707</v>
      </c>
      <c r="F140" s="49" t="s">
        <v>1899</v>
      </c>
      <c r="G140" s="49" t="s">
        <v>18</v>
      </c>
      <c r="H140" s="49" t="s">
        <v>1893</v>
      </c>
      <c r="I140" s="49" t="s">
        <v>26</v>
      </c>
      <c r="J140" s="49" t="s">
        <v>104</v>
      </c>
      <c r="K140" s="49" t="s">
        <v>28</v>
      </c>
      <c r="L140" s="49" t="s">
        <v>22</v>
      </c>
      <c r="M140" s="49" t="s">
        <v>69</v>
      </c>
      <c r="N140" s="50">
        <v>43709</v>
      </c>
      <c r="O140" s="51">
        <v>245.00000000000003</v>
      </c>
      <c r="P140" s="51">
        <v>389</v>
      </c>
      <c r="Q140" s="51">
        <f>P140-O140</f>
        <v>143.99999999999997</v>
      </c>
      <c r="R140" s="52">
        <v>32</v>
      </c>
      <c r="S140" s="51">
        <f>R140*P140</f>
        <v>12448</v>
      </c>
      <c r="T140" s="53">
        <v>0.09</v>
      </c>
      <c r="U140" s="54">
        <f>S140*T140</f>
        <v>1120.32</v>
      </c>
      <c r="V140" s="54">
        <f>S140-U140</f>
        <v>11327.68</v>
      </c>
      <c r="W140" s="51">
        <v>701</v>
      </c>
      <c r="X140" s="55">
        <f>V140+W140</f>
        <v>12028.68</v>
      </c>
      <c r="Y140" s="12">
        <f>YEAR(Table1[[#This Row],[Ship Date]])</f>
        <v>2019</v>
      </c>
    </row>
    <row r="141" spans="1:25" x14ac:dyDescent="0.25">
      <c r="A141" s="48" t="s">
        <v>987</v>
      </c>
      <c r="B141" s="49" t="s">
        <v>175</v>
      </c>
      <c r="C141" s="49" t="s">
        <v>1799</v>
      </c>
      <c r="D141" s="49" t="s">
        <v>1856</v>
      </c>
      <c r="E141" s="50">
        <v>43709</v>
      </c>
      <c r="F141" s="49" t="s">
        <v>1856</v>
      </c>
      <c r="G141" s="49" t="s">
        <v>18</v>
      </c>
      <c r="H141" s="49" t="s">
        <v>1897</v>
      </c>
      <c r="I141" s="49" t="s">
        <v>51</v>
      </c>
      <c r="J141" s="49" t="s">
        <v>92</v>
      </c>
      <c r="K141" s="49" t="s">
        <v>28</v>
      </c>
      <c r="L141" s="49" t="s">
        <v>22</v>
      </c>
      <c r="M141" s="49" t="s">
        <v>23</v>
      </c>
      <c r="N141" s="50">
        <v>43710</v>
      </c>
      <c r="O141" s="51">
        <v>118</v>
      </c>
      <c r="P141" s="51">
        <v>188</v>
      </c>
      <c r="Q141" s="51">
        <f>P141-O141</f>
        <v>70</v>
      </c>
      <c r="R141" s="52">
        <v>43</v>
      </c>
      <c r="S141" s="51">
        <f>R141*P141</f>
        <v>8084</v>
      </c>
      <c r="T141" s="53">
        <v>0.03</v>
      </c>
      <c r="U141" s="54">
        <f>S141*T141</f>
        <v>242.51999999999998</v>
      </c>
      <c r="V141" s="54">
        <f>S141-U141</f>
        <v>7841.48</v>
      </c>
      <c r="W141" s="51">
        <v>149</v>
      </c>
      <c r="X141" s="55">
        <f>V141+W141</f>
        <v>7990.48</v>
      </c>
      <c r="Y141" s="12">
        <f>YEAR(Table1[[#This Row],[Ship Date]])</f>
        <v>2019</v>
      </c>
    </row>
    <row r="142" spans="1:25" x14ac:dyDescent="0.25">
      <c r="A142" s="48" t="s">
        <v>988</v>
      </c>
      <c r="B142" s="49" t="s">
        <v>390</v>
      </c>
      <c r="C142" s="49" t="s">
        <v>1865</v>
      </c>
      <c r="D142" s="49" t="s">
        <v>1834</v>
      </c>
      <c r="E142" s="50">
        <v>43710</v>
      </c>
      <c r="F142" s="49" t="s">
        <v>1899</v>
      </c>
      <c r="G142" s="49" t="s">
        <v>39</v>
      </c>
      <c r="H142" s="49" t="s">
        <v>1889</v>
      </c>
      <c r="I142" s="49" t="s">
        <v>35</v>
      </c>
      <c r="J142" s="49" t="s">
        <v>202</v>
      </c>
      <c r="K142" s="49" t="s">
        <v>28</v>
      </c>
      <c r="L142" s="49" t="s">
        <v>22</v>
      </c>
      <c r="M142" s="49" t="s">
        <v>23</v>
      </c>
      <c r="N142" s="50">
        <v>43711</v>
      </c>
      <c r="O142" s="51">
        <v>446</v>
      </c>
      <c r="P142" s="51">
        <v>1089</v>
      </c>
      <c r="Q142" s="51">
        <f>P142-O142</f>
        <v>643</v>
      </c>
      <c r="R142" s="52">
        <v>9</v>
      </c>
      <c r="S142" s="51">
        <f>R142*P142</f>
        <v>9801</v>
      </c>
      <c r="T142" s="53">
        <v>0.03</v>
      </c>
      <c r="U142" s="54">
        <f>S142*T142</f>
        <v>294.02999999999997</v>
      </c>
      <c r="V142" s="54">
        <f>S142-U142</f>
        <v>9506.9699999999993</v>
      </c>
      <c r="W142" s="51">
        <v>450</v>
      </c>
      <c r="X142" s="55">
        <f>V142+W142</f>
        <v>9956.9699999999993</v>
      </c>
      <c r="Y142" s="12">
        <f>YEAR(Table1[[#This Row],[Ship Date]])</f>
        <v>2019</v>
      </c>
    </row>
    <row r="143" spans="1:25" x14ac:dyDescent="0.25">
      <c r="A143" s="48" t="s">
        <v>989</v>
      </c>
      <c r="B143" s="49" t="s">
        <v>684</v>
      </c>
      <c r="C143" s="49" t="s">
        <v>1883</v>
      </c>
      <c r="D143" s="49" t="s">
        <v>1882</v>
      </c>
      <c r="E143" s="50">
        <v>43711</v>
      </c>
      <c r="F143" s="49" t="s">
        <v>1882</v>
      </c>
      <c r="G143" s="49" t="s">
        <v>39</v>
      </c>
      <c r="H143" s="49" t="s">
        <v>1886</v>
      </c>
      <c r="I143" s="49" t="s">
        <v>19</v>
      </c>
      <c r="J143" s="49" t="s">
        <v>44</v>
      </c>
      <c r="K143" s="49" t="s">
        <v>28</v>
      </c>
      <c r="L143" s="49" t="s">
        <v>45</v>
      </c>
      <c r="M143" s="49" t="s">
        <v>23</v>
      </c>
      <c r="N143" s="50">
        <v>43713</v>
      </c>
      <c r="O143" s="51">
        <v>146</v>
      </c>
      <c r="P143" s="51">
        <v>357</v>
      </c>
      <c r="Q143" s="51">
        <f>P143-O143</f>
        <v>211</v>
      </c>
      <c r="R143" s="52">
        <v>26</v>
      </c>
      <c r="S143" s="51">
        <f>R143*P143</f>
        <v>9282</v>
      </c>
      <c r="T143" s="53">
        <v>0.04</v>
      </c>
      <c r="U143" s="54">
        <f>S143*T143</f>
        <v>371.28000000000003</v>
      </c>
      <c r="V143" s="54">
        <f>S143-U143</f>
        <v>8910.7199999999993</v>
      </c>
      <c r="W143" s="51">
        <v>417</v>
      </c>
      <c r="X143" s="55">
        <f>V143+W143</f>
        <v>9327.7199999999993</v>
      </c>
      <c r="Y143" s="12">
        <f>YEAR(Table1[[#This Row],[Ship Date]])</f>
        <v>2019</v>
      </c>
    </row>
    <row r="144" spans="1:25" x14ac:dyDescent="0.25">
      <c r="A144" s="48" t="s">
        <v>990</v>
      </c>
      <c r="B144" s="49" t="s">
        <v>409</v>
      </c>
      <c r="C144" s="49" t="s">
        <v>206</v>
      </c>
      <c r="D144" s="49" t="s">
        <v>1882</v>
      </c>
      <c r="E144" s="50">
        <v>43712</v>
      </c>
      <c r="F144" s="49" t="s">
        <v>1882</v>
      </c>
      <c r="G144" s="49" t="s">
        <v>34</v>
      </c>
      <c r="H144" s="49" t="s">
        <v>1885</v>
      </c>
      <c r="I144" s="49" t="s">
        <v>40</v>
      </c>
      <c r="J144" s="49" t="s">
        <v>264</v>
      </c>
      <c r="K144" s="49" t="s">
        <v>28</v>
      </c>
      <c r="L144" s="49" t="s">
        <v>29</v>
      </c>
      <c r="M144" s="49" t="s">
        <v>69</v>
      </c>
      <c r="N144" s="50">
        <v>43714</v>
      </c>
      <c r="O144" s="51">
        <v>332</v>
      </c>
      <c r="P144" s="51">
        <v>518</v>
      </c>
      <c r="Q144" s="51">
        <f>P144-O144</f>
        <v>186</v>
      </c>
      <c r="R144" s="52">
        <v>37</v>
      </c>
      <c r="S144" s="51">
        <f>R144*P144</f>
        <v>19166</v>
      </c>
      <c r="T144" s="53">
        <v>7.0000000000000007E-2</v>
      </c>
      <c r="U144" s="54">
        <f>S144*T144</f>
        <v>1341.6200000000001</v>
      </c>
      <c r="V144" s="54">
        <f>S144-U144</f>
        <v>17824.38</v>
      </c>
      <c r="W144" s="51">
        <v>204</v>
      </c>
      <c r="X144" s="55">
        <f>V144+W144</f>
        <v>18028.38</v>
      </c>
      <c r="Y144" s="12">
        <f>YEAR(Table1[[#This Row],[Ship Date]])</f>
        <v>2019</v>
      </c>
    </row>
    <row r="145" spans="1:25" x14ac:dyDescent="0.25">
      <c r="A145" s="48" t="s">
        <v>991</v>
      </c>
      <c r="B145" s="49" t="s">
        <v>735</v>
      </c>
      <c r="C145" s="49" t="s">
        <v>76</v>
      </c>
      <c r="D145" s="49" t="s">
        <v>1834</v>
      </c>
      <c r="E145" s="50">
        <v>43712</v>
      </c>
      <c r="F145" s="49" t="s">
        <v>1899</v>
      </c>
      <c r="G145" s="49" t="s">
        <v>39</v>
      </c>
      <c r="H145" s="49" t="s">
        <v>1888</v>
      </c>
      <c r="I145" s="49" t="s">
        <v>19</v>
      </c>
      <c r="J145" s="49" t="s">
        <v>183</v>
      </c>
      <c r="K145" s="49" t="s">
        <v>28</v>
      </c>
      <c r="L145" s="49" t="s">
        <v>22</v>
      </c>
      <c r="M145" s="49" t="s">
        <v>23</v>
      </c>
      <c r="N145" s="50">
        <v>43717</v>
      </c>
      <c r="O145" s="51">
        <v>384</v>
      </c>
      <c r="P145" s="51">
        <v>630</v>
      </c>
      <c r="Q145" s="51">
        <f>P145-O145</f>
        <v>246</v>
      </c>
      <c r="R145" s="52">
        <v>39</v>
      </c>
      <c r="S145" s="51">
        <f>R145*P145</f>
        <v>24570</v>
      </c>
      <c r="T145" s="53">
        <v>0.1</v>
      </c>
      <c r="U145" s="54">
        <f>S145*T145</f>
        <v>2457</v>
      </c>
      <c r="V145" s="54">
        <f>S145-U145</f>
        <v>22113</v>
      </c>
      <c r="W145" s="51">
        <v>50</v>
      </c>
      <c r="X145" s="55">
        <f>V145+W145</f>
        <v>22163</v>
      </c>
      <c r="Y145" s="12">
        <f>YEAR(Table1[[#This Row],[Ship Date]])</f>
        <v>2019</v>
      </c>
    </row>
    <row r="146" spans="1:25" x14ac:dyDescent="0.25">
      <c r="A146" s="48" t="s">
        <v>992</v>
      </c>
      <c r="B146" s="49" t="s">
        <v>639</v>
      </c>
      <c r="C146" s="49" t="s">
        <v>1836</v>
      </c>
      <c r="D146" s="49" t="s">
        <v>1834</v>
      </c>
      <c r="E146" s="50">
        <v>43717</v>
      </c>
      <c r="F146" s="49" t="s">
        <v>1899</v>
      </c>
      <c r="G146" s="49" t="s">
        <v>39</v>
      </c>
      <c r="H146" s="49" t="s">
        <v>1889</v>
      </c>
      <c r="I146" s="49" t="s">
        <v>40</v>
      </c>
      <c r="J146" s="49" t="s">
        <v>141</v>
      </c>
      <c r="K146" s="49" t="s">
        <v>28</v>
      </c>
      <c r="L146" s="49" t="s">
        <v>22</v>
      </c>
      <c r="M146" s="49" t="s">
        <v>23</v>
      </c>
      <c r="N146" s="50">
        <v>43718</v>
      </c>
      <c r="O146" s="51">
        <v>194</v>
      </c>
      <c r="P146" s="51">
        <v>308</v>
      </c>
      <c r="Q146" s="51">
        <f>P146-O146</f>
        <v>114</v>
      </c>
      <c r="R146" s="52">
        <v>24</v>
      </c>
      <c r="S146" s="51">
        <f>R146*P146</f>
        <v>7392</v>
      </c>
      <c r="T146" s="53">
        <v>0.04</v>
      </c>
      <c r="U146" s="54">
        <f>S146*T146</f>
        <v>295.68</v>
      </c>
      <c r="V146" s="54">
        <f>S146-U146</f>
        <v>7096.32</v>
      </c>
      <c r="W146" s="51">
        <v>99</v>
      </c>
      <c r="X146" s="55">
        <f>V146+W146</f>
        <v>7195.32</v>
      </c>
      <c r="Y146" s="12">
        <f>YEAR(Table1[[#This Row],[Ship Date]])</f>
        <v>2019</v>
      </c>
    </row>
    <row r="147" spans="1:25" x14ac:dyDescent="0.25">
      <c r="A147" s="48" t="s">
        <v>993</v>
      </c>
      <c r="B147" s="49" t="s">
        <v>479</v>
      </c>
      <c r="C147" s="49" t="s">
        <v>480</v>
      </c>
      <c r="D147" s="49" t="s">
        <v>1834</v>
      </c>
      <c r="E147" s="50">
        <v>43718</v>
      </c>
      <c r="F147" s="49" t="s">
        <v>1899</v>
      </c>
      <c r="G147" s="49" t="s">
        <v>39</v>
      </c>
      <c r="H147" s="49" t="s">
        <v>1891</v>
      </c>
      <c r="I147" s="49" t="s">
        <v>40</v>
      </c>
      <c r="J147" s="49" t="s">
        <v>555</v>
      </c>
      <c r="K147" s="49" t="s">
        <v>28</v>
      </c>
      <c r="L147" s="49" t="s">
        <v>29</v>
      </c>
      <c r="M147" s="49" t="s">
        <v>23</v>
      </c>
      <c r="N147" s="50">
        <v>43720</v>
      </c>
      <c r="O147" s="51">
        <v>176</v>
      </c>
      <c r="P147" s="51">
        <v>338</v>
      </c>
      <c r="Q147" s="51">
        <f>P147-O147</f>
        <v>162</v>
      </c>
      <c r="R147" s="52">
        <v>27</v>
      </c>
      <c r="S147" s="51">
        <f>R147*P147</f>
        <v>9126</v>
      </c>
      <c r="T147" s="53">
        <v>0.08</v>
      </c>
      <c r="U147" s="54">
        <f>S147*T147</f>
        <v>730.08</v>
      </c>
      <c r="V147" s="54">
        <f>S147-U147</f>
        <v>8395.92</v>
      </c>
      <c r="W147" s="51">
        <v>85</v>
      </c>
      <c r="X147" s="55">
        <f>V147+W147</f>
        <v>8480.92</v>
      </c>
      <c r="Y147" s="12">
        <f>YEAR(Table1[[#This Row],[Ship Date]])</f>
        <v>2019</v>
      </c>
    </row>
    <row r="148" spans="1:25" x14ac:dyDescent="0.25">
      <c r="A148" s="48" t="s">
        <v>994</v>
      </c>
      <c r="B148" s="49" t="s">
        <v>1905</v>
      </c>
      <c r="C148" s="49" t="s">
        <v>80</v>
      </c>
      <c r="D148" s="49" t="s">
        <v>1834</v>
      </c>
      <c r="E148" s="50">
        <v>43720</v>
      </c>
      <c r="F148" s="49" t="s">
        <v>1899</v>
      </c>
      <c r="G148" s="49" t="s">
        <v>34</v>
      </c>
      <c r="H148" s="49" t="s">
        <v>1888</v>
      </c>
      <c r="I148" s="49" t="s">
        <v>51</v>
      </c>
      <c r="J148" s="49" t="s">
        <v>202</v>
      </c>
      <c r="K148" s="49" t="s">
        <v>28</v>
      </c>
      <c r="L148" s="49" t="s">
        <v>22</v>
      </c>
      <c r="M148" s="49" t="s">
        <v>23</v>
      </c>
      <c r="N148" s="50">
        <v>43722</v>
      </c>
      <c r="O148" s="51">
        <v>446</v>
      </c>
      <c r="P148" s="51">
        <v>1089</v>
      </c>
      <c r="Q148" s="51">
        <f>P148-O148</f>
        <v>643</v>
      </c>
      <c r="R148" s="52">
        <v>37</v>
      </c>
      <c r="S148" s="51">
        <f>R148*P148</f>
        <v>40293</v>
      </c>
      <c r="T148" s="53">
        <v>0.1</v>
      </c>
      <c r="U148" s="54">
        <f>S148*T148</f>
        <v>4029.3</v>
      </c>
      <c r="V148" s="54">
        <f>S148-U148</f>
        <v>36263.699999999997</v>
      </c>
      <c r="W148" s="51">
        <v>450</v>
      </c>
      <c r="X148" s="55">
        <f>V148+W148</f>
        <v>36713.699999999997</v>
      </c>
      <c r="Y148" s="12">
        <f>YEAR(Table1[[#This Row],[Ship Date]])</f>
        <v>2019</v>
      </c>
    </row>
    <row r="149" spans="1:25" x14ac:dyDescent="0.25">
      <c r="A149" s="48" t="s">
        <v>995</v>
      </c>
      <c r="B149" s="49" t="s">
        <v>607</v>
      </c>
      <c r="C149" s="49" t="s">
        <v>1842</v>
      </c>
      <c r="D149" s="49" t="s">
        <v>1834</v>
      </c>
      <c r="E149" s="50">
        <v>43720</v>
      </c>
      <c r="F149" s="49" t="s">
        <v>1899</v>
      </c>
      <c r="G149" s="49" t="s">
        <v>25</v>
      </c>
      <c r="H149" s="49" t="s">
        <v>1893</v>
      </c>
      <c r="I149" s="49" t="s">
        <v>40</v>
      </c>
      <c r="J149" s="49" t="s">
        <v>584</v>
      </c>
      <c r="K149" s="49" t="s">
        <v>28</v>
      </c>
      <c r="L149" s="49" t="s">
        <v>22</v>
      </c>
      <c r="M149" s="49" t="s">
        <v>23</v>
      </c>
      <c r="N149" s="50">
        <v>43723</v>
      </c>
      <c r="O149" s="51">
        <v>488.99999999999994</v>
      </c>
      <c r="P149" s="51">
        <v>764</v>
      </c>
      <c r="Q149" s="51">
        <f>P149-O149</f>
        <v>275.00000000000006</v>
      </c>
      <c r="R149" s="52">
        <v>44</v>
      </c>
      <c r="S149" s="51">
        <f>R149*P149</f>
        <v>33616</v>
      </c>
      <c r="T149" s="53">
        <v>0.01</v>
      </c>
      <c r="U149" s="54">
        <f>S149*T149</f>
        <v>336.16</v>
      </c>
      <c r="V149" s="54">
        <f>S149-U149</f>
        <v>33279.839999999997</v>
      </c>
      <c r="W149" s="51">
        <v>139</v>
      </c>
      <c r="X149" s="55">
        <f>V149+W149</f>
        <v>33418.839999999997</v>
      </c>
      <c r="Y149" s="12">
        <f>YEAR(Table1[[#This Row],[Ship Date]])</f>
        <v>2019</v>
      </c>
    </row>
    <row r="150" spans="1:25" x14ac:dyDescent="0.25">
      <c r="A150" s="48" t="s">
        <v>996</v>
      </c>
      <c r="B150" s="49" t="s">
        <v>734</v>
      </c>
      <c r="C150" s="49" t="s">
        <v>119</v>
      </c>
      <c r="D150" s="49" t="s">
        <v>1834</v>
      </c>
      <c r="E150" s="50">
        <v>43720</v>
      </c>
      <c r="F150" s="49" t="s">
        <v>1899</v>
      </c>
      <c r="G150" s="49" t="s">
        <v>39</v>
      </c>
      <c r="H150" s="49" t="s">
        <v>1889</v>
      </c>
      <c r="I150" s="49" t="s">
        <v>26</v>
      </c>
      <c r="J150" s="49" t="s">
        <v>493</v>
      </c>
      <c r="K150" s="49" t="s">
        <v>21</v>
      </c>
      <c r="L150" s="49" t="s">
        <v>22</v>
      </c>
      <c r="M150" s="49" t="s">
        <v>23</v>
      </c>
      <c r="N150" s="50">
        <v>43722</v>
      </c>
      <c r="O150" s="51">
        <v>4211</v>
      </c>
      <c r="P150" s="51">
        <v>8098</v>
      </c>
      <c r="Q150" s="51">
        <f>P150-O150</f>
        <v>3887</v>
      </c>
      <c r="R150" s="52">
        <v>34</v>
      </c>
      <c r="S150" s="51">
        <f>R150*P150</f>
        <v>275332</v>
      </c>
      <c r="T150" s="53">
        <v>7.0000000000000007E-2</v>
      </c>
      <c r="U150" s="54">
        <f>S150*T150</f>
        <v>19273.240000000002</v>
      </c>
      <c r="V150" s="54">
        <f>S150-U150</f>
        <v>256058.76</v>
      </c>
      <c r="W150" s="51">
        <v>718</v>
      </c>
      <c r="X150" s="55">
        <f>V150+W150</f>
        <v>256776.76</v>
      </c>
      <c r="Y150" s="12">
        <f>YEAR(Table1[[#This Row],[Ship Date]])</f>
        <v>2019</v>
      </c>
    </row>
    <row r="151" spans="1:25" x14ac:dyDescent="0.25">
      <c r="A151" s="48" t="s">
        <v>997</v>
      </c>
      <c r="B151" s="49" t="s">
        <v>269</v>
      </c>
      <c r="C151" s="49" t="s">
        <v>1802</v>
      </c>
      <c r="D151" s="49" t="s">
        <v>1856</v>
      </c>
      <c r="E151" s="50">
        <v>43722</v>
      </c>
      <c r="F151" s="49" t="s">
        <v>1856</v>
      </c>
      <c r="G151" s="49" t="s">
        <v>18</v>
      </c>
      <c r="H151" s="49" t="s">
        <v>1897</v>
      </c>
      <c r="I151" s="49" t="s">
        <v>19</v>
      </c>
      <c r="J151" s="49" t="s">
        <v>188</v>
      </c>
      <c r="K151" s="49" t="s">
        <v>28</v>
      </c>
      <c r="L151" s="49" t="s">
        <v>45</v>
      </c>
      <c r="M151" s="49" t="s">
        <v>69</v>
      </c>
      <c r="N151" s="50">
        <v>43726</v>
      </c>
      <c r="O151" s="51">
        <v>250</v>
      </c>
      <c r="P151" s="51">
        <v>568</v>
      </c>
      <c r="Q151" s="51">
        <f>P151-O151</f>
        <v>318</v>
      </c>
      <c r="R151" s="52">
        <v>46</v>
      </c>
      <c r="S151" s="51">
        <f>R151*P151</f>
        <v>26128</v>
      </c>
      <c r="T151" s="53">
        <v>0.1</v>
      </c>
      <c r="U151" s="54">
        <f>S151*T151</f>
        <v>2612.8000000000002</v>
      </c>
      <c r="V151" s="54">
        <f>S151-U151</f>
        <v>23515.200000000001</v>
      </c>
      <c r="W151" s="51">
        <v>360</v>
      </c>
      <c r="X151" s="55">
        <f>V151+W151</f>
        <v>23875.200000000001</v>
      </c>
      <c r="Y151" s="12">
        <f>YEAR(Table1[[#This Row],[Ship Date]])</f>
        <v>2019</v>
      </c>
    </row>
    <row r="152" spans="1:25" x14ac:dyDescent="0.25">
      <c r="A152" s="48" t="s">
        <v>998</v>
      </c>
      <c r="B152" s="49" t="s">
        <v>733</v>
      </c>
      <c r="C152" s="49" t="s">
        <v>1838</v>
      </c>
      <c r="D152" s="49" t="s">
        <v>1834</v>
      </c>
      <c r="E152" s="50">
        <v>43725</v>
      </c>
      <c r="F152" s="49" t="s">
        <v>1899</v>
      </c>
      <c r="G152" s="49" t="s">
        <v>39</v>
      </c>
      <c r="H152" s="49" t="s">
        <v>1892</v>
      </c>
      <c r="I152" s="49" t="s">
        <v>35</v>
      </c>
      <c r="J152" s="49" t="s">
        <v>57</v>
      </c>
      <c r="K152" s="49" t="s">
        <v>28</v>
      </c>
      <c r="L152" s="49" t="s">
        <v>22</v>
      </c>
      <c r="M152" s="49" t="s">
        <v>23</v>
      </c>
      <c r="N152" s="50">
        <v>43727</v>
      </c>
      <c r="O152" s="51">
        <v>350</v>
      </c>
      <c r="P152" s="51">
        <v>574</v>
      </c>
      <c r="Q152" s="51">
        <f>P152-O152</f>
        <v>224</v>
      </c>
      <c r="R152" s="52">
        <v>3</v>
      </c>
      <c r="S152" s="51">
        <f>R152*P152</f>
        <v>1722</v>
      </c>
      <c r="T152" s="53">
        <v>0.08</v>
      </c>
      <c r="U152" s="54">
        <f>S152*T152</f>
        <v>137.76</v>
      </c>
      <c r="V152" s="54">
        <f>S152-U152</f>
        <v>1584.24</v>
      </c>
      <c r="W152" s="51">
        <v>501</v>
      </c>
      <c r="X152" s="55">
        <f>V152+W152</f>
        <v>2085.2399999999998</v>
      </c>
      <c r="Y152" s="12">
        <f>YEAR(Table1[[#This Row],[Ship Date]])</f>
        <v>2019</v>
      </c>
    </row>
    <row r="153" spans="1:25" x14ac:dyDescent="0.25">
      <c r="A153" s="48" t="s">
        <v>999</v>
      </c>
      <c r="B153" s="49" t="s">
        <v>1925</v>
      </c>
      <c r="C153" s="49" t="s">
        <v>1833</v>
      </c>
      <c r="D153" s="49" t="s">
        <v>1834</v>
      </c>
      <c r="E153" s="50">
        <v>43726</v>
      </c>
      <c r="F153" s="49" t="s">
        <v>1899</v>
      </c>
      <c r="G153" s="49" t="s">
        <v>18</v>
      </c>
      <c r="H153" s="49" t="s">
        <v>1887</v>
      </c>
      <c r="I153" s="49" t="s">
        <v>19</v>
      </c>
      <c r="J153" s="49" t="s">
        <v>237</v>
      </c>
      <c r="K153" s="49" t="s">
        <v>28</v>
      </c>
      <c r="L153" s="49" t="s">
        <v>22</v>
      </c>
      <c r="M153" s="49" t="s">
        <v>69</v>
      </c>
      <c r="N153" s="50">
        <v>43733</v>
      </c>
      <c r="O153" s="51">
        <v>1388</v>
      </c>
      <c r="P153" s="51">
        <v>2238</v>
      </c>
      <c r="Q153" s="51">
        <f>P153-O153</f>
        <v>850</v>
      </c>
      <c r="R153" s="52">
        <v>16</v>
      </c>
      <c r="S153" s="51">
        <f>R153*P153</f>
        <v>35808</v>
      </c>
      <c r="T153" s="53">
        <v>0</v>
      </c>
      <c r="U153" s="54">
        <f>S153*T153</f>
        <v>0</v>
      </c>
      <c r="V153" s="54">
        <f>S153-U153</f>
        <v>35808</v>
      </c>
      <c r="W153" s="51">
        <v>1510</v>
      </c>
      <c r="X153" s="55">
        <f>V153+W153</f>
        <v>37318</v>
      </c>
      <c r="Y153" s="12">
        <f>YEAR(Table1[[#This Row],[Ship Date]])</f>
        <v>2019</v>
      </c>
    </row>
    <row r="154" spans="1:25" x14ac:dyDescent="0.25">
      <c r="A154" s="48" t="s">
        <v>1000</v>
      </c>
      <c r="B154" s="49" t="s">
        <v>732</v>
      </c>
      <c r="C154" s="49" t="s">
        <v>1859</v>
      </c>
      <c r="D154" s="49" t="s">
        <v>1834</v>
      </c>
      <c r="E154" s="50">
        <v>43728</v>
      </c>
      <c r="F154" s="49" t="s">
        <v>1899</v>
      </c>
      <c r="G154" s="49" t="s">
        <v>39</v>
      </c>
      <c r="H154" s="49" t="s">
        <v>1896</v>
      </c>
      <c r="I154" s="49" t="s">
        <v>35</v>
      </c>
      <c r="J154" s="49" t="s">
        <v>440</v>
      </c>
      <c r="K154" s="49" t="s">
        <v>28</v>
      </c>
      <c r="L154" s="49" t="s">
        <v>22</v>
      </c>
      <c r="M154" s="49" t="s">
        <v>23</v>
      </c>
      <c r="N154" s="50">
        <v>43729</v>
      </c>
      <c r="O154" s="51">
        <v>3602.0000000000005</v>
      </c>
      <c r="P154" s="51">
        <v>5810</v>
      </c>
      <c r="Q154" s="51">
        <f>P154-O154</f>
        <v>2207.9999999999995</v>
      </c>
      <c r="R154" s="52">
        <v>7</v>
      </c>
      <c r="S154" s="51">
        <f>R154*P154</f>
        <v>40670</v>
      </c>
      <c r="T154" s="53">
        <v>0.1</v>
      </c>
      <c r="U154" s="54">
        <f>S154*T154</f>
        <v>4067</v>
      </c>
      <c r="V154" s="54">
        <f>S154-U154</f>
        <v>36603</v>
      </c>
      <c r="W154" s="51">
        <v>149</v>
      </c>
      <c r="X154" s="55">
        <f>V154+W154</f>
        <v>36752</v>
      </c>
      <c r="Y154" s="12">
        <f>YEAR(Table1[[#This Row],[Ship Date]])</f>
        <v>2019</v>
      </c>
    </row>
    <row r="155" spans="1:25" x14ac:dyDescent="0.25">
      <c r="A155" s="48" t="s">
        <v>1001</v>
      </c>
      <c r="B155" s="49" t="s">
        <v>731</v>
      </c>
      <c r="C155" s="49" t="s">
        <v>1846</v>
      </c>
      <c r="D155" s="49" t="s">
        <v>1834</v>
      </c>
      <c r="E155" s="50">
        <v>43730</v>
      </c>
      <c r="F155" s="49" t="s">
        <v>1899</v>
      </c>
      <c r="G155" s="49" t="s">
        <v>18</v>
      </c>
      <c r="H155" s="49" t="s">
        <v>1892</v>
      </c>
      <c r="I155" s="49" t="s">
        <v>51</v>
      </c>
      <c r="J155" s="49" t="s">
        <v>108</v>
      </c>
      <c r="K155" s="49" t="s">
        <v>28</v>
      </c>
      <c r="L155" s="49" t="s">
        <v>45</v>
      </c>
      <c r="M155" s="49" t="s">
        <v>23</v>
      </c>
      <c r="N155" s="50">
        <v>43732</v>
      </c>
      <c r="O155" s="51">
        <v>94</v>
      </c>
      <c r="P155" s="51">
        <v>208</v>
      </c>
      <c r="Q155" s="51">
        <f>P155-O155</f>
        <v>114</v>
      </c>
      <c r="R155" s="52">
        <v>43</v>
      </c>
      <c r="S155" s="51">
        <f>R155*P155</f>
        <v>8944</v>
      </c>
      <c r="T155" s="53">
        <v>0.05</v>
      </c>
      <c r="U155" s="54">
        <f>S155*T155</f>
        <v>447.20000000000005</v>
      </c>
      <c r="V155" s="54">
        <f>S155-U155</f>
        <v>8496.7999999999993</v>
      </c>
      <c r="W155" s="51">
        <v>256</v>
      </c>
      <c r="X155" s="55">
        <f>V155+W155</f>
        <v>8752.7999999999993</v>
      </c>
      <c r="Y155" s="12">
        <f>YEAR(Table1[[#This Row],[Ship Date]])</f>
        <v>2019</v>
      </c>
    </row>
    <row r="156" spans="1:25" x14ac:dyDescent="0.25">
      <c r="A156" s="48" t="s">
        <v>1002</v>
      </c>
      <c r="B156" s="49" t="s">
        <v>730</v>
      </c>
      <c r="C156" s="49" t="s">
        <v>1906</v>
      </c>
      <c r="D156" s="49" t="s">
        <v>1834</v>
      </c>
      <c r="E156" s="50">
        <v>43731</v>
      </c>
      <c r="F156" s="49" t="s">
        <v>1899</v>
      </c>
      <c r="G156" s="49" t="s">
        <v>25</v>
      </c>
      <c r="H156" s="49" t="s">
        <v>1898</v>
      </c>
      <c r="I156" s="49" t="s">
        <v>19</v>
      </c>
      <c r="J156" s="49" t="s">
        <v>195</v>
      </c>
      <c r="K156" s="49" t="s">
        <v>21</v>
      </c>
      <c r="L156" s="49" t="s">
        <v>66</v>
      </c>
      <c r="M156" s="49" t="s">
        <v>23</v>
      </c>
      <c r="N156" s="50">
        <v>43738</v>
      </c>
      <c r="O156" s="51">
        <v>991</v>
      </c>
      <c r="P156" s="51">
        <v>1599</v>
      </c>
      <c r="Q156" s="51">
        <f>P156-O156</f>
        <v>608</v>
      </c>
      <c r="R156" s="52">
        <v>27</v>
      </c>
      <c r="S156" s="51">
        <f>R156*P156</f>
        <v>43173</v>
      </c>
      <c r="T156" s="53">
        <v>0.01</v>
      </c>
      <c r="U156" s="54">
        <f>S156*T156</f>
        <v>431.73</v>
      </c>
      <c r="V156" s="54">
        <f>S156-U156</f>
        <v>42741.27</v>
      </c>
      <c r="W156" s="51">
        <v>1128</v>
      </c>
      <c r="X156" s="55">
        <f>V156+W156</f>
        <v>43869.27</v>
      </c>
      <c r="Y156" s="12">
        <f>YEAR(Table1[[#This Row],[Ship Date]])</f>
        <v>2019</v>
      </c>
    </row>
    <row r="157" spans="1:25" x14ac:dyDescent="0.25">
      <c r="A157" s="48" t="s">
        <v>1003</v>
      </c>
      <c r="B157" s="49" t="s">
        <v>1920</v>
      </c>
      <c r="C157" s="49" t="s">
        <v>1860</v>
      </c>
      <c r="D157" s="49" t="s">
        <v>1856</v>
      </c>
      <c r="E157" s="50">
        <v>43734</v>
      </c>
      <c r="F157" s="49" t="s">
        <v>1856</v>
      </c>
      <c r="G157" s="49" t="s">
        <v>18</v>
      </c>
      <c r="H157" s="49" t="s">
        <v>1892</v>
      </c>
      <c r="I157" s="49" t="s">
        <v>26</v>
      </c>
      <c r="J157" s="49" t="s">
        <v>264</v>
      </c>
      <c r="K157" s="49" t="s">
        <v>28</v>
      </c>
      <c r="L157" s="49" t="s">
        <v>29</v>
      </c>
      <c r="M157" s="49" t="s">
        <v>23</v>
      </c>
      <c r="N157" s="50">
        <v>43736</v>
      </c>
      <c r="O157" s="51">
        <v>332</v>
      </c>
      <c r="P157" s="51">
        <v>518</v>
      </c>
      <c r="Q157" s="51">
        <f>P157-O157</f>
        <v>186</v>
      </c>
      <c r="R157" s="52">
        <v>23</v>
      </c>
      <c r="S157" s="51">
        <f>R157*P157</f>
        <v>11914</v>
      </c>
      <c r="T157" s="53">
        <v>0.05</v>
      </c>
      <c r="U157" s="54">
        <f>S157*T157</f>
        <v>595.70000000000005</v>
      </c>
      <c r="V157" s="54">
        <f>S157-U157</f>
        <v>11318.3</v>
      </c>
      <c r="W157" s="51">
        <v>204</v>
      </c>
      <c r="X157" s="55">
        <f>V157+W157</f>
        <v>11522.3</v>
      </c>
      <c r="Y157" s="12">
        <f>YEAR(Table1[[#This Row],[Ship Date]])</f>
        <v>2019</v>
      </c>
    </row>
    <row r="158" spans="1:25" x14ac:dyDescent="0.25">
      <c r="A158" s="48" t="s">
        <v>1004</v>
      </c>
      <c r="B158" s="49" t="s">
        <v>295</v>
      </c>
      <c r="C158" s="49" t="s">
        <v>1883</v>
      </c>
      <c r="D158" s="49" t="s">
        <v>1882</v>
      </c>
      <c r="E158" s="50">
        <v>43734</v>
      </c>
      <c r="F158" s="49" t="s">
        <v>1882</v>
      </c>
      <c r="G158" s="49" t="s">
        <v>18</v>
      </c>
      <c r="H158" s="49" t="s">
        <v>1886</v>
      </c>
      <c r="I158" s="49" t="s">
        <v>35</v>
      </c>
      <c r="J158" s="49" t="s">
        <v>130</v>
      </c>
      <c r="K158" s="49" t="s">
        <v>28</v>
      </c>
      <c r="L158" s="49" t="s">
        <v>22</v>
      </c>
      <c r="M158" s="49" t="s">
        <v>23</v>
      </c>
      <c r="N158" s="50">
        <v>43736</v>
      </c>
      <c r="O158" s="51">
        <v>1495</v>
      </c>
      <c r="P158" s="51">
        <v>3476</v>
      </c>
      <c r="Q158" s="51">
        <f>P158-O158</f>
        <v>1981</v>
      </c>
      <c r="R158" s="52">
        <v>15</v>
      </c>
      <c r="S158" s="51">
        <f>R158*P158</f>
        <v>52140</v>
      </c>
      <c r="T158" s="53">
        <v>0.09</v>
      </c>
      <c r="U158" s="54">
        <f>S158*T158</f>
        <v>4692.5999999999995</v>
      </c>
      <c r="V158" s="54">
        <f>S158-U158</f>
        <v>47447.4</v>
      </c>
      <c r="W158" s="51">
        <v>822.00000000000011</v>
      </c>
      <c r="X158" s="55">
        <f>V158+W158</f>
        <v>48269.4</v>
      </c>
      <c r="Y158" s="12">
        <f>YEAR(Table1[[#This Row],[Ship Date]])</f>
        <v>2019</v>
      </c>
    </row>
    <row r="159" spans="1:25" x14ac:dyDescent="0.25">
      <c r="A159" s="48" t="s">
        <v>1005</v>
      </c>
      <c r="B159" s="49" t="s">
        <v>729</v>
      </c>
      <c r="C159" s="49" t="s">
        <v>508</v>
      </c>
      <c r="D159" s="49" t="s">
        <v>1834</v>
      </c>
      <c r="E159" s="50">
        <v>43735</v>
      </c>
      <c r="F159" s="49" t="s">
        <v>1899</v>
      </c>
      <c r="G159" s="49" t="s">
        <v>39</v>
      </c>
      <c r="H159" s="49" t="s">
        <v>1891</v>
      </c>
      <c r="I159" s="49" t="s">
        <v>19</v>
      </c>
      <c r="J159" s="49" t="s">
        <v>611</v>
      </c>
      <c r="K159" s="49" t="s">
        <v>28</v>
      </c>
      <c r="L159" s="49" t="s">
        <v>22</v>
      </c>
      <c r="M159" s="49" t="s">
        <v>23</v>
      </c>
      <c r="N159" s="50">
        <v>43740</v>
      </c>
      <c r="O159" s="51">
        <v>2218</v>
      </c>
      <c r="P159" s="51">
        <v>5410</v>
      </c>
      <c r="Q159" s="51">
        <f>P159-O159</f>
        <v>3192</v>
      </c>
      <c r="R159" s="52">
        <v>19</v>
      </c>
      <c r="S159" s="51">
        <f>R159*P159</f>
        <v>102790</v>
      </c>
      <c r="T159" s="53">
        <v>0.1</v>
      </c>
      <c r="U159" s="54">
        <f>S159*T159</f>
        <v>10279</v>
      </c>
      <c r="V159" s="54">
        <f>S159-U159</f>
        <v>92511</v>
      </c>
      <c r="W159" s="51">
        <v>1998.9999999999998</v>
      </c>
      <c r="X159" s="55">
        <f>V159+W159</f>
        <v>94510</v>
      </c>
      <c r="Y159" s="12">
        <f>YEAR(Table1[[#This Row],[Ship Date]])</f>
        <v>2019</v>
      </c>
    </row>
    <row r="160" spans="1:25" x14ac:dyDescent="0.25">
      <c r="A160" s="48" t="s">
        <v>1006</v>
      </c>
      <c r="B160" s="49" t="s">
        <v>503</v>
      </c>
      <c r="C160" s="49" t="s">
        <v>221</v>
      </c>
      <c r="D160" s="49" t="s">
        <v>1834</v>
      </c>
      <c r="E160" s="50">
        <v>43738</v>
      </c>
      <c r="F160" s="49" t="s">
        <v>1899</v>
      </c>
      <c r="G160" s="49" t="s">
        <v>39</v>
      </c>
      <c r="H160" s="49" t="s">
        <v>1891</v>
      </c>
      <c r="I160" s="49" t="s">
        <v>40</v>
      </c>
      <c r="J160" s="49" t="s">
        <v>264</v>
      </c>
      <c r="K160" s="49" t="s">
        <v>28</v>
      </c>
      <c r="L160" s="49" t="s">
        <v>29</v>
      </c>
      <c r="M160" s="49" t="s">
        <v>23</v>
      </c>
      <c r="N160" s="50">
        <v>43740</v>
      </c>
      <c r="O160" s="51">
        <v>332</v>
      </c>
      <c r="P160" s="51">
        <v>518</v>
      </c>
      <c r="Q160" s="51">
        <f>P160-O160</f>
        <v>186</v>
      </c>
      <c r="R160" s="52">
        <v>10</v>
      </c>
      <c r="S160" s="51">
        <f>R160*P160</f>
        <v>5180</v>
      </c>
      <c r="T160" s="53">
        <v>0.01</v>
      </c>
      <c r="U160" s="54">
        <f>S160*T160</f>
        <v>51.800000000000004</v>
      </c>
      <c r="V160" s="54">
        <f>S160-U160</f>
        <v>5128.2</v>
      </c>
      <c r="W160" s="51">
        <v>204</v>
      </c>
      <c r="X160" s="55">
        <f>V160+W160</f>
        <v>5332.2</v>
      </c>
      <c r="Y160" s="12">
        <f>YEAR(Table1[[#This Row],[Ship Date]])</f>
        <v>2019</v>
      </c>
    </row>
    <row r="161" spans="1:25" x14ac:dyDescent="0.25">
      <c r="A161" s="48" t="s">
        <v>1007</v>
      </c>
      <c r="B161" s="49" t="s">
        <v>728</v>
      </c>
      <c r="C161" s="49" t="s">
        <v>1883</v>
      </c>
      <c r="D161" s="49" t="s">
        <v>1882</v>
      </c>
      <c r="E161" s="50">
        <v>43739</v>
      </c>
      <c r="F161" s="49" t="s">
        <v>1882</v>
      </c>
      <c r="G161" s="49" t="s">
        <v>39</v>
      </c>
      <c r="H161" s="49" t="s">
        <v>1886</v>
      </c>
      <c r="I161" s="49" t="s">
        <v>26</v>
      </c>
      <c r="J161" s="49" t="s">
        <v>171</v>
      </c>
      <c r="K161" s="49" t="s">
        <v>21</v>
      </c>
      <c r="L161" s="49" t="s">
        <v>45</v>
      </c>
      <c r="M161" s="49" t="s">
        <v>69</v>
      </c>
      <c r="N161" s="50">
        <v>43740</v>
      </c>
      <c r="O161" s="51">
        <v>2018</v>
      </c>
      <c r="P161" s="51">
        <v>3540.9999999999995</v>
      </c>
      <c r="Q161" s="51">
        <f>P161-O161</f>
        <v>1522.9999999999995</v>
      </c>
      <c r="R161" s="52">
        <v>16</v>
      </c>
      <c r="S161" s="51">
        <f>R161*P161</f>
        <v>56655.999999999993</v>
      </c>
      <c r="T161" s="53">
        <v>0</v>
      </c>
      <c r="U161" s="54">
        <f>S161*T161</f>
        <v>0</v>
      </c>
      <c r="V161" s="54">
        <f>S161-U161</f>
        <v>56655.999999999993</v>
      </c>
      <c r="W161" s="51">
        <v>199</v>
      </c>
      <c r="X161" s="55">
        <f>V161+W161</f>
        <v>56854.999999999993</v>
      </c>
      <c r="Y161" s="12">
        <f>YEAR(Table1[[#This Row],[Ship Date]])</f>
        <v>2019</v>
      </c>
    </row>
    <row r="162" spans="1:25" x14ac:dyDescent="0.25">
      <c r="A162" s="48" t="s">
        <v>1008</v>
      </c>
      <c r="B162" s="49" t="s">
        <v>335</v>
      </c>
      <c r="C162" s="49" t="s">
        <v>1801</v>
      </c>
      <c r="D162" s="49" t="s">
        <v>1856</v>
      </c>
      <c r="E162" s="50">
        <v>43741</v>
      </c>
      <c r="F162" s="49" t="s">
        <v>1856</v>
      </c>
      <c r="G162" s="49" t="s">
        <v>25</v>
      </c>
      <c r="H162" s="49" t="s">
        <v>1889</v>
      </c>
      <c r="I162" s="49" t="s">
        <v>35</v>
      </c>
      <c r="J162" s="49" t="s">
        <v>307</v>
      </c>
      <c r="K162" s="49" t="s">
        <v>28</v>
      </c>
      <c r="L162" s="49" t="s">
        <v>29</v>
      </c>
      <c r="M162" s="49" t="s">
        <v>69</v>
      </c>
      <c r="N162" s="50">
        <v>43742</v>
      </c>
      <c r="O162" s="51">
        <v>2156</v>
      </c>
      <c r="P162" s="51">
        <v>3654.9999999999995</v>
      </c>
      <c r="Q162" s="51">
        <f>P162-O162</f>
        <v>1498.9999999999995</v>
      </c>
      <c r="R162" s="52">
        <v>46</v>
      </c>
      <c r="S162" s="51">
        <f>R162*P162</f>
        <v>168129.99999999997</v>
      </c>
      <c r="T162" s="53">
        <v>0.05</v>
      </c>
      <c r="U162" s="54">
        <f>S162*T162</f>
        <v>8406.4999999999982</v>
      </c>
      <c r="V162" s="54">
        <f>S162-U162</f>
        <v>159723.49999999997</v>
      </c>
      <c r="W162" s="51">
        <v>1389</v>
      </c>
      <c r="X162" s="55">
        <f>V162+W162</f>
        <v>161112.49999999997</v>
      </c>
      <c r="Y162" s="12">
        <f>YEAR(Table1[[#This Row],[Ship Date]])</f>
        <v>2019</v>
      </c>
    </row>
    <row r="163" spans="1:25" x14ac:dyDescent="0.25">
      <c r="A163" s="48" t="s">
        <v>1009</v>
      </c>
      <c r="B163" s="49" t="s">
        <v>681</v>
      </c>
      <c r="C163" s="49" t="s">
        <v>406</v>
      </c>
      <c r="D163" s="49" t="s">
        <v>1834</v>
      </c>
      <c r="E163" s="50">
        <v>43742</v>
      </c>
      <c r="F163" s="49" t="s">
        <v>1899</v>
      </c>
      <c r="G163" s="49" t="s">
        <v>39</v>
      </c>
      <c r="H163" s="49" t="s">
        <v>1894</v>
      </c>
      <c r="I163" s="49" t="s">
        <v>35</v>
      </c>
      <c r="J163" s="49" t="s">
        <v>1919</v>
      </c>
      <c r="K163" s="49" t="s">
        <v>28</v>
      </c>
      <c r="L163" s="49" t="s">
        <v>22</v>
      </c>
      <c r="M163" s="49" t="s">
        <v>23</v>
      </c>
      <c r="N163" s="50">
        <v>43743</v>
      </c>
      <c r="O163" s="51">
        <v>17883</v>
      </c>
      <c r="P163" s="51">
        <v>41588</v>
      </c>
      <c r="Q163" s="51">
        <f>P163-O163</f>
        <v>23705</v>
      </c>
      <c r="R163" s="52">
        <v>2</v>
      </c>
      <c r="S163" s="51">
        <f>R163*P163</f>
        <v>83176</v>
      </c>
      <c r="T163" s="53">
        <v>0.08</v>
      </c>
      <c r="U163" s="54">
        <f>S163*T163</f>
        <v>6654.08</v>
      </c>
      <c r="V163" s="54">
        <f>S163-U163</f>
        <v>76521.919999999998</v>
      </c>
      <c r="W163" s="51">
        <v>1137</v>
      </c>
      <c r="X163" s="55">
        <f>V163+W163</f>
        <v>77658.92</v>
      </c>
      <c r="Y163" s="12">
        <f>YEAR(Table1[[#This Row],[Ship Date]])</f>
        <v>2019</v>
      </c>
    </row>
    <row r="164" spans="1:25" x14ac:dyDescent="0.25">
      <c r="A164" s="48" t="s">
        <v>1010</v>
      </c>
      <c r="B164" s="49" t="s">
        <v>1926</v>
      </c>
      <c r="C164" s="49" t="s">
        <v>1844</v>
      </c>
      <c r="D164" s="49" t="s">
        <v>1834</v>
      </c>
      <c r="E164" s="50">
        <v>43743</v>
      </c>
      <c r="F164" s="49" t="s">
        <v>1899</v>
      </c>
      <c r="G164" s="49" t="s">
        <v>25</v>
      </c>
      <c r="H164" s="49" t="s">
        <v>1891</v>
      </c>
      <c r="I164" s="49" t="s">
        <v>19</v>
      </c>
      <c r="J164" s="49" t="s">
        <v>393</v>
      </c>
      <c r="K164" s="49" t="s">
        <v>21</v>
      </c>
      <c r="L164" s="49" t="s">
        <v>22</v>
      </c>
      <c r="M164" s="49" t="s">
        <v>23</v>
      </c>
      <c r="N164" s="50">
        <v>43750</v>
      </c>
      <c r="O164" s="51">
        <v>4128</v>
      </c>
      <c r="P164" s="51">
        <v>9599</v>
      </c>
      <c r="Q164" s="51">
        <f>P164-O164</f>
        <v>5471</v>
      </c>
      <c r="R164" s="52">
        <v>17</v>
      </c>
      <c r="S164" s="51">
        <f>R164*P164</f>
        <v>163183</v>
      </c>
      <c r="T164" s="53">
        <v>0.09</v>
      </c>
      <c r="U164" s="54">
        <f>S164*T164</f>
        <v>14686.47</v>
      </c>
      <c r="V164" s="54">
        <f>S164-U164</f>
        <v>148496.53</v>
      </c>
      <c r="W164" s="51">
        <v>899</v>
      </c>
      <c r="X164" s="55">
        <f>V164+W164</f>
        <v>149395.53</v>
      </c>
      <c r="Y164" s="12">
        <f>YEAR(Table1[[#This Row],[Ship Date]])</f>
        <v>2019</v>
      </c>
    </row>
    <row r="165" spans="1:25" x14ac:dyDescent="0.25">
      <c r="A165" s="48" t="s">
        <v>1011</v>
      </c>
      <c r="B165" s="49" t="s">
        <v>313</v>
      </c>
      <c r="C165" s="49" t="s">
        <v>314</v>
      </c>
      <c r="D165" s="49" t="s">
        <v>1834</v>
      </c>
      <c r="E165" s="50">
        <v>43743</v>
      </c>
      <c r="F165" s="49" t="s">
        <v>1899</v>
      </c>
      <c r="G165" s="49" t="s">
        <v>39</v>
      </c>
      <c r="H165" s="49" t="s">
        <v>1892</v>
      </c>
      <c r="I165" s="49" t="s">
        <v>26</v>
      </c>
      <c r="J165" s="49" t="s">
        <v>343</v>
      </c>
      <c r="K165" s="49" t="s">
        <v>28</v>
      </c>
      <c r="L165" s="49" t="s">
        <v>22</v>
      </c>
      <c r="M165" s="49" t="s">
        <v>23</v>
      </c>
      <c r="N165" s="50">
        <v>43745</v>
      </c>
      <c r="O165" s="51">
        <v>133</v>
      </c>
      <c r="P165" s="51">
        <v>208</v>
      </c>
      <c r="Q165" s="51">
        <f>P165-O165</f>
        <v>75</v>
      </c>
      <c r="R165" s="52">
        <v>16</v>
      </c>
      <c r="S165" s="51">
        <f>R165*P165</f>
        <v>3328</v>
      </c>
      <c r="T165" s="53">
        <v>0.04</v>
      </c>
      <c r="U165" s="54">
        <f>S165*T165</f>
        <v>133.12</v>
      </c>
      <c r="V165" s="54">
        <f>S165-U165</f>
        <v>3194.88</v>
      </c>
      <c r="W165" s="51">
        <v>149</v>
      </c>
      <c r="X165" s="55">
        <f>V165+W165</f>
        <v>3343.88</v>
      </c>
      <c r="Y165" s="12">
        <f>YEAR(Table1[[#This Row],[Ship Date]])</f>
        <v>2019</v>
      </c>
    </row>
    <row r="166" spans="1:25" x14ac:dyDescent="0.25">
      <c r="A166" s="48" t="s">
        <v>1012</v>
      </c>
      <c r="B166" s="49" t="s">
        <v>407</v>
      </c>
      <c r="C166" s="49" t="s">
        <v>300</v>
      </c>
      <c r="D166" s="49" t="s">
        <v>1834</v>
      </c>
      <c r="E166" s="50">
        <v>43744</v>
      </c>
      <c r="F166" s="49" t="s">
        <v>1899</v>
      </c>
      <c r="G166" s="49" t="s">
        <v>39</v>
      </c>
      <c r="H166" s="49" t="s">
        <v>1890</v>
      </c>
      <c r="I166" s="49" t="s">
        <v>26</v>
      </c>
      <c r="J166" s="49" t="s">
        <v>1901</v>
      </c>
      <c r="K166" s="49" t="s">
        <v>21</v>
      </c>
      <c r="L166" s="49" t="s">
        <v>66</v>
      </c>
      <c r="M166" s="49" t="s">
        <v>23</v>
      </c>
      <c r="N166" s="50">
        <v>43745</v>
      </c>
      <c r="O166" s="51">
        <v>882</v>
      </c>
      <c r="P166" s="51">
        <v>2099</v>
      </c>
      <c r="Q166" s="51">
        <f>P166-O166</f>
        <v>1217</v>
      </c>
      <c r="R166" s="52">
        <v>25</v>
      </c>
      <c r="S166" s="51">
        <f>R166*P166</f>
        <v>52475</v>
      </c>
      <c r="T166" s="53">
        <v>0.05</v>
      </c>
      <c r="U166" s="54">
        <f>S166*T166</f>
        <v>2623.75</v>
      </c>
      <c r="V166" s="54">
        <f>S166-U166</f>
        <v>49851.25</v>
      </c>
      <c r="W166" s="51">
        <v>480.99999999999994</v>
      </c>
      <c r="X166" s="55">
        <f>V166+W166</f>
        <v>50332.25</v>
      </c>
      <c r="Y166" s="12">
        <f>YEAR(Table1[[#This Row],[Ship Date]])</f>
        <v>2019</v>
      </c>
    </row>
    <row r="167" spans="1:25" x14ac:dyDescent="0.25">
      <c r="A167" s="48" t="s">
        <v>1013</v>
      </c>
      <c r="B167" s="49" t="s">
        <v>666</v>
      </c>
      <c r="C167" s="49" t="s">
        <v>95</v>
      </c>
      <c r="D167" s="49" t="s">
        <v>1834</v>
      </c>
      <c r="E167" s="50">
        <v>43747</v>
      </c>
      <c r="F167" s="49" t="s">
        <v>1899</v>
      </c>
      <c r="G167" s="49" t="s">
        <v>39</v>
      </c>
      <c r="H167" s="49" t="s">
        <v>1897</v>
      </c>
      <c r="I167" s="49" t="s">
        <v>26</v>
      </c>
      <c r="J167" s="49" t="s">
        <v>96</v>
      </c>
      <c r="K167" s="49" t="s">
        <v>28</v>
      </c>
      <c r="L167" s="49" t="s">
        <v>29</v>
      </c>
      <c r="M167" s="49" t="s">
        <v>23</v>
      </c>
      <c r="N167" s="50">
        <v>43749</v>
      </c>
      <c r="O167" s="51">
        <v>153</v>
      </c>
      <c r="P167" s="51">
        <v>278</v>
      </c>
      <c r="Q167" s="51">
        <f>P167-O167</f>
        <v>125</v>
      </c>
      <c r="R167" s="52">
        <v>6</v>
      </c>
      <c r="S167" s="51">
        <f>R167*P167</f>
        <v>1668</v>
      </c>
      <c r="T167" s="53">
        <v>0.01</v>
      </c>
      <c r="U167" s="54">
        <f>S167*T167</f>
        <v>16.68</v>
      </c>
      <c r="V167" s="54">
        <f>S167-U167</f>
        <v>1651.32</v>
      </c>
      <c r="W167" s="51">
        <v>134</v>
      </c>
      <c r="X167" s="55">
        <f>V167+W167</f>
        <v>1785.32</v>
      </c>
      <c r="Y167" s="12">
        <f>YEAR(Table1[[#This Row],[Ship Date]])</f>
        <v>2019</v>
      </c>
    </row>
    <row r="168" spans="1:25" x14ac:dyDescent="0.25">
      <c r="A168" s="48" t="s">
        <v>783</v>
      </c>
      <c r="B168" s="49" t="s">
        <v>177</v>
      </c>
      <c r="C168" s="49" t="s">
        <v>178</v>
      </c>
      <c r="D168" s="49" t="s">
        <v>1882</v>
      </c>
      <c r="E168" s="50">
        <v>43749</v>
      </c>
      <c r="F168" s="49" t="s">
        <v>1882</v>
      </c>
      <c r="G168" s="49" t="s">
        <v>25</v>
      </c>
      <c r="H168" s="49" t="s">
        <v>1885</v>
      </c>
      <c r="I168" s="49" t="s">
        <v>40</v>
      </c>
      <c r="J168" s="49" t="s">
        <v>104</v>
      </c>
      <c r="K168" s="49" t="s">
        <v>28</v>
      </c>
      <c r="L168" s="49" t="s">
        <v>22</v>
      </c>
      <c r="M168" s="49" t="s">
        <v>23</v>
      </c>
      <c r="N168" s="50">
        <v>43751</v>
      </c>
      <c r="O168" s="51">
        <v>245.00000000000003</v>
      </c>
      <c r="P168" s="51">
        <v>389</v>
      </c>
      <c r="Q168" s="51">
        <f>P168-O168</f>
        <v>143.99999999999997</v>
      </c>
      <c r="R168" s="52">
        <v>2</v>
      </c>
      <c r="S168" s="51">
        <f>R168*P168</f>
        <v>778</v>
      </c>
      <c r="T168" s="53">
        <v>7.0000000000000007E-2</v>
      </c>
      <c r="U168" s="54">
        <f>S168*T168</f>
        <v>54.460000000000008</v>
      </c>
      <c r="V168" s="54">
        <f>S168-U168</f>
        <v>723.54</v>
      </c>
      <c r="W168" s="51">
        <v>701</v>
      </c>
      <c r="X168" s="55">
        <f>V168+W168</f>
        <v>1424.54</v>
      </c>
      <c r="Y168" s="12">
        <f>YEAR(Table1[[#This Row],[Ship Date]])</f>
        <v>2019</v>
      </c>
    </row>
    <row r="169" spans="1:25" x14ac:dyDescent="0.25">
      <c r="A169" s="48" t="s">
        <v>784</v>
      </c>
      <c r="B169" s="49" t="s">
        <v>177</v>
      </c>
      <c r="C169" s="49" t="s">
        <v>178</v>
      </c>
      <c r="D169" s="49" t="s">
        <v>1882</v>
      </c>
      <c r="E169" s="50">
        <v>43749</v>
      </c>
      <c r="F169" s="49" t="s">
        <v>1882</v>
      </c>
      <c r="G169" s="49" t="s">
        <v>25</v>
      </c>
      <c r="H169" s="49" t="s">
        <v>1885</v>
      </c>
      <c r="I169" s="49" t="s">
        <v>40</v>
      </c>
      <c r="J169" s="49" t="s">
        <v>1923</v>
      </c>
      <c r="K169" s="49" t="s">
        <v>28</v>
      </c>
      <c r="L169" s="49" t="s">
        <v>22</v>
      </c>
      <c r="M169" s="49" t="s">
        <v>23</v>
      </c>
      <c r="N169" s="50">
        <v>43750</v>
      </c>
      <c r="O169" s="51">
        <v>6773</v>
      </c>
      <c r="P169" s="51">
        <v>16520</v>
      </c>
      <c r="Q169" s="51">
        <f>P169-O169</f>
        <v>9747</v>
      </c>
      <c r="R169" s="52">
        <v>6</v>
      </c>
      <c r="S169" s="51">
        <f>R169*P169</f>
        <v>99120</v>
      </c>
      <c r="T169" s="53">
        <v>0.09</v>
      </c>
      <c r="U169" s="54">
        <f>S169*T169</f>
        <v>8920.7999999999993</v>
      </c>
      <c r="V169" s="54">
        <f>S169-U169</f>
        <v>90199.2</v>
      </c>
      <c r="W169" s="51">
        <v>1998.9999999999998</v>
      </c>
      <c r="X169" s="55">
        <f>V169+W169</f>
        <v>92198.2</v>
      </c>
      <c r="Y169" s="12">
        <f>YEAR(Table1[[#This Row],[Ship Date]])</f>
        <v>2019</v>
      </c>
    </row>
    <row r="170" spans="1:25" x14ac:dyDescent="0.25">
      <c r="A170" s="48" t="s">
        <v>1014</v>
      </c>
      <c r="B170" s="49" t="s">
        <v>696</v>
      </c>
      <c r="C170" s="49" t="s">
        <v>1865</v>
      </c>
      <c r="D170" s="49" t="s">
        <v>1834</v>
      </c>
      <c r="E170" s="50">
        <v>43749</v>
      </c>
      <c r="F170" s="49" t="s">
        <v>1899</v>
      </c>
      <c r="G170" s="49" t="s">
        <v>34</v>
      </c>
      <c r="H170" s="49" t="s">
        <v>1893</v>
      </c>
      <c r="I170" s="49" t="s">
        <v>51</v>
      </c>
      <c r="J170" s="49" t="s">
        <v>298</v>
      </c>
      <c r="K170" s="49" t="s">
        <v>28</v>
      </c>
      <c r="L170" s="49" t="s">
        <v>29</v>
      </c>
      <c r="M170" s="49" t="s">
        <v>23</v>
      </c>
      <c r="N170" s="50">
        <v>43750</v>
      </c>
      <c r="O170" s="51">
        <v>109.00000000000001</v>
      </c>
      <c r="P170" s="51">
        <v>168</v>
      </c>
      <c r="Q170" s="51">
        <f>P170-O170</f>
        <v>58.999999999999986</v>
      </c>
      <c r="R170" s="52">
        <v>38</v>
      </c>
      <c r="S170" s="51">
        <f>R170*P170</f>
        <v>6384</v>
      </c>
      <c r="T170" s="53">
        <v>7.0000000000000007E-2</v>
      </c>
      <c r="U170" s="54">
        <f>S170*T170</f>
        <v>446.88000000000005</v>
      </c>
      <c r="V170" s="54">
        <f>S170-U170</f>
        <v>5937.12</v>
      </c>
      <c r="W170" s="51">
        <v>100</v>
      </c>
      <c r="X170" s="55">
        <f>V170+W170</f>
        <v>6037.12</v>
      </c>
      <c r="Y170" s="12">
        <f>YEAR(Table1[[#This Row],[Ship Date]])</f>
        <v>2019</v>
      </c>
    </row>
    <row r="171" spans="1:25" x14ac:dyDescent="0.25">
      <c r="A171" s="48" t="s">
        <v>785</v>
      </c>
      <c r="B171" s="49" t="s">
        <v>230</v>
      </c>
      <c r="C171" s="49" t="s">
        <v>1800</v>
      </c>
      <c r="D171" s="49" t="s">
        <v>1856</v>
      </c>
      <c r="E171" s="50">
        <v>43751</v>
      </c>
      <c r="F171" s="49" t="s">
        <v>1856</v>
      </c>
      <c r="G171" s="49" t="s">
        <v>39</v>
      </c>
      <c r="H171" s="49" t="s">
        <v>1892</v>
      </c>
      <c r="I171" s="49" t="s">
        <v>51</v>
      </c>
      <c r="J171" s="49" t="s">
        <v>143</v>
      </c>
      <c r="K171" s="49" t="s">
        <v>21</v>
      </c>
      <c r="L171" s="49" t="s">
        <v>22</v>
      </c>
      <c r="M171" s="49" t="s">
        <v>23</v>
      </c>
      <c r="N171" s="50">
        <v>43752</v>
      </c>
      <c r="O171" s="51">
        <v>6240</v>
      </c>
      <c r="P171" s="51">
        <v>15599</v>
      </c>
      <c r="Q171" s="51">
        <f>P171-O171</f>
        <v>9359</v>
      </c>
      <c r="R171" s="52">
        <v>48</v>
      </c>
      <c r="S171" s="51">
        <f>R171*P171</f>
        <v>748752</v>
      </c>
      <c r="T171" s="53">
        <v>0.04</v>
      </c>
      <c r="U171" s="54">
        <f>S171*T171</f>
        <v>29950.080000000002</v>
      </c>
      <c r="V171" s="54">
        <f>S171-U171</f>
        <v>718801.92000000004</v>
      </c>
      <c r="W171" s="51">
        <v>808</v>
      </c>
      <c r="X171" s="55">
        <f>V171+W171</f>
        <v>719609.92</v>
      </c>
      <c r="Y171" s="12">
        <f>YEAR(Table1[[#This Row],[Ship Date]])</f>
        <v>2019</v>
      </c>
    </row>
    <row r="172" spans="1:25" x14ac:dyDescent="0.25">
      <c r="A172" s="48" t="s">
        <v>786</v>
      </c>
      <c r="B172" s="49" t="s">
        <v>230</v>
      </c>
      <c r="C172" s="49" t="s">
        <v>1800</v>
      </c>
      <c r="D172" s="49" t="s">
        <v>1856</v>
      </c>
      <c r="E172" s="50">
        <v>43751</v>
      </c>
      <c r="F172" s="49" t="s">
        <v>1856</v>
      </c>
      <c r="G172" s="49" t="s">
        <v>39</v>
      </c>
      <c r="H172" s="49" t="s">
        <v>1892</v>
      </c>
      <c r="I172" s="49" t="s">
        <v>51</v>
      </c>
      <c r="J172" s="49" t="s">
        <v>148</v>
      </c>
      <c r="K172" s="49" t="s">
        <v>28</v>
      </c>
      <c r="L172" s="49" t="s">
        <v>22</v>
      </c>
      <c r="M172" s="49" t="s">
        <v>23</v>
      </c>
      <c r="N172" s="50">
        <v>43751</v>
      </c>
      <c r="O172" s="51">
        <v>340</v>
      </c>
      <c r="P172" s="51">
        <v>540</v>
      </c>
      <c r="Q172" s="51">
        <f>P172-O172</f>
        <v>200</v>
      </c>
      <c r="R172" s="52">
        <v>8</v>
      </c>
      <c r="S172" s="51">
        <f>R172*P172</f>
        <v>4320</v>
      </c>
      <c r="T172" s="53">
        <v>0.08</v>
      </c>
      <c r="U172" s="54">
        <f>S172*T172</f>
        <v>345.6</v>
      </c>
      <c r="V172" s="54">
        <f>S172-U172</f>
        <v>3974.4</v>
      </c>
      <c r="W172" s="51">
        <v>778</v>
      </c>
      <c r="X172" s="55">
        <f>V172+W172</f>
        <v>4752.3999999999996</v>
      </c>
      <c r="Y172" s="12">
        <f>YEAR(Table1[[#This Row],[Ship Date]])</f>
        <v>2019</v>
      </c>
    </row>
    <row r="173" spans="1:25" x14ac:dyDescent="0.25">
      <c r="A173" s="48" t="s">
        <v>1015</v>
      </c>
      <c r="B173" s="49" t="s">
        <v>439</v>
      </c>
      <c r="C173" s="49" t="s">
        <v>129</v>
      </c>
      <c r="D173" s="49" t="s">
        <v>1882</v>
      </c>
      <c r="E173" s="50">
        <v>43758</v>
      </c>
      <c r="F173" s="49" t="s">
        <v>1882</v>
      </c>
      <c r="G173" s="49" t="s">
        <v>39</v>
      </c>
      <c r="H173" s="49" t="s">
        <v>1885</v>
      </c>
      <c r="I173" s="49" t="s">
        <v>51</v>
      </c>
      <c r="J173" s="49" t="s">
        <v>126</v>
      </c>
      <c r="K173" s="49" t="s">
        <v>28</v>
      </c>
      <c r="L173" s="49" t="s">
        <v>29</v>
      </c>
      <c r="M173" s="49" t="s">
        <v>23</v>
      </c>
      <c r="N173" s="50">
        <v>43760</v>
      </c>
      <c r="O173" s="51">
        <v>109.00000000000001</v>
      </c>
      <c r="P173" s="51">
        <v>260</v>
      </c>
      <c r="Q173" s="51">
        <f>P173-O173</f>
        <v>151</v>
      </c>
      <c r="R173" s="52">
        <v>36</v>
      </c>
      <c r="S173" s="51">
        <f>R173*P173</f>
        <v>9360</v>
      </c>
      <c r="T173" s="53">
        <v>0</v>
      </c>
      <c r="U173" s="54">
        <f>S173*T173</f>
        <v>0</v>
      </c>
      <c r="V173" s="54">
        <f>S173-U173</f>
        <v>9360</v>
      </c>
      <c r="W173" s="51">
        <v>240</v>
      </c>
      <c r="X173" s="55">
        <f>V173+W173</f>
        <v>9600</v>
      </c>
      <c r="Y173" s="12">
        <f>YEAR(Table1[[#This Row],[Ship Date]])</f>
        <v>2019</v>
      </c>
    </row>
    <row r="174" spans="1:25" x14ac:dyDescent="0.25">
      <c r="A174" s="48" t="s">
        <v>1016</v>
      </c>
      <c r="B174" s="49" t="s">
        <v>1927</v>
      </c>
      <c r="C174" s="49" t="s">
        <v>1928</v>
      </c>
      <c r="D174" s="49" t="s">
        <v>1834</v>
      </c>
      <c r="E174" s="50">
        <v>43758</v>
      </c>
      <c r="F174" s="49" t="s">
        <v>1899</v>
      </c>
      <c r="G174" s="49" t="s">
        <v>39</v>
      </c>
      <c r="H174" s="49" t="s">
        <v>1887</v>
      </c>
      <c r="I174" s="49" t="s">
        <v>51</v>
      </c>
      <c r="J174" s="49" t="s">
        <v>37</v>
      </c>
      <c r="K174" s="49" t="s">
        <v>28</v>
      </c>
      <c r="L174" s="49" t="s">
        <v>22</v>
      </c>
      <c r="M174" s="49" t="s">
        <v>69</v>
      </c>
      <c r="N174" s="50">
        <v>43758</v>
      </c>
      <c r="O174" s="51">
        <v>159</v>
      </c>
      <c r="P174" s="51">
        <v>261</v>
      </c>
      <c r="Q174" s="51">
        <f>P174-O174</f>
        <v>102</v>
      </c>
      <c r="R174" s="52">
        <v>1</v>
      </c>
      <c r="S174" s="51">
        <f>R174*P174</f>
        <v>261</v>
      </c>
      <c r="T174" s="53">
        <v>0.06</v>
      </c>
      <c r="U174" s="54">
        <f>S174*T174</f>
        <v>15.66</v>
      </c>
      <c r="V174" s="54">
        <f>S174-U174</f>
        <v>245.34</v>
      </c>
      <c r="W174" s="51">
        <v>50</v>
      </c>
      <c r="X174" s="55">
        <f>V174+W174</f>
        <v>295.34000000000003</v>
      </c>
      <c r="Y174" s="12">
        <f>YEAR(Table1[[#This Row],[Ship Date]])</f>
        <v>2019</v>
      </c>
    </row>
    <row r="175" spans="1:25" x14ac:dyDescent="0.25">
      <c r="A175" s="48" t="s">
        <v>1017</v>
      </c>
      <c r="B175" s="49" t="s">
        <v>416</v>
      </c>
      <c r="C175" s="49" t="s">
        <v>1836</v>
      </c>
      <c r="D175" s="49" t="s">
        <v>1834</v>
      </c>
      <c r="E175" s="50">
        <v>43758</v>
      </c>
      <c r="F175" s="49" t="s">
        <v>1899</v>
      </c>
      <c r="G175" s="49" t="s">
        <v>39</v>
      </c>
      <c r="H175" s="49" t="s">
        <v>1889</v>
      </c>
      <c r="I175" s="49" t="s">
        <v>26</v>
      </c>
      <c r="J175" s="49" t="s">
        <v>197</v>
      </c>
      <c r="K175" s="49" t="s">
        <v>28</v>
      </c>
      <c r="L175" s="49" t="s">
        <v>22</v>
      </c>
      <c r="M175" s="49" t="s">
        <v>23</v>
      </c>
      <c r="N175" s="50">
        <v>43759</v>
      </c>
      <c r="O175" s="51">
        <v>365</v>
      </c>
      <c r="P175" s="51">
        <v>598</v>
      </c>
      <c r="Q175" s="51">
        <f>P175-O175</f>
        <v>233</v>
      </c>
      <c r="R175" s="52">
        <v>21</v>
      </c>
      <c r="S175" s="51">
        <f>R175*P175</f>
        <v>12558</v>
      </c>
      <c r="T175" s="53">
        <v>0.02</v>
      </c>
      <c r="U175" s="54">
        <f>S175*T175</f>
        <v>251.16</v>
      </c>
      <c r="V175" s="54">
        <f>S175-U175</f>
        <v>12306.84</v>
      </c>
      <c r="W175" s="51">
        <v>149</v>
      </c>
      <c r="X175" s="55">
        <f>V175+W175</f>
        <v>12455.84</v>
      </c>
      <c r="Y175" s="12">
        <f>YEAR(Table1[[#This Row],[Ship Date]])</f>
        <v>2019</v>
      </c>
    </row>
    <row r="176" spans="1:25" x14ac:dyDescent="0.25">
      <c r="A176" s="48" t="s">
        <v>1018</v>
      </c>
      <c r="B176" s="49" t="s">
        <v>361</v>
      </c>
      <c r="C176" s="49" t="s">
        <v>1836</v>
      </c>
      <c r="D176" s="49" t="s">
        <v>1834</v>
      </c>
      <c r="E176" s="50">
        <v>43759</v>
      </c>
      <c r="F176" s="49" t="s">
        <v>1899</v>
      </c>
      <c r="G176" s="49" t="s">
        <v>25</v>
      </c>
      <c r="H176" s="49" t="s">
        <v>1889</v>
      </c>
      <c r="I176" s="49" t="s">
        <v>40</v>
      </c>
      <c r="J176" s="49" t="s">
        <v>197</v>
      </c>
      <c r="K176" s="49" t="s">
        <v>28</v>
      </c>
      <c r="L176" s="49" t="s">
        <v>22</v>
      </c>
      <c r="M176" s="49" t="s">
        <v>23</v>
      </c>
      <c r="N176" s="50">
        <v>43761</v>
      </c>
      <c r="O176" s="51">
        <v>365</v>
      </c>
      <c r="P176" s="51">
        <v>598</v>
      </c>
      <c r="Q176" s="51">
        <f>P176-O176</f>
        <v>233</v>
      </c>
      <c r="R176" s="52">
        <v>40</v>
      </c>
      <c r="S176" s="51">
        <f>R176*P176</f>
        <v>23920</v>
      </c>
      <c r="T176" s="53">
        <v>0</v>
      </c>
      <c r="U176" s="54">
        <f>S176*T176</f>
        <v>0</v>
      </c>
      <c r="V176" s="54">
        <f>S176-U176</f>
        <v>23920</v>
      </c>
      <c r="W176" s="51">
        <v>149</v>
      </c>
      <c r="X176" s="55">
        <f>V176+W176</f>
        <v>24069</v>
      </c>
      <c r="Y176" s="12">
        <f>YEAR(Table1[[#This Row],[Ship Date]])</f>
        <v>2019</v>
      </c>
    </row>
    <row r="177" spans="1:25" x14ac:dyDescent="0.25">
      <c r="A177" s="48" t="s">
        <v>1019</v>
      </c>
      <c r="B177" s="49" t="s">
        <v>696</v>
      </c>
      <c r="C177" s="49" t="s">
        <v>1903</v>
      </c>
      <c r="D177" s="49" t="s">
        <v>1834</v>
      </c>
      <c r="E177" s="50">
        <v>43759</v>
      </c>
      <c r="F177" s="49" t="s">
        <v>1899</v>
      </c>
      <c r="G177" s="49" t="s">
        <v>34</v>
      </c>
      <c r="H177" s="49" t="s">
        <v>1893</v>
      </c>
      <c r="I177" s="49" t="s">
        <v>40</v>
      </c>
      <c r="J177" s="49" t="s">
        <v>92</v>
      </c>
      <c r="K177" s="49" t="s">
        <v>28</v>
      </c>
      <c r="L177" s="49" t="s">
        <v>22</v>
      </c>
      <c r="M177" s="49" t="s">
        <v>23</v>
      </c>
      <c r="N177" s="50">
        <v>43761</v>
      </c>
      <c r="O177" s="51">
        <v>118</v>
      </c>
      <c r="P177" s="51">
        <v>188</v>
      </c>
      <c r="Q177" s="51">
        <f>P177-O177</f>
        <v>70</v>
      </c>
      <c r="R177" s="52">
        <v>33</v>
      </c>
      <c r="S177" s="51">
        <f>R177*P177</f>
        <v>6204</v>
      </c>
      <c r="T177" s="53">
        <v>7.0000000000000007E-2</v>
      </c>
      <c r="U177" s="54">
        <f>S177*T177</f>
        <v>434.28000000000003</v>
      </c>
      <c r="V177" s="54">
        <f>S177-U177</f>
        <v>5769.72</v>
      </c>
      <c r="W177" s="51">
        <v>149</v>
      </c>
      <c r="X177" s="55">
        <f>V177+W177</f>
        <v>5918.72</v>
      </c>
      <c r="Y177" s="12">
        <f>YEAR(Table1[[#This Row],[Ship Date]])</f>
        <v>2019</v>
      </c>
    </row>
    <row r="178" spans="1:25" x14ac:dyDescent="0.25">
      <c r="A178" s="48" t="s">
        <v>1020</v>
      </c>
      <c r="B178" s="49" t="s">
        <v>727</v>
      </c>
      <c r="C178" s="49" t="s">
        <v>1907</v>
      </c>
      <c r="D178" s="49" t="s">
        <v>1834</v>
      </c>
      <c r="E178" s="50">
        <v>43762</v>
      </c>
      <c r="F178" s="49" t="s">
        <v>1899</v>
      </c>
      <c r="G178" s="49" t="s">
        <v>34</v>
      </c>
      <c r="H178" s="49" t="s">
        <v>1895</v>
      </c>
      <c r="I178" s="49" t="s">
        <v>35</v>
      </c>
      <c r="J178" s="49" t="s">
        <v>277</v>
      </c>
      <c r="K178" s="49" t="s">
        <v>28</v>
      </c>
      <c r="L178" s="49" t="s">
        <v>22</v>
      </c>
      <c r="M178" s="49" t="s">
        <v>23</v>
      </c>
      <c r="N178" s="50">
        <v>43765</v>
      </c>
      <c r="O178" s="51">
        <v>453</v>
      </c>
      <c r="P178" s="51">
        <v>730</v>
      </c>
      <c r="Q178" s="51">
        <f>P178-O178</f>
        <v>277</v>
      </c>
      <c r="R178" s="52">
        <v>31</v>
      </c>
      <c r="S178" s="51">
        <f>R178*P178</f>
        <v>22630</v>
      </c>
      <c r="T178" s="53">
        <v>0.03</v>
      </c>
      <c r="U178" s="54">
        <f>S178*T178</f>
        <v>678.9</v>
      </c>
      <c r="V178" s="54">
        <f>S178-U178</f>
        <v>21951.1</v>
      </c>
      <c r="W178" s="51">
        <v>772</v>
      </c>
      <c r="X178" s="55">
        <f>V178+W178</f>
        <v>22723.1</v>
      </c>
      <c r="Y178" s="12">
        <f>YEAR(Table1[[#This Row],[Ship Date]])</f>
        <v>2019</v>
      </c>
    </row>
    <row r="179" spans="1:25" x14ac:dyDescent="0.25">
      <c r="A179" s="48" t="s">
        <v>1021</v>
      </c>
      <c r="B179" s="49" t="s">
        <v>169</v>
      </c>
      <c r="C179" s="49" t="s">
        <v>1928</v>
      </c>
      <c r="D179" s="49" t="s">
        <v>1834</v>
      </c>
      <c r="E179" s="50">
        <v>43763</v>
      </c>
      <c r="F179" s="49" t="s">
        <v>1899</v>
      </c>
      <c r="G179" s="49" t="s">
        <v>34</v>
      </c>
      <c r="H179" s="49" t="s">
        <v>1887</v>
      </c>
      <c r="I179" s="49" t="s">
        <v>35</v>
      </c>
      <c r="J179" s="49" t="s">
        <v>162</v>
      </c>
      <c r="K179" s="49" t="s">
        <v>28</v>
      </c>
      <c r="L179" s="49" t="s">
        <v>22</v>
      </c>
      <c r="M179" s="49" t="s">
        <v>23</v>
      </c>
      <c r="N179" s="50">
        <v>43765</v>
      </c>
      <c r="O179" s="51">
        <v>1104</v>
      </c>
      <c r="P179" s="51">
        <v>1698</v>
      </c>
      <c r="Q179" s="51">
        <f>P179-O179</f>
        <v>594</v>
      </c>
      <c r="R179" s="52">
        <v>27</v>
      </c>
      <c r="S179" s="51">
        <f>R179*P179</f>
        <v>45846</v>
      </c>
      <c r="T179" s="53">
        <v>0.1</v>
      </c>
      <c r="U179" s="54">
        <f>S179*T179</f>
        <v>4584.6000000000004</v>
      </c>
      <c r="V179" s="54">
        <f>S179-U179</f>
        <v>41261.4</v>
      </c>
      <c r="W179" s="51">
        <v>1239</v>
      </c>
      <c r="X179" s="55">
        <f>V179+W179</f>
        <v>42500.4</v>
      </c>
      <c r="Y179" s="12">
        <f>YEAR(Table1[[#This Row],[Ship Date]])</f>
        <v>2019</v>
      </c>
    </row>
    <row r="180" spans="1:25" x14ac:dyDescent="0.25">
      <c r="A180" s="48" t="s">
        <v>1022</v>
      </c>
      <c r="B180" s="49" t="s">
        <v>90</v>
      </c>
      <c r="C180" s="49" t="s">
        <v>91</v>
      </c>
      <c r="D180" s="49" t="s">
        <v>1834</v>
      </c>
      <c r="E180" s="50">
        <v>43764</v>
      </c>
      <c r="F180" s="49" t="s">
        <v>1899</v>
      </c>
      <c r="G180" s="49" t="s">
        <v>25</v>
      </c>
      <c r="H180" s="49" t="s">
        <v>1895</v>
      </c>
      <c r="I180" s="49" t="s">
        <v>40</v>
      </c>
      <c r="J180" s="49" t="s">
        <v>148</v>
      </c>
      <c r="K180" s="49" t="s">
        <v>28</v>
      </c>
      <c r="L180" s="49" t="s">
        <v>22</v>
      </c>
      <c r="M180" s="49" t="s">
        <v>23</v>
      </c>
      <c r="N180" s="50">
        <v>43766</v>
      </c>
      <c r="O180" s="51">
        <v>340</v>
      </c>
      <c r="P180" s="51">
        <v>540</v>
      </c>
      <c r="Q180" s="51">
        <f>P180-O180</f>
        <v>200</v>
      </c>
      <c r="R180" s="52">
        <v>47</v>
      </c>
      <c r="S180" s="51">
        <f>R180*P180</f>
        <v>25380</v>
      </c>
      <c r="T180" s="53">
        <v>0.03</v>
      </c>
      <c r="U180" s="54">
        <f>S180*T180</f>
        <v>761.4</v>
      </c>
      <c r="V180" s="54">
        <f>S180-U180</f>
        <v>24618.6</v>
      </c>
      <c r="W180" s="51">
        <v>778</v>
      </c>
      <c r="X180" s="55">
        <f>V180+W180</f>
        <v>25396.6</v>
      </c>
      <c r="Y180" s="12">
        <f>YEAR(Table1[[#This Row],[Ship Date]])</f>
        <v>2019</v>
      </c>
    </row>
    <row r="181" spans="1:25" x14ac:dyDescent="0.25">
      <c r="A181" s="48" t="s">
        <v>1023</v>
      </c>
      <c r="B181" s="49" t="s">
        <v>376</v>
      </c>
      <c r="C181" s="49" t="s">
        <v>71</v>
      </c>
      <c r="D181" s="49" t="s">
        <v>1882</v>
      </c>
      <c r="E181" s="50">
        <v>43766</v>
      </c>
      <c r="F181" s="49" t="s">
        <v>1882</v>
      </c>
      <c r="G181" s="49" t="s">
        <v>39</v>
      </c>
      <c r="H181" s="49" t="s">
        <v>1886</v>
      </c>
      <c r="I181" s="49" t="s">
        <v>35</v>
      </c>
      <c r="J181" s="49" t="s">
        <v>384</v>
      </c>
      <c r="K181" s="49" t="s">
        <v>21</v>
      </c>
      <c r="L181" s="49" t="s">
        <v>45</v>
      </c>
      <c r="M181" s="49" t="s">
        <v>23</v>
      </c>
      <c r="N181" s="50">
        <v>43767</v>
      </c>
      <c r="O181" s="51">
        <v>187</v>
      </c>
      <c r="P181" s="51">
        <v>811.99999999999989</v>
      </c>
      <c r="Q181" s="51">
        <f>P181-O181</f>
        <v>624.99999999999989</v>
      </c>
      <c r="R181" s="52">
        <v>37</v>
      </c>
      <c r="S181" s="51">
        <f>R181*P181</f>
        <v>30043.999999999996</v>
      </c>
      <c r="T181" s="53">
        <v>0</v>
      </c>
      <c r="U181" s="54">
        <f>S181*T181</f>
        <v>0</v>
      </c>
      <c r="V181" s="54">
        <f>S181-U181</f>
        <v>30043.999999999996</v>
      </c>
      <c r="W181" s="51">
        <v>283</v>
      </c>
      <c r="X181" s="55">
        <f>V181+W181</f>
        <v>30326.999999999996</v>
      </c>
      <c r="Y181" s="12">
        <f>YEAR(Table1[[#This Row],[Ship Date]])</f>
        <v>2019</v>
      </c>
    </row>
    <row r="182" spans="1:25" x14ac:dyDescent="0.25">
      <c r="A182" s="48" t="s">
        <v>1024</v>
      </c>
      <c r="B182" s="49" t="s">
        <v>726</v>
      </c>
      <c r="C182" s="49" t="s">
        <v>1914</v>
      </c>
      <c r="D182" s="49" t="s">
        <v>1882</v>
      </c>
      <c r="E182" s="50">
        <v>43766</v>
      </c>
      <c r="F182" s="49" t="s">
        <v>1882</v>
      </c>
      <c r="G182" s="49" t="s">
        <v>39</v>
      </c>
      <c r="H182" s="49" t="s">
        <v>1886</v>
      </c>
      <c r="I182" s="49" t="s">
        <v>35</v>
      </c>
      <c r="J182" s="49" t="s">
        <v>190</v>
      </c>
      <c r="K182" s="49" t="s">
        <v>28</v>
      </c>
      <c r="L182" s="49" t="s">
        <v>45</v>
      </c>
      <c r="M182" s="49" t="s">
        <v>69</v>
      </c>
      <c r="N182" s="50">
        <v>43767</v>
      </c>
      <c r="O182" s="51">
        <v>1680</v>
      </c>
      <c r="P182" s="51">
        <v>4097</v>
      </c>
      <c r="Q182" s="51">
        <f>P182-O182</f>
        <v>2417</v>
      </c>
      <c r="R182" s="52">
        <v>11</v>
      </c>
      <c r="S182" s="51">
        <f>R182*P182</f>
        <v>45067</v>
      </c>
      <c r="T182" s="53">
        <v>0.03</v>
      </c>
      <c r="U182" s="54">
        <f>S182*T182</f>
        <v>1352.01</v>
      </c>
      <c r="V182" s="54">
        <f>S182-U182</f>
        <v>43714.99</v>
      </c>
      <c r="W182" s="51">
        <v>899</v>
      </c>
      <c r="X182" s="55">
        <f>V182+W182</f>
        <v>44613.99</v>
      </c>
      <c r="Y182" s="12">
        <f>YEAR(Table1[[#This Row],[Ship Date]])</f>
        <v>2019</v>
      </c>
    </row>
    <row r="183" spans="1:25" x14ac:dyDescent="0.25">
      <c r="A183" s="48" t="s">
        <v>1025</v>
      </c>
      <c r="B183" s="49" t="s">
        <v>73</v>
      </c>
      <c r="C183" s="49" t="s">
        <v>1847</v>
      </c>
      <c r="D183" s="49" t="s">
        <v>1834</v>
      </c>
      <c r="E183" s="50">
        <v>43767</v>
      </c>
      <c r="F183" s="49" t="s">
        <v>1899</v>
      </c>
      <c r="G183" s="49" t="s">
        <v>18</v>
      </c>
      <c r="H183" s="49" t="s">
        <v>1890</v>
      </c>
      <c r="I183" s="49" t="s">
        <v>51</v>
      </c>
      <c r="J183" s="49" t="s">
        <v>141</v>
      </c>
      <c r="K183" s="49" t="s">
        <v>28</v>
      </c>
      <c r="L183" s="49" t="s">
        <v>22</v>
      </c>
      <c r="M183" s="49" t="s">
        <v>23</v>
      </c>
      <c r="N183" s="50">
        <v>43768</v>
      </c>
      <c r="O183" s="51">
        <v>194</v>
      </c>
      <c r="P183" s="51">
        <v>308</v>
      </c>
      <c r="Q183" s="51">
        <f>P183-O183</f>
        <v>114</v>
      </c>
      <c r="R183" s="52">
        <v>41</v>
      </c>
      <c r="S183" s="51">
        <f>R183*P183</f>
        <v>12628</v>
      </c>
      <c r="T183" s="53">
        <v>0.04</v>
      </c>
      <c r="U183" s="54">
        <f>S183*T183</f>
        <v>505.12</v>
      </c>
      <c r="V183" s="54">
        <f>S183-U183</f>
        <v>12122.88</v>
      </c>
      <c r="W183" s="51">
        <v>99</v>
      </c>
      <c r="X183" s="55">
        <f>V183+W183</f>
        <v>12221.88</v>
      </c>
      <c r="Y183" s="12">
        <f>YEAR(Table1[[#This Row],[Ship Date]])</f>
        <v>2019</v>
      </c>
    </row>
    <row r="184" spans="1:25" x14ac:dyDescent="0.25">
      <c r="A184" s="48" t="s">
        <v>1026</v>
      </c>
      <c r="B184" s="49" t="s">
        <v>261</v>
      </c>
      <c r="C184" s="49" t="s">
        <v>1907</v>
      </c>
      <c r="D184" s="49" t="s">
        <v>1834</v>
      </c>
      <c r="E184" s="50">
        <v>43770</v>
      </c>
      <c r="F184" s="49" t="s">
        <v>1899</v>
      </c>
      <c r="G184" s="49" t="s">
        <v>25</v>
      </c>
      <c r="H184" s="49" t="s">
        <v>1895</v>
      </c>
      <c r="I184" s="49" t="s">
        <v>51</v>
      </c>
      <c r="J184" s="49" t="s">
        <v>384</v>
      </c>
      <c r="K184" s="49" t="s">
        <v>21</v>
      </c>
      <c r="L184" s="49" t="s">
        <v>45</v>
      </c>
      <c r="M184" s="49" t="s">
        <v>23</v>
      </c>
      <c r="N184" s="50">
        <v>43771</v>
      </c>
      <c r="O184" s="51">
        <v>187</v>
      </c>
      <c r="P184" s="51">
        <v>811.99999999999989</v>
      </c>
      <c r="Q184" s="51">
        <f>P184-O184</f>
        <v>624.99999999999989</v>
      </c>
      <c r="R184" s="52">
        <v>16</v>
      </c>
      <c r="S184" s="51">
        <f>R184*P184</f>
        <v>12991.999999999998</v>
      </c>
      <c r="T184" s="53">
        <v>0.03</v>
      </c>
      <c r="U184" s="54">
        <f>S184*T184</f>
        <v>389.75999999999993</v>
      </c>
      <c r="V184" s="54">
        <f>S184-U184</f>
        <v>12602.239999999998</v>
      </c>
      <c r="W184" s="51">
        <v>283</v>
      </c>
      <c r="X184" s="55">
        <f>V184+W184</f>
        <v>12885.239999999998</v>
      </c>
      <c r="Y184" s="12">
        <f>YEAR(Table1[[#This Row],[Ship Date]])</f>
        <v>2019</v>
      </c>
    </row>
    <row r="185" spans="1:25" x14ac:dyDescent="0.25">
      <c r="A185" s="48" t="s">
        <v>1027</v>
      </c>
      <c r="B185" s="49" t="s">
        <v>725</v>
      </c>
      <c r="C185" s="49" t="s">
        <v>1914</v>
      </c>
      <c r="D185" s="49" t="s">
        <v>1882</v>
      </c>
      <c r="E185" s="50">
        <v>43771</v>
      </c>
      <c r="F185" s="49" t="s">
        <v>1882</v>
      </c>
      <c r="G185" s="49" t="s">
        <v>18</v>
      </c>
      <c r="H185" s="49" t="s">
        <v>1885</v>
      </c>
      <c r="I185" s="49" t="s">
        <v>26</v>
      </c>
      <c r="J185" s="49" t="s">
        <v>277</v>
      </c>
      <c r="K185" s="49" t="s">
        <v>28</v>
      </c>
      <c r="L185" s="49" t="s">
        <v>22</v>
      </c>
      <c r="M185" s="49" t="s">
        <v>23</v>
      </c>
      <c r="N185" s="50">
        <v>43772</v>
      </c>
      <c r="O185" s="51">
        <v>453</v>
      </c>
      <c r="P185" s="51">
        <v>730</v>
      </c>
      <c r="Q185" s="51">
        <f>P185-O185</f>
        <v>277</v>
      </c>
      <c r="R185" s="52">
        <v>45</v>
      </c>
      <c r="S185" s="51">
        <f>R185*P185</f>
        <v>32850</v>
      </c>
      <c r="T185" s="53">
        <v>0.04</v>
      </c>
      <c r="U185" s="54">
        <f>S185*T185</f>
        <v>1314</v>
      </c>
      <c r="V185" s="54">
        <f>S185-U185</f>
        <v>31536</v>
      </c>
      <c r="W185" s="51">
        <v>772</v>
      </c>
      <c r="X185" s="55">
        <f>V185+W185</f>
        <v>32308</v>
      </c>
      <c r="Y185" s="12">
        <f>YEAR(Table1[[#This Row],[Ship Date]])</f>
        <v>2019</v>
      </c>
    </row>
    <row r="186" spans="1:25" x14ac:dyDescent="0.25">
      <c r="A186" s="48" t="s">
        <v>1028</v>
      </c>
      <c r="B186" s="49" t="s">
        <v>668</v>
      </c>
      <c r="C186" s="49" t="s">
        <v>618</v>
      </c>
      <c r="D186" s="49" t="s">
        <v>1834</v>
      </c>
      <c r="E186" s="50">
        <v>43772</v>
      </c>
      <c r="F186" s="49" t="s">
        <v>1899</v>
      </c>
      <c r="G186" s="49" t="s">
        <v>39</v>
      </c>
      <c r="H186" s="49" t="s">
        <v>1894</v>
      </c>
      <c r="I186" s="49" t="s">
        <v>51</v>
      </c>
      <c r="J186" s="49" t="s">
        <v>68</v>
      </c>
      <c r="K186" s="49" t="s">
        <v>28</v>
      </c>
      <c r="L186" s="49" t="s">
        <v>45</v>
      </c>
      <c r="M186" s="49" t="s">
        <v>23</v>
      </c>
      <c r="N186" s="50">
        <v>43772</v>
      </c>
      <c r="O186" s="51">
        <v>519</v>
      </c>
      <c r="P186" s="51">
        <v>1298</v>
      </c>
      <c r="Q186" s="51">
        <f>P186-O186</f>
        <v>779</v>
      </c>
      <c r="R186" s="52">
        <v>40</v>
      </c>
      <c r="S186" s="51">
        <f>R186*P186</f>
        <v>51920</v>
      </c>
      <c r="T186" s="53">
        <v>0.05</v>
      </c>
      <c r="U186" s="54">
        <f>S186*T186</f>
        <v>2596</v>
      </c>
      <c r="V186" s="54">
        <f>S186-U186</f>
        <v>49324</v>
      </c>
      <c r="W186" s="51">
        <v>314</v>
      </c>
      <c r="X186" s="55">
        <f>V186+W186</f>
        <v>49638</v>
      </c>
      <c r="Y186" s="12">
        <f>YEAR(Table1[[#This Row],[Ship Date]])</f>
        <v>2019</v>
      </c>
    </row>
    <row r="187" spans="1:25" x14ac:dyDescent="0.25">
      <c r="A187" s="48" t="s">
        <v>1029</v>
      </c>
      <c r="B187" s="49" t="s">
        <v>1908</v>
      </c>
      <c r="C187" s="49" t="s">
        <v>1929</v>
      </c>
      <c r="D187" s="49" t="s">
        <v>1856</v>
      </c>
      <c r="E187" s="50">
        <v>43774</v>
      </c>
      <c r="F187" s="49" t="s">
        <v>1856</v>
      </c>
      <c r="G187" s="49" t="s">
        <v>39</v>
      </c>
      <c r="H187" s="49" t="s">
        <v>1891</v>
      </c>
      <c r="I187" s="49" t="s">
        <v>40</v>
      </c>
      <c r="J187" s="49" t="s">
        <v>284</v>
      </c>
      <c r="K187" s="49" t="s">
        <v>28</v>
      </c>
      <c r="L187" s="49" t="s">
        <v>22</v>
      </c>
      <c r="M187" s="49" t="s">
        <v>23</v>
      </c>
      <c r="N187" s="50">
        <v>43776</v>
      </c>
      <c r="O187" s="51">
        <v>229</v>
      </c>
      <c r="P187" s="51">
        <v>369</v>
      </c>
      <c r="Q187" s="51">
        <f>P187-O187</f>
        <v>140</v>
      </c>
      <c r="R187" s="52">
        <v>42</v>
      </c>
      <c r="S187" s="51">
        <f>R187*P187</f>
        <v>15498</v>
      </c>
      <c r="T187" s="53">
        <v>0.04</v>
      </c>
      <c r="U187" s="54">
        <f>S187*T187</f>
        <v>619.91999999999996</v>
      </c>
      <c r="V187" s="54">
        <f>S187-U187</f>
        <v>14878.08</v>
      </c>
      <c r="W187" s="51">
        <v>50</v>
      </c>
      <c r="X187" s="55">
        <f>V187+W187</f>
        <v>14928.08</v>
      </c>
      <c r="Y187" s="12">
        <f>YEAR(Table1[[#This Row],[Ship Date]])</f>
        <v>2019</v>
      </c>
    </row>
    <row r="188" spans="1:25" x14ac:dyDescent="0.25">
      <c r="A188" s="48" t="s">
        <v>1030</v>
      </c>
      <c r="B188" s="49" t="s">
        <v>184</v>
      </c>
      <c r="C188" s="49" t="s">
        <v>185</v>
      </c>
      <c r="D188" s="49" t="s">
        <v>1834</v>
      </c>
      <c r="E188" s="50">
        <v>43774</v>
      </c>
      <c r="F188" s="49" t="s">
        <v>1899</v>
      </c>
      <c r="G188" s="49" t="s">
        <v>39</v>
      </c>
      <c r="H188" s="49" t="s">
        <v>1889</v>
      </c>
      <c r="I188" s="49" t="s">
        <v>51</v>
      </c>
      <c r="J188" s="49" t="s">
        <v>404</v>
      </c>
      <c r="K188" s="49" t="s">
        <v>28</v>
      </c>
      <c r="L188" s="49" t="s">
        <v>29</v>
      </c>
      <c r="M188" s="49" t="s">
        <v>23</v>
      </c>
      <c r="N188" s="50">
        <v>43775</v>
      </c>
      <c r="O188" s="51">
        <v>522</v>
      </c>
      <c r="P188" s="51">
        <v>985</v>
      </c>
      <c r="Q188" s="51">
        <f>P188-O188</f>
        <v>463</v>
      </c>
      <c r="R188" s="52">
        <v>27</v>
      </c>
      <c r="S188" s="51">
        <f>R188*P188</f>
        <v>26595</v>
      </c>
      <c r="T188" s="53">
        <v>0.1</v>
      </c>
      <c r="U188" s="54">
        <f>S188*T188</f>
        <v>2659.5</v>
      </c>
      <c r="V188" s="54">
        <f>S188-U188</f>
        <v>23935.5</v>
      </c>
      <c r="W188" s="51">
        <v>482</v>
      </c>
      <c r="X188" s="55">
        <f>V188+W188</f>
        <v>24417.5</v>
      </c>
      <c r="Y188" s="12">
        <f>YEAR(Table1[[#This Row],[Ship Date]])</f>
        <v>2019</v>
      </c>
    </row>
    <row r="189" spans="1:25" x14ac:dyDescent="0.25">
      <c r="A189" s="48" t="s">
        <v>1031</v>
      </c>
      <c r="B189" s="49" t="s">
        <v>702</v>
      </c>
      <c r="C189" s="49" t="s">
        <v>1848</v>
      </c>
      <c r="D189" s="49" t="s">
        <v>1834</v>
      </c>
      <c r="E189" s="50">
        <v>43776</v>
      </c>
      <c r="F189" s="49" t="s">
        <v>1899</v>
      </c>
      <c r="G189" s="49" t="s">
        <v>34</v>
      </c>
      <c r="H189" s="49" t="s">
        <v>1891</v>
      </c>
      <c r="I189" s="49" t="s">
        <v>26</v>
      </c>
      <c r="J189" s="49" t="s">
        <v>41</v>
      </c>
      <c r="K189" s="49" t="s">
        <v>28</v>
      </c>
      <c r="L189" s="49" t="s">
        <v>29</v>
      </c>
      <c r="M189" s="49" t="s">
        <v>69</v>
      </c>
      <c r="N189" s="50">
        <v>43777</v>
      </c>
      <c r="O189" s="51">
        <v>375</v>
      </c>
      <c r="P189" s="51">
        <v>708</v>
      </c>
      <c r="Q189" s="51">
        <f>P189-O189</f>
        <v>333</v>
      </c>
      <c r="R189" s="52">
        <v>29</v>
      </c>
      <c r="S189" s="51">
        <f>R189*P189</f>
        <v>20532</v>
      </c>
      <c r="T189" s="53">
        <v>7.0000000000000007E-2</v>
      </c>
      <c r="U189" s="54">
        <f>S189*T189</f>
        <v>1437.2400000000002</v>
      </c>
      <c r="V189" s="54">
        <f>S189-U189</f>
        <v>19094.759999999998</v>
      </c>
      <c r="W189" s="51">
        <v>235</v>
      </c>
      <c r="X189" s="55">
        <f>V189+W189</f>
        <v>19329.759999999998</v>
      </c>
      <c r="Y189" s="12">
        <f>YEAR(Table1[[#This Row],[Ship Date]])</f>
        <v>2019</v>
      </c>
    </row>
    <row r="190" spans="1:25" x14ac:dyDescent="0.25">
      <c r="A190" s="48" t="s">
        <v>1032</v>
      </c>
      <c r="B190" s="49" t="s">
        <v>724</v>
      </c>
      <c r="C190" s="49" t="s">
        <v>1883</v>
      </c>
      <c r="D190" s="49" t="s">
        <v>1882</v>
      </c>
      <c r="E190" s="50">
        <v>43778</v>
      </c>
      <c r="F190" s="49" t="s">
        <v>1882</v>
      </c>
      <c r="G190" s="49" t="s">
        <v>34</v>
      </c>
      <c r="H190" s="49" t="s">
        <v>1886</v>
      </c>
      <c r="I190" s="49" t="s">
        <v>19</v>
      </c>
      <c r="J190" s="49" t="s">
        <v>264</v>
      </c>
      <c r="K190" s="49" t="s">
        <v>28</v>
      </c>
      <c r="L190" s="49" t="s">
        <v>29</v>
      </c>
      <c r="M190" s="49" t="s">
        <v>23</v>
      </c>
      <c r="N190" s="50">
        <v>43778</v>
      </c>
      <c r="O190" s="51">
        <v>332</v>
      </c>
      <c r="P190" s="51">
        <v>518</v>
      </c>
      <c r="Q190" s="51">
        <f>P190-O190</f>
        <v>186</v>
      </c>
      <c r="R190" s="52">
        <v>8</v>
      </c>
      <c r="S190" s="51">
        <f>R190*P190</f>
        <v>4144</v>
      </c>
      <c r="T190" s="53">
        <v>0.06</v>
      </c>
      <c r="U190" s="54">
        <f>S190*T190</f>
        <v>248.64</v>
      </c>
      <c r="V190" s="54">
        <f>S190-U190</f>
        <v>3895.36</v>
      </c>
      <c r="W190" s="51">
        <v>204</v>
      </c>
      <c r="X190" s="55">
        <f>V190+W190</f>
        <v>4099.3600000000006</v>
      </c>
      <c r="Y190" s="12">
        <f>YEAR(Table1[[#This Row],[Ship Date]])</f>
        <v>2019</v>
      </c>
    </row>
    <row r="191" spans="1:25" x14ac:dyDescent="0.25">
      <c r="A191" s="48" t="s">
        <v>1033</v>
      </c>
      <c r="B191" s="49" t="s">
        <v>723</v>
      </c>
      <c r="C191" s="49" t="s">
        <v>431</v>
      </c>
      <c r="D191" s="49" t="s">
        <v>1882</v>
      </c>
      <c r="E191" s="50">
        <v>43781</v>
      </c>
      <c r="F191" s="49" t="s">
        <v>1882</v>
      </c>
      <c r="G191" s="49" t="s">
        <v>39</v>
      </c>
      <c r="H191" s="49" t="s">
        <v>1885</v>
      </c>
      <c r="I191" s="49" t="s">
        <v>26</v>
      </c>
      <c r="J191" s="49" t="s">
        <v>559</v>
      </c>
      <c r="K191" s="49" t="s">
        <v>28</v>
      </c>
      <c r="L191" s="49" t="s">
        <v>22</v>
      </c>
      <c r="M191" s="49" t="s">
        <v>23</v>
      </c>
      <c r="N191" s="50">
        <v>43783</v>
      </c>
      <c r="O191" s="51">
        <v>337</v>
      </c>
      <c r="P191" s="51">
        <v>553</v>
      </c>
      <c r="Q191" s="51">
        <f>P191-O191</f>
        <v>216</v>
      </c>
      <c r="R191" s="52">
        <v>17</v>
      </c>
      <c r="S191" s="51">
        <f>R191*P191</f>
        <v>9401</v>
      </c>
      <c r="T191" s="53">
        <v>0.02</v>
      </c>
      <c r="U191" s="54">
        <f>S191*T191</f>
        <v>188.02</v>
      </c>
      <c r="V191" s="54">
        <f>S191-U191</f>
        <v>9212.98</v>
      </c>
      <c r="W191" s="51">
        <v>698</v>
      </c>
      <c r="X191" s="55">
        <f>V191+W191</f>
        <v>9910.98</v>
      </c>
      <c r="Y191" s="12">
        <f>YEAR(Table1[[#This Row],[Ship Date]])</f>
        <v>2019</v>
      </c>
    </row>
    <row r="192" spans="1:25" x14ac:dyDescent="0.25">
      <c r="A192" s="48" t="s">
        <v>1034</v>
      </c>
      <c r="B192" s="49" t="s">
        <v>639</v>
      </c>
      <c r="C192" s="49" t="s">
        <v>1836</v>
      </c>
      <c r="D192" s="49" t="s">
        <v>1834</v>
      </c>
      <c r="E192" s="50">
        <v>43784</v>
      </c>
      <c r="F192" s="49" t="s">
        <v>1899</v>
      </c>
      <c r="G192" s="49" t="s">
        <v>25</v>
      </c>
      <c r="H192" s="49" t="s">
        <v>1889</v>
      </c>
      <c r="I192" s="49" t="s">
        <v>40</v>
      </c>
      <c r="J192" s="49" t="s">
        <v>386</v>
      </c>
      <c r="K192" s="49" t="s">
        <v>28</v>
      </c>
      <c r="L192" s="49" t="s">
        <v>22</v>
      </c>
      <c r="M192" s="49" t="s">
        <v>23</v>
      </c>
      <c r="N192" s="50">
        <v>43786</v>
      </c>
      <c r="O192" s="51">
        <v>1239</v>
      </c>
      <c r="P192" s="51">
        <v>1998</v>
      </c>
      <c r="Q192" s="51">
        <f>P192-O192</f>
        <v>759</v>
      </c>
      <c r="R192" s="52">
        <v>47</v>
      </c>
      <c r="S192" s="51">
        <f>R192*P192</f>
        <v>93906</v>
      </c>
      <c r="T192" s="53">
        <v>0.04</v>
      </c>
      <c r="U192" s="54">
        <f>S192*T192</f>
        <v>3756.2400000000002</v>
      </c>
      <c r="V192" s="54">
        <f>S192-U192</f>
        <v>90149.759999999995</v>
      </c>
      <c r="W192" s="51">
        <v>577</v>
      </c>
      <c r="X192" s="55">
        <f>V192+W192</f>
        <v>90726.76</v>
      </c>
      <c r="Y192" s="12">
        <f>YEAR(Table1[[#This Row],[Ship Date]])</f>
        <v>2019</v>
      </c>
    </row>
    <row r="193" spans="1:25" x14ac:dyDescent="0.25">
      <c r="A193" s="48" t="s">
        <v>1035</v>
      </c>
      <c r="B193" s="49" t="s">
        <v>722</v>
      </c>
      <c r="C193" s="49" t="s">
        <v>1837</v>
      </c>
      <c r="D193" s="49" t="s">
        <v>1834</v>
      </c>
      <c r="E193" s="50">
        <v>43785</v>
      </c>
      <c r="F193" s="49" t="s">
        <v>1899</v>
      </c>
      <c r="G193" s="49" t="s">
        <v>25</v>
      </c>
      <c r="H193" s="49" t="s">
        <v>1887</v>
      </c>
      <c r="I193" s="49" t="s">
        <v>40</v>
      </c>
      <c r="J193" s="49" t="s">
        <v>116</v>
      </c>
      <c r="K193" s="49" t="s">
        <v>117</v>
      </c>
      <c r="L193" s="49" t="s">
        <v>45</v>
      </c>
      <c r="M193" s="49" t="s">
        <v>23</v>
      </c>
      <c r="N193" s="50">
        <v>43785</v>
      </c>
      <c r="O193" s="51">
        <v>550</v>
      </c>
      <c r="P193" s="51">
        <v>1222</v>
      </c>
      <c r="Q193" s="51">
        <f>P193-O193</f>
        <v>672</v>
      </c>
      <c r="R193" s="52">
        <v>27</v>
      </c>
      <c r="S193" s="51">
        <f>R193*P193</f>
        <v>32994</v>
      </c>
      <c r="T193" s="53">
        <v>7.0000000000000007E-2</v>
      </c>
      <c r="U193" s="54">
        <f>S193*T193</f>
        <v>2309.5800000000004</v>
      </c>
      <c r="V193" s="54">
        <f>S193-U193</f>
        <v>30684.42</v>
      </c>
      <c r="W193" s="51">
        <v>285</v>
      </c>
      <c r="X193" s="55">
        <f>V193+W193</f>
        <v>30969.42</v>
      </c>
      <c r="Y193" s="12">
        <f>YEAR(Table1[[#This Row],[Ship Date]])</f>
        <v>2019</v>
      </c>
    </row>
    <row r="194" spans="1:25" x14ac:dyDescent="0.25">
      <c r="A194" s="48" t="s">
        <v>1036</v>
      </c>
      <c r="B194" s="49" t="s">
        <v>450</v>
      </c>
      <c r="C194" s="49" t="s">
        <v>1930</v>
      </c>
      <c r="D194" s="49" t="s">
        <v>1834</v>
      </c>
      <c r="E194" s="50">
        <v>43785</v>
      </c>
      <c r="F194" s="49" t="s">
        <v>1899</v>
      </c>
      <c r="G194" s="49" t="s">
        <v>39</v>
      </c>
      <c r="H194" s="49" t="s">
        <v>1896</v>
      </c>
      <c r="I194" s="49" t="s">
        <v>51</v>
      </c>
      <c r="J194" s="49" t="s">
        <v>255</v>
      </c>
      <c r="K194" s="49" t="s">
        <v>28</v>
      </c>
      <c r="L194" s="49" t="s">
        <v>29</v>
      </c>
      <c r="M194" s="49" t="s">
        <v>23</v>
      </c>
      <c r="N194" s="50">
        <v>43786</v>
      </c>
      <c r="O194" s="51">
        <v>176</v>
      </c>
      <c r="P194" s="51">
        <v>294</v>
      </c>
      <c r="Q194" s="51">
        <f>P194-O194</f>
        <v>118</v>
      </c>
      <c r="R194" s="52">
        <v>23</v>
      </c>
      <c r="S194" s="51">
        <f>R194*P194</f>
        <v>6762</v>
      </c>
      <c r="T194" s="53">
        <v>7.0000000000000007E-2</v>
      </c>
      <c r="U194" s="54">
        <f>S194*T194</f>
        <v>473.34000000000003</v>
      </c>
      <c r="V194" s="54">
        <f>S194-U194</f>
        <v>6288.66</v>
      </c>
      <c r="W194" s="51">
        <v>81</v>
      </c>
      <c r="X194" s="55">
        <f>V194+W194</f>
        <v>6369.66</v>
      </c>
      <c r="Y194" s="12">
        <f>YEAR(Table1[[#This Row],[Ship Date]])</f>
        <v>2019</v>
      </c>
    </row>
    <row r="195" spans="1:25" x14ac:dyDescent="0.25">
      <c r="A195" s="48" t="s">
        <v>1037</v>
      </c>
      <c r="B195" s="49" t="s">
        <v>150</v>
      </c>
      <c r="C195" s="49" t="s">
        <v>1833</v>
      </c>
      <c r="D195" s="49" t="s">
        <v>1834</v>
      </c>
      <c r="E195" s="50">
        <v>43786</v>
      </c>
      <c r="F195" s="49" t="s">
        <v>1899</v>
      </c>
      <c r="G195" s="49" t="s">
        <v>25</v>
      </c>
      <c r="H195" s="49" t="s">
        <v>1887</v>
      </c>
      <c r="I195" s="49" t="s">
        <v>51</v>
      </c>
      <c r="J195" s="49" t="s">
        <v>89</v>
      </c>
      <c r="K195" s="49" t="s">
        <v>21</v>
      </c>
      <c r="L195" s="49" t="s">
        <v>22</v>
      </c>
      <c r="M195" s="49" t="s">
        <v>69</v>
      </c>
      <c r="N195" s="50">
        <v>43788</v>
      </c>
      <c r="O195" s="51">
        <v>3964</v>
      </c>
      <c r="P195" s="51">
        <v>15247.999999999998</v>
      </c>
      <c r="Q195" s="51">
        <f>P195-O195</f>
        <v>11283.999999999998</v>
      </c>
      <c r="R195" s="52">
        <v>2</v>
      </c>
      <c r="S195" s="51">
        <f>R195*P195</f>
        <v>30495.999999999996</v>
      </c>
      <c r="T195" s="53">
        <v>0.02</v>
      </c>
      <c r="U195" s="54">
        <f>S195*T195</f>
        <v>609.91999999999996</v>
      </c>
      <c r="V195" s="54">
        <f>S195-U195</f>
        <v>29886.079999999998</v>
      </c>
      <c r="W195" s="51">
        <v>650</v>
      </c>
      <c r="X195" s="55">
        <f>V195+W195</f>
        <v>30536.079999999998</v>
      </c>
      <c r="Y195" s="12">
        <f>YEAR(Table1[[#This Row],[Ship Date]])</f>
        <v>2019</v>
      </c>
    </row>
    <row r="196" spans="1:25" x14ac:dyDescent="0.25">
      <c r="A196" s="48" t="s">
        <v>1038</v>
      </c>
      <c r="B196" s="49" t="s">
        <v>536</v>
      </c>
      <c r="C196" s="49" t="s">
        <v>1903</v>
      </c>
      <c r="D196" s="49" t="s">
        <v>1882</v>
      </c>
      <c r="E196" s="50">
        <v>43786</v>
      </c>
      <c r="F196" s="49" t="s">
        <v>1882</v>
      </c>
      <c r="G196" s="49" t="s">
        <v>18</v>
      </c>
      <c r="H196" s="49" t="s">
        <v>1886</v>
      </c>
      <c r="I196" s="49" t="s">
        <v>51</v>
      </c>
      <c r="J196" s="49" t="s">
        <v>475</v>
      </c>
      <c r="K196" s="49" t="s">
        <v>28</v>
      </c>
      <c r="L196" s="49" t="s">
        <v>45</v>
      </c>
      <c r="M196" s="49" t="s">
        <v>23</v>
      </c>
      <c r="N196" s="50">
        <v>43787</v>
      </c>
      <c r="O196" s="51">
        <v>351</v>
      </c>
      <c r="P196" s="51">
        <v>857</v>
      </c>
      <c r="Q196" s="51">
        <f>P196-O196</f>
        <v>506</v>
      </c>
      <c r="R196" s="52">
        <v>24</v>
      </c>
      <c r="S196" s="51">
        <f>R196*P196</f>
        <v>20568</v>
      </c>
      <c r="T196" s="53">
        <v>0.06</v>
      </c>
      <c r="U196" s="54">
        <f>S196*T196</f>
        <v>1234.08</v>
      </c>
      <c r="V196" s="54">
        <f>S196-U196</f>
        <v>19333.919999999998</v>
      </c>
      <c r="W196" s="51">
        <v>614</v>
      </c>
      <c r="X196" s="55">
        <f>V196+W196</f>
        <v>19947.919999999998</v>
      </c>
      <c r="Y196" s="12">
        <f>YEAR(Table1[[#This Row],[Ship Date]])</f>
        <v>2019</v>
      </c>
    </row>
    <row r="197" spans="1:25" x14ac:dyDescent="0.25">
      <c r="A197" s="48" t="s">
        <v>1039</v>
      </c>
      <c r="B197" s="49" t="s">
        <v>721</v>
      </c>
      <c r="C197" s="49" t="s">
        <v>71</v>
      </c>
      <c r="D197" s="49" t="s">
        <v>1882</v>
      </c>
      <c r="E197" s="50">
        <v>43786</v>
      </c>
      <c r="F197" s="49" t="s">
        <v>1882</v>
      </c>
      <c r="G197" s="49" t="s">
        <v>39</v>
      </c>
      <c r="H197" s="49" t="s">
        <v>1886</v>
      </c>
      <c r="I197" s="49" t="s">
        <v>35</v>
      </c>
      <c r="J197" s="49" t="s">
        <v>104</v>
      </c>
      <c r="K197" s="49" t="s">
        <v>28</v>
      </c>
      <c r="L197" s="49" t="s">
        <v>22</v>
      </c>
      <c r="M197" s="49" t="s">
        <v>23</v>
      </c>
      <c r="N197" s="50">
        <v>43786</v>
      </c>
      <c r="O197" s="51">
        <v>245.00000000000003</v>
      </c>
      <c r="P197" s="51">
        <v>389</v>
      </c>
      <c r="Q197" s="51">
        <f>P197-O197</f>
        <v>143.99999999999997</v>
      </c>
      <c r="R197" s="52">
        <v>47</v>
      </c>
      <c r="S197" s="51">
        <f>R197*P197</f>
        <v>18283</v>
      </c>
      <c r="T197" s="53">
        <v>0</v>
      </c>
      <c r="U197" s="54">
        <f>S197*T197</f>
        <v>0</v>
      </c>
      <c r="V197" s="54">
        <f>S197-U197</f>
        <v>18283</v>
      </c>
      <c r="W197" s="51">
        <v>701</v>
      </c>
      <c r="X197" s="55">
        <f>V197+W197</f>
        <v>18984</v>
      </c>
      <c r="Y197" s="12">
        <f>YEAR(Table1[[#This Row],[Ship Date]])</f>
        <v>2019</v>
      </c>
    </row>
    <row r="198" spans="1:25" x14ac:dyDescent="0.25">
      <c r="A198" s="48" t="s">
        <v>1040</v>
      </c>
      <c r="B198" s="49" t="s">
        <v>233</v>
      </c>
      <c r="C198" s="49" t="s">
        <v>1916</v>
      </c>
      <c r="D198" s="49" t="s">
        <v>1834</v>
      </c>
      <c r="E198" s="50">
        <v>43787</v>
      </c>
      <c r="F198" s="49" t="s">
        <v>1899</v>
      </c>
      <c r="G198" s="49" t="s">
        <v>34</v>
      </c>
      <c r="H198" s="49" t="s">
        <v>1888</v>
      </c>
      <c r="I198" s="49" t="s">
        <v>19</v>
      </c>
      <c r="J198" s="49" t="s">
        <v>88</v>
      </c>
      <c r="K198" s="49" t="s">
        <v>28</v>
      </c>
      <c r="L198" s="49" t="s">
        <v>29</v>
      </c>
      <c r="M198" s="49" t="s">
        <v>23</v>
      </c>
      <c r="N198" s="50">
        <v>43789</v>
      </c>
      <c r="O198" s="51">
        <v>160</v>
      </c>
      <c r="P198" s="51">
        <v>262</v>
      </c>
      <c r="Q198" s="51">
        <f>P198-O198</f>
        <v>102</v>
      </c>
      <c r="R198" s="52">
        <v>26</v>
      </c>
      <c r="S198" s="51">
        <f>R198*P198</f>
        <v>6812</v>
      </c>
      <c r="T198" s="53">
        <v>0.09</v>
      </c>
      <c r="U198" s="54">
        <f>S198*T198</f>
        <v>613.07999999999993</v>
      </c>
      <c r="V198" s="54">
        <f>S198-U198</f>
        <v>6198.92</v>
      </c>
      <c r="W198" s="51">
        <v>80</v>
      </c>
      <c r="X198" s="55">
        <f>V198+W198</f>
        <v>6278.92</v>
      </c>
      <c r="Y198" s="12">
        <f>YEAR(Table1[[#This Row],[Ship Date]])</f>
        <v>2019</v>
      </c>
    </row>
    <row r="199" spans="1:25" x14ac:dyDescent="0.25">
      <c r="A199" s="48" t="s">
        <v>1041</v>
      </c>
      <c r="B199" s="49" t="s">
        <v>535</v>
      </c>
      <c r="C199" s="48" t="s">
        <v>1808</v>
      </c>
      <c r="D199" s="49" t="s">
        <v>1856</v>
      </c>
      <c r="E199" s="50">
        <v>43787</v>
      </c>
      <c r="F199" s="49" t="s">
        <v>1856</v>
      </c>
      <c r="G199" s="49" t="s">
        <v>39</v>
      </c>
      <c r="H199" s="49" t="s">
        <v>1895</v>
      </c>
      <c r="I199" s="49" t="s">
        <v>35</v>
      </c>
      <c r="J199" s="49" t="s">
        <v>697</v>
      </c>
      <c r="K199" s="49" t="s">
        <v>28</v>
      </c>
      <c r="L199" s="49" t="s">
        <v>22</v>
      </c>
      <c r="M199" s="49" t="s">
        <v>23</v>
      </c>
      <c r="N199" s="50">
        <v>43789</v>
      </c>
      <c r="O199" s="51">
        <v>2156</v>
      </c>
      <c r="P199" s="51">
        <v>3594</v>
      </c>
      <c r="Q199" s="51">
        <f>P199-O199</f>
        <v>1438</v>
      </c>
      <c r="R199" s="52">
        <v>19</v>
      </c>
      <c r="S199" s="51">
        <f>R199*P199</f>
        <v>68286</v>
      </c>
      <c r="T199" s="53">
        <v>0.09</v>
      </c>
      <c r="U199" s="54">
        <f>S199*T199</f>
        <v>6145.74</v>
      </c>
      <c r="V199" s="54">
        <f>S199-U199</f>
        <v>62140.26</v>
      </c>
      <c r="W199" s="51">
        <v>666</v>
      </c>
      <c r="X199" s="55">
        <f>V199+W199</f>
        <v>62806.26</v>
      </c>
      <c r="Y199" s="12">
        <f>YEAR(Table1[[#This Row],[Ship Date]])</f>
        <v>2019</v>
      </c>
    </row>
    <row r="200" spans="1:25" x14ac:dyDescent="0.25">
      <c r="A200" s="48" t="s">
        <v>1042</v>
      </c>
      <c r="B200" s="49" t="s">
        <v>720</v>
      </c>
      <c r="C200" s="49" t="s">
        <v>1840</v>
      </c>
      <c r="D200" s="49" t="s">
        <v>1834</v>
      </c>
      <c r="E200" s="50">
        <v>43788</v>
      </c>
      <c r="F200" s="49" t="s">
        <v>1899</v>
      </c>
      <c r="G200" s="49" t="s">
        <v>39</v>
      </c>
      <c r="H200" s="49" t="s">
        <v>1893</v>
      </c>
      <c r="I200" s="49" t="s">
        <v>26</v>
      </c>
      <c r="J200" s="49" t="s">
        <v>63</v>
      </c>
      <c r="K200" s="49" t="s">
        <v>28</v>
      </c>
      <c r="L200" s="49" t="s">
        <v>22</v>
      </c>
      <c r="M200" s="49" t="s">
        <v>23</v>
      </c>
      <c r="N200" s="50">
        <v>43790</v>
      </c>
      <c r="O200" s="51">
        <v>459</v>
      </c>
      <c r="P200" s="51">
        <v>728</v>
      </c>
      <c r="Q200" s="51">
        <f>P200-O200</f>
        <v>269</v>
      </c>
      <c r="R200" s="52">
        <v>3</v>
      </c>
      <c r="S200" s="51">
        <f>R200*P200</f>
        <v>2184</v>
      </c>
      <c r="T200" s="53">
        <v>0.01</v>
      </c>
      <c r="U200" s="54">
        <f>S200*T200</f>
        <v>21.84</v>
      </c>
      <c r="V200" s="54">
        <f>S200-U200</f>
        <v>2162.16</v>
      </c>
      <c r="W200" s="51">
        <v>1115</v>
      </c>
      <c r="X200" s="55">
        <f>V200+W200</f>
        <v>3277.16</v>
      </c>
      <c r="Y200" s="12">
        <f>YEAR(Table1[[#This Row],[Ship Date]])</f>
        <v>2019</v>
      </c>
    </row>
    <row r="201" spans="1:25" x14ac:dyDescent="0.25">
      <c r="A201" s="48" t="s">
        <v>1043</v>
      </c>
      <c r="B201" s="49" t="s">
        <v>1927</v>
      </c>
      <c r="C201" s="49" t="s">
        <v>1928</v>
      </c>
      <c r="D201" s="49" t="s">
        <v>1834</v>
      </c>
      <c r="E201" s="50">
        <v>43789</v>
      </c>
      <c r="F201" s="49" t="s">
        <v>1899</v>
      </c>
      <c r="G201" s="49" t="s">
        <v>25</v>
      </c>
      <c r="H201" s="49" t="s">
        <v>1887</v>
      </c>
      <c r="I201" s="49" t="s">
        <v>19</v>
      </c>
      <c r="J201" s="49" t="s">
        <v>709</v>
      </c>
      <c r="K201" s="49" t="s">
        <v>21</v>
      </c>
      <c r="L201" s="49" t="s">
        <v>48</v>
      </c>
      <c r="M201" s="49" t="s">
        <v>49</v>
      </c>
      <c r="N201" s="50">
        <v>43796</v>
      </c>
      <c r="O201" s="51">
        <v>7679.0000000000009</v>
      </c>
      <c r="P201" s="51">
        <v>11999</v>
      </c>
      <c r="Q201" s="51">
        <f>P201-O201</f>
        <v>4319.9999999999991</v>
      </c>
      <c r="R201" s="52">
        <v>4</v>
      </c>
      <c r="S201" s="51">
        <f>R201*P201</f>
        <v>47996</v>
      </c>
      <c r="T201" s="53">
        <v>0.06</v>
      </c>
      <c r="U201" s="54">
        <f>S201*T201</f>
        <v>2879.7599999999998</v>
      </c>
      <c r="V201" s="54">
        <f>S201-U201</f>
        <v>45116.24</v>
      </c>
      <c r="W201" s="51">
        <v>1400</v>
      </c>
      <c r="X201" s="55">
        <f>V201+W201</f>
        <v>46516.24</v>
      </c>
      <c r="Y201" s="12">
        <f>YEAR(Table1[[#This Row],[Ship Date]])</f>
        <v>2019</v>
      </c>
    </row>
    <row r="202" spans="1:25" x14ac:dyDescent="0.25">
      <c r="A202" s="48" t="s">
        <v>1044</v>
      </c>
      <c r="B202" s="49" t="s">
        <v>376</v>
      </c>
      <c r="C202" s="49" t="s">
        <v>71</v>
      </c>
      <c r="D202" s="49" t="s">
        <v>1882</v>
      </c>
      <c r="E202" s="50">
        <v>43789</v>
      </c>
      <c r="F202" s="49" t="s">
        <v>1882</v>
      </c>
      <c r="G202" s="49" t="s">
        <v>39</v>
      </c>
      <c r="H202" s="49" t="s">
        <v>1886</v>
      </c>
      <c r="I202" s="49" t="s">
        <v>40</v>
      </c>
      <c r="J202" s="49" t="s">
        <v>421</v>
      </c>
      <c r="K202" s="49" t="s">
        <v>28</v>
      </c>
      <c r="L202" s="49" t="s">
        <v>29</v>
      </c>
      <c r="M202" s="49" t="s">
        <v>23</v>
      </c>
      <c r="N202" s="50">
        <v>43790</v>
      </c>
      <c r="O202" s="51">
        <v>347</v>
      </c>
      <c r="P202" s="51">
        <v>668</v>
      </c>
      <c r="Q202" s="51">
        <f>P202-O202</f>
        <v>321</v>
      </c>
      <c r="R202" s="52">
        <v>15</v>
      </c>
      <c r="S202" s="51">
        <f>R202*P202</f>
        <v>10020</v>
      </c>
      <c r="T202" s="53">
        <v>0.03</v>
      </c>
      <c r="U202" s="54">
        <f>S202*T202</f>
        <v>300.59999999999997</v>
      </c>
      <c r="V202" s="54">
        <f>S202-U202</f>
        <v>9719.4</v>
      </c>
      <c r="W202" s="51">
        <v>150</v>
      </c>
      <c r="X202" s="55">
        <f>V202+W202</f>
        <v>9869.4</v>
      </c>
      <c r="Y202" s="12">
        <f>YEAR(Table1[[#This Row],[Ship Date]])</f>
        <v>2019</v>
      </c>
    </row>
    <row r="203" spans="1:25" x14ac:dyDescent="0.25">
      <c r="A203" s="48" t="s">
        <v>1045</v>
      </c>
      <c r="B203" s="49" t="s">
        <v>719</v>
      </c>
      <c r="C203" s="49" t="s">
        <v>305</v>
      </c>
      <c r="D203" s="49" t="s">
        <v>1834</v>
      </c>
      <c r="E203" s="50">
        <v>43792</v>
      </c>
      <c r="F203" s="49" t="s">
        <v>1899</v>
      </c>
      <c r="G203" s="49" t="s">
        <v>25</v>
      </c>
      <c r="H203" s="49" t="s">
        <v>1889</v>
      </c>
      <c r="I203" s="49" t="s">
        <v>40</v>
      </c>
      <c r="J203" s="49" t="s">
        <v>511</v>
      </c>
      <c r="K203" s="49" t="s">
        <v>117</v>
      </c>
      <c r="L203" s="49" t="s">
        <v>45</v>
      </c>
      <c r="M203" s="49" t="s">
        <v>23</v>
      </c>
      <c r="N203" s="50">
        <v>43793</v>
      </c>
      <c r="O203" s="51">
        <v>1138</v>
      </c>
      <c r="P203" s="51">
        <v>1864.9999999999998</v>
      </c>
      <c r="Q203" s="51">
        <f>P203-O203</f>
        <v>726.99999999999977</v>
      </c>
      <c r="R203" s="52">
        <v>19</v>
      </c>
      <c r="S203" s="51">
        <f>R203*P203</f>
        <v>35434.999999999993</v>
      </c>
      <c r="T203" s="53">
        <v>7.0000000000000007E-2</v>
      </c>
      <c r="U203" s="54">
        <f>S203*T203</f>
        <v>2480.4499999999998</v>
      </c>
      <c r="V203" s="54">
        <f>S203-U203</f>
        <v>32954.549999999996</v>
      </c>
      <c r="W203" s="51">
        <v>377</v>
      </c>
      <c r="X203" s="55">
        <f>V203+W203</f>
        <v>33331.549999999996</v>
      </c>
      <c r="Y203" s="12">
        <f>YEAR(Table1[[#This Row],[Ship Date]])</f>
        <v>2019</v>
      </c>
    </row>
    <row r="204" spans="1:25" x14ac:dyDescent="0.25">
      <c r="A204" s="48" t="s">
        <v>1046</v>
      </c>
      <c r="B204" s="49" t="s">
        <v>429</v>
      </c>
      <c r="C204" s="49" t="s">
        <v>1836</v>
      </c>
      <c r="D204" s="49" t="s">
        <v>1834</v>
      </c>
      <c r="E204" s="50">
        <v>43792</v>
      </c>
      <c r="F204" s="49" t="s">
        <v>1899</v>
      </c>
      <c r="G204" s="49" t="s">
        <v>39</v>
      </c>
      <c r="H204" s="49" t="s">
        <v>1889</v>
      </c>
      <c r="I204" s="49" t="s">
        <v>26</v>
      </c>
      <c r="J204" s="49" t="s">
        <v>57</v>
      </c>
      <c r="K204" s="49" t="s">
        <v>28</v>
      </c>
      <c r="L204" s="49" t="s">
        <v>22</v>
      </c>
      <c r="M204" s="49" t="s">
        <v>69</v>
      </c>
      <c r="N204" s="50">
        <v>43794</v>
      </c>
      <c r="O204" s="51">
        <v>350</v>
      </c>
      <c r="P204" s="51">
        <v>574</v>
      </c>
      <c r="Q204" s="51">
        <f>P204-O204</f>
        <v>224</v>
      </c>
      <c r="R204" s="52">
        <v>27</v>
      </c>
      <c r="S204" s="51">
        <f>R204*P204</f>
        <v>15498</v>
      </c>
      <c r="T204" s="53">
        <v>0.08</v>
      </c>
      <c r="U204" s="54">
        <f>S204*T204</f>
        <v>1239.8399999999999</v>
      </c>
      <c r="V204" s="54">
        <f>S204-U204</f>
        <v>14258.16</v>
      </c>
      <c r="W204" s="51">
        <v>501</v>
      </c>
      <c r="X204" s="55">
        <f>V204+W204</f>
        <v>14759.16</v>
      </c>
      <c r="Y204" s="12">
        <f>YEAR(Table1[[#This Row],[Ship Date]])</f>
        <v>2019</v>
      </c>
    </row>
    <row r="205" spans="1:25" x14ac:dyDescent="0.25">
      <c r="A205" s="48" t="s">
        <v>1047</v>
      </c>
      <c r="B205" s="49" t="s">
        <v>208</v>
      </c>
      <c r="C205" s="49" t="s">
        <v>209</v>
      </c>
      <c r="D205" s="49" t="s">
        <v>1882</v>
      </c>
      <c r="E205" s="50">
        <v>43796</v>
      </c>
      <c r="F205" s="49" t="s">
        <v>1882</v>
      </c>
      <c r="G205" s="49" t="s">
        <v>25</v>
      </c>
      <c r="H205" s="49" t="s">
        <v>1885</v>
      </c>
      <c r="I205" s="49" t="s">
        <v>51</v>
      </c>
      <c r="J205" s="49" t="s">
        <v>311</v>
      </c>
      <c r="K205" s="49" t="s">
        <v>21</v>
      </c>
      <c r="L205" s="49" t="s">
        <v>22</v>
      </c>
      <c r="M205" s="49" t="s">
        <v>23</v>
      </c>
      <c r="N205" s="50">
        <v>43798</v>
      </c>
      <c r="O205" s="51">
        <v>8159</v>
      </c>
      <c r="P205" s="51">
        <v>15999</v>
      </c>
      <c r="Q205" s="51">
        <f>P205-O205</f>
        <v>7840</v>
      </c>
      <c r="R205" s="52">
        <v>50</v>
      </c>
      <c r="S205" s="51">
        <f>R205*P205</f>
        <v>799950</v>
      </c>
      <c r="T205" s="53">
        <v>0.05</v>
      </c>
      <c r="U205" s="54">
        <f>S205*T205</f>
        <v>39997.5</v>
      </c>
      <c r="V205" s="54">
        <f>S205-U205</f>
        <v>759952.5</v>
      </c>
      <c r="W205" s="51">
        <v>550</v>
      </c>
      <c r="X205" s="55">
        <f>V205+W205</f>
        <v>760502.5</v>
      </c>
      <c r="Y205" s="12">
        <f>YEAR(Table1[[#This Row],[Ship Date]])</f>
        <v>2019</v>
      </c>
    </row>
    <row r="206" spans="1:25" x14ac:dyDescent="0.25">
      <c r="A206" s="48" t="s">
        <v>1048</v>
      </c>
      <c r="B206" s="49" t="s">
        <v>600</v>
      </c>
      <c r="C206" s="49" t="s">
        <v>1837</v>
      </c>
      <c r="D206" s="49" t="s">
        <v>1834</v>
      </c>
      <c r="E206" s="50">
        <v>43798</v>
      </c>
      <c r="F206" s="49" t="s">
        <v>1899</v>
      </c>
      <c r="G206" s="49" t="s">
        <v>39</v>
      </c>
      <c r="H206" s="49" t="s">
        <v>1887</v>
      </c>
      <c r="I206" s="49" t="s">
        <v>35</v>
      </c>
      <c r="J206" s="49" t="s">
        <v>709</v>
      </c>
      <c r="K206" s="49" t="s">
        <v>21</v>
      </c>
      <c r="L206" s="49" t="s">
        <v>48</v>
      </c>
      <c r="M206" s="49" t="s">
        <v>49</v>
      </c>
      <c r="N206" s="50">
        <v>43800</v>
      </c>
      <c r="O206" s="51">
        <v>7679.0000000000009</v>
      </c>
      <c r="P206" s="51">
        <v>11999</v>
      </c>
      <c r="Q206" s="51">
        <f>P206-O206</f>
        <v>4319.9999999999991</v>
      </c>
      <c r="R206" s="52">
        <v>8</v>
      </c>
      <c r="S206" s="51">
        <f>R206*P206</f>
        <v>95992</v>
      </c>
      <c r="T206" s="53">
        <v>0.09</v>
      </c>
      <c r="U206" s="54">
        <f>S206*T206</f>
        <v>8639.2799999999988</v>
      </c>
      <c r="V206" s="54">
        <f>S206-U206</f>
        <v>87352.72</v>
      </c>
      <c r="W206" s="51">
        <v>1400</v>
      </c>
      <c r="X206" s="55">
        <f>V206+W206</f>
        <v>88752.72</v>
      </c>
      <c r="Y206" s="12">
        <f>YEAR(Table1[[#This Row],[Ship Date]])</f>
        <v>2019</v>
      </c>
    </row>
    <row r="207" spans="1:25" x14ac:dyDescent="0.25">
      <c r="A207" s="48" t="s">
        <v>1049</v>
      </c>
      <c r="B207" s="49" t="s">
        <v>576</v>
      </c>
      <c r="C207" s="49" t="s">
        <v>54</v>
      </c>
      <c r="D207" s="49" t="s">
        <v>1882</v>
      </c>
      <c r="E207" s="50">
        <v>43804</v>
      </c>
      <c r="F207" s="49" t="s">
        <v>1882</v>
      </c>
      <c r="G207" s="49" t="s">
        <v>34</v>
      </c>
      <c r="H207" s="49" t="s">
        <v>1886</v>
      </c>
      <c r="I207" s="49" t="s">
        <v>40</v>
      </c>
      <c r="J207" s="49" t="s">
        <v>190</v>
      </c>
      <c r="K207" s="49" t="s">
        <v>28</v>
      </c>
      <c r="L207" s="49" t="s">
        <v>45</v>
      </c>
      <c r="M207" s="49" t="s">
        <v>69</v>
      </c>
      <c r="N207" s="50">
        <v>43806</v>
      </c>
      <c r="O207" s="51">
        <v>1680</v>
      </c>
      <c r="P207" s="51">
        <v>4097</v>
      </c>
      <c r="Q207" s="51">
        <f>P207-O207</f>
        <v>2417</v>
      </c>
      <c r="R207" s="52">
        <v>49</v>
      </c>
      <c r="S207" s="51">
        <f>R207*P207</f>
        <v>200753</v>
      </c>
      <c r="T207" s="53">
        <v>0.09</v>
      </c>
      <c r="U207" s="54">
        <f>S207*T207</f>
        <v>18067.77</v>
      </c>
      <c r="V207" s="54">
        <f>S207-U207</f>
        <v>182685.23</v>
      </c>
      <c r="W207" s="51">
        <v>899</v>
      </c>
      <c r="X207" s="55">
        <f>V207+W207</f>
        <v>183584.23</v>
      </c>
      <c r="Y207" s="12">
        <f>YEAR(Table1[[#This Row],[Ship Date]])</f>
        <v>2019</v>
      </c>
    </row>
    <row r="208" spans="1:25" x14ac:dyDescent="0.25">
      <c r="A208" s="48" t="s">
        <v>1050</v>
      </c>
      <c r="B208" s="49" t="s">
        <v>1931</v>
      </c>
      <c r="C208" s="49" t="s">
        <v>1841</v>
      </c>
      <c r="D208" s="49" t="s">
        <v>1834</v>
      </c>
      <c r="E208" s="50">
        <v>43807</v>
      </c>
      <c r="F208" s="49" t="s">
        <v>1899</v>
      </c>
      <c r="G208" s="49" t="s">
        <v>18</v>
      </c>
      <c r="H208" s="49" t="s">
        <v>1894</v>
      </c>
      <c r="I208" s="49" t="s">
        <v>19</v>
      </c>
      <c r="J208" s="49" t="s">
        <v>88</v>
      </c>
      <c r="K208" s="49" t="s">
        <v>28</v>
      </c>
      <c r="L208" s="49" t="s">
        <v>29</v>
      </c>
      <c r="M208" s="49" t="s">
        <v>23</v>
      </c>
      <c r="N208" s="50">
        <v>43814</v>
      </c>
      <c r="O208" s="51">
        <v>160</v>
      </c>
      <c r="P208" s="51">
        <v>262</v>
      </c>
      <c r="Q208" s="51">
        <f>P208-O208</f>
        <v>102</v>
      </c>
      <c r="R208" s="52">
        <v>47</v>
      </c>
      <c r="S208" s="51">
        <f>R208*P208</f>
        <v>12314</v>
      </c>
      <c r="T208" s="53">
        <v>0.1</v>
      </c>
      <c r="U208" s="54">
        <f>S208*T208</f>
        <v>1231.4000000000001</v>
      </c>
      <c r="V208" s="54">
        <f>S208-U208</f>
        <v>11082.6</v>
      </c>
      <c r="W208" s="51">
        <v>80</v>
      </c>
      <c r="X208" s="55">
        <f>V208+W208</f>
        <v>11162.6</v>
      </c>
      <c r="Y208" s="12">
        <f>YEAR(Table1[[#This Row],[Ship Date]])</f>
        <v>2019</v>
      </c>
    </row>
    <row r="209" spans="1:25" x14ac:dyDescent="0.25">
      <c r="A209" s="48" t="s">
        <v>1051</v>
      </c>
      <c r="B209" s="49" t="s">
        <v>509</v>
      </c>
      <c r="C209" s="49" t="s">
        <v>314</v>
      </c>
      <c r="D209" s="49" t="s">
        <v>1834</v>
      </c>
      <c r="E209" s="50">
        <v>43807</v>
      </c>
      <c r="F209" s="49" t="s">
        <v>1899</v>
      </c>
      <c r="G209" s="49" t="s">
        <v>18</v>
      </c>
      <c r="H209" s="49" t="s">
        <v>1892</v>
      </c>
      <c r="I209" s="49" t="s">
        <v>26</v>
      </c>
      <c r="J209" s="49" t="s">
        <v>294</v>
      </c>
      <c r="K209" s="49" t="s">
        <v>28</v>
      </c>
      <c r="L209" s="49" t="s">
        <v>29</v>
      </c>
      <c r="M209" s="49" t="s">
        <v>23</v>
      </c>
      <c r="N209" s="50">
        <v>43807</v>
      </c>
      <c r="O209" s="51">
        <v>93</v>
      </c>
      <c r="P209" s="51">
        <v>160</v>
      </c>
      <c r="Q209" s="51">
        <f>P209-O209</f>
        <v>67</v>
      </c>
      <c r="R209" s="52">
        <v>25</v>
      </c>
      <c r="S209" s="51">
        <f>R209*P209</f>
        <v>4000</v>
      </c>
      <c r="T209" s="53">
        <v>0.1</v>
      </c>
      <c r="U209" s="54">
        <f>S209*T209</f>
        <v>400</v>
      </c>
      <c r="V209" s="54">
        <f>S209-U209</f>
        <v>3600</v>
      </c>
      <c r="W209" s="51">
        <v>129</v>
      </c>
      <c r="X209" s="55">
        <f>V209+W209</f>
        <v>3729</v>
      </c>
      <c r="Y209" s="12">
        <f>YEAR(Table1[[#This Row],[Ship Date]])</f>
        <v>2019</v>
      </c>
    </row>
    <row r="210" spans="1:25" x14ac:dyDescent="0.25">
      <c r="A210" s="48" t="s">
        <v>1052</v>
      </c>
      <c r="B210" s="49" t="s">
        <v>169</v>
      </c>
      <c r="C210" s="49" t="s">
        <v>1928</v>
      </c>
      <c r="D210" s="49" t="s">
        <v>1834</v>
      </c>
      <c r="E210" s="50">
        <v>43808</v>
      </c>
      <c r="F210" s="49" t="s">
        <v>1899</v>
      </c>
      <c r="G210" s="49" t="s">
        <v>39</v>
      </c>
      <c r="H210" s="49" t="s">
        <v>1887</v>
      </c>
      <c r="I210" s="49" t="s">
        <v>51</v>
      </c>
      <c r="J210" s="49" t="s">
        <v>121</v>
      </c>
      <c r="K210" s="49" t="s">
        <v>28</v>
      </c>
      <c r="L210" s="49" t="s">
        <v>29</v>
      </c>
      <c r="M210" s="49" t="s">
        <v>23</v>
      </c>
      <c r="N210" s="50">
        <v>43808</v>
      </c>
      <c r="O210" s="51">
        <v>24</v>
      </c>
      <c r="P210" s="51">
        <v>126</v>
      </c>
      <c r="Q210" s="51">
        <f>P210-O210</f>
        <v>102</v>
      </c>
      <c r="R210" s="52">
        <v>9</v>
      </c>
      <c r="S210" s="51">
        <f>R210*P210</f>
        <v>1134</v>
      </c>
      <c r="T210" s="53">
        <v>0.06</v>
      </c>
      <c r="U210" s="54">
        <f>S210*T210</f>
        <v>68.039999999999992</v>
      </c>
      <c r="V210" s="54">
        <f>S210-U210</f>
        <v>1065.96</v>
      </c>
      <c r="W210" s="51">
        <v>70</v>
      </c>
      <c r="X210" s="55">
        <f>V210+W210</f>
        <v>1135.96</v>
      </c>
      <c r="Y210" s="12">
        <f>YEAR(Table1[[#This Row],[Ship Date]])</f>
        <v>2019</v>
      </c>
    </row>
    <row r="211" spans="1:25" x14ac:dyDescent="0.25">
      <c r="A211" s="48" t="s">
        <v>1053</v>
      </c>
      <c r="B211" s="49" t="s">
        <v>335</v>
      </c>
      <c r="C211" s="49" t="s">
        <v>1801</v>
      </c>
      <c r="D211" s="49" t="s">
        <v>1856</v>
      </c>
      <c r="E211" s="50">
        <v>43809</v>
      </c>
      <c r="F211" s="49" t="s">
        <v>1856</v>
      </c>
      <c r="G211" s="49" t="s">
        <v>34</v>
      </c>
      <c r="H211" s="49" t="s">
        <v>1889</v>
      </c>
      <c r="I211" s="49" t="s">
        <v>40</v>
      </c>
      <c r="J211" s="49" t="s">
        <v>197</v>
      </c>
      <c r="K211" s="49" t="s">
        <v>28</v>
      </c>
      <c r="L211" s="49" t="s">
        <v>22</v>
      </c>
      <c r="M211" s="49" t="s">
        <v>23</v>
      </c>
      <c r="N211" s="50">
        <v>43811</v>
      </c>
      <c r="O211" s="51">
        <v>365</v>
      </c>
      <c r="P211" s="51">
        <v>598</v>
      </c>
      <c r="Q211" s="51">
        <f>P211-O211</f>
        <v>233</v>
      </c>
      <c r="R211" s="52">
        <v>25</v>
      </c>
      <c r="S211" s="51">
        <f>R211*P211</f>
        <v>14950</v>
      </c>
      <c r="T211" s="53">
        <v>0.03</v>
      </c>
      <c r="U211" s="54">
        <f>S211*T211</f>
        <v>448.5</v>
      </c>
      <c r="V211" s="54">
        <f>S211-U211</f>
        <v>14501.5</v>
      </c>
      <c r="W211" s="51">
        <v>149</v>
      </c>
      <c r="X211" s="55">
        <f>V211+W211</f>
        <v>14650.5</v>
      </c>
      <c r="Y211" s="12">
        <f>YEAR(Table1[[#This Row],[Ship Date]])</f>
        <v>2019</v>
      </c>
    </row>
    <row r="212" spans="1:25" x14ac:dyDescent="0.25">
      <c r="A212" s="48" t="s">
        <v>787</v>
      </c>
      <c r="B212" s="49" t="s">
        <v>205</v>
      </c>
      <c r="C212" s="49" t="s">
        <v>206</v>
      </c>
      <c r="D212" s="49" t="s">
        <v>1882</v>
      </c>
      <c r="E212" s="50">
        <v>43810</v>
      </c>
      <c r="F212" s="49" t="s">
        <v>1882</v>
      </c>
      <c r="G212" s="49" t="s">
        <v>18</v>
      </c>
      <c r="H212" s="49" t="s">
        <v>1885</v>
      </c>
      <c r="I212" s="49" t="s">
        <v>19</v>
      </c>
      <c r="J212" s="49" t="s">
        <v>250</v>
      </c>
      <c r="K212" s="49" t="s">
        <v>28</v>
      </c>
      <c r="L212" s="49" t="s">
        <v>22</v>
      </c>
      <c r="M212" s="49" t="s">
        <v>23</v>
      </c>
      <c r="N212" s="50">
        <v>43812</v>
      </c>
      <c r="O212" s="51">
        <v>533</v>
      </c>
      <c r="P212" s="51">
        <v>860</v>
      </c>
      <c r="Q212" s="51">
        <f>P212-O212</f>
        <v>327</v>
      </c>
      <c r="R212" s="52">
        <v>6</v>
      </c>
      <c r="S212" s="51">
        <f>R212*P212</f>
        <v>5160</v>
      </c>
      <c r="T212" s="53">
        <v>0.04</v>
      </c>
      <c r="U212" s="54">
        <f>S212*T212</f>
        <v>206.4</v>
      </c>
      <c r="V212" s="54">
        <f>S212-U212</f>
        <v>4953.6000000000004</v>
      </c>
      <c r="W212" s="51">
        <v>619</v>
      </c>
      <c r="X212" s="55">
        <f>V212+W212</f>
        <v>5572.6</v>
      </c>
      <c r="Y212" s="12">
        <f>YEAR(Table1[[#This Row],[Ship Date]])</f>
        <v>2019</v>
      </c>
    </row>
    <row r="213" spans="1:25" x14ac:dyDescent="0.25">
      <c r="A213" s="48" t="s">
        <v>788</v>
      </c>
      <c r="B213" s="49" t="s">
        <v>205</v>
      </c>
      <c r="C213" s="49" t="s">
        <v>206</v>
      </c>
      <c r="D213" s="49" t="s">
        <v>1882</v>
      </c>
      <c r="E213" s="50">
        <v>43810</v>
      </c>
      <c r="F213" s="49" t="s">
        <v>1882</v>
      </c>
      <c r="G213" s="49" t="s">
        <v>18</v>
      </c>
      <c r="H213" s="49" t="s">
        <v>1885</v>
      </c>
      <c r="I213" s="49" t="s">
        <v>19</v>
      </c>
      <c r="J213" s="49" t="s">
        <v>164</v>
      </c>
      <c r="K213" s="49" t="s">
        <v>28</v>
      </c>
      <c r="L213" s="49" t="s">
        <v>29</v>
      </c>
      <c r="M213" s="49" t="s">
        <v>23</v>
      </c>
      <c r="N213" s="50">
        <v>43814</v>
      </c>
      <c r="O213" s="51">
        <v>229</v>
      </c>
      <c r="P213" s="51">
        <v>358</v>
      </c>
      <c r="Q213" s="51">
        <f>P213-O213</f>
        <v>129</v>
      </c>
      <c r="R213" s="52">
        <v>30</v>
      </c>
      <c r="S213" s="51">
        <f>R213*P213</f>
        <v>10740</v>
      </c>
      <c r="T213" s="53">
        <v>0.01</v>
      </c>
      <c r="U213" s="54">
        <f>S213*T213</f>
        <v>107.4</v>
      </c>
      <c r="V213" s="54">
        <f>S213-U213</f>
        <v>10632.6</v>
      </c>
      <c r="W213" s="51">
        <v>163</v>
      </c>
      <c r="X213" s="55">
        <f>V213+W213</f>
        <v>10795.6</v>
      </c>
      <c r="Y213" s="12">
        <f>YEAR(Table1[[#This Row],[Ship Date]])</f>
        <v>2019</v>
      </c>
    </row>
    <row r="214" spans="1:25" x14ac:dyDescent="0.25">
      <c r="A214" s="48" t="s">
        <v>1054</v>
      </c>
      <c r="B214" s="49" t="s">
        <v>1932</v>
      </c>
      <c r="C214" s="49" t="s">
        <v>1866</v>
      </c>
      <c r="D214" s="49" t="s">
        <v>1834</v>
      </c>
      <c r="E214" s="50">
        <v>43810</v>
      </c>
      <c r="F214" s="49" t="s">
        <v>1899</v>
      </c>
      <c r="G214" s="49" t="s">
        <v>39</v>
      </c>
      <c r="H214" s="49" t="s">
        <v>1892</v>
      </c>
      <c r="I214" s="49" t="s">
        <v>19</v>
      </c>
      <c r="J214" s="49" t="s">
        <v>593</v>
      </c>
      <c r="K214" s="49" t="s">
        <v>28</v>
      </c>
      <c r="L214" s="49" t="s">
        <v>22</v>
      </c>
      <c r="M214" s="49" t="s">
        <v>23</v>
      </c>
      <c r="N214" s="50">
        <v>43814</v>
      </c>
      <c r="O214" s="51">
        <v>1838</v>
      </c>
      <c r="P214" s="51">
        <v>2917</v>
      </c>
      <c r="Q214" s="51">
        <f>P214-O214</f>
        <v>1079</v>
      </c>
      <c r="R214" s="52">
        <v>16</v>
      </c>
      <c r="S214" s="51">
        <f>R214*P214</f>
        <v>46672</v>
      </c>
      <c r="T214" s="53">
        <v>7.0000000000000007E-2</v>
      </c>
      <c r="U214" s="54">
        <f>S214*T214</f>
        <v>3267.0400000000004</v>
      </c>
      <c r="V214" s="54">
        <f>S214-U214</f>
        <v>43404.959999999999</v>
      </c>
      <c r="W214" s="51">
        <v>627</v>
      </c>
      <c r="X214" s="55">
        <f>V214+W214</f>
        <v>44031.96</v>
      </c>
      <c r="Y214" s="12">
        <f>YEAR(Table1[[#This Row],[Ship Date]])</f>
        <v>2019</v>
      </c>
    </row>
    <row r="215" spans="1:25" x14ac:dyDescent="0.25">
      <c r="A215" s="48" t="s">
        <v>1055</v>
      </c>
      <c r="B215" s="49" t="s">
        <v>517</v>
      </c>
      <c r="C215" s="49" t="s">
        <v>1844</v>
      </c>
      <c r="D215" s="49" t="s">
        <v>1834</v>
      </c>
      <c r="E215" s="50">
        <v>43812</v>
      </c>
      <c r="F215" s="49" t="s">
        <v>1899</v>
      </c>
      <c r="G215" s="49" t="s">
        <v>25</v>
      </c>
      <c r="H215" s="49" t="s">
        <v>1891</v>
      </c>
      <c r="I215" s="49" t="s">
        <v>40</v>
      </c>
      <c r="J215" s="49" t="s">
        <v>93</v>
      </c>
      <c r="K215" s="49" t="s">
        <v>28</v>
      </c>
      <c r="L215" s="49" t="s">
        <v>22</v>
      </c>
      <c r="M215" s="49" t="s">
        <v>23</v>
      </c>
      <c r="N215" s="50">
        <v>43813</v>
      </c>
      <c r="O215" s="51">
        <v>375</v>
      </c>
      <c r="P215" s="51">
        <v>577</v>
      </c>
      <c r="Q215" s="51">
        <f>P215-O215</f>
        <v>202</v>
      </c>
      <c r="R215" s="52">
        <v>9</v>
      </c>
      <c r="S215" s="51">
        <f>R215*P215</f>
        <v>5193</v>
      </c>
      <c r="T215" s="53">
        <v>0</v>
      </c>
      <c r="U215" s="54">
        <f>S215*T215</f>
        <v>0</v>
      </c>
      <c r="V215" s="54">
        <f>S215-U215</f>
        <v>5193</v>
      </c>
      <c r="W215" s="51">
        <v>497</v>
      </c>
      <c r="X215" s="55">
        <f>V215+W215</f>
        <v>5690</v>
      </c>
      <c r="Y215" s="12">
        <f>YEAR(Table1[[#This Row],[Ship Date]])</f>
        <v>2019</v>
      </c>
    </row>
    <row r="216" spans="1:25" x14ac:dyDescent="0.25">
      <c r="A216" s="48" t="s">
        <v>1056</v>
      </c>
      <c r="B216" s="49" t="s">
        <v>131</v>
      </c>
      <c r="C216" s="49" t="s">
        <v>1858</v>
      </c>
      <c r="D216" s="49" t="s">
        <v>1834</v>
      </c>
      <c r="E216" s="50">
        <v>43812</v>
      </c>
      <c r="F216" s="49" t="s">
        <v>1899</v>
      </c>
      <c r="G216" s="49" t="s">
        <v>39</v>
      </c>
      <c r="H216" s="49" t="s">
        <v>1887</v>
      </c>
      <c r="I216" s="49" t="s">
        <v>51</v>
      </c>
      <c r="J216" s="49" t="s">
        <v>260</v>
      </c>
      <c r="K216" s="49" t="s">
        <v>28</v>
      </c>
      <c r="L216" s="49" t="s">
        <v>29</v>
      </c>
      <c r="M216" s="49" t="s">
        <v>23</v>
      </c>
      <c r="N216" s="50">
        <v>43814</v>
      </c>
      <c r="O216" s="51">
        <v>192</v>
      </c>
      <c r="P216" s="51">
        <v>326</v>
      </c>
      <c r="Q216" s="51">
        <f>P216-O216</f>
        <v>134</v>
      </c>
      <c r="R216" s="52">
        <v>6</v>
      </c>
      <c r="S216" s="51">
        <f>R216*P216</f>
        <v>1956</v>
      </c>
      <c r="T216" s="53">
        <v>0.01</v>
      </c>
      <c r="U216" s="54">
        <f>S216*T216</f>
        <v>19.559999999999999</v>
      </c>
      <c r="V216" s="54">
        <f>S216-U216</f>
        <v>1936.44</v>
      </c>
      <c r="W216" s="51">
        <v>186</v>
      </c>
      <c r="X216" s="55">
        <f>V216+W216</f>
        <v>2122.44</v>
      </c>
      <c r="Y216" s="12">
        <f>YEAR(Table1[[#This Row],[Ship Date]])</f>
        <v>2019</v>
      </c>
    </row>
    <row r="217" spans="1:25" x14ac:dyDescent="0.25">
      <c r="A217" s="48" t="s">
        <v>1057</v>
      </c>
      <c r="B217" s="49" t="s">
        <v>268</v>
      </c>
      <c r="C217" s="49" t="s">
        <v>209</v>
      </c>
      <c r="D217" s="49" t="s">
        <v>1882</v>
      </c>
      <c r="E217" s="50">
        <v>43815</v>
      </c>
      <c r="F217" s="49" t="s">
        <v>1882</v>
      </c>
      <c r="G217" s="49" t="s">
        <v>34</v>
      </c>
      <c r="H217" s="49" t="s">
        <v>1885</v>
      </c>
      <c r="I217" s="49" t="s">
        <v>51</v>
      </c>
      <c r="J217" s="49" t="s">
        <v>284</v>
      </c>
      <c r="K217" s="49" t="s">
        <v>28</v>
      </c>
      <c r="L217" s="49" t="s">
        <v>22</v>
      </c>
      <c r="M217" s="49" t="s">
        <v>23</v>
      </c>
      <c r="N217" s="50">
        <v>43818</v>
      </c>
      <c r="O217" s="51">
        <v>229</v>
      </c>
      <c r="P217" s="51">
        <v>369</v>
      </c>
      <c r="Q217" s="51">
        <f>P217-O217</f>
        <v>140</v>
      </c>
      <c r="R217" s="52">
        <v>45</v>
      </c>
      <c r="S217" s="51">
        <f>R217*P217</f>
        <v>16605</v>
      </c>
      <c r="T217" s="53">
        <v>0.08</v>
      </c>
      <c r="U217" s="54">
        <f>S217*T217</f>
        <v>1328.4</v>
      </c>
      <c r="V217" s="54">
        <f>S217-U217</f>
        <v>15276.6</v>
      </c>
      <c r="W217" s="51">
        <v>50</v>
      </c>
      <c r="X217" s="55">
        <f>V217+W217</f>
        <v>15326.6</v>
      </c>
      <c r="Y217" s="12">
        <f>YEAR(Table1[[#This Row],[Ship Date]])</f>
        <v>2019</v>
      </c>
    </row>
    <row r="218" spans="1:25" x14ac:dyDescent="0.25">
      <c r="A218" s="48" t="s">
        <v>1058</v>
      </c>
      <c r="B218" s="49" t="s">
        <v>718</v>
      </c>
      <c r="C218" s="49" t="s">
        <v>147</v>
      </c>
      <c r="D218" s="49" t="s">
        <v>1834</v>
      </c>
      <c r="E218" s="50">
        <v>43816</v>
      </c>
      <c r="F218" s="49" t="s">
        <v>1899</v>
      </c>
      <c r="G218" s="49" t="s">
        <v>39</v>
      </c>
      <c r="H218" s="49" t="s">
        <v>1895</v>
      </c>
      <c r="I218" s="49" t="s">
        <v>51</v>
      </c>
      <c r="J218" s="49" t="s">
        <v>250</v>
      </c>
      <c r="K218" s="49" t="s">
        <v>28</v>
      </c>
      <c r="L218" s="49" t="s">
        <v>22</v>
      </c>
      <c r="M218" s="49" t="s">
        <v>23</v>
      </c>
      <c r="N218" s="50">
        <v>43818</v>
      </c>
      <c r="O218" s="51">
        <v>533</v>
      </c>
      <c r="P218" s="51">
        <v>860</v>
      </c>
      <c r="Q218" s="51">
        <f>P218-O218</f>
        <v>327</v>
      </c>
      <c r="R218" s="52">
        <v>23</v>
      </c>
      <c r="S218" s="51">
        <f>R218*P218</f>
        <v>19780</v>
      </c>
      <c r="T218" s="53">
        <v>0.02</v>
      </c>
      <c r="U218" s="54">
        <f>S218*T218</f>
        <v>395.6</v>
      </c>
      <c r="V218" s="54">
        <f>S218-U218</f>
        <v>19384.400000000001</v>
      </c>
      <c r="W218" s="51">
        <v>619</v>
      </c>
      <c r="X218" s="55">
        <f>V218+W218</f>
        <v>20003.400000000001</v>
      </c>
      <c r="Y218" s="12">
        <f>YEAR(Table1[[#This Row],[Ship Date]])</f>
        <v>2019</v>
      </c>
    </row>
    <row r="219" spans="1:25" x14ac:dyDescent="0.25">
      <c r="A219" s="48" t="s">
        <v>1059</v>
      </c>
      <c r="B219" s="49" t="s">
        <v>605</v>
      </c>
      <c r="C219" s="49" t="s">
        <v>206</v>
      </c>
      <c r="D219" s="49" t="s">
        <v>1882</v>
      </c>
      <c r="E219" s="50">
        <v>43818</v>
      </c>
      <c r="F219" s="49" t="s">
        <v>1882</v>
      </c>
      <c r="G219" s="49" t="s">
        <v>25</v>
      </c>
      <c r="H219" s="49" t="s">
        <v>1885</v>
      </c>
      <c r="I219" s="49" t="s">
        <v>35</v>
      </c>
      <c r="J219" s="49" t="s">
        <v>493</v>
      </c>
      <c r="K219" s="49" t="s">
        <v>21</v>
      </c>
      <c r="L219" s="49" t="s">
        <v>22</v>
      </c>
      <c r="M219" s="49" t="s">
        <v>23</v>
      </c>
      <c r="N219" s="50">
        <v>43820</v>
      </c>
      <c r="O219" s="51">
        <v>4211</v>
      </c>
      <c r="P219" s="51">
        <v>8098</v>
      </c>
      <c r="Q219" s="51">
        <f>P219-O219</f>
        <v>3887</v>
      </c>
      <c r="R219" s="52">
        <v>13</v>
      </c>
      <c r="S219" s="51">
        <f>R219*P219</f>
        <v>105274</v>
      </c>
      <c r="T219" s="53">
        <v>0.03</v>
      </c>
      <c r="U219" s="54">
        <f>S219*T219</f>
        <v>3158.22</v>
      </c>
      <c r="V219" s="54">
        <f>S219-U219</f>
        <v>102115.78</v>
      </c>
      <c r="W219" s="51">
        <v>718</v>
      </c>
      <c r="X219" s="55">
        <f>V219+W219</f>
        <v>102833.78</v>
      </c>
      <c r="Y219" s="12">
        <f>YEAR(Table1[[#This Row],[Ship Date]])</f>
        <v>2019</v>
      </c>
    </row>
    <row r="220" spans="1:25" x14ac:dyDescent="0.25">
      <c r="A220" s="48" t="s">
        <v>1060</v>
      </c>
      <c r="B220" s="49" t="s">
        <v>516</v>
      </c>
      <c r="C220" s="49" t="s">
        <v>1840</v>
      </c>
      <c r="D220" s="49" t="s">
        <v>1834</v>
      </c>
      <c r="E220" s="50">
        <v>43822</v>
      </c>
      <c r="F220" s="49" t="s">
        <v>1899</v>
      </c>
      <c r="G220" s="49" t="s">
        <v>34</v>
      </c>
      <c r="H220" s="49" t="s">
        <v>1893</v>
      </c>
      <c r="I220" s="49" t="s">
        <v>51</v>
      </c>
      <c r="J220" s="49" t="s">
        <v>89</v>
      </c>
      <c r="K220" s="49" t="s">
        <v>21</v>
      </c>
      <c r="L220" s="49" t="s">
        <v>22</v>
      </c>
      <c r="M220" s="49" t="s">
        <v>23</v>
      </c>
      <c r="N220" s="50">
        <v>43824</v>
      </c>
      <c r="O220" s="51">
        <v>3964</v>
      </c>
      <c r="P220" s="51">
        <v>15247.999999999998</v>
      </c>
      <c r="Q220" s="51">
        <f>P220-O220</f>
        <v>11283.999999999998</v>
      </c>
      <c r="R220" s="52">
        <v>41</v>
      </c>
      <c r="S220" s="51">
        <f>R220*P220</f>
        <v>625167.99999999988</v>
      </c>
      <c r="T220" s="53">
        <v>7.0000000000000007E-2</v>
      </c>
      <c r="U220" s="54">
        <f>S220*T220</f>
        <v>43761.759999999995</v>
      </c>
      <c r="V220" s="54">
        <f>S220-U220</f>
        <v>581406.23999999987</v>
      </c>
      <c r="W220" s="51">
        <v>650</v>
      </c>
      <c r="X220" s="55">
        <f>V220+W220</f>
        <v>582056.23999999987</v>
      </c>
      <c r="Y220" s="12">
        <f>YEAR(Table1[[#This Row],[Ship Date]])</f>
        <v>2019</v>
      </c>
    </row>
    <row r="221" spans="1:25" x14ac:dyDescent="0.25">
      <c r="A221" s="48" t="s">
        <v>1061</v>
      </c>
      <c r="B221" s="49" t="s">
        <v>717</v>
      </c>
      <c r="C221" s="49" t="s">
        <v>1914</v>
      </c>
      <c r="D221" s="49" t="s">
        <v>1882</v>
      </c>
      <c r="E221" s="50">
        <v>43822</v>
      </c>
      <c r="F221" s="49" t="s">
        <v>1882</v>
      </c>
      <c r="G221" s="49" t="s">
        <v>18</v>
      </c>
      <c r="H221" s="49" t="s">
        <v>1886</v>
      </c>
      <c r="I221" s="49" t="s">
        <v>26</v>
      </c>
      <c r="J221" s="49" t="s">
        <v>249</v>
      </c>
      <c r="K221" s="49" t="s">
        <v>28</v>
      </c>
      <c r="L221" s="49" t="s">
        <v>22</v>
      </c>
      <c r="M221" s="49" t="s">
        <v>23</v>
      </c>
      <c r="N221" s="50">
        <v>43822</v>
      </c>
      <c r="O221" s="51">
        <v>314</v>
      </c>
      <c r="P221" s="51">
        <v>491</v>
      </c>
      <c r="Q221" s="51">
        <f>P221-O221</f>
        <v>177</v>
      </c>
      <c r="R221" s="52">
        <v>12</v>
      </c>
      <c r="S221" s="51">
        <f>R221*P221</f>
        <v>5892</v>
      </c>
      <c r="T221" s="53">
        <v>0.04</v>
      </c>
      <c r="U221" s="54">
        <f>S221*T221</f>
        <v>235.68</v>
      </c>
      <c r="V221" s="54">
        <f>S221-U221</f>
        <v>5656.32</v>
      </c>
      <c r="W221" s="51">
        <v>50</v>
      </c>
      <c r="X221" s="55">
        <f>V221+W221</f>
        <v>5706.32</v>
      </c>
      <c r="Y221" s="12">
        <f>YEAR(Table1[[#This Row],[Ship Date]])</f>
        <v>2019</v>
      </c>
    </row>
    <row r="222" spans="1:25" x14ac:dyDescent="0.25">
      <c r="A222" s="48" t="s">
        <v>1062</v>
      </c>
      <c r="B222" s="49" t="s">
        <v>299</v>
      </c>
      <c r="C222" s="49" t="s">
        <v>300</v>
      </c>
      <c r="D222" s="49" t="s">
        <v>1834</v>
      </c>
      <c r="E222" s="50">
        <v>43826</v>
      </c>
      <c r="F222" s="49" t="s">
        <v>1899</v>
      </c>
      <c r="G222" s="49" t="s">
        <v>18</v>
      </c>
      <c r="H222" s="49" t="s">
        <v>1890</v>
      </c>
      <c r="I222" s="49" t="s">
        <v>19</v>
      </c>
      <c r="J222" s="49" t="s">
        <v>593</v>
      </c>
      <c r="K222" s="49" t="s">
        <v>28</v>
      </c>
      <c r="L222" s="49" t="s">
        <v>22</v>
      </c>
      <c r="M222" s="49" t="s">
        <v>23</v>
      </c>
      <c r="N222" s="50">
        <v>43828</v>
      </c>
      <c r="O222" s="51">
        <v>1838</v>
      </c>
      <c r="P222" s="51">
        <v>2917</v>
      </c>
      <c r="Q222" s="51">
        <f>P222-O222</f>
        <v>1079</v>
      </c>
      <c r="R222" s="52">
        <v>37</v>
      </c>
      <c r="S222" s="51">
        <f>R222*P222</f>
        <v>107929</v>
      </c>
      <c r="T222" s="53">
        <v>0.09</v>
      </c>
      <c r="U222" s="54">
        <f>S222*T222</f>
        <v>9713.6099999999988</v>
      </c>
      <c r="V222" s="54">
        <f>S222-U222</f>
        <v>98215.39</v>
      </c>
      <c r="W222" s="51">
        <v>627</v>
      </c>
      <c r="X222" s="55">
        <f>V222+W222</f>
        <v>98842.39</v>
      </c>
      <c r="Y222" s="12">
        <f>YEAR(Table1[[#This Row],[Ship Date]])</f>
        <v>2019</v>
      </c>
    </row>
    <row r="223" spans="1:25" x14ac:dyDescent="0.25">
      <c r="A223" s="48" t="s">
        <v>1063</v>
      </c>
      <c r="B223" s="49" t="s">
        <v>324</v>
      </c>
      <c r="C223" s="49" t="s">
        <v>135</v>
      </c>
      <c r="D223" s="49" t="s">
        <v>1834</v>
      </c>
      <c r="E223" s="50">
        <v>43828</v>
      </c>
      <c r="F223" s="49" t="s">
        <v>1899</v>
      </c>
      <c r="G223" s="49" t="s">
        <v>25</v>
      </c>
      <c r="H223" s="49" t="s">
        <v>1895</v>
      </c>
      <c r="I223" s="49" t="s">
        <v>26</v>
      </c>
      <c r="J223" s="49" t="s">
        <v>1912</v>
      </c>
      <c r="K223" s="49" t="s">
        <v>28</v>
      </c>
      <c r="L223" s="49" t="s">
        <v>29</v>
      </c>
      <c r="M223" s="49" t="s">
        <v>23</v>
      </c>
      <c r="N223" s="50">
        <v>43829</v>
      </c>
      <c r="O223" s="51">
        <v>239</v>
      </c>
      <c r="P223" s="51">
        <v>426</v>
      </c>
      <c r="Q223" s="51">
        <f>P223-O223</f>
        <v>187</v>
      </c>
      <c r="R223" s="52">
        <v>26</v>
      </c>
      <c r="S223" s="51">
        <f>R223*P223</f>
        <v>11076</v>
      </c>
      <c r="T223" s="53">
        <v>0.1</v>
      </c>
      <c r="U223" s="54">
        <f>S223*T223</f>
        <v>1107.6000000000001</v>
      </c>
      <c r="V223" s="54">
        <f>S223-U223</f>
        <v>9968.4</v>
      </c>
      <c r="W223" s="51">
        <v>120</v>
      </c>
      <c r="X223" s="55">
        <f>V223+W223</f>
        <v>10088.4</v>
      </c>
      <c r="Y223" s="12">
        <f>YEAR(Table1[[#This Row],[Ship Date]])</f>
        <v>2019</v>
      </c>
    </row>
    <row r="224" spans="1:25" x14ac:dyDescent="0.25">
      <c r="A224" s="48" t="s">
        <v>1064</v>
      </c>
      <c r="B224" s="49" t="s">
        <v>248</v>
      </c>
      <c r="C224" s="49" t="s">
        <v>1845</v>
      </c>
      <c r="D224" s="49" t="s">
        <v>1834</v>
      </c>
      <c r="E224" s="50">
        <v>43828</v>
      </c>
      <c r="F224" s="49" t="s">
        <v>1899</v>
      </c>
      <c r="G224" s="49" t="s">
        <v>34</v>
      </c>
      <c r="H224" s="49" t="s">
        <v>1891</v>
      </c>
      <c r="I224" s="49" t="s">
        <v>40</v>
      </c>
      <c r="J224" s="49" t="s">
        <v>85</v>
      </c>
      <c r="K224" s="49" t="s">
        <v>21</v>
      </c>
      <c r="L224" s="49" t="s">
        <v>22</v>
      </c>
      <c r="M224" s="49" t="s">
        <v>23</v>
      </c>
      <c r="N224" s="50">
        <v>43829</v>
      </c>
      <c r="O224" s="51">
        <v>6059</v>
      </c>
      <c r="P224" s="51">
        <v>10098</v>
      </c>
      <c r="Q224" s="51">
        <f>P224-O224</f>
        <v>4039</v>
      </c>
      <c r="R224" s="52">
        <v>1</v>
      </c>
      <c r="S224" s="51">
        <f>R224*P224</f>
        <v>10098</v>
      </c>
      <c r="T224" s="53">
        <v>0.1</v>
      </c>
      <c r="U224" s="54">
        <f>S224*T224</f>
        <v>1009.8000000000001</v>
      </c>
      <c r="V224" s="54">
        <f>S224-U224</f>
        <v>9088.2000000000007</v>
      </c>
      <c r="W224" s="51">
        <v>718</v>
      </c>
      <c r="X224" s="55">
        <f>V224+W224</f>
        <v>9806.2000000000007</v>
      </c>
      <c r="Y224" s="12">
        <f>YEAR(Table1[[#This Row],[Ship Date]])</f>
        <v>2019</v>
      </c>
    </row>
    <row r="225" spans="1:25" x14ac:dyDescent="0.25">
      <c r="A225" s="48" t="s">
        <v>1065</v>
      </c>
      <c r="B225" s="49" t="s">
        <v>716</v>
      </c>
      <c r="C225" s="49" t="s">
        <v>480</v>
      </c>
      <c r="D225" s="49" t="s">
        <v>1834</v>
      </c>
      <c r="E225" s="50">
        <v>43829</v>
      </c>
      <c r="F225" s="49" t="s">
        <v>1899</v>
      </c>
      <c r="G225" s="49" t="s">
        <v>34</v>
      </c>
      <c r="H225" s="49" t="s">
        <v>1891</v>
      </c>
      <c r="I225" s="49" t="s">
        <v>35</v>
      </c>
      <c r="J225" s="49" t="s">
        <v>368</v>
      </c>
      <c r="K225" s="49" t="s">
        <v>28</v>
      </c>
      <c r="L225" s="49" t="s">
        <v>45</v>
      </c>
      <c r="M225" s="49" t="s">
        <v>23</v>
      </c>
      <c r="N225" s="50">
        <v>43830</v>
      </c>
      <c r="O225" s="51">
        <v>409.99999999999994</v>
      </c>
      <c r="P225" s="51">
        <v>931</v>
      </c>
      <c r="Q225" s="51">
        <f>P225-O225</f>
        <v>521</v>
      </c>
      <c r="R225" s="52">
        <v>18</v>
      </c>
      <c r="S225" s="51">
        <f>R225*P225</f>
        <v>16758</v>
      </c>
      <c r="T225" s="53">
        <v>0.01</v>
      </c>
      <c r="U225" s="54">
        <f>S225*T225</f>
        <v>167.58</v>
      </c>
      <c r="V225" s="54">
        <f>S225-U225</f>
        <v>16590.419999999998</v>
      </c>
      <c r="W225" s="51">
        <v>398</v>
      </c>
      <c r="X225" s="55">
        <f>V225+W225</f>
        <v>16988.419999999998</v>
      </c>
      <c r="Y225" s="12">
        <f>YEAR(Table1[[#This Row],[Ship Date]])</f>
        <v>2019</v>
      </c>
    </row>
    <row r="226" spans="1:25" x14ac:dyDescent="0.25">
      <c r="A226" s="48" t="s">
        <v>1066</v>
      </c>
      <c r="B226" s="49" t="s">
        <v>576</v>
      </c>
      <c r="C226" s="49" t="s">
        <v>54</v>
      </c>
      <c r="D226" s="49" t="s">
        <v>1882</v>
      </c>
      <c r="E226" s="50">
        <v>43829</v>
      </c>
      <c r="F226" s="49" t="s">
        <v>1882</v>
      </c>
      <c r="G226" s="49" t="s">
        <v>34</v>
      </c>
      <c r="H226" s="49" t="s">
        <v>1886</v>
      </c>
      <c r="I226" s="49" t="s">
        <v>19</v>
      </c>
      <c r="J226" s="49" t="s">
        <v>32</v>
      </c>
      <c r="K226" s="49" t="s">
        <v>28</v>
      </c>
      <c r="L226" s="49" t="s">
        <v>22</v>
      </c>
      <c r="M226" s="49" t="s">
        <v>23</v>
      </c>
      <c r="N226" s="50">
        <v>43829</v>
      </c>
      <c r="O226" s="51">
        <v>1364</v>
      </c>
      <c r="P226" s="51">
        <v>2098</v>
      </c>
      <c r="Q226" s="51">
        <f>P226-O226</f>
        <v>734</v>
      </c>
      <c r="R226" s="52">
        <v>23</v>
      </c>
      <c r="S226" s="51">
        <f>R226*P226</f>
        <v>48254</v>
      </c>
      <c r="T226" s="53">
        <v>0.03</v>
      </c>
      <c r="U226" s="54">
        <f>S226*T226</f>
        <v>1447.62</v>
      </c>
      <c r="V226" s="54">
        <f>S226-U226</f>
        <v>46806.38</v>
      </c>
      <c r="W226" s="51">
        <v>149</v>
      </c>
      <c r="X226" s="55">
        <f>V226+W226</f>
        <v>46955.38</v>
      </c>
      <c r="Y226" s="12">
        <f>YEAR(Table1[[#This Row],[Ship Date]])</f>
        <v>2019</v>
      </c>
    </row>
    <row r="227" spans="1:25" x14ac:dyDescent="0.25">
      <c r="A227" s="48" t="s">
        <v>789</v>
      </c>
      <c r="B227" s="49" t="s">
        <v>161</v>
      </c>
      <c r="C227" s="49" t="s">
        <v>1930</v>
      </c>
      <c r="D227" s="49" t="s">
        <v>1834</v>
      </c>
      <c r="E227" s="50">
        <v>43834</v>
      </c>
      <c r="F227" s="49" t="s">
        <v>1899</v>
      </c>
      <c r="G227" s="49" t="s">
        <v>25</v>
      </c>
      <c r="H227" s="49" t="s">
        <v>1896</v>
      </c>
      <c r="I227" s="49" t="s">
        <v>51</v>
      </c>
      <c r="J227" s="49" t="s">
        <v>350</v>
      </c>
      <c r="K227" s="49" t="s">
        <v>28</v>
      </c>
      <c r="L227" s="49" t="s">
        <v>22</v>
      </c>
      <c r="M227" s="49" t="s">
        <v>23</v>
      </c>
      <c r="N227" s="50">
        <v>43836</v>
      </c>
      <c r="O227" s="51">
        <v>352</v>
      </c>
      <c r="P227" s="51">
        <v>558</v>
      </c>
      <c r="Q227" s="51">
        <f>P227-O227</f>
        <v>206</v>
      </c>
      <c r="R227" s="52">
        <v>49</v>
      </c>
      <c r="S227" s="51">
        <f>R227*P227</f>
        <v>27342</v>
      </c>
      <c r="T227" s="53">
        <v>0.02</v>
      </c>
      <c r="U227" s="54">
        <f>S227*T227</f>
        <v>546.84</v>
      </c>
      <c r="V227" s="54">
        <f>S227-U227</f>
        <v>26795.16</v>
      </c>
      <c r="W227" s="51">
        <v>299</v>
      </c>
      <c r="X227" s="55">
        <f>V227+W227</f>
        <v>27094.16</v>
      </c>
      <c r="Y227" s="12">
        <f>YEAR(Table1[[#This Row],[Ship Date]])</f>
        <v>2020</v>
      </c>
    </row>
    <row r="228" spans="1:25" x14ac:dyDescent="0.25">
      <c r="A228" s="48" t="s">
        <v>790</v>
      </c>
      <c r="B228" s="49" t="s">
        <v>161</v>
      </c>
      <c r="C228" s="49" t="s">
        <v>1930</v>
      </c>
      <c r="D228" s="49" t="s">
        <v>1834</v>
      </c>
      <c r="E228" s="50">
        <v>43834</v>
      </c>
      <c r="F228" s="49" t="s">
        <v>1899</v>
      </c>
      <c r="G228" s="49" t="s">
        <v>25</v>
      </c>
      <c r="H228" s="49" t="s">
        <v>1896</v>
      </c>
      <c r="I228" s="49" t="s">
        <v>51</v>
      </c>
      <c r="J228" s="49" t="s">
        <v>611</v>
      </c>
      <c r="K228" s="49" t="s">
        <v>28</v>
      </c>
      <c r="L228" s="49" t="s">
        <v>22</v>
      </c>
      <c r="M228" s="49" t="s">
        <v>23</v>
      </c>
      <c r="N228" s="50">
        <v>43835</v>
      </c>
      <c r="O228" s="51">
        <v>2218</v>
      </c>
      <c r="P228" s="51">
        <v>5410</v>
      </c>
      <c r="Q228" s="51">
        <f>P228-O228</f>
        <v>3192</v>
      </c>
      <c r="R228" s="52">
        <v>42</v>
      </c>
      <c r="S228" s="51">
        <f>R228*P228</f>
        <v>227220</v>
      </c>
      <c r="T228" s="53">
        <v>0.02</v>
      </c>
      <c r="U228" s="54">
        <f>S228*T228</f>
        <v>4544.4000000000005</v>
      </c>
      <c r="V228" s="54">
        <f>S228-U228</f>
        <v>222675.6</v>
      </c>
      <c r="W228" s="51">
        <v>1998.9999999999998</v>
      </c>
      <c r="X228" s="55">
        <f>V228+W228</f>
        <v>224674.6</v>
      </c>
      <c r="Y228" s="12">
        <f>YEAR(Table1[[#This Row],[Ship Date]])</f>
        <v>2020</v>
      </c>
    </row>
    <row r="229" spans="1:25" x14ac:dyDescent="0.25">
      <c r="A229" s="48" t="s">
        <v>1067</v>
      </c>
      <c r="B229" s="49" t="s">
        <v>301</v>
      </c>
      <c r="C229" s="49" t="s">
        <v>1843</v>
      </c>
      <c r="D229" s="49" t="s">
        <v>1834</v>
      </c>
      <c r="E229" s="50">
        <v>43837</v>
      </c>
      <c r="F229" s="49" t="s">
        <v>1899</v>
      </c>
      <c r="G229" s="49" t="s">
        <v>18</v>
      </c>
      <c r="H229" s="49" t="s">
        <v>1892</v>
      </c>
      <c r="I229" s="49" t="s">
        <v>35</v>
      </c>
      <c r="J229" s="49" t="s">
        <v>1923</v>
      </c>
      <c r="K229" s="49" t="s">
        <v>28</v>
      </c>
      <c r="L229" s="49" t="s">
        <v>22</v>
      </c>
      <c r="M229" s="49" t="s">
        <v>23</v>
      </c>
      <c r="N229" s="50">
        <v>43837</v>
      </c>
      <c r="O229" s="51">
        <v>6773</v>
      </c>
      <c r="P229" s="51">
        <v>16520</v>
      </c>
      <c r="Q229" s="51">
        <f>P229-O229</f>
        <v>9747</v>
      </c>
      <c r="R229" s="52">
        <v>49</v>
      </c>
      <c r="S229" s="51">
        <f>R229*P229</f>
        <v>809480</v>
      </c>
      <c r="T229" s="53">
        <v>0.05</v>
      </c>
      <c r="U229" s="54">
        <f>S229*T229</f>
        <v>40474</v>
      </c>
      <c r="V229" s="54">
        <f>S229-U229</f>
        <v>769006</v>
      </c>
      <c r="W229" s="51">
        <v>1998.9999999999998</v>
      </c>
      <c r="X229" s="55">
        <f>V229+W229</f>
        <v>771005</v>
      </c>
      <c r="Y229" s="12">
        <f>YEAR(Table1[[#This Row],[Ship Date]])</f>
        <v>2020</v>
      </c>
    </row>
    <row r="230" spans="1:25" x14ac:dyDescent="0.25">
      <c r="A230" s="48" t="s">
        <v>1068</v>
      </c>
      <c r="B230" s="49" t="s">
        <v>715</v>
      </c>
      <c r="C230" s="49" t="s">
        <v>381</v>
      </c>
      <c r="D230" s="49" t="s">
        <v>1834</v>
      </c>
      <c r="E230" s="50">
        <v>43837</v>
      </c>
      <c r="F230" s="49" t="s">
        <v>1899</v>
      </c>
      <c r="G230" s="49" t="s">
        <v>18</v>
      </c>
      <c r="H230" s="49" t="s">
        <v>1896</v>
      </c>
      <c r="I230" s="49" t="s">
        <v>26</v>
      </c>
      <c r="J230" s="49" t="s">
        <v>229</v>
      </c>
      <c r="K230" s="49" t="s">
        <v>28</v>
      </c>
      <c r="L230" s="49" t="s">
        <v>29</v>
      </c>
      <c r="M230" s="49" t="s">
        <v>23</v>
      </c>
      <c r="N230" s="50">
        <v>43838</v>
      </c>
      <c r="O230" s="51">
        <v>231</v>
      </c>
      <c r="P230" s="51">
        <v>378</v>
      </c>
      <c r="Q230" s="51">
        <f>P230-O230</f>
        <v>147</v>
      </c>
      <c r="R230" s="52">
        <v>47</v>
      </c>
      <c r="S230" s="51">
        <f>R230*P230</f>
        <v>17766</v>
      </c>
      <c r="T230" s="53">
        <v>0.02</v>
      </c>
      <c r="U230" s="54">
        <f>S230*T230</f>
        <v>355.32</v>
      </c>
      <c r="V230" s="54">
        <f>S230-U230</f>
        <v>17410.68</v>
      </c>
      <c r="W230" s="51">
        <v>71</v>
      </c>
      <c r="X230" s="55">
        <f>V230+W230</f>
        <v>17481.68</v>
      </c>
      <c r="Y230" s="12">
        <f>YEAR(Table1[[#This Row],[Ship Date]])</f>
        <v>2020</v>
      </c>
    </row>
    <row r="231" spans="1:25" x14ac:dyDescent="0.25">
      <c r="A231" s="48" t="s">
        <v>1069</v>
      </c>
      <c r="B231" s="49" t="s">
        <v>399</v>
      </c>
      <c r="C231" s="49" t="s">
        <v>147</v>
      </c>
      <c r="D231" s="49" t="s">
        <v>1834</v>
      </c>
      <c r="E231" s="50">
        <v>43838</v>
      </c>
      <c r="F231" s="49" t="s">
        <v>1899</v>
      </c>
      <c r="G231" s="49" t="s">
        <v>34</v>
      </c>
      <c r="H231" s="49" t="s">
        <v>1895</v>
      </c>
      <c r="I231" s="49" t="s">
        <v>19</v>
      </c>
      <c r="J231" s="49" t="s">
        <v>237</v>
      </c>
      <c r="K231" s="49" t="s">
        <v>28</v>
      </c>
      <c r="L231" s="49" t="s">
        <v>22</v>
      </c>
      <c r="M231" s="49" t="s">
        <v>23</v>
      </c>
      <c r="N231" s="50">
        <v>43845</v>
      </c>
      <c r="O231" s="51">
        <v>1388</v>
      </c>
      <c r="P231" s="51">
        <v>2238</v>
      </c>
      <c r="Q231" s="51">
        <f>P231-O231</f>
        <v>850</v>
      </c>
      <c r="R231" s="52">
        <v>21</v>
      </c>
      <c r="S231" s="51">
        <f>R231*P231</f>
        <v>46998</v>
      </c>
      <c r="T231" s="53">
        <v>0.04</v>
      </c>
      <c r="U231" s="54">
        <f>S231*T231</f>
        <v>1879.92</v>
      </c>
      <c r="V231" s="54">
        <f>S231-U231</f>
        <v>45118.080000000002</v>
      </c>
      <c r="W231" s="51">
        <v>1510</v>
      </c>
      <c r="X231" s="55">
        <f>V231+W231</f>
        <v>46628.08</v>
      </c>
      <c r="Y231" s="12">
        <f>YEAR(Table1[[#This Row],[Ship Date]])</f>
        <v>2020</v>
      </c>
    </row>
    <row r="232" spans="1:25" x14ac:dyDescent="0.25">
      <c r="A232" s="48" t="s">
        <v>1070</v>
      </c>
      <c r="B232" s="49" t="s">
        <v>213</v>
      </c>
      <c r="C232" s="49" t="s">
        <v>178</v>
      </c>
      <c r="D232" s="49" t="s">
        <v>1882</v>
      </c>
      <c r="E232" s="50">
        <v>43838</v>
      </c>
      <c r="F232" s="49" t="s">
        <v>1882</v>
      </c>
      <c r="G232" s="49" t="s">
        <v>39</v>
      </c>
      <c r="H232" s="49" t="s">
        <v>1885</v>
      </c>
      <c r="I232" s="49" t="s">
        <v>19</v>
      </c>
      <c r="J232" s="49" t="s">
        <v>192</v>
      </c>
      <c r="K232" s="49" t="s">
        <v>28</v>
      </c>
      <c r="L232" s="49" t="s">
        <v>29</v>
      </c>
      <c r="M232" s="49" t="s">
        <v>23</v>
      </c>
      <c r="N232" s="50">
        <v>43842</v>
      </c>
      <c r="O232" s="51">
        <v>130</v>
      </c>
      <c r="P232" s="51">
        <v>288</v>
      </c>
      <c r="Q232" s="51">
        <f>P232-O232</f>
        <v>158</v>
      </c>
      <c r="R232" s="52">
        <v>46</v>
      </c>
      <c r="S232" s="51">
        <f>R232*P232</f>
        <v>13248</v>
      </c>
      <c r="T232" s="53">
        <v>0.04</v>
      </c>
      <c r="U232" s="54">
        <f>S232*T232</f>
        <v>529.91999999999996</v>
      </c>
      <c r="V232" s="54">
        <f>S232-U232</f>
        <v>12718.08</v>
      </c>
      <c r="W232" s="51">
        <v>101</v>
      </c>
      <c r="X232" s="55">
        <f>V232+W232</f>
        <v>12819.08</v>
      </c>
      <c r="Y232" s="12">
        <f>YEAR(Table1[[#This Row],[Ship Date]])</f>
        <v>2020</v>
      </c>
    </row>
    <row r="233" spans="1:25" x14ac:dyDescent="0.25">
      <c r="A233" s="48" t="s">
        <v>791</v>
      </c>
      <c r="B233" s="49" t="s">
        <v>685</v>
      </c>
      <c r="C233" s="49" t="s">
        <v>1859</v>
      </c>
      <c r="D233" s="49" t="s">
        <v>1834</v>
      </c>
      <c r="E233" s="50">
        <v>43840</v>
      </c>
      <c r="F233" s="49" t="s">
        <v>1899</v>
      </c>
      <c r="G233" s="49" t="s">
        <v>18</v>
      </c>
      <c r="H233" s="49" t="s">
        <v>1893</v>
      </c>
      <c r="I233" s="49" t="s">
        <v>26</v>
      </c>
      <c r="J233" s="49" t="s">
        <v>148</v>
      </c>
      <c r="K233" s="49" t="s">
        <v>28</v>
      </c>
      <c r="L233" s="49" t="s">
        <v>22</v>
      </c>
      <c r="M233" s="49" t="s">
        <v>69</v>
      </c>
      <c r="N233" s="50">
        <v>43840</v>
      </c>
      <c r="O233" s="51">
        <v>340</v>
      </c>
      <c r="P233" s="51">
        <v>540</v>
      </c>
      <c r="Q233" s="51">
        <f>P233-O233</f>
        <v>200</v>
      </c>
      <c r="R233" s="52">
        <v>9</v>
      </c>
      <c r="S233" s="51">
        <f>R233*P233</f>
        <v>4860</v>
      </c>
      <c r="T233" s="53">
        <v>0.09</v>
      </c>
      <c r="U233" s="54">
        <f>S233*T233</f>
        <v>437.4</v>
      </c>
      <c r="V233" s="54">
        <f>S233-U233</f>
        <v>4422.6000000000004</v>
      </c>
      <c r="W233" s="51">
        <v>778</v>
      </c>
      <c r="X233" s="55">
        <f>V233+W233</f>
        <v>5200.6000000000004</v>
      </c>
      <c r="Y233" s="12">
        <f>YEAR(Table1[[#This Row],[Ship Date]])</f>
        <v>2020</v>
      </c>
    </row>
    <row r="234" spans="1:25" x14ac:dyDescent="0.25">
      <c r="A234" s="48" t="s">
        <v>792</v>
      </c>
      <c r="B234" s="49" t="s">
        <v>685</v>
      </c>
      <c r="C234" s="49" t="s">
        <v>1859</v>
      </c>
      <c r="D234" s="49" t="s">
        <v>1834</v>
      </c>
      <c r="E234" s="50">
        <v>43840</v>
      </c>
      <c r="F234" s="49" t="s">
        <v>1899</v>
      </c>
      <c r="G234" s="49" t="s">
        <v>18</v>
      </c>
      <c r="H234" s="49" t="s">
        <v>1893</v>
      </c>
      <c r="I234" s="49" t="s">
        <v>26</v>
      </c>
      <c r="J234" s="49" t="s">
        <v>108</v>
      </c>
      <c r="K234" s="49" t="s">
        <v>28</v>
      </c>
      <c r="L234" s="49" t="s">
        <v>45</v>
      </c>
      <c r="M234" s="49" t="s">
        <v>23</v>
      </c>
      <c r="N234" s="50">
        <v>43841</v>
      </c>
      <c r="O234" s="51">
        <v>94</v>
      </c>
      <c r="P234" s="51">
        <v>208</v>
      </c>
      <c r="Q234" s="51">
        <f>P234-O234</f>
        <v>114</v>
      </c>
      <c r="R234" s="52">
        <v>43</v>
      </c>
      <c r="S234" s="51">
        <f>R234*P234</f>
        <v>8944</v>
      </c>
      <c r="T234" s="53">
        <v>0.05</v>
      </c>
      <c r="U234" s="54">
        <f>S234*T234</f>
        <v>447.20000000000005</v>
      </c>
      <c r="V234" s="54">
        <f>S234-U234</f>
        <v>8496.7999999999993</v>
      </c>
      <c r="W234" s="51">
        <v>256</v>
      </c>
      <c r="X234" s="55">
        <f>V234+W234</f>
        <v>8752.7999999999993</v>
      </c>
      <c r="Y234" s="12">
        <f>YEAR(Table1[[#This Row],[Ship Date]])</f>
        <v>2020</v>
      </c>
    </row>
    <row r="235" spans="1:25" x14ac:dyDescent="0.25">
      <c r="A235" s="48" t="s">
        <v>1071</v>
      </c>
      <c r="B235" s="49" t="s">
        <v>714</v>
      </c>
      <c r="C235" s="49" t="s">
        <v>340</v>
      </c>
      <c r="D235" s="49" t="s">
        <v>1882</v>
      </c>
      <c r="E235" s="50">
        <v>43840</v>
      </c>
      <c r="F235" s="49" t="s">
        <v>1882</v>
      </c>
      <c r="G235" s="49" t="s">
        <v>34</v>
      </c>
      <c r="H235" s="49" t="s">
        <v>1886</v>
      </c>
      <c r="I235" s="49" t="s">
        <v>40</v>
      </c>
      <c r="J235" s="49" t="s">
        <v>214</v>
      </c>
      <c r="K235" s="49" t="s">
        <v>117</v>
      </c>
      <c r="L235" s="49" t="s">
        <v>215</v>
      </c>
      <c r="M235" s="49" t="s">
        <v>69</v>
      </c>
      <c r="N235" s="50">
        <v>43841</v>
      </c>
      <c r="O235" s="51">
        <v>5616</v>
      </c>
      <c r="P235" s="51">
        <v>13697.999999999998</v>
      </c>
      <c r="Q235" s="51">
        <f>P235-O235</f>
        <v>8081.9999999999982</v>
      </c>
      <c r="R235" s="52">
        <v>18</v>
      </c>
      <c r="S235" s="51">
        <f>R235*P235</f>
        <v>246563.99999999997</v>
      </c>
      <c r="T235" s="53">
        <v>0.02</v>
      </c>
      <c r="U235" s="54">
        <f>S235*T235</f>
        <v>4931.28</v>
      </c>
      <c r="V235" s="54">
        <f>S235-U235</f>
        <v>241632.71999999997</v>
      </c>
      <c r="W235" s="51">
        <v>2449</v>
      </c>
      <c r="X235" s="55">
        <f>V235+W235</f>
        <v>244081.71999999997</v>
      </c>
      <c r="Y235" s="12">
        <f>YEAR(Table1[[#This Row],[Ship Date]])</f>
        <v>2020</v>
      </c>
    </row>
    <row r="236" spans="1:25" x14ac:dyDescent="0.25">
      <c r="A236" s="48" t="s">
        <v>1072</v>
      </c>
      <c r="B236" s="49" t="s">
        <v>244</v>
      </c>
      <c r="C236" s="49" t="s">
        <v>1867</v>
      </c>
      <c r="D236" s="49" t="s">
        <v>1882</v>
      </c>
      <c r="E236" s="50">
        <v>43843</v>
      </c>
      <c r="F236" s="49" t="s">
        <v>1882</v>
      </c>
      <c r="G236" s="49" t="s">
        <v>18</v>
      </c>
      <c r="H236" s="49" t="s">
        <v>1886</v>
      </c>
      <c r="I236" s="49" t="s">
        <v>19</v>
      </c>
      <c r="J236" s="49" t="s">
        <v>697</v>
      </c>
      <c r="K236" s="49" t="s">
        <v>28</v>
      </c>
      <c r="L236" s="49" t="s">
        <v>22</v>
      </c>
      <c r="M236" s="49" t="s">
        <v>23</v>
      </c>
      <c r="N236" s="50">
        <v>43848</v>
      </c>
      <c r="O236" s="51">
        <v>2156</v>
      </c>
      <c r="P236" s="51">
        <v>3594</v>
      </c>
      <c r="Q236" s="51">
        <f>P236-O236</f>
        <v>1438</v>
      </c>
      <c r="R236" s="52">
        <v>13</v>
      </c>
      <c r="S236" s="51">
        <f>R236*P236</f>
        <v>46722</v>
      </c>
      <c r="T236" s="53">
        <v>0.09</v>
      </c>
      <c r="U236" s="54">
        <f>S236*T236</f>
        <v>4204.9799999999996</v>
      </c>
      <c r="V236" s="54">
        <f>S236-U236</f>
        <v>42517.020000000004</v>
      </c>
      <c r="W236" s="51">
        <v>666</v>
      </c>
      <c r="X236" s="55">
        <f>V236+W236</f>
        <v>43183.020000000004</v>
      </c>
      <c r="Y236" s="12">
        <f>YEAR(Table1[[#This Row],[Ship Date]])</f>
        <v>2020</v>
      </c>
    </row>
    <row r="237" spans="1:25" x14ac:dyDescent="0.25">
      <c r="A237" s="48" t="s">
        <v>1073</v>
      </c>
      <c r="B237" s="49" t="s">
        <v>712</v>
      </c>
      <c r="C237" s="49" t="s">
        <v>713</v>
      </c>
      <c r="D237" s="49" t="s">
        <v>1834</v>
      </c>
      <c r="E237" s="50">
        <v>43844</v>
      </c>
      <c r="F237" s="49" t="s">
        <v>1899</v>
      </c>
      <c r="G237" s="49" t="s">
        <v>25</v>
      </c>
      <c r="H237" s="49" t="s">
        <v>1887</v>
      </c>
      <c r="I237" s="49" t="s">
        <v>40</v>
      </c>
      <c r="J237" s="49" t="s">
        <v>148</v>
      </c>
      <c r="K237" s="49" t="s">
        <v>28</v>
      </c>
      <c r="L237" s="49" t="s">
        <v>22</v>
      </c>
      <c r="M237" s="49" t="s">
        <v>69</v>
      </c>
      <c r="N237" s="50">
        <v>43846</v>
      </c>
      <c r="O237" s="51">
        <v>340</v>
      </c>
      <c r="P237" s="51">
        <v>540</v>
      </c>
      <c r="Q237" s="51">
        <f>P237-O237</f>
        <v>200</v>
      </c>
      <c r="R237" s="52">
        <v>14</v>
      </c>
      <c r="S237" s="51">
        <f>R237*P237</f>
        <v>7560</v>
      </c>
      <c r="T237" s="53">
        <v>0.09</v>
      </c>
      <c r="U237" s="54">
        <f>S237*T237</f>
        <v>680.4</v>
      </c>
      <c r="V237" s="54">
        <f>S237-U237</f>
        <v>6879.6</v>
      </c>
      <c r="W237" s="51">
        <v>778</v>
      </c>
      <c r="X237" s="55">
        <f>V237+W237</f>
        <v>7657.6</v>
      </c>
      <c r="Y237" s="12">
        <f>YEAR(Table1[[#This Row],[Ship Date]])</f>
        <v>2020</v>
      </c>
    </row>
    <row r="238" spans="1:25" x14ac:dyDescent="0.25">
      <c r="A238" s="48" t="s">
        <v>1074</v>
      </c>
      <c r="B238" s="49" t="s">
        <v>1925</v>
      </c>
      <c r="C238" s="49" t="s">
        <v>1833</v>
      </c>
      <c r="D238" s="49" t="s">
        <v>1834</v>
      </c>
      <c r="E238" s="50">
        <v>43844</v>
      </c>
      <c r="F238" s="49" t="s">
        <v>1899</v>
      </c>
      <c r="G238" s="49" t="s">
        <v>18</v>
      </c>
      <c r="H238" s="49" t="s">
        <v>1887</v>
      </c>
      <c r="I238" s="49" t="s">
        <v>40</v>
      </c>
      <c r="J238" s="49" t="s">
        <v>349</v>
      </c>
      <c r="K238" s="49" t="s">
        <v>28</v>
      </c>
      <c r="L238" s="49" t="s">
        <v>29</v>
      </c>
      <c r="M238" s="49" t="s">
        <v>23</v>
      </c>
      <c r="N238" s="50">
        <v>43847</v>
      </c>
      <c r="O238" s="51">
        <v>195</v>
      </c>
      <c r="P238" s="51">
        <v>398</v>
      </c>
      <c r="Q238" s="51">
        <f>P238-O238</f>
        <v>203</v>
      </c>
      <c r="R238" s="52">
        <v>41</v>
      </c>
      <c r="S238" s="51">
        <f>R238*P238</f>
        <v>16318</v>
      </c>
      <c r="T238" s="53">
        <v>7.0000000000000007E-2</v>
      </c>
      <c r="U238" s="54">
        <f>S238*T238</f>
        <v>1142.2600000000002</v>
      </c>
      <c r="V238" s="54">
        <f>S238-U238</f>
        <v>15175.74</v>
      </c>
      <c r="W238" s="51">
        <v>83</v>
      </c>
      <c r="X238" s="55">
        <f>V238+W238</f>
        <v>15258.74</v>
      </c>
      <c r="Y238" s="12">
        <f>YEAR(Table1[[#This Row],[Ship Date]])</f>
        <v>2020</v>
      </c>
    </row>
    <row r="239" spans="1:25" x14ac:dyDescent="0.25">
      <c r="A239" s="48" t="s">
        <v>1075</v>
      </c>
      <c r="B239" s="49" t="s">
        <v>1920</v>
      </c>
      <c r="C239" s="49" t="s">
        <v>1860</v>
      </c>
      <c r="D239" s="49" t="s">
        <v>1856</v>
      </c>
      <c r="E239" s="50">
        <v>43845</v>
      </c>
      <c r="F239" s="49" t="s">
        <v>1856</v>
      </c>
      <c r="G239" s="49" t="s">
        <v>39</v>
      </c>
      <c r="H239" s="49" t="s">
        <v>1892</v>
      </c>
      <c r="I239" s="49" t="s">
        <v>26</v>
      </c>
      <c r="J239" s="49" t="s">
        <v>68</v>
      </c>
      <c r="K239" s="49" t="s">
        <v>28</v>
      </c>
      <c r="L239" s="49" t="s">
        <v>45</v>
      </c>
      <c r="M239" s="49" t="s">
        <v>69</v>
      </c>
      <c r="N239" s="50">
        <v>43847</v>
      </c>
      <c r="O239" s="51">
        <v>519</v>
      </c>
      <c r="P239" s="51">
        <v>1298</v>
      </c>
      <c r="Q239" s="51">
        <f>P239-O239</f>
        <v>779</v>
      </c>
      <c r="R239" s="52">
        <v>34</v>
      </c>
      <c r="S239" s="51">
        <f>R239*P239</f>
        <v>44132</v>
      </c>
      <c r="T239" s="53">
        <v>0.04</v>
      </c>
      <c r="U239" s="54">
        <f>S239*T239</f>
        <v>1765.28</v>
      </c>
      <c r="V239" s="54">
        <f>S239-U239</f>
        <v>42366.720000000001</v>
      </c>
      <c r="W239" s="51">
        <v>314</v>
      </c>
      <c r="X239" s="55">
        <f>V239+W239</f>
        <v>42680.72</v>
      </c>
      <c r="Y239" s="12">
        <f>YEAR(Table1[[#This Row],[Ship Date]])</f>
        <v>2020</v>
      </c>
    </row>
    <row r="240" spans="1:25" x14ac:dyDescent="0.25">
      <c r="A240" s="48" t="s">
        <v>1076</v>
      </c>
      <c r="B240" s="49" t="s">
        <v>711</v>
      </c>
      <c r="C240" s="49" t="s">
        <v>43</v>
      </c>
      <c r="D240" s="49" t="s">
        <v>1834</v>
      </c>
      <c r="E240" s="50">
        <v>43845</v>
      </c>
      <c r="F240" s="49" t="s">
        <v>1899</v>
      </c>
      <c r="G240" s="49" t="s">
        <v>18</v>
      </c>
      <c r="H240" s="49" t="s">
        <v>1888</v>
      </c>
      <c r="I240" s="49" t="s">
        <v>26</v>
      </c>
      <c r="J240" s="49" t="s">
        <v>253</v>
      </c>
      <c r="K240" s="49" t="s">
        <v>21</v>
      </c>
      <c r="L240" s="49" t="s">
        <v>48</v>
      </c>
      <c r="M240" s="49" t="s">
        <v>49</v>
      </c>
      <c r="N240" s="50">
        <v>43847</v>
      </c>
      <c r="O240" s="51">
        <v>21961</v>
      </c>
      <c r="P240" s="51">
        <v>53564</v>
      </c>
      <c r="Q240" s="51">
        <f>P240-O240</f>
        <v>31603</v>
      </c>
      <c r="R240" s="52">
        <v>1</v>
      </c>
      <c r="S240" s="51">
        <f>R240*P240</f>
        <v>53564</v>
      </c>
      <c r="T240" s="53">
        <v>0.05</v>
      </c>
      <c r="U240" s="54">
        <f>S240*T240</f>
        <v>2678.2000000000003</v>
      </c>
      <c r="V240" s="54">
        <f>S240-U240</f>
        <v>50885.8</v>
      </c>
      <c r="W240" s="51">
        <v>1470</v>
      </c>
      <c r="X240" s="55">
        <f>V240+W240</f>
        <v>52355.8</v>
      </c>
      <c r="Y240" s="12">
        <f>YEAR(Table1[[#This Row],[Ship Date]])</f>
        <v>2020</v>
      </c>
    </row>
    <row r="241" spans="1:25" x14ac:dyDescent="0.25">
      <c r="A241" s="48" t="s">
        <v>1077</v>
      </c>
      <c r="B241" s="49" t="s">
        <v>432</v>
      </c>
      <c r="C241" s="49" t="s">
        <v>1797</v>
      </c>
      <c r="D241" s="49" t="s">
        <v>1856</v>
      </c>
      <c r="E241" s="50">
        <v>43847</v>
      </c>
      <c r="F241" s="49" t="s">
        <v>1856</v>
      </c>
      <c r="G241" s="49" t="s">
        <v>18</v>
      </c>
      <c r="H241" s="49" t="s">
        <v>1892</v>
      </c>
      <c r="I241" s="49" t="s">
        <v>51</v>
      </c>
      <c r="J241" s="49" t="s">
        <v>183</v>
      </c>
      <c r="K241" s="49" t="s">
        <v>28</v>
      </c>
      <c r="L241" s="49" t="s">
        <v>22</v>
      </c>
      <c r="M241" s="49" t="s">
        <v>23</v>
      </c>
      <c r="N241" s="50">
        <v>43849</v>
      </c>
      <c r="O241" s="51">
        <v>384</v>
      </c>
      <c r="P241" s="51">
        <v>630</v>
      </c>
      <c r="Q241" s="51">
        <f>P241-O241</f>
        <v>246</v>
      </c>
      <c r="R241" s="52">
        <v>32</v>
      </c>
      <c r="S241" s="51">
        <f>R241*P241</f>
        <v>20160</v>
      </c>
      <c r="T241" s="53">
        <v>0.04</v>
      </c>
      <c r="U241" s="54">
        <f>S241*T241</f>
        <v>806.4</v>
      </c>
      <c r="V241" s="54">
        <f>S241-U241</f>
        <v>19353.599999999999</v>
      </c>
      <c r="W241" s="51">
        <v>50</v>
      </c>
      <c r="X241" s="55">
        <f>V241+W241</f>
        <v>19403.599999999999</v>
      </c>
      <c r="Y241" s="12">
        <f>YEAR(Table1[[#This Row],[Ship Date]])</f>
        <v>2020</v>
      </c>
    </row>
    <row r="242" spans="1:25" x14ac:dyDescent="0.25">
      <c r="A242" s="48" t="s">
        <v>1078</v>
      </c>
      <c r="B242" s="49" t="s">
        <v>710</v>
      </c>
      <c r="C242" s="49" t="s">
        <v>1933</v>
      </c>
      <c r="D242" s="49" t="s">
        <v>1834</v>
      </c>
      <c r="E242" s="50">
        <v>43853</v>
      </c>
      <c r="F242" s="49" t="s">
        <v>1899</v>
      </c>
      <c r="G242" s="49" t="s">
        <v>18</v>
      </c>
      <c r="H242" s="49" t="s">
        <v>1894</v>
      </c>
      <c r="I242" s="49" t="s">
        <v>40</v>
      </c>
      <c r="J242" s="49" t="s">
        <v>27</v>
      </c>
      <c r="K242" s="49" t="s">
        <v>28</v>
      </c>
      <c r="L242" s="49" t="s">
        <v>29</v>
      </c>
      <c r="M242" s="49" t="s">
        <v>23</v>
      </c>
      <c r="N242" s="50">
        <v>43855</v>
      </c>
      <c r="O242" s="51">
        <v>93</v>
      </c>
      <c r="P242" s="51">
        <v>148</v>
      </c>
      <c r="Q242" s="51">
        <f>P242-O242</f>
        <v>55</v>
      </c>
      <c r="R242" s="52">
        <v>27</v>
      </c>
      <c r="S242" s="51">
        <f>R242*P242</f>
        <v>3996</v>
      </c>
      <c r="T242" s="53">
        <v>0</v>
      </c>
      <c r="U242" s="54">
        <f>S242*T242</f>
        <v>0</v>
      </c>
      <c r="V242" s="54">
        <f>S242-U242</f>
        <v>3996</v>
      </c>
      <c r="W242" s="51">
        <v>70</v>
      </c>
      <c r="X242" s="55">
        <f>V242+W242</f>
        <v>4066</v>
      </c>
      <c r="Y242" s="12">
        <f>YEAR(Table1[[#This Row],[Ship Date]])</f>
        <v>2020</v>
      </c>
    </row>
    <row r="243" spans="1:25" x14ac:dyDescent="0.25">
      <c r="A243" s="48" t="s">
        <v>1079</v>
      </c>
      <c r="B243" s="49" t="s">
        <v>708</v>
      </c>
      <c r="C243" s="49" t="s">
        <v>153</v>
      </c>
      <c r="D243" s="49" t="s">
        <v>1834</v>
      </c>
      <c r="E243" s="50">
        <v>43854</v>
      </c>
      <c r="F243" s="49" t="s">
        <v>1899</v>
      </c>
      <c r="G243" s="49" t="s">
        <v>39</v>
      </c>
      <c r="H243" s="49" t="s">
        <v>1892</v>
      </c>
      <c r="I243" s="49" t="s">
        <v>35</v>
      </c>
      <c r="J243" s="49" t="s">
        <v>709</v>
      </c>
      <c r="K243" s="49" t="s">
        <v>21</v>
      </c>
      <c r="L243" s="49" t="s">
        <v>48</v>
      </c>
      <c r="M243" s="49" t="s">
        <v>49</v>
      </c>
      <c r="N243" s="50">
        <v>43856</v>
      </c>
      <c r="O243" s="51">
        <v>7679.0000000000009</v>
      </c>
      <c r="P243" s="51">
        <v>11999</v>
      </c>
      <c r="Q243" s="51">
        <f>P243-O243</f>
        <v>4319.9999999999991</v>
      </c>
      <c r="R243" s="52">
        <v>13</v>
      </c>
      <c r="S243" s="51">
        <f>R243*P243</f>
        <v>155987</v>
      </c>
      <c r="T243" s="53">
        <v>0.04</v>
      </c>
      <c r="U243" s="54">
        <f>S243*T243</f>
        <v>6239.4800000000005</v>
      </c>
      <c r="V243" s="54">
        <f>S243-U243</f>
        <v>149747.51999999999</v>
      </c>
      <c r="W243" s="51">
        <v>1400</v>
      </c>
      <c r="X243" s="55">
        <f>V243+W243</f>
        <v>151147.51999999999</v>
      </c>
      <c r="Y243" s="12">
        <f>YEAR(Table1[[#This Row],[Ship Date]])</f>
        <v>2020</v>
      </c>
    </row>
    <row r="244" spans="1:25" x14ac:dyDescent="0.25">
      <c r="A244" s="48" t="s">
        <v>1080</v>
      </c>
      <c r="B244" s="49" t="s">
        <v>258</v>
      </c>
      <c r="C244" s="49" t="s">
        <v>1846</v>
      </c>
      <c r="D244" s="49" t="s">
        <v>1834</v>
      </c>
      <c r="E244" s="50">
        <v>43855</v>
      </c>
      <c r="F244" s="49" t="s">
        <v>1899</v>
      </c>
      <c r="G244" s="49" t="s">
        <v>18</v>
      </c>
      <c r="H244" s="49" t="s">
        <v>1892</v>
      </c>
      <c r="I244" s="49" t="s">
        <v>26</v>
      </c>
      <c r="J244" s="49" t="s">
        <v>126</v>
      </c>
      <c r="K244" s="49" t="s">
        <v>28</v>
      </c>
      <c r="L244" s="49" t="s">
        <v>29</v>
      </c>
      <c r="M244" s="49" t="s">
        <v>23</v>
      </c>
      <c r="N244" s="50">
        <v>43857</v>
      </c>
      <c r="O244" s="51">
        <v>109.00000000000001</v>
      </c>
      <c r="P244" s="51">
        <v>260</v>
      </c>
      <c r="Q244" s="51">
        <f>P244-O244</f>
        <v>151</v>
      </c>
      <c r="R244" s="52">
        <v>27</v>
      </c>
      <c r="S244" s="51">
        <f>R244*P244</f>
        <v>7020</v>
      </c>
      <c r="T244" s="53">
        <v>0.09</v>
      </c>
      <c r="U244" s="54">
        <f>S244*T244</f>
        <v>631.79999999999995</v>
      </c>
      <c r="V244" s="54">
        <f>S244-U244</f>
        <v>6388.2</v>
      </c>
      <c r="W244" s="51">
        <v>240</v>
      </c>
      <c r="X244" s="55">
        <f>V244+W244</f>
        <v>6628.2</v>
      </c>
      <c r="Y244" s="12">
        <f>YEAR(Table1[[#This Row],[Ship Date]])</f>
        <v>2020</v>
      </c>
    </row>
    <row r="245" spans="1:25" x14ac:dyDescent="0.25">
      <c r="A245" s="48" t="s">
        <v>1081</v>
      </c>
      <c r="B245" s="49" t="s">
        <v>706</v>
      </c>
      <c r="C245" s="49" t="s">
        <v>54</v>
      </c>
      <c r="D245" s="49" t="s">
        <v>1882</v>
      </c>
      <c r="E245" s="50">
        <v>43856</v>
      </c>
      <c r="F245" s="49" t="s">
        <v>1882</v>
      </c>
      <c r="G245" s="49" t="s">
        <v>25</v>
      </c>
      <c r="H245" s="49" t="s">
        <v>1886</v>
      </c>
      <c r="I245" s="49" t="s">
        <v>19</v>
      </c>
      <c r="J245" s="49" t="s">
        <v>116</v>
      </c>
      <c r="K245" s="49" t="s">
        <v>117</v>
      </c>
      <c r="L245" s="49" t="s">
        <v>45</v>
      </c>
      <c r="M245" s="49" t="s">
        <v>23</v>
      </c>
      <c r="N245" s="50">
        <v>43863</v>
      </c>
      <c r="O245" s="51">
        <v>550</v>
      </c>
      <c r="P245" s="51">
        <v>1222</v>
      </c>
      <c r="Q245" s="51">
        <f>P245-O245</f>
        <v>672</v>
      </c>
      <c r="R245" s="52">
        <v>19</v>
      </c>
      <c r="S245" s="51">
        <f>R245*P245</f>
        <v>23218</v>
      </c>
      <c r="T245" s="53">
        <v>0.09</v>
      </c>
      <c r="U245" s="54">
        <f>S245*T245</f>
        <v>2089.62</v>
      </c>
      <c r="V245" s="54">
        <f>S245-U245</f>
        <v>21128.38</v>
      </c>
      <c r="W245" s="51">
        <v>285</v>
      </c>
      <c r="X245" s="55">
        <f>V245+W245</f>
        <v>21413.38</v>
      </c>
      <c r="Y245" s="12">
        <f>YEAR(Table1[[#This Row],[Ship Date]])</f>
        <v>2020</v>
      </c>
    </row>
    <row r="246" spans="1:25" x14ac:dyDescent="0.25">
      <c r="A246" s="48" t="s">
        <v>1082</v>
      </c>
      <c r="B246" s="49" t="s">
        <v>707</v>
      </c>
      <c r="C246" s="49" t="s">
        <v>1868</v>
      </c>
      <c r="D246" s="49" t="s">
        <v>1834</v>
      </c>
      <c r="E246" s="50">
        <v>43856</v>
      </c>
      <c r="F246" s="49" t="s">
        <v>1899</v>
      </c>
      <c r="G246" s="49" t="s">
        <v>39</v>
      </c>
      <c r="H246" s="49" t="s">
        <v>1892</v>
      </c>
      <c r="I246" s="49" t="s">
        <v>51</v>
      </c>
      <c r="J246" s="49" t="s">
        <v>99</v>
      </c>
      <c r="K246" s="49" t="s">
        <v>21</v>
      </c>
      <c r="L246" s="49" t="s">
        <v>22</v>
      </c>
      <c r="M246" s="49" t="s">
        <v>23</v>
      </c>
      <c r="N246" s="50">
        <v>43857</v>
      </c>
      <c r="O246" s="51">
        <v>1007</v>
      </c>
      <c r="P246" s="51">
        <v>1598</v>
      </c>
      <c r="Q246" s="51">
        <f>P246-O246</f>
        <v>591</v>
      </c>
      <c r="R246" s="52">
        <v>8</v>
      </c>
      <c r="S246" s="51">
        <f>R246*P246</f>
        <v>12784</v>
      </c>
      <c r="T246" s="53">
        <v>0.04</v>
      </c>
      <c r="U246" s="54">
        <f>S246*T246</f>
        <v>511.36</v>
      </c>
      <c r="V246" s="54">
        <f>S246-U246</f>
        <v>12272.64</v>
      </c>
      <c r="W246" s="51">
        <v>400</v>
      </c>
      <c r="X246" s="55">
        <f>V246+W246</f>
        <v>12672.64</v>
      </c>
      <c r="Y246" s="12">
        <f>YEAR(Table1[[#This Row],[Ship Date]])</f>
        <v>2020</v>
      </c>
    </row>
    <row r="247" spans="1:25" x14ac:dyDescent="0.25">
      <c r="A247" s="48" t="s">
        <v>1083</v>
      </c>
      <c r="B247" s="49" t="s">
        <v>122</v>
      </c>
      <c r="C247" s="49" t="s">
        <v>1900</v>
      </c>
      <c r="D247" s="49" t="s">
        <v>1882</v>
      </c>
      <c r="E247" s="50">
        <v>43857</v>
      </c>
      <c r="F247" s="49" t="s">
        <v>1882</v>
      </c>
      <c r="G247" s="49" t="s">
        <v>25</v>
      </c>
      <c r="H247" s="49" t="s">
        <v>1886</v>
      </c>
      <c r="I247" s="49" t="s">
        <v>35</v>
      </c>
      <c r="J247" s="49" t="s">
        <v>250</v>
      </c>
      <c r="K247" s="49" t="s">
        <v>28</v>
      </c>
      <c r="L247" s="49" t="s">
        <v>22</v>
      </c>
      <c r="M247" s="49" t="s">
        <v>23</v>
      </c>
      <c r="N247" s="50">
        <v>43857</v>
      </c>
      <c r="O247" s="51">
        <v>533</v>
      </c>
      <c r="P247" s="51">
        <v>860</v>
      </c>
      <c r="Q247" s="51">
        <f>P247-O247</f>
        <v>327</v>
      </c>
      <c r="R247" s="52">
        <v>4</v>
      </c>
      <c r="S247" s="51">
        <f>R247*P247</f>
        <v>3440</v>
      </c>
      <c r="T247" s="53">
        <v>0.04</v>
      </c>
      <c r="U247" s="54">
        <f>S247*T247</f>
        <v>137.6</v>
      </c>
      <c r="V247" s="54">
        <f>S247-U247</f>
        <v>3302.4</v>
      </c>
      <c r="W247" s="51">
        <v>619</v>
      </c>
      <c r="X247" s="55">
        <f>V247+W247</f>
        <v>3921.4</v>
      </c>
      <c r="Y247" s="12">
        <f>YEAR(Table1[[#This Row],[Ship Date]])</f>
        <v>2020</v>
      </c>
    </row>
    <row r="248" spans="1:25" x14ac:dyDescent="0.25">
      <c r="A248" s="48" t="s">
        <v>1084</v>
      </c>
      <c r="B248" s="49" t="s">
        <v>705</v>
      </c>
      <c r="C248" s="49" t="s">
        <v>106</v>
      </c>
      <c r="D248" s="49" t="s">
        <v>1834</v>
      </c>
      <c r="E248" s="50">
        <v>43859</v>
      </c>
      <c r="F248" s="49" t="s">
        <v>1899</v>
      </c>
      <c r="G248" s="49" t="s">
        <v>34</v>
      </c>
      <c r="H248" s="49" t="s">
        <v>1891</v>
      </c>
      <c r="I248" s="49" t="s">
        <v>35</v>
      </c>
      <c r="J248" s="49" t="s">
        <v>228</v>
      </c>
      <c r="K248" s="49" t="s">
        <v>28</v>
      </c>
      <c r="L248" s="49" t="s">
        <v>22</v>
      </c>
      <c r="M248" s="49" t="s">
        <v>23</v>
      </c>
      <c r="N248" s="50">
        <v>43862</v>
      </c>
      <c r="O248" s="51">
        <v>5429</v>
      </c>
      <c r="P248" s="51">
        <v>9048</v>
      </c>
      <c r="Q248" s="51">
        <f>P248-O248</f>
        <v>3619</v>
      </c>
      <c r="R248" s="52">
        <v>27</v>
      </c>
      <c r="S248" s="51">
        <f>R248*P248</f>
        <v>244296</v>
      </c>
      <c r="T248" s="53">
        <v>0</v>
      </c>
      <c r="U248" s="54">
        <f>S248*T248</f>
        <v>0</v>
      </c>
      <c r="V248" s="54">
        <f>S248-U248</f>
        <v>244296</v>
      </c>
      <c r="W248" s="51">
        <v>1998.9999999999998</v>
      </c>
      <c r="X248" s="55">
        <f>V248+W248</f>
        <v>246295</v>
      </c>
      <c r="Y248" s="12">
        <f>YEAR(Table1[[#This Row],[Ship Date]])</f>
        <v>2020</v>
      </c>
    </row>
    <row r="249" spans="1:25" x14ac:dyDescent="0.25">
      <c r="A249" s="48" t="s">
        <v>1085</v>
      </c>
      <c r="B249" s="49" t="s">
        <v>704</v>
      </c>
      <c r="C249" s="49" t="s">
        <v>218</v>
      </c>
      <c r="D249" s="49" t="s">
        <v>1834</v>
      </c>
      <c r="E249" s="50">
        <v>43860</v>
      </c>
      <c r="F249" s="49" t="s">
        <v>1899</v>
      </c>
      <c r="G249" s="49" t="s">
        <v>39</v>
      </c>
      <c r="H249" s="49" t="s">
        <v>1889</v>
      </c>
      <c r="I249" s="49" t="s">
        <v>51</v>
      </c>
      <c r="J249" s="49" t="s">
        <v>32</v>
      </c>
      <c r="K249" s="49" t="s">
        <v>28</v>
      </c>
      <c r="L249" s="49" t="s">
        <v>22</v>
      </c>
      <c r="M249" s="49" t="s">
        <v>23</v>
      </c>
      <c r="N249" s="50">
        <v>43862</v>
      </c>
      <c r="O249" s="51">
        <v>1364</v>
      </c>
      <c r="P249" s="51">
        <v>2098</v>
      </c>
      <c r="Q249" s="51">
        <f>P249-O249</f>
        <v>734</v>
      </c>
      <c r="R249" s="52">
        <v>31</v>
      </c>
      <c r="S249" s="51">
        <f>R249*P249</f>
        <v>65038</v>
      </c>
      <c r="T249" s="53">
        <v>0.09</v>
      </c>
      <c r="U249" s="54">
        <f>S249*T249</f>
        <v>5853.42</v>
      </c>
      <c r="V249" s="54">
        <f>S249-U249</f>
        <v>59184.58</v>
      </c>
      <c r="W249" s="51">
        <v>149</v>
      </c>
      <c r="X249" s="55">
        <f>V249+W249</f>
        <v>59333.58</v>
      </c>
      <c r="Y249" s="12">
        <f>YEAR(Table1[[#This Row],[Ship Date]])</f>
        <v>2020</v>
      </c>
    </row>
    <row r="250" spans="1:25" x14ac:dyDescent="0.25">
      <c r="A250" s="48" t="s">
        <v>1086</v>
      </c>
      <c r="B250" s="49" t="s">
        <v>252</v>
      </c>
      <c r="C250" s="49" t="s">
        <v>78</v>
      </c>
      <c r="D250" s="49" t="s">
        <v>1834</v>
      </c>
      <c r="E250" s="50">
        <v>43860</v>
      </c>
      <c r="F250" s="49" t="s">
        <v>1899</v>
      </c>
      <c r="G250" s="49" t="s">
        <v>34</v>
      </c>
      <c r="H250" s="49" t="s">
        <v>1893</v>
      </c>
      <c r="I250" s="49" t="s">
        <v>26</v>
      </c>
      <c r="J250" s="49" t="s">
        <v>247</v>
      </c>
      <c r="K250" s="49" t="s">
        <v>28</v>
      </c>
      <c r="L250" s="49" t="s">
        <v>29</v>
      </c>
      <c r="M250" s="49" t="s">
        <v>23</v>
      </c>
      <c r="N250" s="50">
        <v>43862</v>
      </c>
      <c r="O250" s="51">
        <v>348</v>
      </c>
      <c r="P250" s="51">
        <v>543</v>
      </c>
      <c r="Q250" s="51">
        <f>P250-O250</f>
        <v>195</v>
      </c>
      <c r="R250" s="52">
        <v>2</v>
      </c>
      <c r="S250" s="51">
        <f>R250*P250</f>
        <v>1086</v>
      </c>
      <c r="T250" s="53">
        <v>0.1</v>
      </c>
      <c r="U250" s="54">
        <f>S250*T250</f>
        <v>108.60000000000001</v>
      </c>
      <c r="V250" s="54">
        <f>S250-U250</f>
        <v>977.4</v>
      </c>
      <c r="W250" s="51">
        <v>95</v>
      </c>
      <c r="X250" s="55">
        <f>V250+W250</f>
        <v>1072.4000000000001</v>
      </c>
      <c r="Y250" s="12">
        <f>YEAR(Table1[[#This Row],[Ship Date]])</f>
        <v>2020</v>
      </c>
    </row>
    <row r="251" spans="1:25" x14ac:dyDescent="0.25">
      <c r="A251" s="48" t="s">
        <v>1087</v>
      </c>
      <c r="B251" s="49" t="s">
        <v>546</v>
      </c>
      <c r="C251" s="49" t="s">
        <v>71</v>
      </c>
      <c r="D251" s="49" t="s">
        <v>1882</v>
      </c>
      <c r="E251" s="50">
        <v>43863</v>
      </c>
      <c r="F251" s="49" t="s">
        <v>1882</v>
      </c>
      <c r="G251" s="49" t="s">
        <v>34</v>
      </c>
      <c r="H251" s="49" t="s">
        <v>1886</v>
      </c>
      <c r="I251" s="49" t="s">
        <v>19</v>
      </c>
      <c r="J251" s="49" t="s">
        <v>279</v>
      </c>
      <c r="K251" s="49" t="s">
        <v>28</v>
      </c>
      <c r="L251" s="49" t="s">
        <v>22</v>
      </c>
      <c r="M251" s="49" t="s">
        <v>23</v>
      </c>
      <c r="N251" s="50">
        <v>43868</v>
      </c>
      <c r="O251" s="51">
        <v>225</v>
      </c>
      <c r="P251" s="51">
        <v>369</v>
      </c>
      <c r="Q251" s="51">
        <f>P251-O251</f>
        <v>144</v>
      </c>
      <c r="R251" s="52">
        <v>20</v>
      </c>
      <c r="S251" s="51">
        <f>R251*P251</f>
        <v>7380</v>
      </c>
      <c r="T251" s="53">
        <v>0.08</v>
      </c>
      <c r="U251" s="54">
        <f>S251*T251</f>
        <v>590.4</v>
      </c>
      <c r="V251" s="54">
        <f>S251-U251</f>
        <v>6789.6</v>
      </c>
      <c r="W251" s="51">
        <v>250</v>
      </c>
      <c r="X251" s="55">
        <f>V251+W251</f>
        <v>7039.6</v>
      </c>
      <c r="Y251" s="12">
        <f>YEAR(Table1[[#This Row],[Ship Date]])</f>
        <v>2020</v>
      </c>
    </row>
    <row r="252" spans="1:25" x14ac:dyDescent="0.25">
      <c r="A252" s="48" t="s">
        <v>1088</v>
      </c>
      <c r="B252" s="49" t="s">
        <v>703</v>
      </c>
      <c r="C252" s="49" t="s">
        <v>596</v>
      </c>
      <c r="D252" s="49" t="s">
        <v>1834</v>
      </c>
      <c r="E252" s="50">
        <v>43864</v>
      </c>
      <c r="F252" s="49" t="s">
        <v>1899</v>
      </c>
      <c r="G252" s="49" t="s">
        <v>34</v>
      </c>
      <c r="H252" s="49" t="s">
        <v>1888</v>
      </c>
      <c r="I252" s="49" t="s">
        <v>51</v>
      </c>
      <c r="J252" s="49" t="s">
        <v>137</v>
      </c>
      <c r="K252" s="49" t="s">
        <v>21</v>
      </c>
      <c r="L252" s="49" t="s">
        <v>22</v>
      </c>
      <c r="M252" s="49" t="s">
        <v>23</v>
      </c>
      <c r="N252" s="50">
        <v>43865</v>
      </c>
      <c r="O252" s="51">
        <v>5452</v>
      </c>
      <c r="P252" s="51">
        <v>10097</v>
      </c>
      <c r="Q252" s="51">
        <f>P252-O252</f>
        <v>4645</v>
      </c>
      <c r="R252" s="52">
        <v>15</v>
      </c>
      <c r="S252" s="51">
        <f>R252*P252</f>
        <v>151455</v>
      </c>
      <c r="T252" s="53">
        <v>0.08</v>
      </c>
      <c r="U252" s="54">
        <f>S252*T252</f>
        <v>12116.4</v>
      </c>
      <c r="V252" s="54">
        <f>S252-U252</f>
        <v>139338.6</v>
      </c>
      <c r="W252" s="51">
        <v>718</v>
      </c>
      <c r="X252" s="55">
        <f>V252+W252</f>
        <v>140056.6</v>
      </c>
      <c r="Y252" s="12">
        <f>YEAR(Table1[[#This Row],[Ship Date]])</f>
        <v>2020</v>
      </c>
    </row>
    <row r="253" spans="1:25" x14ac:dyDescent="0.25">
      <c r="A253" s="48" t="s">
        <v>1089</v>
      </c>
      <c r="B253" s="49" t="s">
        <v>702</v>
      </c>
      <c r="C253" s="49" t="s">
        <v>1848</v>
      </c>
      <c r="D253" s="49" t="s">
        <v>1834</v>
      </c>
      <c r="E253" s="50">
        <v>43866</v>
      </c>
      <c r="F253" s="49" t="s">
        <v>1899</v>
      </c>
      <c r="G253" s="49" t="s">
        <v>34</v>
      </c>
      <c r="H253" s="49" t="s">
        <v>1891</v>
      </c>
      <c r="I253" s="49" t="s">
        <v>26</v>
      </c>
      <c r="J253" s="49" t="s">
        <v>145</v>
      </c>
      <c r="K253" s="49" t="s">
        <v>21</v>
      </c>
      <c r="L253" s="49" t="s">
        <v>48</v>
      </c>
      <c r="M253" s="49" t="s">
        <v>49</v>
      </c>
      <c r="N253" s="50">
        <v>43867</v>
      </c>
      <c r="O253" s="51">
        <v>27899</v>
      </c>
      <c r="P253" s="51">
        <v>44999</v>
      </c>
      <c r="Q253" s="51">
        <f>P253-O253</f>
        <v>17100</v>
      </c>
      <c r="R253" s="52">
        <v>39</v>
      </c>
      <c r="S253" s="51">
        <f>R253*P253</f>
        <v>1754961</v>
      </c>
      <c r="T253" s="53">
        <v>0.08</v>
      </c>
      <c r="U253" s="54">
        <f>S253*T253</f>
        <v>140396.88</v>
      </c>
      <c r="V253" s="54">
        <f>S253-U253</f>
        <v>1614564.12</v>
      </c>
      <c r="W253" s="51">
        <v>4900</v>
      </c>
      <c r="X253" s="55">
        <f>V253+W253</f>
        <v>1619464.12</v>
      </c>
      <c r="Y253" s="12">
        <f>YEAR(Table1[[#This Row],[Ship Date]])</f>
        <v>2020</v>
      </c>
    </row>
    <row r="254" spans="1:25" x14ac:dyDescent="0.25">
      <c r="A254" s="48" t="s">
        <v>793</v>
      </c>
      <c r="B254" s="49" t="s">
        <v>203</v>
      </c>
      <c r="C254" s="49" t="s">
        <v>204</v>
      </c>
      <c r="D254" s="49" t="s">
        <v>1882</v>
      </c>
      <c r="E254" s="50">
        <v>43868</v>
      </c>
      <c r="F254" s="49" t="s">
        <v>1882</v>
      </c>
      <c r="G254" s="49" t="s">
        <v>39</v>
      </c>
      <c r="H254" s="49" t="s">
        <v>1885</v>
      </c>
      <c r="I254" s="49" t="s">
        <v>19</v>
      </c>
      <c r="J254" s="49" t="s">
        <v>270</v>
      </c>
      <c r="K254" s="49" t="s">
        <v>21</v>
      </c>
      <c r="L254" s="49" t="s">
        <v>215</v>
      </c>
      <c r="M254" s="49" t="s">
        <v>23</v>
      </c>
      <c r="N254" s="50">
        <v>43877</v>
      </c>
      <c r="O254" s="51">
        <v>37799</v>
      </c>
      <c r="P254" s="51">
        <v>59999</v>
      </c>
      <c r="Q254" s="51">
        <f>P254-O254</f>
        <v>22200</v>
      </c>
      <c r="R254" s="52">
        <v>48</v>
      </c>
      <c r="S254" s="51">
        <f>R254*P254</f>
        <v>2879952</v>
      </c>
      <c r="T254" s="53">
        <v>0.08</v>
      </c>
      <c r="U254" s="54">
        <f>S254*T254</f>
        <v>230396.16</v>
      </c>
      <c r="V254" s="54">
        <f>S254-U254</f>
        <v>2649555.84</v>
      </c>
      <c r="W254" s="51">
        <v>2449</v>
      </c>
      <c r="X254" s="55">
        <f>V254+W254</f>
        <v>2652004.84</v>
      </c>
      <c r="Y254" s="12">
        <f>YEAR(Table1[[#This Row],[Ship Date]])</f>
        <v>2020</v>
      </c>
    </row>
    <row r="255" spans="1:25" x14ac:dyDescent="0.25">
      <c r="A255" s="48" t="s">
        <v>794</v>
      </c>
      <c r="B255" s="49" t="s">
        <v>203</v>
      </c>
      <c r="C255" s="49" t="s">
        <v>204</v>
      </c>
      <c r="D255" s="49" t="s">
        <v>1882</v>
      </c>
      <c r="E255" s="50">
        <v>43868</v>
      </c>
      <c r="F255" s="49" t="s">
        <v>1882</v>
      </c>
      <c r="G255" s="49" t="s">
        <v>39</v>
      </c>
      <c r="H255" s="49" t="s">
        <v>1885</v>
      </c>
      <c r="I255" s="49" t="s">
        <v>19</v>
      </c>
      <c r="J255" s="49" t="s">
        <v>207</v>
      </c>
      <c r="K255" s="49" t="s">
        <v>28</v>
      </c>
      <c r="L255" s="49" t="s">
        <v>29</v>
      </c>
      <c r="M255" s="49" t="s">
        <v>69</v>
      </c>
      <c r="N255" s="50">
        <v>43873</v>
      </c>
      <c r="O255" s="51">
        <v>259</v>
      </c>
      <c r="P255" s="51">
        <v>398</v>
      </c>
      <c r="Q255" s="51">
        <f>P255-O255</f>
        <v>139</v>
      </c>
      <c r="R255" s="52">
        <v>11</v>
      </c>
      <c r="S255" s="51">
        <f>R255*P255</f>
        <v>4378</v>
      </c>
      <c r="T255" s="53">
        <v>0.1</v>
      </c>
      <c r="U255" s="54">
        <f>S255*T255</f>
        <v>437.8</v>
      </c>
      <c r="V255" s="54">
        <f>S255-U255</f>
        <v>3940.2</v>
      </c>
      <c r="W255" s="51">
        <v>297</v>
      </c>
      <c r="X255" s="55">
        <f>V255+W255</f>
        <v>4237.2</v>
      </c>
      <c r="Y255" s="12">
        <f>YEAR(Table1[[#This Row],[Ship Date]])</f>
        <v>2020</v>
      </c>
    </row>
    <row r="256" spans="1:25" x14ac:dyDescent="0.25">
      <c r="A256" s="48" t="s">
        <v>1090</v>
      </c>
      <c r="B256" s="49" t="s">
        <v>701</v>
      </c>
      <c r="C256" s="49" t="s">
        <v>388</v>
      </c>
      <c r="D256" s="49" t="s">
        <v>1834</v>
      </c>
      <c r="E256" s="50">
        <v>43870</v>
      </c>
      <c r="F256" s="49" t="s">
        <v>1899</v>
      </c>
      <c r="G256" s="49" t="s">
        <v>39</v>
      </c>
      <c r="H256" s="49" t="s">
        <v>1892</v>
      </c>
      <c r="I256" s="49" t="s">
        <v>19</v>
      </c>
      <c r="J256" s="49" t="s">
        <v>79</v>
      </c>
      <c r="K256" s="49" t="s">
        <v>28</v>
      </c>
      <c r="L256" s="49" t="s">
        <v>22</v>
      </c>
      <c r="M256" s="49" t="s">
        <v>23</v>
      </c>
      <c r="N256" s="50">
        <v>43874</v>
      </c>
      <c r="O256" s="51">
        <v>225.99999999999997</v>
      </c>
      <c r="P256" s="51">
        <v>358</v>
      </c>
      <c r="Q256" s="51">
        <f>P256-O256</f>
        <v>132.00000000000003</v>
      </c>
      <c r="R256" s="52">
        <v>42</v>
      </c>
      <c r="S256" s="51">
        <f>R256*P256</f>
        <v>15036</v>
      </c>
      <c r="T256" s="53">
        <v>0.01</v>
      </c>
      <c r="U256" s="54">
        <f>S256*T256</f>
        <v>150.36000000000001</v>
      </c>
      <c r="V256" s="54">
        <f>S256-U256</f>
        <v>14885.64</v>
      </c>
      <c r="W256" s="51">
        <v>547</v>
      </c>
      <c r="X256" s="55">
        <f>V256+W256</f>
        <v>15432.64</v>
      </c>
      <c r="Y256" s="12">
        <f>YEAR(Table1[[#This Row],[Ship Date]])</f>
        <v>2020</v>
      </c>
    </row>
    <row r="257" spans="1:25" x14ac:dyDescent="0.25">
      <c r="A257" s="48" t="s">
        <v>1091</v>
      </c>
      <c r="B257" s="49" t="s">
        <v>688</v>
      </c>
      <c r="C257" s="49" t="s">
        <v>1902</v>
      </c>
      <c r="D257" s="49" t="s">
        <v>1882</v>
      </c>
      <c r="E257" s="50">
        <v>43871</v>
      </c>
      <c r="F257" s="49" t="s">
        <v>1882</v>
      </c>
      <c r="G257" s="49" t="s">
        <v>34</v>
      </c>
      <c r="H257" s="49" t="s">
        <v>1886</v>
      </c>
      <c r="I257" s="49" t="s">
        <v>51</v>
      </c>
      <c r="J257" s="49" t="s">
        <v>1901</v>
      </c>
      <c r="K257" s="49" t="s">
        <v>21</v>
      </c>
      <c r="L257" s="49" t="s">
        <v>66</v>
      </c>
      <c r="M257" s="49" t="s">
        <v>23</v>
      </c>
      <c r="N257" s="50">
        <v>43872</v>
      </c>
      <c r="O257" s="51">
        <v>882</v>
      </c>
      <c r="P257" s="51">
        <v>2099</v>
      </c>
      <c r="Q257" s="51">
        <f>P257-O257</f>
        <v>1217</v>
      </c>
      <c r="R257" s="52">
        <v>42</v>
      </c>
      <c r="S257" s="51">
        <f>R257*P257</f>
        <v>88158</v>
      </c>
      <c r="T257" s="53">
        <v>7.0000000000000007E-2</v>
      </c>
      <c r="U257" s="54">
        <f>S257*T257</f>
        <v>6171.06</v>
      </c>
      <c r="V257" s="54">
        <f>S257-U257</f>
        <v>81986.94</v>
      </c>
      <c r="W257" s="51">
        <v>480.99999999999994</v>
      </c>
      <c r="X257" s="55">
        <f>V257+W257</f>
        <v>82467.94</v>
      </c>
      <c r="Y257" s="12">
        <f>YEAR(Table1[[#This Row],[Ship Date]])</f>
        <v>2020</v>
      </c>
    </row>
    <row r="258" spans="1:25" x14ac:dyDescent="0.25">
      <c r="A258" s="48" t="s">
        <v>1092</v>
      </c>
      <c r="B258" s="49" t="s">
        <v>700</v>
      </c>
      <c r="C258" s="49" t="s">
        <v>618</v>
      </c>
      <c r="D258" s="49" t="s">
        <v>1834</v>
      </c>
      <c r="E258" s="50">
        <v>43871</v>
      </c>
      <c r="F258" s="49" t="s">
        <v>1899</v>
      </c>
      <c r="G258" s="49" t="s">
        <v>25</v>
      </c>
      <c r="H258" s="49" t="s">
        <v>1894</v>
      </c>
      <c r="I258" s="49" t="s">
        <v>19</v>
      </c>
      <c r="J258" s="49" t="s">
        <v>101</v>
      </c>
      <c r="K258" s="49" t="s">
        <v>28</v>
      </c>
      <c r="L258" s="49" t="s">
        <v>22</v>
      </c>
      <c r="M258" s="49" t="s">
        <v>69</v>
      </c>
      <c r="N258" s="50">
        <v>43873</v>
      </c>
      <c r="O258" s="51">
        <v>5207</v>
      </c>
      <c r="P258" s="51">
        <v>8398</v>
      </c>
      <c r="Q258" s="51">
        <f>P258-O258</f>
        <v>3191</v>
      </c>
      <c r="R258" s="52">
        <v>9</v>
      </c>
      <c r="S258" s="51">
        <f>R258*P258</f>
        <v>75582</v>
      </c>
      <c r="T258" s="53">
        <v>0.05</v>
      </c>
      <c r="U258" s="54">
        <f>S258*T258</f>
        <v>3779.1000000000004</v>
      </c>
      <c r="V258" s="54">
        <f>S258-U258</f>
        <v>71802.899999999994</v>
      </c>
      <c r="W258" s="51">
        <v>501</v>
      </c>
      <c r="X258" s="55">
        <f>V258+W258</f>
        <v>72303.899999999994</v>
      </c>
      <c r="Y258" s="12">
        <f>YEAR(Table1[[#This Row],[Ship Date]])</f>
        <v>2020</v>
      </c>
    </row>
    <row r="259" spans="1:25" x14ac:dyDescent="0.25">
      <c r="A259" s="48" t="s">
        <v>1093</v>
      </c>
      <c r="B259" s="49" t="s">
        <v>494</v>
      </c>
      <c r="C259" s="49" t="s">
        <v>1904</v>
      </c>
      <c r="D259" s="49" t="s">
        <v>1834</v>
      </c>
      <c r="E259" s="50">
        <v>43873</v>
      </c>
      <c r="F259" s="49" t="s">
        <v>1899</v>
      </c>
      <c r="G259" s="49" t="s">
        <v>18</v>
      </c>
      <c r="H259" s="49" t="s">
        <v>1891</v>
      </c>
      <c r="I259" s="49" t="s">
        <v>35</v>
      </c>
      <c r="J259" s="49" t="s">
        <v>145</v>
      </c>
      <c r="K259" s="49" t="s">
        <v>21</v>
      </c>
      <c r="L259" s="49" t="s">
        <v>215</v>
      </c>
      <c r="M259" s="49" t="s">
        <v>23</v>
      </c>
      <c r="N259" s="50">
        <v>43874</v>
      </c>
      <c r="O259" s="51">
        <v>21600</v>
      </c>
      <c r="P259" s="51">
        <v>44999</v>
      </c>
      <c r="Q259" s="51">
        <f>P259-O259</f>
        <v>23399</v>
      </c>
      <c r="R259" s="52">
        <v>5</v>
      </c>
      <c r="S259" s="51">
        <f>R259*P259</f>
        <v>224995</v>
      </c>
      <c r="T259" s="53">
        <v>0.02</v>
      </c>
      <c r="U259" s="54">
        <f>S259*T259</f>
        <v>4499.9000000000005</v>
      </c>
      <c r="V259" s="54">
        <f>S259-U259</f>
        <v>220495.1</v>
      </c>
      <c r="W259" s="51">
        <v>2449</v>
      </c>
      <c r="X259" s="55">
        <f>V259+W259</f>
        <v>222944.1</v>
      </c>
      <c r="Y259" s="12">
        <f>YEAR(Table1[[#This Row],[Ship Date]])</f>
        <v>2020</v>
      </c>
    </row>
    <row r="260" spans="1:25" x14ac:dyDescent="0.25">
      <c r="A260" s="48" t="s">
        <v>1094</v>
      </c>
      <c r="B260" s="49" t="s">
        <v>100</v>
      </c>
      <c r="C260" s="49" t="s">
        <v>1833</v>
      </c>
      <c r="D260" s="49" t="s">
        <v>1834</v>
      </c>
      <c r="E260" s="50">
        <v>43874</v>
      </c>
      <c r="F260" s="49" t="s">
        <v>1899</v>
      </c>
      <c r="G260" s="49" t="s">
        <v>25</v>
      </c>
      <c r="H260" s="49" t="s">
        <v>1887</v>
      </c>
      <c r="I260" s="49" t="s">
        <v>35</v>
      </c>
      <c r="J260" s="49" t="s">
        <v>60</v>
      </c>
      <c r="K260" s="49" t="s">
        <v>28</v>
      </c>
      <c r="L260" s="49" t="s">
        <v>29</v>
      </c>
      <c r="M260" s="49" t="s">
        <v>23</v>
      </c>
      <c r="N260" s="50">
        <v>43874</v>
      </c>
      <c r="O260" s="51">
        <v>216</v>
      </c>
      <c r="P260" s="51">
        <v>385</v>
      </c>
      <c r="Q260" s="51">
        <f>P260-O260</f>
        <v>169</v>
      </c>
      <c r="R260" s="52">
        <v>31</v>
      </c>
      <c r="S260" s="51">
        <f>R260*P260</f>
        <v>11935</v>
      </c>
      <c r="T260" s="53">
        <v>0.09</v>
      </c>
      <c r="U260" s="54">
        <f>S260*T260</f>
        <v>1074.1499999999999</v>
      </c>
      <c r="V260" s="54">
        <f>S260-U260</f>
        <v>10860.85</v>
      </c>
      <c r="W260" s="51">
        <v>70</v>
      </c>
      <c r="X260" s="55">
        <f>V260+W260</f>
        <v>10930.85</v>
      </c>
      <c r="Y260" s="12">
        <f>YEAR(Table1[[#This Row],[Ship Date]])</f>
        <v>2020</v>
      </c>
    </row>
    <row r="261" spans="1:25" x14ac:dyDescent="0.25">
      <c r="A261" s="48" t="s">
        <v>1095</v>
      </c>
      <c r="B261" s="49" t="s">
        <v>585</v>
      </c>
      <c r="C261" s="49" t="s">
        <v>340</v>
      </c>
      <c r="D261" s="49" t="s">
        <v>1882</v>
      </c>
      <c r="E261" s="50">
        <v>43876</v>
      </c>
      <c r="F261" s="49" t="s">
        <v>1882</v>
      </c>
      <c r="G261" s="49" t="s">
        <v>18</v>
      </c>
      <c r="H261" s="49" t="s">
        <v>1886</v>
      </c>
      <c r="I261" s="49" t="s">
        <v>26</v>
      </c>
      <c r="J261" s="49" t="s">
        <v>699</v>
      </c>
      <c r="K261" s="49" t="s">
        <v>28</v>
      </c>
      <c r="L261" s="49" t="s">
        <v>29</v>
      </c>
      <c r="M261" s="49" t="s">
        <v>23</v>
      </c>
      <c r="N261" s="50">
        <v>43877</v>
      </c>
      <c r="O261" s="51">
        <v>114.99999999999999</v>
      </c>
      <c r="P261" s="51">
        <v>267</v>
      </c>
      <c r="Q261" s="51">
        <f>P261-O261</f>
        <v>152</v>
      </c>
      <c r="R261" s="52">
        <v>19</v>
      </c>
      <c r="S261" s="51">
        <f>R261*P261</f>
        <v>5073</v>
      </c>
      <c r="T261" s="53">
        <v>0.03</v>
      </c>
      <c r="U261" s="54">
        <f>S261*T261</f>
        <v>152.19</v>
      </c>
      <c r="V261" s="54">
        <f>S261-U261</f>
        <v>4920.8100000000004</v>
      </c>
      <c r="W261" s="51">
        <v>86</v>
      </c>
      <c r="X261" s="55">
        <f>V261+W261</f>
        <v>5006.8100000000004</v>
      </c>
      <c r="Y261" s="12">
        <f>YEAR(Table1[[#This Row],[Ship Date]])</f>
        <v>2020</v>
      </c>
    </row>
    <row r="262" spans="1:25" x14ac:dyDescent="0.25">
      <c r="A262" s="48" t="s">
        <v>1096</v>
      </c>
      <c r="B262" s="49" t="s">
        <v>472</v>
      </c>
      <c r="C262" s="49" t="s">
        <v>1846</v>
      </c>
      <c r="D262" s="49" t="s">
        <v>1834</v>
      </c>
      <c r="E262" s="50">
        <v>43876</v>
      </c>
      <c r="F262" s="49" t="s">
        <v>1899</v>
      </c>
      <c r="G262" s="49" t="s">
        <v>39</v>
      </c>
      <c r="H262" s="49" t="s">
        <v>1892</v>
      </c>
      <c r="I262" s="49" t="s">
        <v>19</v>
      </c>
      <c r="J262" s="49" t="s">
        <v>694</v>
      </c>
      <c r="K262" s="49" t="s">
        <v>28</v>
      </c>
      <c r="L262" s="49" t="s">
        <v>29</v>
      </c>
      <c r="M262" s="49" t="s">
        <v>69</v>
      </c>
      <c r="N262" s="50">
        <v>43881</v>
      </c>
      <c r="O262" s="51">
        <v>157</v>
      </c>
      <c r="P262" s="51">
        <v>328</v>
      </c>
      <c r="Q262" s="51">
        <f>P262-O262</f>
        <v>171</v>
      </c>
      <c r="R262" s="52">
        <v>44</v>
      </c>
      <c r="S262" s="51">
        <f>R262*P262</f>
        <v>14432</v>
      </c>
      <c r="T262" s="53">
        <v>0</v>
      </c>
      <c r="U262" s="54">
        <f>S262*T262</f>
        <v>0</v>
      </c>
      <c r="V262" s="54">
        <f>S262-U262</f>
        <v>14432</v>
      </c>
      <c r="W262" s="51">
        <v>98</v>
      </c>
      <c r="X262" s="55">
        <f>V262+W262</f>
        <v>14530</v>
      </c>
      <c r="Y262" s="12">
        <f>YEAR(Table1[[#This Row],[Ship Date]])</f>
        <v>2020</v>
      </c>
    </row>
    <row r="263" spans="1:25" x14ac:dyDescent="0.25">
      <c r="A263" s="48" t="s">
        <v>1097</v>
      </c>
      <c r="B263" s="49" t="s">
        <v>698</v>
      </c>
      <c r="C263" s="49" t="s">
        <v>1914</v>
      </c>
      <c r="D263" s="49" t="s">
        <v>1882</v>
      </c>
      <c r="E263" s="50">
        <v>43877</v>
      </c>
      <c r="F263" s="49" t="s">
        <v>1882</v>
      </c>
      <c r="G263" s="49" t="s">
        <v>39</v>
      </c>
      <c r="H263" s="49" t="s">
        <v>1885</v>
      </c>
      <c r="I263" s="49" t="s">
        <v>35</v>
      </c>
      <c r="J263" s="49" t="s">
        <v>1901</v>
      </c>
      <c r="K263" s="49" t="s">
        <v>21</v>
      </c>
      <c r="L263" s="49" t="s">
        <v>66</v>
      </c>
      <c r="M263" s="49" t="s">
        <v>23</v>
      </c>
      <c r="N263" s="50">
        <v>43879</v>
      </c>
      <c r="O263" s="51">
        <v>882</v>
      </c>
      <c r="P263" s="51">
        <v>2099</v>
      </c>
      <c r="Q263" s="51">
        <f>P263-O263</f>
        <v>1217</v>
      </c>
      <c r="R263" s="52">
        <v>24</v>
      </c>
      <c r="S263" s="51">
        <f>R263*P263</f>
        <v>50376</v>
      </c>
      <c r="T263" s="53">
        <v>0.01</v>
      </c>
      <c r="U263" s="54">
        <f>S263*T263</f>
        <v>503.76</v>
      </c>
      <c r="V263" s="54">
        <f>S263-U263</f>
        <v>49872.24</v>
      </c>
      <c r="W263" s="51">
        <v>480.99999999999994</v>
      </c>
      <c r="X263" s="55">
        <f>V263+W263</f>
        <v>50353.24</v>
      </c>
      <c r="Y263" s="12">
        <f>YEAR(Table1[[#This Row],[Ship Date]])</f>
        <v>2020</v>
      </c>
    </row>
    <row r="264" spans="1:25" x14ac:dyDescent="0.25">
      <c r="A264" s="48" t="s">
        <v>1098</v>
      </c>
      <c r="B264" s="49" t="s">
        <v>696</v>
      </c>
      <c r="C264" s="49" t="s">
        <v>1903</v>
      </c>
      <c r="D264" s="49" t="s">
        <v>1834</v>
      </c>
      <c r="E264" s="50">
        <v>43883</v>
      </c>
      <c r="F264" s="49" t="s">
        <v>1899</v>
      </c>
      <c r="G264" s="49" t="s">
        <v>39</v>
      </c>
      <c r="H264" s="49" t="s">
        <v>1893</v>
      </c>
      <c r="I264" s="49" t="s">
        <v>51</v>
      </c>
      <c r="J264" s="49" t="s">
        <v>112</v>
      </c>
      <c r="K264" s="49" t="s">
        <v>28</v>
      </c>
      <c r="L264" s="49" t="s">
        <v>45</v>
      </c>
      <c r="M264" s="49" t="s">
        <v>23</v>
      </c>
      <c r="N264" s="50">
        <v>43884</v>
      </c>
      <c r="O264" s="51">
        <v>419.00000000000006</v>
      </c>
      <c r="P264" s="51">
        <v>1023</v>
      </c>
      <c r="Q264" s="51">
        <f>P264-O264</f>
        <v>604</v>
      </c>
      <c r="R264" s="52">
        <v>9</v>
      </c>
      <c r="S264" s="51">
        <f>R264*P264</f>
        <v>9207</v>
      </c>
      <c r="T264" s="53">
        <v>7.0000000000000007E-2</v>
      </c>
      <c r="U264" s="54">
        <f>S264*T264</f>
        <v>644.49</v>
      </c>
      <c r="V264" s="54">
        <f>S264-U264</f>
        <v>8562.51</v>
      </c>
      <c r="W264" s="51">
        <v>468</v>
      </c>
      <c r="X264" s="55">
        <f>V264+W264</f>
        <v>9030.51</v>
      </c>
      <c r="Y264" s="12">
        <f>YEAR(Table1[[#This Row],[Ship Date]])</f>
        <v>2020</v>
      </c>
    </row>
    <row r="265" spans="1:25" x14ac:dyDescent="0.25">
      <c r="A265" s="48" t="s">
        <v>1099</v>
      </c>
      <c r="B265" s="49" t="s">
        <v>638</v>
      </c>
      <c r="C265" s="49" t="s">
        <v>209</v>
      </c>
      <c r="D265" s="49" t="s">
        <v>1882</v>
      </c>
      <c r="E265" s="50">
        <v>43883</v>
      </c>
      <c r="F265" s="49" t="s">
        <v>1882</v>
      </c>
      <c r="G265" s="49" t="s">
        <v>25</v>
      </c>
      <c r="H265" s="49" t="s">
        <v>1885</v>
      </c>
      <c r="I265" s="49" t="s">
        <v>35</v>
      </c>
      <c r="J265" s="49" t="s">
        <v>27</v>
      </c>
      <c r="K265" s="49" t="s">
        <v>28</v>
      </c>
      <c r="L265" s="49" t="s">
        <v>29</v>
      </c>
      <c r="M265" s="49" t="s">
        <v>23</v>
      </c>
      <c r="N265" s="50">
        <v>43884</v>
      </c>
      <c r="O265" s="51">
        <v>93</v>
      </c>
      <c r="P265" s="51">
        <v>148</v>
      </c>
      <c r="Q265" s="51">
        <f>P265-O265</f>
        <v>55</v>
      </c>
      <c r="R265" s="52">
        <v>46</v>
      </c>
      <c r="S265" s="51">
        <f>R265*P265</f>
        <v>6808</v>
      </c>
      <c r="T265" s="53">
        <v>0</v>
      </c>
      <c r="U265" s="54">
        <f>S265*T265</f>
        <v>0</v>
      </c>
      <c r="V265" s="54">
        <f>S265-U265</f>
        <v>6808</v>
      </c>
      <c r="W265" s="51">
        <v>70</v>
      </c>
      <c r="X265" s="55">
        <f>V265+W265</f>
        <v>6878</v>
      </c>
      <c r="Y265" s="12">
        <f>YEAR(Table1[[#This Row],[Ship Date]])</f>
        <v>2020</v>
      </c>
    </row>
    <row r="266" spans="1:25" x14ac:dyDescent="0.25">
      <c r="A266" s="48" t="s">
        <v>1100</v>
      </c>
      <c r="B266" s="49" t="s">
        <v>479</v>
      </c>
      <c r="C266" s="49" t="s">
        <v>480</v>
      </c>
      <c r="D266" s="49" t="s">
        <v>1834</v>
      </c>
      <c r="E266" s="50">
        <v>43883</v>
      </c>
      <c r="F266" s="49" t="s">
        <v>1899</v>
      </c>
      <c r="G266" s="49" t="s">
        <v>39</v>
      </c>
      <c r="H266" s="49" t="s">
        <v>1891</v>
      </c>
      <c r="I266" s="49" t="s">
        <v>35</v>
      </c>
      <c r="J266" s="49" t="s">
        <v>697</v>
      </c>
      <c r="K266" s="49" t="s">
        <v>28</v>
      </c>
      <c r="L266" s="49" t="s">
        <v>22</v>
      </c>
      <c r="M266" s="49" t="s">
        <v>23</v>
      </c>
      <c r="N266" s="50">
        <v>43884</v>
      </c>
      <c r="O266" s="51">
        <v>2156</v>
      </c>
      <c r="P266" s="51">
        <v>3594</v>
      </c>
      <c r="Q266" s="51">
        <f>P266-O266</f>
        <v>1438</v>
      </c>
      <c r="R266" s="52">
        <v>13</v>
      </c>
      <c r="S266" s="51">
        <f>R266*P266</f>
        <v>46722</v>
      </c>
      <c r="T266" s="53">
        <v>0.03</v>
      </c>
      <c r="U266" s="54">
        <f>S266*T266</f>
        <v>1401.6599999999999</v>
      </c>
      <c r="V266" s="54">
        <f>S266-U266</f>
        <v>45320.34</v>
      </c>
      <c r="W266" s="51">
        <v>666</v>
      </c>
      <c r="X266" s="55">
        <f>V266+W266</f>
        <v>45986.34</v>
      </c>
      <c r="Y266" s="12">
        <f>YEAR(Table1[[#This Row],[Ship Date]])</f>
        <v>2020</v>
      </c>
    </row>
    <row r="267" spans="1:25" x14ac:dyDescent="0.25">
      <c r="A267" s="48" t="s">
        <v>1101</v>
      </c>
      <c r="B267" s="49" t="s">
        <v>695</v>
      </c>
      <c r="C267" s="49" t="s">
        <v>206</v>
      </c>
      <c r="D267" s="49" t="s">
        <v>1882</v>
      </c>
      <c r="E267" s="50">
        <v>43884</v>
      </c>
      <c r="F267" s="49" t="s">
        <v>1882</v>
      </c>
      <c r="G267" s="49" t="s">
        <v>34</v>
      </c>
      <c r="H267" s="49" t="s">
        <v>1885</v>
      </c>
      <c r="I267" s="49" t="s">
        <v>26</v>
      </c>
      <c r="J267" s="49" t="s">
        <v>493</v>
      </c>
      <c r="K267" s="49" t="s">
        <v>21</v>
      </c>
      <c r="L267" s="49" t="s">
        <v>22</v>
      </c>
      <c r="M267" s="49" t="s">
        <v>23</v>
      </c>
      <c r="N267" s="50">
        <v>43887</v>
      </c>
      <c r="O267" s="51">
        <v>4211</v>
      </c>
      <c r="P267" s="51">
        <v>8098</v>
      </c>
      <c r="Q267" s="51">
        <f>P267-O267</f>
        <v>3887</v>
      </c>
      <c r="R267" s="52">
        <v>45</v>
      </c>
      <c r="S267" s="51">
        <f>R267*P267</f>
        <v>364410</v>
      </c>
      <c r="T267" s="53">
        <v>0</v>
      </c>
      <c r="U267" s="54">
        <f>S267*T267</f>
        <v>0</v>
      </c>
      <c r="V267" s="54">
        <f>S267-U267</f>
        <v>364410</v>
      </c>
      <c r="W267" s="51">
        <v>718</v>
      </c>
      <c r="X267" s="55">
        <f>V267+W267</f>
        <v>365128</v>
      </c>
      <c r="Y267" s="12">
        <f>YEAR(Table1[[#This Row],[Ship Date]])</f>
        <v>2020</v>
      </c>
    </row>
    <row r="268" spans="1:25" x14ac:dyDescent="0.25">
      <c r="A268" s="48" t="s">
        <v>1102</v>
      </c>
      <c r="B268" s="49" t="s">
        <v>549</v>
      </c>
      <c r="C268" s="49" t="s">
        <v>181</v>
      </c>
      <c r="D268" s="49" t="s">
        <v>1834</v>
      </c>
      <c r="E268" s="50">
        <v>43885</v>
      </c>
      <c r="F268" s="49" t="s">
        <v>1899</v>
      </c>
      <c r="G268" s="49" t="s">
        <v>34</v>
      </c>
      <c r="H268" s="49" t="s">
        <v>1891</v>
      </c>
      <c r="I268" s="49" t="s">
        <v>51</v>
      </c>
      <c r="J268" s="49" t="s">
        <v>513</v>
      </c>
      <c r="K268" s="49" t="s">
        <v>28</v>
      </c>
      <c r="L268" s="49" t="s">
        <v>22</v>
      </c>
      <c r="M268" s="49" t="s">
        <v>23</v>
      </c>
      <c r="N268" s="50">
        <v>43886</v>
      </c>
      <c r="O268" s="51">
        <v>274</v>
      </c>
      <c r="P268" s="51">
        <v>449</v>
      </c>
      <c r="Q268" s="51">
        <f>P268-O268</f>
        <v>175</v>
      </c>
      <c r="R268" s="52">
        <v>6</v>
      </c>
      <c r="S268" s="51">
        <f>R268*P268</f>
        <v>2694</v>
      </c>
      <c r="T268" s="53">
        <v>0.03</v>
      </c>
      <c r="U268" s="54">
        <f>S268*T268</f>
        <v>80.819999999999993</v>
      </c>
      <c r="V268" s="54">
        <f>S268-U268</f>
        <v>2613.1799999999998</v>
      </c>
      <c r="W268" s="51">
        <v>149</v>
      </c>
      <c r="X268" s="55">
        <f>V268+W268</f>
        <v>2762.18</v>
      </c>
      <c r="Y268" s="12">
        <f>YEAR(Table1[[#This Row],[Ship Date]])</f>
        <v>2020</v>
      </c>
    </row>
    <row r="269" spans="1:25" x14ac:dyDescent="0.25">
      <c r="A269" s="48" t="s">
        <v>1103</v>
      </c>
      <c r="B269" s="49" t="s">
        <v>142</v>
      </c>
      <c r="C269" s="49" t="s">
        <v>1839</v>
      </c>
      <c r="D269" s="49" t="s">
        <v>1834</v>
      </c>
      <c r="E269" s="50">
        <v>43885</v>
      </c>
      <c r="F269" s="49" t="s">
        <v>1899</v>
      </c>
      <c r="G269" s="49" t="s">
        <v>34</v>
      </c>
      <c r="H269" s="49" t="s">
        <v>1890</v>
      </c>
      <c r="I269" s="49" t="s">
        <v>40</v>
      </c>
      <c r="J269" s="49" t="s">
        <v>114</v>
      </c>
      <c r="K269" s="49" t="s">
        <v>28</v>
      </c>
      <c r="L269" s="49" t="s">
        <v>29</v>
      </c>
      <c r="M269" s="49" t="s">
        <v>23</v>
      </c>
      <c r="N269" s="50">
        <v>43887</v>
      </c>
      <c r="O269" s="51">
        <v>252</v>
      </c>
      <c r="P269" s="51">
        <v>400</v>
      </c>
      <c r="Q269" s="51">
        <f>P269-O269</f>
        <v>148</v>
      </c>
      <c r="R269" s="52">
        <v>33</v>
      </c>
      <c r="S269" s="51">
        <f>R269*P269</f>
        <v>13200</v>
      </c>
      <c r="T269" s="53">
        <v>0.08</v>
      </c>
      <c r="U269" s="54">
        <f>S269*T269</f>
        <v>1056</v>
      </c>
      <c r="V269" s="54">
        <f>S269-U269</f>
        <v>12144</v>
      </c>
      <c r="W269" s="51">
        <v>130</v>
      </c>
      <c r="X269" s="55">
        <f>V269+W269</f>
        <v>12274</v>
      </c>
      <c r="Y269" s="12">
        <f>YEAR(Table1[[#This Row],[Ship Date]])</f>
        <v>2020</v>
      </c>
    </row>
    <row r="270" spans="1:25" x14ac:dyDescent="0.25">
      <c r="A270" s="48" t="s">
        <v>1104</v>
      </c>
      <c r="B270" s="49" t="s">
        <v>477</v>
      </c>
      <c r="C270" s="49" t="s">
        <v>1866</v>
      </c>
      <c r="D270" s="49" t="s">
        <v>1882</v>
      </c>
      <c r="E270" s="50">
        <v>43886</v>
      </c>
      <c r="F270" s="49" t="s">
        <v>1882</v>
      </c>
      <c r="G270" s="49" t="s">
        <v>34</v>
      </c>
      <c r="H270" s="49" t="s">
        <v>1886</v>
      </c>
      <c r="I270" s="49" t="s">
        <v>40</v>
      </c>
      <c r="J270" s="49" t="s">
        <v>694</v>
      </c>
      <c r="K270" s="49" t="s">
        <v>28</v>
      </c>
      <c r="L270" s="49" t="s">
        <v>29</v>
      </c>
      <c r="M270" s="49" t="s">
        <v>23</v>
      </c>
      <c r="N270" s="50">
        <v>43887</v>
      </c>
      <c r="O270" s="51">
        <v>157</v>
      </c>
      <c r="P270" s="51">
        <v>328</v>
      </c>
      <c r="Q270" s="51">
        <f>P270-O270</f>
        <v>171</v>
      </c>
      <c r="R270" s="52">
        <v>26</v>
      </c>
      <c r="S270" s="51">
        <f>R270*P270</f>
        <v>8528</v>
      </c>
      <c r="T270" s="53">
        <v>0.08</v>
      </c>
      <c r="U270" s="54">
        <f>S270*T270</f>
        <v>682.24</v>
      </c>
      <c r="V270" s="54">
        <f>S270-U270</f>
        <v>7845.76</v>
      </c>
      <c r="W270" s="51">
        <v>98</v>
      </c>
      <c r="X270" s="55">
        <f>V270+W270</f>
        <v>7943.76</v>
      </c>
      <c r="Y270" s="12">
        <f>YEAR(Table1[[#This Row],[Ship Date]])</f>
        <v>2020</v>
      </c>
    </row>
    <row r="271" spans="1:25" x14ac:dyDescent="0.25">
      <c r="A271" s="48" t="s">
        <v>1105</v>
      </c>
      <c r="B271" s="49" t="s">
        <v>1931</v>
      </c>
      <c r="C271" s="49" t="s">
        <v>1841</v>
      </c>
      <c r="D271" s="49" t="s">
        <v>1834</v>
      </c>
      <c r="E271" s="50">
        <v>43886</v>
      </c>
      <c r="F271" s="49" t="s">
        <v>1899</v>
      </c>
      <c r="G271" s="49" t="s">
        <v>18</v>
      </c>
      <c r="H271" s="49" t="s">
        <v>1894</v>
      </c>
      <c r="I271" s="49" t="s">
        <v>51</v>
      </c>
      <c r="J271" s="49" t="s">
        <v>421</v>
      </c>
      <c r="K271" s="49" t="s">
        <v>28</v>
      </c>
      <c r="L271" s="49" t="s">
        <v>29</v>
      </c>
      <c r="M271" s="49" t="s">
        <v>23</v>
      </c>
      <c r="N271" s="50">
        <v>43888</v>
      </c>
      <c r="O271" s="51">
        <v>347</v>
      </c>
      <c r="P271" s="51">
        <v>668</v>
      </c>
      <c r="Q271" s="51">
        <f>P271-O271</f>
        <v>321</v>
      </c>
      <c r="R271" s="52">
        <v>33</v>
      </c>
      <c r="S271" s="51">
        <f>R271*P271</f>
        <v>22044</v>
      </c>
      <c r="T271" s="53">
        <v>0.03</v>
      </c>
      <c r="U271" s="54">
        <f>S271*T271</f>
        <v>661.31999999999994</v>
      </c>
      <c r="V271" s="54">
        <f>S271-U271</f>
        <v>21382.68</v>
      </c>
      <c r="W271" s="51">
        <v>150</v>
      </c>
      <c r="X271" s="55">
        <f>V271+W271</f>
        <v>21532.68</v>
      </c>
      <c r="Y271" s="12">
        <f>YEAR(Table1[[#This Row],[Ship Date]])</f>
        <v>2020</v>
      </c>
    </row>
    <row r="272" spans="1:25" x14ac:dyDescent="0.25">
      <c r="A272" s="48" t="s">
        <v>1106</v>
      </c>
      <c r="B272" s="49" t="s">
        <v>693</v>
      </c>
      <c r="C272" s="49" t="s">
        <v>314</v>
      </c>
      <c r="D272" s="49" t="s">
        <v>1834</v>
      </c>
      <c r="E272" s="50">
        <v>43889</v>
      </c>
      <c r="F272" s="49" t="s">
        <v>1899</v>
      </c>
      <c r="G272" s="49" t="s">
        <v>34</v>
      </c>
      <c r="H272" s="49" t="s">
        <v>1892</v>
      </c>
      <c r="I272" s="49" t="s">
        <v>26</v>
      </c>
      <c r="J272" s="49" t="s">
        <v>179</v>
      </c>
      <c r="K272" s="49" t="s">
        <v>28</v>
      </c>
      <c r="L272" s="49" t="s">
        <v>29</v>
      </c>
      <c r="M272" s="49" t="s">
        <v>23</v>
      </c>
      <c r="N272" s="50">
        <v>43891</v>
      </c>
      <c r="O272" s="51">
        <v>90</v>
      </c>
      <c r="P272" s="51">
        <v>210</v>
      </c>
      <c r="Q272" s="51">
        <f>P272-O272</f>
        <v>120</v>
      </c>
      <c r="R272" s="52">
        <v>21</v>
      </c>
      <c r="S272" s="51">
        <f>R272*P272</f>
        <v>4410</v>
      </c>
      <c r="T272" s="53">
        <v>0.04</v>
      </c>
      <c r="U272" s="54">
        <f>S272*T272</f>
        <v>176.4</v>
      </c>
      <c r="V272" s="54">
        <f>S272-U272</f>
        <v>4233.6000000000004</v>
      </c>
      <c r="W272" s="51">
        <v>70</v>
      </c>
      <c r="X272" s="55">
        <f>V272+W272</f>
        <v>4303.6000000000004</v>
      </c>
      <c r="Y272" s="12">
        <f>YEAR(Table1[[#This Row],[Ship Date]])</f>
        <v>2020</v>
      </c>
    </row>
    <row r="273" spans="1:25" x14ac:dyDescent="0.25">
      <c r="A273" s="48" t="s">
        <v>1107</v>
      </c>
      <c r="B273" s="49" t="s">
        <v>1934</v>
      </c>
      <c r="C273" s="49" t="s">
        <v>218</v>
      </c>
      <c r="D273" s="49" t="s">
        <v>1834</v>
      </c>
      <c r="E273" s="50">
        <v>43892</v>
      </c>
      <c r="F273" s="49" t="s">
        <v>1899</v>
      </c>
      <c r="G273" s="49" t="s">
        <v>18</v>
      </c>
      <c r="H273" s="49" t="s">
        <v>1889</v>
      </c>
      <c r="I273" s="49" t="s">
        <v>26</v>
      </c>
      <c r="J273" s="49" t="s">
        <v>593</v>
      </c>
      <c r="K273" s="49" t="s">
        <v>28</v>
      </c>
      <c r="L273" s="49" t="s">
        <v>22</v>
      </c>
      <c r="M273" s="49" t="s">
        <v>23</v>
      </c>
      <c r="N273" s="50">
        <v>43893</v>
      </c>
      <c r="O273" s="51">
        <v>1838</v>
      </c>
      <c r="P273" s="51">
        <v>2917</v>
      </c>
      <c r="Q273" s="51">
        <f>P273-O273</f>
        <v>1079</v>
      </c>
      <c r="R273" s="52">
        <v>1</v>
      </c>
      <c r="S273" s="51">
        <f>R273*P273</f>
        <v>2917</v>
      </c>
      <c r="T273" s="53">
        <v>0.02</v>
      </c>
      <c r="U273" s="54">
        <f>S273*T273</f>
        <v>58.34</v>
      </c>
      <c r="V273" s="54">
        <f>S273-U273</f>
        <v>2858.66</v>
      </c>
      <c r="W273" s="51">
        <v>627</v>
      </c>
      <c r="X273" s="55">
        <f>V273+W273</f>
        <v>3485.66</v>
      </c>
      <c r="Y273" s="12">
        <f>YEAR(Table1[[#This Row],[Ship Date]])</f>
        <v>2020</v>
      </c>
    </row>
    <row r="274" spans="1:25" x14ac:dyDescent="0.25">
      <c r="A274" s="48" t="s">
        <v>1108</v>
      </c>
      <c r="B274" s="49" t="s">
        <v>692</v>
      </c>
      <c r="C274" s="49" t="s">
        <v>1883</v>
      </c>
      <c r="D274" s="49" t="s">
        <v>1882</v>
      </c>
      <c r="E274" s="50">
        <v>43896</v>
      </c>
      <c r="F274" s="49" t="s">
        <v>1882</v>
      </c>
      <c r="G274" s="49" t="s">
        <v>34</v>
      </c>
      <c r="H274" s="49" t="s">
        <v>1886</v>
      </c>
      <c r="I274" s="49" t="s">
        <v>51</v>
      </c>
      <c r="J274" s="49" t="s">
        <v>202</v>
      </c>
      <c r="K274" s="49" t="s">
        <v>28</v>
      </c>
      <c r="L274" s="49" t="s">
        <v>22</v>
      </c>
      <c r="M274" s="49" t="s">
        <v>23</v>
      </c>
      <c r="N274" s="50">
        <v>43897</v>
      </c>
      <c r="O274" s="51">
        <v>446</v>
      </c>
      <c r="P274" s="51">
        <v>1089</v>
      </c>
      <c r="Q274" s="51">
        <f>P274-O274</f>
        <v>643</v>
      </c>
      <c r="R274" s="52">
        <v>32</v>
      </c>
      <c r="S274" s="51">
        <f>R274*P274</f>
        <v>34848</v>
      </c>
      <c r="T274" s="53">
        <v>0.1</v>
      </c>
      <c r="U274" s="54">
        <f>S274*T274</f>
        <v>3484.8</v>
      </c>
      <c r="V274" s="54">
        <f>S274-U274</f>
        <v>31363.200000000001</v>
      </c>
      <c r="W274" s="51">
        <v>450</v>
      </c>
      <c r="X274" s="55">
        <f>V274+W274</f>
        <v>31813.200000000001</v>
      </c>
      <c r="Y274" s="12">
        <f>YEAR(Table1[[#This Row],[Ship Date]])</f>
        <v>2020</v>
      </c>
    </row>
    <row r="275" spans="1:25" x14ac:dyDescent="0.25">
      <c r="A275" s="48" t="s">
        <v>1109</v>
      </c>
      <c r="B275" s="49" t="s">
        <v>691</v>
      </c>
      <c r="C275" s="49" t="s">
        <v>218</v>
      </c>
      <c r="D275" s="49" t="s">
        <v>1834</v>
      </c>
      <c r="E275" s="50">
        <v>43900</v>
      </c>
      <c r="F275" s="49" t="s">
        <v>1899</v>
      </c>
      <c r="G275" s="49" t="s">
        <v>39</v>
      </c>
      <c r="H275" s="49" t="s">
        <v>1889</v>
      </c>
      <c r="I275" s="49" t="s">
        <v>40</v>
      </c>
      <c r="J275" s="49" t="s">
        <v>141</v>
      </c>
      <c r="K275" s="49" t="s">
        <v>28</v>
      </c>
      <c r="L275" s="49" t="s">
        <v>22</v>
      </c>
      <c r="M275" s="49" t="s">
        <v>23</v>
      </c>
      <c r="N275" s="50">
        <v>43901</v>
      </c>
      <c r="O275" s="51">
        <v>194</v>
      </c>
      <c r="P275" s="51">
        <v>308</v>
      </c>
      <c r="Q275" s="51">
        <f>P275-O275</f>
        <v>114</v>
      </c>
      <c r="R275" s="52">
        <v>1</v>
      </c>
      <c r="S275" s="51">
        <f>R275*P275</f>
        <v>308</v>
      </c>
      <c r="T275" s="53">
        <v>0.08</v>
      </c>
      <c r="U275" s="54">
        <f>S275*T275</f>
        <v>24.64</v>
      </c>
      <c r="V275" s="54">
        <f>S275-U275</f>
        <v>283.36</v>
      </c>
      <c r="W275" s="51">
        <v>99</v>
      </c>
      <c r="X275" s="55">
        <f>V275+W275</f>
        <v>382.36</v>
      </c>
      <c r="Y275" s="12">
        <f>YEAR(Table1[[#This Row],[Ship Date]])</f>
        <v>2020</v>
      </c>
    </row>
    <row r="276" spans="1:25" x14ac:dyDescent="0.25">
      <c r="A276" s="48" t="s">
        <v>1110</v>
      </c>
      <c r="B276" s="49" t="s">
        <v>689</v>
      </c>
      <c r="C276" s="49" t="s">
        <v>690</v>
      </c>
      <c r="D276" s="49" t="s">
        <v>1834</v>
      </c>
      <c r="E276" s="50">
        <v>43901</v>
      </c>
      <c r="F276" s="49" t="s">
        <v>1899</v>
      </c>
      <c r="G276" s="49" t="s">
        <v>39</v>
      </c>
      <c r="H276" s="49" t="s">
        <v>1888</v>
      </c>
      <c r="I276" s="49" t="s">
        <v>26</v>
      </c>
      <c r="J276" s="49" t="s">
        <v>289</v>
      </c>
      <c r="K276" s="49" t="s">
        <v>28</v>
      </c>
      <c r="L276" s="49" t="s">
        <v>22</v>
      </c>
      <c r="M276" s="49" t="s">
        <v>23</v>
      </c>
      <c r="N276" s="50">
        <v>43902</v>
      </c>
      <c r="O276" s="51">
        <v>5204</v>
      </c>
      <c r="P276" s="51">
        <v>8393</v>
      </c>
      <c r="Q276" s="51">
        <f>P276-O276</f>
        <v>3189</v>
      </c>
      <c r="R276" s="52">
        <v>50</v>
      </c>
      <c r="S276" s="51">
        <f>R276*P276</f>
        <v>419650</v>
      </c>
      <c r="T276" s="53">
        <v>0.1</v>
      </c>
      <c r="U276" s="54">
        <f>S276*T276</f>
        <v>41965</v>
      </c>
      <c r="V276" s="54">
        <f>S276-U276</f>
        <v>377685</v>
      </c>
      <c r="W276" s="51">
        <v>1998.9999999999998</v>
      </c>
      <c r="X276" s="55">
        <f>V276+W276</f>
        <v>379684</v>
      </c>
      <c r="Y276" s="12">
        <f>YEAR(Table1[[#This Row],[Ship Date]])</f>
        <v>2020</v>
      </c>
    </row>
    <row r="277" spans="1:25" x14ac:dyDescent="0.25">
      <c r="A277" s="48" t="s">
        <v>1111</v>
      </c>
      <c r="B277" s="49" t="s">
        <v>423</v>
      </c>
      <c r="C277" s="49" t="s">
        <v>1804</v>
      </c>
      <c r="D277" s="49" t="s">
        <v>1856</v>
      </c>
      <c r="E277" s="50">
        <v>43902</v>
      </c>
      <c r="F277" s="49" t="s">
        <v>1856</v>
      </c>
      <c r="G277" s="49" t="s">
        <v>18</v>
      </c>
      <c r="H277" s="49" t="s">
        <v>1891</v>
      </c>
      <c r="I277" s="49" t="s">
        <v>35</v>
      </c>
      <c r="J277" s="49" t="s">
        <v>85</v>
      </c>
      <c r="K277" s="49" t="s">
        <v>21</v>
      </c>
      <c r="L277" s="49" t="s">
        <v>22</v>
      </c>
      <c r="M277" s="49" t="s">
        <v>69</v>
      </c>
      <c r="N277" s="50">
        <v>43903</v>
      </c>
      <c r="O277" s="51">
        <v>6059</v>
      </c>
      <c r="P277" s="51">
        <v>10098</v>
      </c>
      <c r="Q277" s="51">
        <f>P277-O277</f>
        <v>4039</v>
      </c>
      <c r="R277" s="52">
        <v>5</v>
      </c>
      <c r="S277" s="51">
        <f>R277*P277</f>
        <v>50490</v>
      </c>
      <c r="T277" s="53">
        <v>0.02</v>
      </c>
      <c r="U277" s="54">
        <f>S277*T277</f>
        <v>1009.8000000000001</v>
      </c>
      <c r="V277" s="54">
        <f>S277-U277</f>
        <v>49480.2</v>
      </c>
      <c r="W277" s="51">
        <v>718</v>
      </c>
      <c r="X277" s="55">
        <f>V277+W277</f>
        <v>50198.2</v>
      </c>
      <c r="Y277" s="12">
        <f>YEAR(Table1[[#This Row],[Ship Date]])</f>
        <v>2020</v>
      </c>
    </row>
    <row r="278" spans="1:25" x14ac:dyDescent="0.25">
      <c r="A278" s="48" t="s">
        <v>1112</v>
      </c>
      <c r="B278" s="49" t="s">
        <v>688</v>
      </c>
      <c r="C278" s="49" t="s">
        <v>1902</v>
      </c>
      <c r="D278" s="49" t="s">
        <v>1882</v>
      </c>
      <c r="E278" s="50">
        <v>43903</v>
      </c>
      <c r="F278" s="49" t="s">
        <v>1882</v>
      </c>
      <c r="G278" s="49" t="s">
        <v>39</v>
      </c>
      <c r="H278" s="49" t="s">
        <v>1886</v>
      </c>
      <c r="I278" s="49" t="s">
        <v>19</v>
      </c>
      <c r="J278" s="49" t="s">
        <v>41</v>
      </c>
      <c r="K278" s="49" t="s">
        <v>28</v>
      </c>
      <c r="L278" s="49" t="s">
        <v>29</v>
      </c>
      <c r="M278" s="49" t="s">
        <v>23</v>
      </c>
      <c r="N278" s="50">
        <v>43903</v>
      </c>
      <c r="O278" s="51">
        <v>375</v>
      </c>
      <c r="P278" s="51">
        <v>708</v>
      </c>
      <c r="Q278" s="51">
        <f>P278-O278</f>
        <v>333</v>
      </c>
      <c r="R278" s="52">
        <v>34</v>
      </c>
      <c r="S278" s="51">
        <f>R278*P278</f>
        <v>24072</v>
      </c>
      <c r="T278" s="53">
        <v>0.03</v>
      </c>
      <c r="U278" s="54">
        <f>S278*T278</f>
        <v>722.16</v>
      </c>
      <c r="V278" s="54">
        <f>S278-U278</f>
        <v>23349.84</v>
      </c>
      <c r="W278" s="51">
        <v>235</v>
      </c>
      <c r="X278" s="55">
        <f>V278+W278</f>
        <v>23584.84</v>
      </c>
      <c r="Y278" s="12">
        <f>YEAR(Table1[[#This Row],[Ship Date]])</f>
        <v>2020</v>
      </c>
    </row>
    <row r="279" spans="1:25" x14ac:dyDescent="0.25">
      <c r="A279" s="48" t="s">
        <v>1113</v>
      </c>
      <c r="B279" s="49" t="s">
        <v>664</v>
      </c>
      <c r="C279" s="49" t="s">
        <v>1837</v>
      </c>
      <c r="D279" s="49" t="s">
        <v>1834</v>
      </c>
      <c r="E279" s="50">
        <v>43905</v>
      </c>
      <c r="F279" s="49" t="s">
        <v>1899</v>
      </c>
      <c r="G279" s="49" t="s">
        <v>34</v>
      </c>
      <c r="H279" s="49" t="s">
        <v>1887</v>
      </c>
      <c r="I279" s="49" t="s">
        <v>51</v>
      </c>
      <c r="J279" s="49" t="s">
        <v>57</v>
      </c>
      <c r="K279" s="49" t="s">
        <v>28</v>
      </c>
      <c r="L279" s="49" t="s">
        <v>22</v>
      </c>
      <c r="M279" s="49" t="s">
        <v>23</v>
      </c>
      <c r="N279" s="50">
        <v>43905</v>
      </c>
      <c r="O279" s="51">
        <v>350</v>
      </c>
      <c r="P279" s="51">
        <v>574</v>
      </c>
      <c r="Q279" s="51">
        <f>P279-O279</f>
        <v>224</v>
      </c>
      <c r="R279" s="52">
        <v>45</v>
      </c>
      <c r="S279" s="51">
        <f>R279*P279</f>
        <v>25830</v>
      </c>
      <c r="T279" s="53">
        <v>0</v>
      </c>
      <c r="U279" s="54">
        <f>S279*T279</f>
        <v>0</v>
      </c>
      <c r="V279" s="54">
        <f>S279-U279</f>
        <v>25830</v>
      </c>
      <c r="W279" s="51">
        <v>501</v>
      </c>
      <c r="X279" s="55">
        <f>V279+W279</f>
        <v>26331</v>
      </c>
      <c r="Y279" s="12">
        <f>YEAR(Table1[[#This Row],[Ship Date]])</f>
        <v>2020</v>
      </c>
    </row>
    <row r="280" spans="1:25" x14ac:dyDescent="0.25">
      <c r="A280" s="48" t="s">
        <v>1114</v>
      </c>
      <c r="B280" s="49" t="s">
        <v>604</v>
      </c>
      <c r="C280" s="49" t="s">
        <v>91</v>
      </c>
      <c r="D280" s="49" t="s">
        <v>1834</v>
      </c>
      <c r="E280" s="50">
        <v>43907</v>
      </c>
      <c r="F280" s="49" t="s">
        <v>1899</v>
      </c>
      <c r="G280" s="49" t="s">
        <v>18</v>
      </c>
      <c r="H280" s="49" t="s">
        <v>1895</v>
      </c>
      <c r="I280" s="49" t="s">
        <v>51</v>
      </c>
      <c r="J280" s="49" t="s">
        <v>126</v>
      </c>
      <c r="K280" s="49" t="s">
        <v>28</v>
      </c>
      <c r="L280" s="49" t="s">
        <v>29</v>
      </c>
      <c r="M280" s="49" t="s">
        <v>23</v>
      </c>
      <c r="N280" s="50">
        <v>43908</v>
      </c>
      <c r="O280" s="51">
        <v>109.00000000000001</v>
      </c>
      <c r="P280" s="51">
        <v>260</v>
      </c>
      <c r="Q280" s="51">
        <f>P280-O280</f>
        <v>151</v>
      </c>
      <c r="R280" s="52">
        <v>43</v>
      </c>
      <c r="S280" s="51">
        <f>R280*P280</f>
        <v>11180</v>
      </c>
      <c r="T280" s="53">
        <v>0.01</v>
      </c>
      <c r="U280" s="54">
        <f>S280*T280</f>
        <v>111.8</v>
      </c>
      <c r="V280" s="54">
        <f>S280-U280</f>
        <v>11068.2</v>
      </c>
      <c r="W280" s="51">
        <v>240</v>
      </c>
      <c r="X280" s="55">
        <f>V280+W280</f>
        <v>11308.2</v>
      </c>
      <c r="Y280" s="12">
        <f>YEAR(Table1[[#This Row],[Ship Date]])</f>
        <v>2020</v>
      </c>
    </row>
    <row r="281" spans="1:25" x14ac:dyDescent="0.25">
      <c r="A281" s="48" t="s">
        <v>1115</v>
      </c>
      <c r="B281" s="49" t="s">
        <v>594</v>
      </c>
      <c r="C281" s="49" t="s">
        <v>1928</v>
      </c>
      <c r="D281" s="49" t="s">
        <v>1834</v>
      </c>
      <c r="E281" s="50">
        <v>43907</v>
      </c>
      <c r="F281" s="49" t="s">
        <v>1899</v>
      </c>
      <c r="G281" s="49" t="s">
        <v>39</v>
      </c>
      <c r="H281" s="49" t="s">
        <v>1887</v>
      </c>
      <c r="I281" s="49" t="s">
        <v>40</v>
      </c>
      <c r="J281" s="49" t="s">
        <v>120</v>
      </c>
      <c r="K281" s="49" t="s">
        <v>28</v>
      </c>
      <c r="L281" s="49" t="s">
        <v>22</v>
      </c>
      <c r="M281" s="49" t="s">
        <v>23</v>
      </c>
      <c r="N281" s="50">
        <v>43908</v>
      </c>
      <c r="O281" s="51">
        <v>892</v>
      </c>
      <c r="P281" s="51">
        <v>2974</v>
      </c>
      <c r="Q281" s="51">
        <f>P281-O281</f>
        <v>2082</v>
      </c>
      <c r="R281" s="52">
        <v>25</v>
      </c>
      <c r="S281" s="51">
        <f>R281*P281</f>
        <v>74350</v>
      </c>
      <c r="T281" s="53">
        <v>0</v>
      </c>
      <c r="U281" s="54">
        <f>S281*T281</f>
        <v>0</v>
      </c>
      <c r="V281" s="54">
        <f>S281-U281</f>
        <v>74350</v>
      </c>
      <c r="W281" s="51">
        <v>664</v>
      </c>
      <c r="X281" s="55">
        <f>V281+W281</f>
        <v>75014</v>
      </c>
      <c r="Y281" s="12">
        <f>YEAR(Table1[[#This Row],[Ship Date]])</f>
        <v>2020</v>
      </c>
    </row>
    <row r="282" spans="1:25" x14ac:dyDescent="0.25">
      <c r="A282" s="48" t="s">
        <v>1116</v>
      </c>
      <c r="B282" s="49" t="s">
        <v>687</v>
      </c>
      <c r="C282" s="49" t="s">
        <v>158</v>
      </c>
      <c r="D282" s="49" t="s">
        <v>1882</v>
      </c>
      <c r="E282" s="50">
        <v>43907</v>
      </c>
      <c r="F282" s="49" t="s">
        <v>1882</v>
      </c>
      <c r="G282" s="49" t="s">
        <v>34</v>
      </c>
      <c r="H282" s="49" t="s">
        <v>1885</v>
      </c>
      <c r="I282" s="49" t="s">
        <v>40</v>
      </c>
      <c r="J282" s="49" t="s">
        <v>239</v>
      </c>
      <c r="K282" s="49" t="s">
        <v>28</v>
      </c>
      <c r="L282" s="49" t="s">
        <v>22</v>
      </c>
      <c r="M282" s="49" t="s">
        <v>23</v>
      </c>
      <c r="N282" s="50">
        <v>43908</v>
      </c>
      <c r="O282" s="51">
        <v>2197</v>
      </c>
      <c r="P282" s="51">
        <v>3544</v>
      </c>
      <c r="Q282" s="51">
        <f>P282-O282</f>
        <v>1347</v>
      </c>
      <c r="R282" s="52">
        <v>21</v>
      </c>
      <c r="S282" s="51">
        <f>R282*P282</f>
        <v>74424</v>
      </c>
      <c r="T282" s="53">
        <v>0</v>
      </c>
      <c r="U282" s="54">
        <f>S282*T282</f>
        <v>0</v>
      </c>
      <c r="V282" s="54">
        <f>S282-U282</f>
        <v>74424</v>
      </c>
      <c r="W282" s="51">
        <v>492</v>
      </c>
      <c r="X282" s="55">
        <f>V282+W282</f>
        <v>74916</v>
      </c>
      <c r="Y282" s="12">
        <f>YEAR(Table1[[#This Row],[Ship Date]])</f>
        <v>2020</v>
      </c>
    </row>
    <row r="283" spans="1:25" x14ac:dyDescent="0.25">
      <c r="A283" s="48" t="s">
        <v>1117</v>
      </c>
      <c r="B283" s="49" t="s">
        <v>160</v>
      </c>
      <c r="C283" s="49" t="s">
        <v>1935</v>
      </c>
      <c r="D283" s="49" t="s">
        <v>1882</v>
      </c>
      <c r="E283" s="50">
        <v>43909</v>
      </c>
      <c r="F283" s="49" t="s">
        <v>1882</v>
      </c>
      <c r="G283" s="49" t="s">
        <v>34</v>
      </c>
      <c r="H283" s="49" t="s">
        <v>1886</v>
      </c>
      <c r="I283" s="49" t="s">
        <v>51</v>
      </c>
      <c r="J283" s="49" t="s">
        <v>79</v>
      </c>
      <c r="K283" s="49" t="s">
        <v>28</v>
      </c>
      <c r="L283" s="49" t="s">
        <v>22</v>
      </c>
      <c r="M283" s="49" t="s">
        <v>23</v>
      </c>
      <c r="N283" s="50">
        <v>43911</v>
      </c>
      <c r="O283" s="51">
        <v>225.99999999999997</v>
      </c>
      <c r="P283" s="51">
        <v>358</v>
      </c>
      <c r="Q283" s="51">
        <f>P283-O283</f>
        <v>132.00000000000003</v>
      </c>
      <c r="R283" s="52">
        <v>39</v>
      </c>
      <c r="S283" s="51">
        <f>R283*P283</f>
        <v>13962</v>
      </c>
      <c r="T283" s="53">
        <v>0</v>
      </c>
      <c r="U283" s="54">
        <f>S283*T283</f>
        <v>0</v>
      </c>
      <c r="V283" s="54">
        <f>S283-U283</f>
        <v>13962</v>
      </c>
      <c r="W283" s="51">
        <v>547</v>
      </c>
      <c r="X283" s="55">
        <f>V283+W283</f>
        <v>14509</v>
      </c>
      <c r="Y283" s="12">
        <f>YEAR(Table1[[#This Row],[Ship Date]])</f>
        <v>2020</v>
      </c>
    </row>
    <row r="284" spans="1:25" x14ac:dyDescent="0.25">
      <c r="A284" s="48" t="s">
        <v>1118</v>
      </c>
      <c r="B284" s="49" t="s">
        <v>686</v>
      </c>
      <c r="C284" s="49" t="s">
        <v>618</v>
      </c>
      <c r="D284" s="49" t="s">
        <v>1834</v>
      </c>
      <c r="E284" s="50">
        <v>43911</v>
      </c>
      <c r="F284" s="49" t="s">
        <v>1899</v>
      </c>
      <c r="G284" s="49" t="s">
        <v>18</v>
      </c>
      <c r="H284" s="49" t="s">
        <v>1894</v>
      </c>
      <c r="I284" s="49" t="s">
        <v>19</v>
      </c>
      <c r="J284" s="49" t="s">
        <v>141</v>
      </c>
      <c r="K284" s="49" t="s">
        <v>28</v>
      </c>
      <c r="L284" s="49" t="s">
        <v>22</v>
      </c>
      <c r="M284" s="49" t="s">
        <v>23</v>
      </c>
      <c r="N284" s="50">
        <v>43916</v>
      </c>
      <c r="O284" s="51">
        <v>194</v>
      </c>
      <c r="P284" s="51">
        <v>308</v>
      </c>
      <c r="Q284" s="51">
        <f>P284-O284</f>
        <v>114</v>
      </c>
      <c r="R284" s="52">
        <v>5</v>
      </c>
      <c r="S284" s="51">
        <f>R284*P284</f>
        <v>1540</v>
      </c>
      <c r="T284" s="53">
        <v>0.06</v>
      </c>
      <c r="U284" s="54">
        <f>S284*T284</f>
        <v>92.399999999999991</v>
      </c>
      <c r="V284" s="54">
        <f>S284-U284</f>
        <v>1447.6</v>
      </c>
      <c r="W284" s="51">
        <v>99</v>
      </c>
      <c r="X284" s="55">
        <f>V284+W284</f>
        <v>1546.6</v>
      </c>
      <c r="Y284" s="12">
        <f>YEAR(Table1[[#This Row],[Ship Date]])</f>
        <v>2020</v>
      </c>
    </row>
    <row r="285" spans="1:25" x14ac:dyDescent="0.25">
      <c r="A285" s="48" t="s">
        <v>1119</v>
      </c>
      <c r="B285" s="49" t="s">
        <v>399</v>
      </c>
      <c r="C285" s="49" t="s">
        <v>147</v>
      </c>
      <c r="D285" s="49" t="s">
        <v>1834</v>
      </c>
      <c r="E285" s="50">
        <v>43918</v>
      </c>
      <c r="F285" s="49" t="s">
        <v>1899</v>
      </c>
      <c r="G285" s="49" t="s">
        <v>34</v>
      </c>
      <c r="H285" s="49" t="s">
        <v>1895</v>
      </c>
      <c r="I285" s="49" t="s">
        <v>35</v>
      </c>
      <c r="J285" s="49" t="s">
        <v>162</v>
      </c>
      <c r="K285" s="49" t="s">
        <v>28</v>
      </c>
      <c r="L285" s="49" t="s">
        <v>22</v>
      </c>
      <c r="M285" s="49" t="s">
        <v>23</v>
      </c>
      <c r="N285" s="50">
        <v>43918</v>
      </c>
      <c r="O285" s="51">
        <v>1104</v>
      </c>
      <c r="P285" s="51">
        <v>1698</v>
      </c>
      <c r="Q285" s="51">
        <f>P285-O285</f>
        <v>594</v>
      </c>
      <c r="R285" s="52">
        <v>31</v>
      </c>
      <c r="S285" s="51">
        <f>R285*P285</f>
        <v>52638</v>
      </c>
      <c r="T285" s="53">
        <v>0.03</v>
      </c>
      <c r="U285" s="54">
        <f>S285*T285</f>
        <v>1579.1399999999999</v>
      </c>
      <c r="V285" s="54">
        <f>S285-U285</f>
        <v>51058.86</v>
      </c>
      <c r="W285" s="51">
        <v>1239</v>
      </c>
      <c r="X285" s="55">
        <f>V285+W285</f>
        <v>52297.86</v>
      </c>
      <c r="Y285" s="12">
        <f>YEAR(Table1[[#This Row],[Ship Date]])</f>
        <v>2020</v>
      </c>
    </row>
    <row r="286" spans="1:25" x14ac:dyDescent="0.25">
      <c r="A286" s="48" t="s">
        <v>1120</v>
      </c>
      <c r="B286" s="49" t="s">
        <v>405</v>
      </c>
      <c r="C286" s="49" t="s">
        <v>406</v>
      </c>
      <c r="D286" s="49" t="s">
        <v>1834</v>
      </c>
      <c r="E286" s="50">
        <v>43919</v>
      </c>
      <c r="F286" s="49" t="s">
        <v>1899</v>
      </c>
      <c r="G286" s="49" t="s">
        <v>25</v>
      </c>
      <c r="H286" s="49" t="s">
        <v>1894</v>
      </c>
      <c r="I286" s="49" t="s">
        <v>40</v>
      </c>
      <c r="J286" s="49" t="s">
        <v>277</v>
      </c>
      <c r="K286" s="49" t="s">
        <v>28</v>
      </c>
      <c r="L286" s="49" t="s">
        <v>22</v>
      </c>
      <c r="M286" s="49" t="s">
        <v>23</v>
      </c>
      <c r="N286" s="50">
        <v>43920</v>
      </c>
      <c r="O286" s="51">
        <v>453</v>
      </c>
      <c r="P286" s="51">
        <v>730</v>
      </c>
      <c r="Q286" s="51">
        <f>P286-O286</f>
        <v>277</v>
      </c>
      <c r="R286" s="52">
        <v>18</v>
      </c>
      <c r="S286" s="51">
        <f>R286*P286</f>
        <v>13140</v>
      </c>
      <c r="T286" s="53">
        <v>0.05</v>
      </c>
      <c r="U286" s="54">
        <f>S286*T286</f>
        <v>657</v>
      </c>
      <c r="V286" s="54">
        <f>S286-U286</f>
        <v>12483</v>
      </c>
      <c r="W286" s="51">
        <v>772</v>
      </c>
      <c r="X286" s="55">
        <f>V286+W286</f>
        <v>13255</v>
      </c>
      <c r="Y286" s="12">
        <f>YEAR(Table1[[#This Row],[Ship Date]])</f>
        <v>2020</v>
      </c>
    </row>
    <row r="287" spans="1:25" x14ac:dyDescent="0.25">
      <c r="A287" s="48" t="s">
        <v>1121</v>
      </c>
      <c r="B287" s="49" t="s">
        <v>191</v>
      </c>
      <c r="C287" s="49" t="s">
        <v>80</v>
      </c>
      <c r="D287" s="49" t="s">
        <v>1834</v>
      </c>
      <c r="E287" s="50">
        <v>43921</v>
      </c>
      <c r="F287" s="49" t="s">
        <v>1899</v>
      </c>
      <c r="G287" s="49" t="s">
        <v>18</v>
      </c>
      <c r="H287" s="49" t="s">
        <v>1888</v>
      </c>
      <c r="I287" s="49" t="s">
        <v>40</v>
      </c>
      <c r="J287" s="49" t="s">
        <v>424</v>
      </c>
      <c r="K287" s="49" t="s">
        <v>28</v>
      </c>
      <c r="L287" s="49" t="s">
        <v>29</v>
      </c>
      <c r="M287" s="49" t="s">
        <v>23</v>
      </c>
      <c r="N287" s="50">
        <v>43921</v>
      </c>
      <c r="O287" s="51">
        <v>437</v>
      </c>
      <c r="P287" s="51">
        <v>911</v>
      </c>
      <c r="Q287" s="51">
        <f>P287-O287</f>
        <v>474</v>
      </c>
      <c r="R287" s="52">
        <v>1</v>
      </c>
      <c r="S287" s="51">
        <f>R287*P287</f>
        <v>911</v>
      </c>
      <c r="T287" s="53">
        <v>0.1</v>
      </c>
      <c r="U287" s="54">
        <f>S287*T287</f>
        <v>91.100000000000009</v>
      </c>
      <c r="V287" s="54">
        <f>S287-U287</f>
        <v>819.9</v>
      </c>
      <c r="W287" s="51">
        <v>225</v>
      </c>
      <c r="X287" s="55">
        <f>V287+W287</f>
        <v>1044.9000000000001</v>
      </c>
      <c r="Y287" s="12">
        <f>YEAR(Table1[[#This Row],[Ship Date]])</f>
        <v>2020</v>
      </c>
    </row>
    <row r="288" spans="1:25" x14ac:dyDescent="0.25">
      <c r="A288" s="48" t="s">
        <v>1122</v>
      </c>
      <c r="B288" s="49" t="s">
        <v>685</v>
      </c>
      <c r="C288" s="49" t="s">
        <v>1859</v>
      </c>
      <c r="D288" s="49" t="s">
        <v>1834</v>
      </c>
      <c r="E288" s="50">
        <v>43922</v>
      </c>
      <c r="F288" s="49" t="s">
        <v>1899</v>
      </c>
      <c r="G288" s="49" t="s">
        <v>25</v>
      </c>
      <c r="H288" s="49" t="s">
        <v>1893</v>
      </c>
      <c r="I288" s="49" t="s">
        <v>51</v>
      </c>
      <c r="J288" s="49" t="s">
        <v>190</v>
      </c>
      <c r="K288" s="49" t="s">
        <v>28</v>
      </c>
      <c r="L288" s="49" t="s">
        <v>45</v>
      </c>
      <c r="M288" s="49" t="s">
        <v>23</v>
      </c>
      <c r="N288" s="50">
        <v>43923</v>
      </c>
      <c r="O288" s="51">
        <v>1680</v>
      </c>
      <c r="P288" s="51">
        <v>4097</v>
      </c>
      <c r="Q288" s="51">
        <f>P288-O288</f>
        <v>2417</v>
      </c>
      <c r="R288" s="52">
        <v>44</v>
      </c>
      <c r="S288" s="51">
        <f>R288*P288</f>
        <v>180268</v>
      </c>
      <c r="T288" s="53">
        <v>0.08</v>
      </c>
      <c r="U288" s="54">
        <f>S288*T288</f>
        <v>14421.44</v>
      </c>
      <c r="V288" s="54">
        <f>S288-U288</f>
        <v>165846.56</v>
      </c>
      <c r="W288" s="51">
        <v>899</v>
      </c>
      <c r="X288" s="55">
        <f>V288+W288</f>
        <v>166745.56</v>
      </c>
      <c r="Y288" s="12">
        <f>YEAR(Table1[[#This Row],[Ship Date]])</f>
        <v>2020</v>
      </c>
    </row>
    <row r="289" spans="1:25" x14ac:dyDescent="0.25">
      <c r="A289" s="48" t="s">
        <v>1123</v>
      </c>
      <c r="B289" s="49" t="s">
        <v>684</v>
      </c>
      <c r="C289" s="49" t="s">
        <v>1883</v>
      </c>
      <c r="D289" s="49" t="s">
        <v>1882</v>
      </c>
      <c r="E289" s="50">
        <v>43923</v>
      </c>
      <c r="F289" s="49" t="s">
        <v>1882</v>
      </c>
      <c r="G289" s="49" t="s">
        <v>39</v>
      </c>
      <c r="H289" s="49" t="s">
        <v>1886</v>
      </c>
      <c r="I289" s="49" t="s">
        <v>26</v>
      </c>
      <c r="J289" s="49" t="s">
        <v>609</v>
      </c>
      <c r="K289" s="49" t="s">
        <v>28</v>
      </c>
      <c r="L289" s="49" t="s">
        <v>22</v>
      </c>
      <c r="M289" s="49" t="s">
        <v>23</v>
      </c>
      <c r="N289" s="50">
        <v>43925</v>
      </c>
      <c r="O289" s="51">
        <v>713</v>
      </c>
      <c r="P289" s="51">
        <v>2098</v>
      </c>
      <c r="Q289" s="51">
        <f>P289-O289</f>
        <v>1385</v>
      </c>
      <c r="R289" s="52">
        <v>39</v>
      </c>
      <c r="S289" s="51">
        <f>R289*P289</f>
        <v>81822</v>
      </c>
      <c r="T289" s="53">
        <v>0.04</v>
      </c>
      <c r="U289" s="54">
        <f>S289*T289</f>
        <v>3272.88</v>
      </c>
      <c r="V289" s="54">
        <f>S289-U289</f>
        <v>78549.119999999995</v>
      </c>
      <c r="W289" s="51">
        <v>542</v>
      </c>
      <c r="X289" s="55">
        <f>V289+W289</f>
        <v>79091.12</v>
      </c>
      <c r="Y289" s="12">
        <f>YEAR(Table1[[#This Row],[Ship Date]])</f>
        <v>2020</v>
      </c>
    </row>
    <row r="290" spans="1:25" x14ac:dyDescent="0.25">
      <c r="A290" s="48" t="s">
        <v>1124</v>
      </c>
      <c r="B290" s="49" t="s">
        <v>216</v>
      </c>
      <c r="C290" s="49" t="s">
        <v>1849</v>
      </c>
      <c r="D290" s="49" t="s">
        <v>1834</v>
      </c>
      <c r="E290" s="50">
        <v>43923</v>
      </c>
      <c r="F290" s="49" t="s">
        <v>1899</v>
      </c>
      <c r="G290" s="49" t="s">
        <v>25</v>
      </c>
      <c r="H290" s="49" t="s">
        <v>1896</v>
      </c>
      <c r="I290" s="49" t="s">
        <v>51</v>
      </c>
      <c r="J290" s="49" t="s">
        <v>44</v>
      </c>
      <c r="K290" s="49" t="s">
        <v>28</v>
      </c>
      <c r="L290" s="49" t="s">
        <v>45</v>
      </c>
      <c r="M290" s="49" t="s">
        <v>23</v>
      </c>
      <c r="N290" s="50">
        <v>43925</v>
      </c>
      <c r="O290" s="51">
        <v>146</v>
      </c>
      <c r="P290" s="51">
        <v>357</v>
      </c>
      <c r="Q290" s="51">
        <f>P290-O290</f>
        <v>211</v>
      </c>
      <c r="R290" s="52">
        <v>41</v>
      </c>
      <c r="S290" s="51">
        <f>R290*P290</f>
        <v>14637</v>
      </c>
      <c r="T290" s="53">
        <v>0.03</v>
      </c>
      <c r="U290" s="54">
        <f>S290*T290</f>
        <v>439.10999999999996</v>
      </c>
      <c r="V290" s="54">
        <f>S290-U290</f>
        <v>14197.89</v>
      </c>
      <c r="W290" s="51">
        <v>417</v>
      </c>
      <c r="X290" s="55">
        <f>V290+W290</f>
        <v>14614.89</v>
      </c>
      <c r="Y290" s="12">
        <f>YEAR(Table1[[#This Row],[Ship Date]])</f>
        <v>2020</v>
      </c>
    </row>
    <row r="291" spans="1:25" x14ac:dyDescent="0.25">
      <c r="A291" s="48" t="s">
        <v>1125</v>
      </c>
      <c r="B291" s="49" t="s">
        <v>683</v>
      </c>
      <c r="C291" s="49" t="s">
        <v>1869</v>
      </c>
      <c r="D291" s="49" t="s">
        <v>1834</v>
      </c>
      <c r="E291" s="50">
        <v>43924</v>
      </c>
      <c r="F291" s="49" t="s">
        <v>1899</v>
      </c>
      <c r="G291" s="49" t="s">
        <v>25</v>
      </c>
      <c r="H291" s="49" t="s">
        <v>1897</v>
      </c>
      <c r="I291" s="49" t="s">
        <v>26</v>
      </c>
      <c r="J291" s="49" t="s">
        <v>461</v>
      </c>
      <c r="K291" s="49" t="s">
        <v>28</v>
      </c>
      <c r="L291" s="49" t="s">
        <v>29</v>
      </c>
      <c r="M291" s="49" t="s">
        <v>23</v>
      </c>
      <c r="N291" s="50">
        <v>43926</v>
      </c>
      <c r="O291" s="51">
        <v>213</v>
      </c>
      <c r="P291" s="51">
        <v>349</v>
      </c>
      <c r="Q291" s="51">
        <f>P291-O291</f>
        <v>136</v>
      </c>
      <c r="R291" s="52">
        <v>46</v>
      </c>
      <c r="S291" s="51">
        <f>R291*P291</f>
        <v>16054</v>
      </c>
      <c r="T291" s="53">
        <v>0.01</v>
      </c>
      <c r="U291" s="54">
        <f>S291*T291</f>
        <v>160.54</v>
      </c>
      <c r="V291" s="54">
        <f>S291-U291</f>
        <v>15893.46</v>
      </c>
      <c r="W291" s="51">
        <v>76</v>
      </c>
      <c r="X291" s="55">
        <f>V291+W291</f>
        <v>15969.46</v>
      </c>
      <c r="Y291" s="12">
        <f>YEAR(Table1[[#This Row],[Ship Date]])</f>
        <v>2020</v>
      </c>
    </row>
    <row r="292" spans="1:25" x14ac:dyDescent="0.25">
      <c r="A292" s="48" t="s">
        <v>1126</v>
      </c>
      <c r="B292" s="49" t="s">
        <v>622</v>
      </c>
      <c r="C292" s="49" t="s">
        <v>129</v>
      </c>
      <c r="D292" s="49" t="s">
        <v>1882</v>
      </c>
      <c r="E292" s="50">
        <v>43925</v>
      </c>
      <c r="F292" s="49" t="s">
        <v>1882</v>
      </c>
      <c r="G292" s="49" t="s">
        <v>34</v>
      </c>
      <c r="H292" s="49" t="s">
        <v>1885</v>
      </c>
      <c r="I292" s="49" t="s">
        <v>40</v>
      </c>
      <c r="J292" s="49" t="s">
        <v>183</v>
      </c>
      <c r="K292" s="49" t="s">
        <v>28</v>
      </c>
      <c r="L292" s="49" t="s">
        <v>22</v>
      </c>
      <c r="M292" s="49" t="s">
        <v>23</v>
      </c>
      <c r="N292" s="50">
        <v>43926</v>
      </c>
      <c r="O292" s="51">
        <v>384</v>
      </c>
      <c r="P292" s="51">
        <v>630</v>
      </c>
      <c r="Q292" s="51">
        <f>P292-O292</f>
        <v>246</v>
      </c>
      <c r="R292" s="52">
        <v>18</v>
      </c>
      <c r="S292" s="51">
        <f>R292*P292</f>
        <v>11340</v>
      </c>
      <c r="T292" s="53">
        <v>0.1</v>
      </c>
      <c r="U292" s="54">
        <f>S292*T292</f>
        <v>1134</v>
      </c>
      <c r="V292" s="54">
        <f>S292-U292</f>
        <v>10206</v>
      </c>
      <c r="W292" s="51">
        <v>50</v>
      </c>
      <c r="X292" s="55">
        <f>V292+W292</f>
        <v>10256</v>
      </c>
      <c r="Y292" s="12">
        <f>YEAR(Table1[[#This Row],[Ship Date]])</f>
        <v>2020</v>
      </c>
    </row>
    <row r="293" spans="1:25" x14ac:dyDescent="0.25">
      <c r="A293" s="48" t="s">
        <v>1127</v>
      </c>
      <c r="B293" s="49" t="s">
        <v>682</v>
      </c>
      <c r="C293" s="49" t="s">
        <v>1849</v>
      </c>
      <c r="D293" s="49" t="s">
        <v>1834</v>
      </c>
      <c r="E293" s="50">
        <v>43927</v>
      </c>
      <c r="F293" s="49" t="s">
        <v>1899</v>
      </c>
      <c r="G293" s="49" t="s">
        <v>39</v>
      </c>
      <c r="H293" s="49" t="s">
        <v>1896</v>
      </c>
      <c r="I293" s="49" t="s">
        <v>19</v>
      </c>
      <c r="J293" s="49" t="s">
        <v>159</v>
      </c>
      <c r="K293" s="49" t="s">
        <v>28</v>
      </c>
      <c r="L293" s="49" t="s">
        <v>29</v>
      </c>
      <c r="M293" s="49" t="s">
        <v>23</v>
      </c>
      <c r="N293" s="50">
        <v>43932</v>
      </c>
      <c r="O293" s="51">
        <v>105</v>
      </c>
      <c r="P293" s="51">
        <v>195</v>
      </c>
      <c r="Q293" s="51">
        <f>P293-O293</f>
        <v>90</v>
      </c>
      <c r="R293" s="52">
        <v>31</v>
      </c>
      <c r="S293" s="51">
        <f>R293*P293</f>
        <v>6045</v>
      </c>
      <c r="T293" s="53">
        <v>0.02</v>
      </c>
      <c r="U293" s="54">
        <f>S293*T293</f>
        <v>120.9</v>
      </c>
      <c r="V293" s="54">
        <f>S293-U293</f>
        <v>5924.1</v>
      </c>
      <c r="W293" s="51">
        <v>163</v>
      </c>
      <c r="X293" s="55">
        <f>V293+W293</f>
        <v>6087.1</v>
      </c>
      <c r="Y293" s="12">
        <f>YEAR(Table1[[#This Row],[Ship Date]])</f>
        <v>2020</v>
      </c>
    </row>
    <row r="294" spans="1:25" x14ac:dyDescent="0.25">
      <c r="A294" s="48" t="s">
        <v>1128</v>
      </c>
      <c r="B294" s="49" t="s">
        <v>238</v>
      </c>
      <c r="C294" s="49" t="s">
        <v>1900</v>
      </c>
      <c r="D294" s="49" t="s">
        <v>1882</v>
      </c>
      <c r="E294" s="50">
        <v>43928</v>
      </c>
      <c r="F294" s="49" t="s">
        <v>1882</v>
      </c>
      <c r="G294" s="49" t="s">
        <v>39</v>
      </c>
      <c r="H294" s="49" t="s">
        <v>1886</v>
      </c>
      <c r="I294" s="49" t="s">
        <v>51</v>
      </c>
      <c r="J294" s="49" t="s">
        <v>121</v>
      </c>
      <c r="K294" s="49" t="s">
        <v>28</v>
      </c>
      <c r="L294" s="49" t="s">
        <v>29</v>
      </c>
      <c r="M294" s="49" t="s">
        <v>23</v>
      </c>
      <c r="N294" s="50">
        <v>43928</v>
      </c>
      <c r="O294" s="51">
        <v>24</v>
      </c>
      <c r="P294" s="51">
        <v>126</v>
      </c>
      <c r="Q294" s="51">
        <f>P294-O294</f>
        <v>102</v>
      </c>
      <c r="R294" s="52">
        <v>35</v>
      </c>
      <c r="S294" s="51">
        <f>R294*P294</f>
        <v>4410</v>
      </c>
      <c r="T294" s="53">
        <v>0.09</v>
      </c>
      <c r="U294" s="54">
        <f>S294*T294</f>
        <v>396.9</v>
      </c>
      <c r="V294" s="54">
        <f>S294-U294</f>
        <v>4013.1</v>
      </c>
      <c r="W294" s="51">
        <v>70</v>
      </c>
      <c r="X294" s="55">
        <f>V294+W294</f>
        <v>4083.1</v>
      </c>
      <c r="Y294" s="12">
        <f>YEAR(Table1[[#This Row],[Ship Date]])</f>
        <v>2020</v>
      </c>
    </row>
    <row r="295" spans="1:25" x14ac:dyDescent="0.25">
      <c r="A295" s="48" t="s">
        <v>1129</v>
      </c>
      <c r="B295" s="49" t="s">
        <v>681</v>
      </c>
      <c r="C295" s="49" t="s">
        <v>406</v>
      </c>
      <c r="D295" s="49" t="s">
        <v>1834</v>
      </c>
      <c r="E295" s="50">
        <v>43928</v>
      </c>
      <c r="F295" s="49" t="s">
        <v>1899</v>
      </c>
      <c r="G295" s="49" t="s">
        <v>18</v>
      </c>
      <c r="H295" s="49" t="s">
        <v>1894</v>
      </c>
      <c r="I295" s="49" t="s">
        <v>40</v>
      </c>
      <c r="J295" s="49" t="s">
        <v>468</v>
      </c>
      <c r="K295" s="49" t="s">
        <v>21</v>
      </c>
      <c r="L295" s="49" t="s">
        <v>48</v>
      </c>
      <c r="M295" s="49" t="s">
        <v>49</v>
      </c>
      <c r="N295" s="50">
        <v>43928</v>
      </c>
      <c r="O295" s="51">
        <v>31561</v>
      </c>
      <c r="P295" s="51">
        <v>50097</v>
      </c>
      <c r="Q295" s="51">
        <f>P295-O295</f>
        <v>18536</v>
      </c>
      <c r="R295" s="52">
        <v>31</v>
      </c>
      <c r="S295" s="51">
        <f>R295*P295</f>
        <v>1553007</v>
      </c>
      <c r="T295" s="53">
        <v>0.06</v>
      </c>
      <c r="U295" s="54">
        <f>S295*T295</f>
        <v>93180.42</v>
      </c>
      <c r="V295" s="54">
        <f>S295-U295</f>
        <v>1459826.58</v>
      </c>
      <c r="W295" s="51">
        <v>6930</v>
      </c>
      <c r="X295" s="55">
        <f>V295+W295</f>
        <v>1466756.58</v>
      </c>
      <c r="Y295" s="12">
        <f>YEAR(Table1[[#This Row],[Ship Date]])</f>
        <v>2020</v>
      </c>
    </row>
    <row r="296" spans="1:25" x14ac:dyDescent="0.25">
      <c r="A296" s="48" t="s">
        <v>1130</v>
      </c>
      <c r="B296" s="49" t="s">
        <v>308</v>
      </c>
      <c r="C296" s="49" t="s">
        <v>1846</v>
      </c>
      <c r="D296" s="49" t="s">
        <v>1834</v>
      </c>
      <c r="E296" s="50">
        <v>43928</v>
      </c>
      <c r="F296" s="49" t="s">
        <v>1899</v>
      </c>
      <c r="G296" s="49" t="s">
        <v>39</v>
      </c>
      <c r="H296" s="49" t="s">
        <v>1892</v>
      </c>
      <c r="I296" s="49" t="s">
        <v>26</v>
      </c>
      <c r="J296" s="49" t="s">
        <v>270</v>
      </c>
      <c r="K296" s="49" t="s">
        <v>21</v>
      </c>
      <c r="L296" s="49" t="s">
        <v>215</v>
      </c>
      <c r="M296" s="49" t="s">
        <v>23</v>
      </c>
      <c r="N296" s="50">
        <v>43930</v>
      </c>
      <c r="O296" s="51">
        <v>37799</v>
      </c>
      <c r="P296" s="51">
        <v>59999</v>
      </c>
      <c r="Q296" s="51">
        <f>P296-O296</f>
        <v>22200</v>
      </c>
      <c r="R296" s="52">
        <v>30</v>
      </c>
      <c r="S296" s="51">
        <f>R296*P296</f>
        <v>1799970</v>
      </c>
      <c r="T296" s="53">
        <v>0.09</v>
      </c>
      <c r="U296" s="54">
        <f>S296*T296</f>
        <v>161997.29999999999</v>
      </c>
      <c r="V296" s="54">
        <f>S296-U296</f>
        <v>1637972.7</v>
      </c>
      <c r="W296" s="51">
        <v>2449</v>
      </c>
      <c r="X296" s="55">
        <f>V296+W296</f>
        <v>1640421.7</v>
      </c>
      <c r="Y296" s="12">
        <f>YEAR(Table1[[#This Row],[Ship Date]])</f>
        <v>2020</v>
      </c>
    </row>
    <row r="297" spans="1:25" x14ac:dyDescent="0.25">
      <c r="A297" s="48" t="s">
        <v>1131</v>
      </c>
      <c r="B297" s="49" t="s">
        <v>680</v>
      </c>
      <c r="C297" s="49" t="s">
        <v>1843</v>
      </c>
      <c r="D297" s="49" t="s">
        <v>1834</v>
      </c>
      <c r="E297" s="50">
        <v>43932</v>
      </c>
      <c r="F297" s="49" t="s">
        <v>1899</v>
      </c>
      <c r="G297" s="49" t="s">
        <v>34</v>
      </c>
      <c r="H297" s="49" t="s">
        <v>1892</v>
      </c>
      <c r="I297" s="49" t="s">
        <v>26</v>
      </c>
      <c r="J297" s="49" t="s">
        <v>126</v>
      </c>
      <c r="K297" s="49" t="s">
        <v>28</v>
      </c>
      <c r="L297" s="49" t="s">
        <v>29</v>
      </c>
      <c r="M297" s="49" t="s">
        <v>23</v>
      </c>
      <c r="N297" s="50">
        <v>43933</v>
      </c>
      <c r="O297" s="51">
        <v>109.00000000000001</v>
      </c>
      <c r="P297" s="51">
        <v>260</v>
      </c>
      <c r="Q297" s="51">
        <f>P297-O297</f>
        <v>151</v>
      </c>
      <c r="R297" s="52">
        <v>2</v>
      </c>
      <c r="S297" s="51">
        <f>R297*P297</f>
        <v>520</v>
      </c>
      <c r="T297" s="53">
        <v>0.03</v>
      </c>
      <c r="U297" s="54">
        <f>S297*T297</f>
        <v>15.6</v>
      </c>
      <c r="V297" s="54">
        <f>S297-U297</f>
        <v>504.4</v>
      </c>
      <c r="W297" s="51">
        <v>240</v>
      </c>
      <c r="X297" s="55">
        <f>V297+W297</f>
        <v>744.4</v>
      </c>
      <c r="Y297" s="12">
        <f>YEAR(Table1[[#This Row],[Ship Date]])</f>
        <v>2020</v>
      </c>
    </row>
    <row r="298" spans="1:25" x14ac:dyDescent="0.25">
      <c r="A298" s="48" t="s">
        <v>1132</v>
      </c>
      <c r="B298" s="49" t="s">
        <v>679</v>
      </c>
      <c r="C298" s="49" t="s">
        <v>571</v>
      </c>
      <c r="D298" s="49" t="s">
        <v>1834</v>
      </c>
      <c r="E298" s="50">
        <v>43936</v>
      </c>
      <c r="F298" s="49" t="s">
        <v>1899</v>
      </c>
      <c r="G298" s="49" t="s">
        <v>39</v>
      </c>
      <c r="H298" s="49" t="s">
        <v>1889</v>
      </c>
      <c r="I298" s="49" t="s">
        <v>35</v>
      </c>
      <c r="J298" s="49" t="s">
        <v>326</v>
      </c>
      <c r="K298" s="49" t="s">
        <v>21</v>
      </c>
      <c r="L298" s="49" t="s">
        <v>22</v>
      </c>
      <c r="M298" s="49" t="s">
        <v>23</v>
      </c>
      <c r="N298" s="50">
        <v>43937</v>
      </c>
      <c r="O298" s="51">
        <v>651</v>
      </c>
      <c r="P298" s="51">
        <v>3098</v>
      </c>
      <c r="Q298" s="51">
        <f>P298-O298</f>
        <v>2447</v>
      </c>
      <c r="R298" s="52">
        <v>36</v>
      </c>
      <c r="S298" s="51">
        <f>R298*P298</f>
        <v>111528</v>
      </c>
      <c r="T298" s="53">
        <v>0</v>
      </c>
      <c r="U298" s="54">
        <f>S298*T298</f>
        <v>0</v>
      </c>
      <c r="V298" s="54">
        <f>S298-U298</f>
        <v>111528</v>
      </c>
      <c r="W298" s="51">
        <v>650</v>
      </c>
      <c r="X298" s="55">
        <f>V298+W298</f>
        <v>112178</v>
      </c>
      <c r="Y298" s="12">
        <f>YEAR(Table1[[#This Row],[Ship Date]])</f>
        <v>2020</v>
      </c>
    </row>
    <row r="299" spans="1:25" x14ac:dyDescent="0.25">
      <c r="A299" s="48" t="s">
        <v>1133</v>
      </c>
      <c r="B299" s="49" t="s">
        <v>633</v>
      </c>
      <c r="C299" s="49" t="s">
        <v>158</v>
      </c>
      <c r="D299" s="49" t="s">
        <v>1882</v>
      </c>
      <c r="E299" s="50">
        <v>43938</v>
      </c>
      <c r="F299" s="49" t="s">
        <v>1882</v>
      </c>
      <c r="G299" s="49" t="s">
        <v>25</v>
      </c>
      <c r="H299" s="49" t="s">
        <v>1885</v>
      </c>
      <c r="I299" s="49" t="s">
        <v>35</v>
      </c>
      <c r="J299" s="49" t="s">
        <v>63</v>
      </c>
      <c r="K299" s="49" t="s">
        <v>28</v>
      </c>
      <c r="L299" s="49" t="s">
        <v>22</v>
      </c>
      <c r="M299" s="49" t="s">
        <v>23</v>
      </c>
      <c r="N299" s="50">
        <v>43940</v>
      </c>
      <c r="O299" s="51">
        <v>459</v>
      </c>
      <c r="P299" s="51">
        <v>728</v>
      </c>
      <c r="Q299" s="51">
        <f>P299-O299</f>
        <v>269</v>
      </c>
      <c r="R299" s="52">
        <v>11</v>
      </c>
      <c r="S299" s="51">
        <f>R299*P299</f>
        <v>8008</v>
      </c>
      <c r="T299" s="53">
        <v>7.0000000000000007E-2</v>
      </c>
      <c r="U299" s="54">
        <f>S299*T299</f>
        <v>560.56000000000006</v>
      </c>
      <c r="V299" s="54">
        <f>S299-U299</f>
        <v>7447.44</v>
      </c>
      <c r="W299" s="51">
        <v>1115</v>
      </c>
      <c r="X299" s="55">
        <f>V299+W299</f>
        <v>8562.4399999999987</v>
      </c>
      <c r="Y299" s="12">
        <f>YEAR(Table1[[#This Row],[Ship Date]])</f>
        <v>2020</v>
      </c>
    </row>
    <row r="300" spans="1:25" x14ac:dyDescent="0.25">
      <c r="A300" s="48" t="s">
        <v>1134</v>
      </c>
      <c r="B300" s="49" t="s">
        <v>291</v>
      </c>
      <c r="C300" s="49" t="s">
        <v>204</v>
      </c>
      <c r="D300" s="49" t="s">
        <v>1882</v>
      </c>
      <c r="E300" s="50">
        <v>43938</v>
      </c>
      <c r="F300" s="49" t="s">
        <v>1882</v>
      </c>
      <c r="G300" s="49" t="s">
        <v>18</v>
      </c>
      <c r="H300" s="49" t="s">
        <v>1885</v>
      </c>
      <c r="I300" s="49" t="s">
        <v>26</v>
      </c>
      <c r="J300" s="49" t="s">
        <v>112</v>
      </c>
      <c r="K300" s="49" t="s">
        <v>28</v>
      </c>
      <c r="L300" s="49" t="s">
        <v>45</v>
      </c>
      <c r="M300" s="49" t="s">
        <v>23</v>
      </c>
      <c r="N300" s="50">
        <v>43939</v>
      </c>
      <c r="O300" s="51">
        <v>419.00000000000006</v>
      </c>
      <c r="P300" s="51">
        <v>1023</v>
      </c>
      <c r="Q300" s="51">
        <f>P300-O300</f>
        <v>604</v>
      </c>
      <c r="R300" s="52">
        <v>22</v>
      </c>
      <c r="S300" s="51">
        <f>R300*P300</f>
        <v>22506</v>
      </c>
      <c r="T300" s="53">
        <v>7.0000000000000007E-2</v>
      </c>
      <c r="U300" s="54">
        <f>S300*T300</f>
        <v>1575.42</v>
      </c>
      <c r="V300" s="54">
        <f>S300-U300</f>
        <v>20930.580000000002</v>
      </c>
      <c r="W300" s="51">
        <v>468</v>
      </c>
      <c r="X300" s="55">
        <f>V300+W300</f>
        <v>21398.58</v>
      </c>
      <c r="Y300" s="12">
        <f>YEAR(Table1[[#This Row],[Ship Date]])</f>
        <v>2020</v>
      </c>
    </row>
    <row r="301" spans="1:25" x14ac:dyDescent="0.25">
      <c r="A301" s="48" t="s">
        <v>1135</v>
      </c>
      <c r="B301" s="49" t="s">
        <v>678</v>
      </c>
      <c r="C301" s="49" t="s">
        <v>1870</v>
      </c>
      <c r="D301" s="49" t="s">
        <v>1834</v>
      </c>
      <c r="E301" s="50">
        <v>43938</v>
      </c>
      <c r="F301" s="49" t="s">
        <v>1899</v>
      </c>
      <c r="G301" s="49" t="s">
        <v>34</v>
      </c>
      <c r="H301" s="49" t="s">
        <v>1898</v>
      </c>
      <c r="I301" s="49" t="s">
        <v>51</v>
      </c>
      <c r="J301" s="49" t="s">
        <v>548</v>
      </c>
      <c r="K301" s="49" t="s">
        <v>28</v>
      </c>
      <c r="L301" s="49" t="s">
        <v>45</v>
      </c>
      <c r="M301" s="49" t="s">
        <v>69</v>
      </c>
      <c r="N301" s="50">
        <v>43939</v>
      </c>
      <c r="O301" s="51">
        <v>342</v>
      </c>
      <c r="P301" s="51">
        <v>834</v>
      </c>
      <c r="Q301" s="51">
        <f>P301-O301</f>
        <v>492</v>
      </c>
      <c r="R301" s="52">
        <v>16</v>
      </c>
      <c r="S301" s="51">
        <f>R301*P301</f>
        <v>13344</v>
      </c>
      <c r="T301" s="53">
        <v>0.04</v>
      </c>
      <c r="U301" s="54">
        <f>S301*T301</f>
        <v>533.76</v>
      </c>
      <c r="V301" s="54">
        <f>S301-U301</f>
        <v>12810.24</v>
      </c>
      <c r="W301" s="51">
        <v>264</v>
      </c>
      <c r="X301" s="55">
        <f>V301+W301</f>
        <v>13074.24</v>
      </c>
      <c r="Y301" s="12">
        <f>YEAR(Table1[[#This Row],[Ship Date]])</f>
        <v>2020</v>
      </c>
    </row>
    <row r="302" spans="1:25" x14ac:dyDescent="0.25">
      <c r="A302" s="48" t="s">
        <v>1136</v>
      </c>
      <c r="B302" s="49" t="s">
        <v>613</v>
      </c>
      <c r="C302" s="49" t="s">
        <v>65</v>
      </c>
      <c r="D302" s="49" t="s">
        <v>1834</v>
      </c>
      <c r="E302" s="50">
        <v>43953</v>
      </c>
      <c r="F302" s="49" t="s">
        <v>1899</v>
      </c>
      <c r="G302" s="49" t="s">
        <v>25</v>
      </c>
      <c r="H302" s="49" t="s">
        <v>1894</v>
      </c>
      <c r="I302" s="49" t="s">
        <v>19</v>
      </c>
      <c r="J302" s="49" t="s">
        <v>347</v>
      </c>
      <c r="K302" s="49" t="s">
        <v>28</v>
      </c>
      <c r="L302" s="49" t="s">
        <v>22</v>
      </c>
      <c r="M302" s="49" t="s">
        <v>23</v>
      </c>
      <c r="N302" s="50">
        <v>43955</v>
      </c>
      <c r="O302" s="51">
        <v>8422</v>
      </c>
      <c r="P302" s="51">
        <v>21055</v>
      </c>
      <c r="Q302" s="51">
        <f>P302-O302</f>
        <v>12633</v>
      </c>
      <c r="R302" s="52">
        <v>32</v>
      </c>
      <c r="S302" s="51">
        <f>R302*P302</f>
        <v>673760</v>
      </c>
      <c r="T302" s="53">
        <v>0.1</v>
      </c>
      <c r="U302" s="54">
        <f>S302*T302</f>
        <v>67376</v>
      </c>
      <c r="V302" s="54">
        <f>S302-U302</f>
        <v>606384</v>
      </c>
      <c r="W302" s="51">
        <v>999</v>
      </c>
      <c r="X302" s="55">
        <f>V302+W302</f>
        <v>607383</v>
      </c>
      <c r="Y302" s="12">
        <f>YEAR(Table1[[#This Row],[Ship Date]])</f>
        <v>2020</v>
      </c>
    </row>
    <row r="303" spans="1:25" x14ac:dyDescent="0.25">
      <c r="A303" s="48" t="s">
        <v>1137</v>
      </c>
      <c r="B303" s="49" t="s">
        <v>677</v>
      </c>
      <c r="C303" s="49" t="s">
        <v>59</v>
      </c>
      <c r="D303" s="49" t="s">
        <v>1834</v>
      </c>
      <c r="E303" s="50">
        <v>43953</v>
      </c>
      <c r="F303" s="49" t="s">
        <v>1899</v>
      </c>
      <c r="G303" s="49" t="s">
        <v>39</v>
      </c>
      <c r="H303" s="49" t="s">
        <v>1895</v>
      </c>
      <c r="I303" s="49" t="s">
        <v>40</v>
      </c>
      <c r="J303" s="49" t="s">
        <v>609</v>
      </c>
      <c r="K303" s="49" t="s">
        <v>28</v>
      </c>
      <c r="L303" s="49" t="s">
        <v>22</v>
      </c>
      <c r="M303" s="49" t="s">
        <v>69</v>
      </c>
      <c r="N303" s="50">
        <v>43954</v>
      </c>
      <c r="O303" s="51">
        <v>713</v>
      </c>
      <c r="P303" s="51">
        <v>2098</v>
      </c>
      <c r="Q303" s="51">
        <f>P303-O303</f>
        <v>1385</v>
      </c>
      <c r="R303" s="52">
        <v>14</v>
      </c>
      <c r="S303" s="51">
        <f>R303*P303</f>
        <v>29372</v>
      </c>
      <c r="T303" s="53">
        <v>0.1</v>
      </c>
      <c r="U303" s="54">
        <f>S303*T303</f>
        <v>2937.2000000000003</v>
      </c>
      <c r="V303" s="54">
        <f>S303-U303</f>
        <v>26434.799999999999</v>
      </c>
      <c r="W303" s="51">
        <v>542</v>
      </c>
      <c r="X303" s="55">
        <f>V303+W303</f>
        <v>26976.799999999999</v>
      </c>
      <c r="Y303" s="12">
        <f>YEAR(Table1[[#This Row],[Ship Date]])</f>
        <v>2020</v>
      </c>
    </row>
    <row r="304" spans="1:25" x14ac:dyDescent="0.25">
      <c r="A304" s="48" t="s">
        <v>1138</v>
      </c>
      <c r="B304" s="49" t="s">
        <v>643</v>
      </c>
      <c r="C304" s="49" t="s">
        <v>124</v>
      </c>
      <c r="D304" s="49" t="s">
        <v>1834</v>
      </c>
      <c r="E304" s="50">
        <v>43953</v>
      </c>
      <c r="F304" s="49" t="s">
        <v>1899</v>
      </c>
      <c r="G304" s="49" t="s">
        <v>18</v>
      </c>
      <c r="H304" s="49" t="s">
        <v>1892</v>
      </c>
      <c r="I304" s="49" t="s">
        <v>51</v>
      </c>
      <c r="J304" s="49" t="s">
        <v>164</v>
      </c>
      <c r="K304" s="49" t="s">
        <v>28</v>
      </c>
      <c r="L304" s="49" t="s">
        <v>29</v>
      </c>
      <c r="M304" s="49" t="s">
        <v>23</v>
      </c>
      <c r="N304" s="50">
        <v>43954</v>
      </c>
      <c r="O304" s="51">
        <v>229</v>
      </c>
      <c r="P304" s="51">
        <v>358</v>
      </c>
      <c r="Q304" s="51">
        <f>P304-O304</f>
        <v>129</v>
      </c>
      <c r="R304" s="52">
        <v>15</v>
      </c>
      <c r="S304" s="51">
        <f>R304*P304</f>
        <v>5370</v>
      </c>
      <c r="T304" s="53">
        <v>0.05</v>
      </c>
      <c r="U304" s="54">
        <f>S304*T304</f>
        <v>268.5</v>
      </c>
      <c r="V304" s="54">
        <f>S304-U304</f>
        <v>5101.5</v>
      </c>
      <c r="W304" s="51">
        <v>163</v>
      </c>
      <c r="X304" s="55">
        <f>V304+W304</f>
        <v>5264.5</v>
      </c>
      <c r="Y304" s="12">
        <f>YEAR(Table1[[#This Row],[Ship Date]])</f>
        <v>2020</v>
      </c>
    </row>
    <row r="305" spans="1:25" x14ac:dyDescent="0.25">
      <c r="A305" s="48" t="s">
        <v>1139</v>
      </c>
      <c r="B305" s="49" t="s">
        <v>676</v>
      </c>
      <c r="C305" s="49" t="s">
        <v>129</v>
      </c>
      <c r="D305" s="49" t="s">
        <v>1882</v>
      </c>
      <c r="E305" s="50">
        <v>43954</v>
      </c>
      <c r="F305" s="49" t="s">
        <v>1882</v>
      </c>
      <c r="G305" s="49" t="s">
        <v>18</v>
      </c>
      <c r="H305" s="49" t="s">
        <v>1885</v>
      </c>
      <c r="I305" s="49" t="s">
        <v>19</v>
      </c>
      <c r="J305" s="49" t="s">
        <v>317</v>
      </c>
      <c r="K305" s="49" t="s">
        <v>28</v>
      </c>
      <c r="L305" s="49" t="s">
        <v>29</v>
      </c>
      <c r="M305" s="49" t="s">
        <v>23</v>
      </c>
      <c r="N305" s="50">
        <v>43958</v>
      </c>
      <c r="O305" s="51">
        <v>131</v>
      </c>
      <c r="P305" s="51">
        <v>284</v>
      </c>
      <c r="Q305" s="51">
        <f>P305-O305</f>
        <v>153</v>
      </c>
      <c r="R305" s="52">
        <v>48</v>
      </c>
      <c r="S305" s="51">
        <f>R305*P305</f>
        <v>13632</v>
      </c>
      <c r="T305" s="53">
        <v>0.1</v>
      </c>
      <c r="U305" s="54">
        <f>S305*T305</f>
        <v>1363.2</v>
      </c>
      <c r="V305" s="54">
        <f>S305-U305</f>
        <v>12268.8</v>
      </c>
      <c r="W305" s="51">
        <v>93</v>
      </c>
      <c r="X305" s="55">
        <f>V305+W305</f>
        <v>12361.8</v>
      </c>
      <c r="Y305" s="12">
        <f>YEAR(Table1[[#This Row],[Ship Date]])</f>
        <v>2020</v>
      </c>
    </row>
    <row r="306" spans="1:25" x14ac:dyDescent="0.25">
      <c r="A306" s="48" t="s">
        <v>795</v>
      </c>
      <c r="B306" s="49" t="s">
        <v>675</v>
      </c>
      <c r="C306" s="49" t="s">
        <v>87</v>
      </c>
      <c r="D306" s="49" t="s">
        <v>1834</v>
      </c>
      <c r="E306" s="50">
        <v>43957</v>
      </c>
      <c r="F306" s="49" t="s">
        <v>1899</v>
      </c>
      <c r="G306" s="49" t="s">
        <v>18</v>
      </c>
      <c r="H306" s="49" t="s">
        <v>1892</v>
      </c>
      <c r="I306" s="49" t="s">
        <v>40</v>
      </c>
      <c r="J306" s="49" t="s">
        <v>79</v>
      </c>
      <c r="K306" s="49" t="s">
        <v>28</v>
      </c>
      <c r="L306" s="49" t="s">
        <v>22</v>
      </c>
      <c r="M306" s="49" t="s">
        <v>23</v>
      </c>
      <c r="N306" s="50">
        <v>43959</v>
      </c>
      <c r="O306" s="51">
        <v>225.99999999999997</v>
      </c>
      <c r="P306" s="51">
        <v>358</v>
      </c>
      <c r="Q306" s="51">
        <f>P306-O306</f>
        <v>132.00000000000003</v>
      </c>
      <c r="R306" s="52">
        <v>25</v>
      </c>
      <c r="S306" s="51">
        <f>R306*P306</f>
        <v>8950</v>
      </c>
      <c r="T306" s="53">
        <v>0</v>
      </c>
      <c r="U306" s="54">
        <f>S306*T306</f>
        <v>0</v>
      </c>
      <c r="V306" s="54">
        <f>S306-U306</f>
        <v>8950</v>
      </c>
      <c r="W306" s="51">
        <v>547</v>
      </c>
      <c r="X306" s="55">
        <f>V306+W306</f>
        <v>9497</v>
      </c>
      <c r="Y306" s="12">
        <f>YEAR(Table1[[#This Row],[Ship Date]])</f>
        <v>2020</v>
      </c>
    </row>
    <row r="307" spans="1:25" x14ac:dyDescent="0.25">
      <c r="A307" s="48" t="s">
        <v>796</v>
      </c>
      <c r="B307" s="49" t="s">
        <v>675</v>
      </c>
      <c r="C307" s="49" t="s">
        <v>87</v>
      </c>
      <c r="D307" s="49" t="s">
        <v>1834</v>
      </c>
      <c r="E307" s="50">
        <v>43957</v>
      </c>
      <c r="F307" s="49" t="s">
        <v>1899</v>
      </c>
      <c r="G307" s="49" t="s">
        <v>18</v>
      </c>
      <c r="H307" s="49" t="s">
        <v>1892</v>
      </c>
      <c r="I307" s="49" t="s">
        <v>40</v>
      </c>
      <c r="J307" s="49" t="s">
        <v>151</v>
      </c>
      <c r="K307" s="49" t="s">
        <v>28</v>
      </c>
      <c r="L307" s="49" t="s">
        <v>29</v>
      </c>
      <c r="M307" s="49" t="s">
        <v>23</v>
      </c>
      <c r="N307" s="50">
        <v>43959</v>
      </c>
      <c r="O307" s="51">
        <v>87</v>
      </c>
      <c r="P307" s="51">
        <v>181</v>
      </c>
      <c r="Q307" s="51">
        <f>P307-O307</f>
        <v>94</v>
      </c>
      <c r="R307" s="52">
        <v>45</v>
      </c>
      <c r="S307" s="51">
        <f>R307*P307</f>
        <v>8145</v>
      </c>
      <c r="T307" s="53">
        <v>0.08</v>
      </c>
      <c r="U307" s="54">
        <f>S307*T307</f>
        <v>651.6</v>
      </c>
      <c r="V307" s="54">
        <f>S307-U307</f>
        <v>7493.4</v>
      </c>
      <c r="W307" s="51">
        <v>75</v>
      </c>
      <c r="X307" s="55">
        <f>V307+W307</f>
        <v>7568.4</v>
      </c>
      <c r="Y307" s="12">
        <f>YEAR(Table1[[#This Row],[Ship Date]])</f>
        <v>2020</v>
      </c>
    </row>
    <row r="308" spans="1:25" x14ac:dyDescent="0.25">
      <c r="A308" s="48" t="s">
        <v>1140</v>
      </c>
      <c r="B308" s="49" t="s">
        <v>621</v>
      </c>
      <c r="C308" s="49" t="s">
        <v>1806</v>
      </c>
      <c r="D308" s="49" t="s">
        <v>1856</v>
      </c>
      <c r="E308" s="50">
        <v>43959</v>
      </c>
      <c r="F308" s="49" t="s">
        <v>1856</v>
      </c>
      <c r="G308" s="49" t="s">
        <v>39</v>
      </c>
      <c r="H308" s="49" t="s">
        <v>1891</v>
      </c>
      <c r="I308" s="49" t="s">
        <v>19</v>
      </c>
      <c r="J308" s="49" t="s">
        <v>27</v>
      </c>
      <c r="K308" s="49" t="s">
        <v>28</v>
      </c>
      <c r="L308" s="49" t="s">
        <v>29</v>
      </c>
      <c r="M308" s="49" t="s">
        <v>23</v>
      </c>
      <c r="N308" s="50">
        <v>43964</v>
      </c>
      <c r="O308" s="51">
        <v>93</v>
      </c>
      <c r="P308" s="51">
        <v>148</v>
      </c>
      <c r="Q308" s="51">
        <f>P308-O308</f>
        <v>55</v>
      </c>
      <c r="R308" s="52">
        <v>33</v>
      </c>
      <c r="S308" s="51">
        <f>R308*P308</f>
        <v>4884</v>
      </c>
      <c r="T308" s="53">
        <v>7.0000000000000007E-2</v>
      </c>
      <c r="U308" s="54">
        <f>S308*T308</f>
        <v>341.88000000000005</v>
      </c>
      <c r="V308" s="54">
        <f>S308-U308</f>
        <v>4542.12</v>
      </c>
      <c r="W308" s="51">
        <v>70</v>
      </c>
      <c r="X308" s="55">
        <f>V308+W308</f>
        <v>4612.12</v>
      </c>
      <c r="Y308" s="12">
        <f>YEAR(Table1[[#This Row],[Ship Date]])</f>
        <v>2020</v>
      </c>
    </row>
    <row r="309" spans="1:25" x14ac:dyDescent="0.25">
      <c r="A309" s="48" t="s">
        <v>1141</v>
      </c>
      <c r="B309" s="49" t="s">
        <v>348</v>
      </c>
      <c r="C309" s="49" t="s">
        <v>1918</v>
      </c>
      <c r="D309" s="49" t="s">
        <v>1834</v>
      </c>
      <c r="E309" s="50">
        <v>43959</v>
      </c>
      <c r="F309" s="49" t="s">
        <v>1899</v>
      </c>
      <c r="G309" s="49" t="s">
        <v>39</v>
      </c>
      <c r="H309" s="49" t="s">
        <v>1893</v>
      </c>
      <c r="I309" s="49" t="s">
        <v>19</v>
      </c>
      <c r="J309" s="49" t="s">
        <v>343</v>
      </c>
      <c r="K309" s="49" t="s">
        <v>28</v>
      </c>
      <c r="L309" s="49" t="s">
        <v>22</v>
      </c>
      <c r="M309" s="49" t="s">
        <v>23</v>
      </c>
      <c r="N309" s="50">
        <v>43963</v>
      </c>
      <c r="O309" s="51">
        <v>133</v>
      </c>
      <c r="P309" s="51">
        <v>208</v>
      </c>
      <c r="Q309" s="51">
        <f>P309-O309</f>
        <v>75</v>
      </c>
      <c r="R309" s="52">
        <v>40</v>
      </c>
      <c r="S309" s="51">
        <f>R309*P309</f>
        <v>8320</v>
      </c>
      <c r="T309" s="53">
        <v>0</v>
      </c>
      <c r="U309" s="54">
        <f>S309*T309</f>
        <v>0</v>
      </c>
      <c r="V309" s="54">
        <f>S309-U309</f>
        <v>8320</v>
      </c>
      <c r="W309" s="51">
        <v>149</v>
      </c>
      <c r="X309" s="55">
        <f>V309+W309</f>
        <v>8469</v>
      </c>
      <c r="Y309" s="12">
        <f>YEAR(Table1[[#This Row],[Ship Date]])</f>
        <v>2020</v>
      </c>
    </row>
    <row r="310" spans="1:25" x14ac:dyDescent="0.25">
      <c r="A310" s="48" t="s">
        <v>1142</v>
      </c>
      <c r="B310" s="49" t="s">
        <v>674</v>
      </c>
      <c r="C310" s="49" t="s">
        <v>204</v>
      </c>
      <c r="D310" s="49" t="s">
        <v>1882</v>
      </c>
      <c r="E310" s="50">
        <v>43960</v>
      </c>
      <c r="F310" s="49" t="s">
        <v>1882</v>
      </c>
      <c r="G310" s="49" t="s">
        <v>39</v>
      </c>
      <c r="H310" s="49" t="s">
        <v>1885</v>
      </c>
      <c r="I310" s="49" t="s">
        <v>51</v>
      </c>
      <c r="J310" s="49" t="s">
        <v>214</v>
      </c>
      <c r="K310" s="49" t="s">
        <v>117</v>
      </c>
      <c r="L310" s="49" t="s">
        <v>215</v>
      </c>
      <c r="M310" s="49" t="s">
        <v>23</v>
      </c>
      <c r="N310" s="50">
        <v>43961</v>
      </c>
      <c r="O310" s="51">
        <v>5616</v>
      </c>
      <c r="P310" s="51">
        <v>13697.999999999998</v>
      </c>
      <c r="Q310" s="51">
        <f>P310-O310</f>
        <v>8081.9999999999982</v>
      </c>
      <c r="R310" s="52">
        <v>44</v>
      </c>
      <c r="S310" s="51">
        <f>R310*P310</f>
        <v>602711.99999999988</v>
      </c>
      <c r="T310" s="53">
        <v>0.08</v>
      </c>
      <c r="U310" s="54">
        <f>S310*T310</f>
        <v>48216.959999999992</v>
      </c>
      <c r="V310" s="54">
        <f>S310-U310</f>
        <v>554495.03999999992</v>
      </c>
      <c r="W310" s="51">
        <v>2449</v>
      </c>
      <c r="X310" s="55">
        <f>V310+W310</f>
        <v>556944.03999999992</v>
      </c>
      <c r="Y310" s="12">
        <f>YEAR(Table1[[#This Row],[Ship Date]])</f>
        <v>2020</v>
      </c>
    </row>
    <row r="311" spans="1:25" x14ac:dyDescent="0.25">
      <c r="A311" s="48" t="s">
        <v>1143</v>
      </c>
      <c r="B311" s="49" t="s">
        <v>1920</v>
      </c>
      <c r="C311" s="49" t="s">
        <v>1860</v>
      </c>
      <c r="D311" s="49" t="s">
        <v>1856</v>
      </c>
      <c r="E311" s="50">
        <v>43962</v>
      </c>
      <c r="F311" s="49" t="s">
        <v>1856</v>
      </c>
      <c r="G311" s="49" t="s">
        <v>39</v>
      </c>
      <c r="H311" s="49" t="s">
        <v>1892</v>
      </c>
      <c r="I311" s="49" t="s">
        <v>26</v>
      </c>
      <c r="J311" s="49" t="s">
        <v>404</v>
      </c>
      <c r="K311" s="49" t="s">
        <v>28</v>
      </c>
      <c r="L311" s="49" t="s">
        <v>29</v>
      </c>
      <c r="M311" s="49" t="s">
        <v>23</v>
      </c>
      <c r="N311" s="50">
        <v>43963</v>
      </c>
      <c r="O311" s="51">
        <v>522</v>
      </c>
      <c r="P311" s="51">
        <v>985</v>
      </c>
      <c r="Q311" s="51">
        <f>P311-O311</f>
        <v>463</v>
      </c>
      <c r="R311" s="52">
        <v>20</v>
      </c>
      <c r="S311" s="51">
        <f>R311*P311</f>
        <v>19700</v>
      </c>
      <c r="T311" s="53">
        <v>0.06</v>
      </c>
      <c r="U311" s="54">
        <f>S311*T311</f>
        <v>1182</v>
      </c>
      <c r="V311" s="54">
        <f>S311-U311</f>
        <v>18518</v>
      </c>
      <c r="W311" s="51">
        <v>482</v>
      </c>
      <c r="X311" s="55">
        <f>V311+W311</f>
        <v>19000</v>
      </c>
      <c r="Y311" s="12">
        <f>YEAR(Table1[[#This Row],[Ship Date]])</f>
        <v>2020</v>
      </c>
    </row>
    <row r="312" spans="1:25" x14ac:dyDescent="0.25">
      <c r="A312" s="48" t="s">
        <v>1144</v>
      </c>
      <c r="B312" s="49" t="s">
        <v>673</v>
      </c>
      <c r="C312" s="49" t="s">
        <v>223</v>
      </c>
      <c r="D312" s="49" t="s">
        <v>1834</v>
      </c>
      <c r="E312" s="50">
        <v>43964</v>
      </c>
      <c r="F312" s="49" t="s">
        <v>1899</v>
      </c>
      <c r="G312" s="49" t="s">
        <v>18</v>
      </c>
      <c r="H312" s="49" t="s">
        <v>1893</v>
      </c>
      <c r="I312" s="49" t="s">
        <v>40</v>
      </c>
      <c r="J312" s="49" t="s">
        <v>491</v>
      </c>
      <c r="K312" s="49" t="s">
        <v>28</v>
      </c>
      <c r="L312" s="49" t="s">
        <v>22</v>
      </c>
      <c r="M312" s="49" t="s">
        <v>23</v>
      </c>
      <c r="N312" s="50">
        <v>43965</v>
      </c>
      <c r="O312" s="51">
        <v>276</v>
      </c>
      <c r="P312" s="51">
        <v>438</v>
      </c>
      <c r="Q312" s="51">
        <f>P312-O312</f>
        <v>162</v>
      </c>
      <c r="R312" s="52">
        <v>29</v>
      </c>
      <c r="S312" s="51">
        <f>R312*P312</f>
        <v>12702</v>
      </c>
      <c r="T312" s="53">
        <v>0.08</v>
      </c>
      <c r="U312" s="54">
        <f>S312*T312</f>
        <v>1016.16</v>
      </c>
      <c r="V312" s="54">
        <f>S312-U312</f>
        <v>11685.84</v>
      </c>
      <c r="W312" s="51">
        <v>621</v>
      </c>
      <c r="X312" s="55">
        <f>V312+W312</f>
        <v>12306.84</v>
      </c>
      <c r="Y312" s="12">
        <f>YEAR(Table1[[#This Row],[Ship Date]])</f>
        <v>2020</v>
      </c>
    </row>
    <row r="313" spans="1:25" x14ac:dyDescent="0.25">
      <c r="A313" s="48" t="s">
        <v>1145</v>
      </c>
      <c r="B313" s="49" t="s">
        <v>335</v>
      </c>
      <c r="C313" s="49" t="s">
        <v>1801</v>
      </c>
      <c r="D313" s="49" t="s">
        <v>1856</v>
      </c>
      <c r="E313" s="50">
        <v>43966</v>
      </c>
      <c r="F313" s="49" t="s">
        <v>1856</v>
      </c>
      <c r="G313" s="49" t="s">
        <v>25</v>
      </c>
      <c r="H313" s="49" t="s">
        <v>1889</v>
      </c>
      <c r="I313" s="49" t="s">
        <v>26</v>
      </c>
      <c r="J313" s="49" t="s">
        <v>141</v>
      </c>
      <c r="K313" s="49" t="s">
        <v>28</v>
      </c>
      <c r="L313" s="49" t="s">
        <v>22</v>
      </c>
      <c r="M313" s="49" t="s">
        <v>23</v>
      </c>
      <c r="N313" s="50">
        <v>43967</v>
      </c>
      <c r="O313" s="51">
        <v>194</v>
      </c>
      <c r="P313" s="51">
        <v>308</v>
      </c>
      <c r="Q313" s="51">
        <f>P313-O313</f>
        <v>114</v>
      </c>
      <c r="R313" s="52">
        <v>9</v>
      </c>
      <c r="S313" s="51">
        <f>R313*P313</f>
        <v>2772</v>
      </c>
      <c r="T313" s="53">
        <v>0.01</v>
      </c>
      <c r="U313" s="54">
        <f>S313*T313</f>
        <v>27.72</v>
      </c>
      <c r="V313" s="54">
        <f>S313-U313</f>
        <v>2744.28</v>
      </c>
      <c r="W313" s="51">
        <v>99</v>
      </c>
      <c r="X313" s="55">
        <f>V313+W313</f>
        <v>2843.28</v>
      </c>
      <c r="Y313" s="12">
        <f>YEAR(Table1[[#This Row],[Ship Date]])</f>
        <v>2020</v>
      </c>
    </row>
    <row r="314" spans="1:25" x14ac:dyDescent="0.25">
      <c r="A314" s="48" t="s">
        <v>1146</v>
      </c>
      <c r="B314" s="49" t="s">
        <v>556</v>
      </c>
      <c r="C314" s="49" t="s">
        <v>1839</v>
      </c>
      <c r="D314" s="49" t="s">
        <v>1834</v>
      </c>
      <c r="E314" s="50">
        <v>43968</v>
      </c>
      <c r="F314" s="49" t="s">
        <v>1899</v>
      </c>
      <c r="G314" s="49" t="s">
        <v>34</v>
      </c>
      <c r="H314" s="49" t="s">
        <v>1890</v>
      </c>
      <c r="I314" s="49" t="s">
        <v>40</v>
      </c>
      <c r="J314" s="49" t="s">
        <v>68</v>
      </c>
      <c r="K314" s="49" t="s">
        <v>28</v>
      </c>
      <c r="L314" s="49" t="s">
        <v>45</v>
      </c>
      <c r="M314" s="49" t="s">
        <v>23</v>
      </c>
      <c r="N314" s="50">
        <v>43969</v>
      </c>
      <c r="O314" s="51">
        <v>519</v>
      </c>
      <c r="P314" s="51">
        <v>1298</v>
      </c>
      <c r="Q314" s="51">
        <f>P314-O314</f>
        <v>779</v>
      </c>
      <c r="R314" s="52">
        <v>20</v>
      </c>
      <c r="S314" s="51">
        <f>R314*P314</f>
        <v>25960</v>
      </c>
      <c r="T314" s="53">
        <v>0.04</v>
      </c>
      <c r="U314" s="54">
        <f>S314*T314</f>
        <v>1038.4000000000001</v>
      </c>
      <c r="V314" s="54">
        <f>S314-U314</f>
        <v>24921.599999999999</v>
      </c>
      <c r="W314" s="51">
        <v>314</v>
      </c>
      <c r="X314" s="55">
        <f>V314+W314</f>
        <v>25235.599999999999</v>
      </c>
      <c r="Y314" s="12">
        <f>YEAR(Table1[[#This Row],[Ship Date]])</f>
        <v>2020</v>
      </c>
    </row>
    <row r="315" spans="1:25" x14ac:dyDescent="0.25">
      <c r="A315" s="48" t="s">
        <v>1147</v>
      </c>
      <c r="B315" s="49" t="s">
        <v>671</v>
      </c>
      <c r="C315" s="49" t="s">
        <v>1935</v>
      </c>
      <c r="D315" s="49" t="s">
        <v>1882</v>
      </c>
      <c r="E315" s="50">
        <v>43970</v>
      </c>
      <c r="F315" s="49" t="s">
        <v>1882</v>
      </c>
      <c r="G315" s="49" t="s">
        <v>25</v>
      </c>
      <c r="H315" s="49" t="s">
        <v>1886</v>
      </c>
      <c r="I315" s="49" t="s">
        <v>26</v>
      </c>
      <c r="J315" s="49" t="s">
        <v>116</v>
      </c>
      <c r="K315" s="49" t="s">
        <v>117</v>
      </c>
      <c r="L315" s="49" t="s">
        <v>45</v>
      </c>
      <c r="M315" s="49" t="s">
        <v>69</v>
      </c>
      <c r="N315" s="50">
        <v>43971</v>
      </c>
      <c r="O315" s="51">
        <v>550</v>
      </c>
      <c r="P315" s="51">
        <v>1222</v>
      </c>
      <c r="Q315" s="51">
        <f>P315-O315</f>
        <v>672</v>
      </c>
      <c r="R315" s="52">
        <v>18</v>
      </c>
      <c r="S315" s="51">
        <f>R315*P315</f>
        <v>21996</v>
      </c>
      <c r="T315" s="53">
        <v>0.04</v>
      </c>
      <c r="U315" s="54">
        <f>S315*T315</f>
        <v>879.84</v>
      </c>
      <c r="V315" s="54">
        <f>S315-U315</f>
        <v>21116.16</v>
      </c>
      <c r="W315" s="51">
        <v>285</v>
      </c>
      <c r="X315" s="55">
        <f>V315+W315</f>
        <v>21401.16</v>
      </c>
      <c r="Y315" s="12">
        <f>YEAR(Table1[[#This Row],[Ship Date]])</f>
        <v>2020</v>
      </c>
    </row>
    <row r="316" spans="1:25" x14ac:dyDescent="0.25">
      <c r="A316" s="48" t="s">
        <v>1148</v>
      </c>
      <c r="B316" s="49" t="s">
        <v>672</v>
      </c>
      <c r="C316" s="49" t="s">
        <v>300</v>
      </c>
      <c r="D316" s="49" t="s">
        <v>1834</v>
      </c>
      <c r="E316" s="50">
        <v>43970</v>
      </c>
      <c r="F316" s="49" t="s">
        <v>1899</v>
      </c>
      <c r="G316" s="49" t="s">
        <v>39</v>
      </c>
      <c r="H316" s="49" t="s">
        <v>1890</v>
      </c>
      <c r="I316" s="49" t="s">
        <v>19</v>
      </c>
      <c r="J316" s="49" t="s">
        <v>229</v>
      </c>
      <c r="K316" s="49" t="s">
        <v>28</v>
      </c>
      <c r="L316" s="49" t="s">
        <v>29</v>
      </c>
      <c r="M316" s="49" t="s">
        <v>69</v>
      </c>
      <c r="N316" s="50">
        <v>43975</v>
      </c>
      <c r="O316" s="51">
        <v>231</v>
      </c>
      <c r="P316" s="51">
        <v>378</v>
      </c>
      <c r="Q316" s="51">
        <f>P316-O316</f>
        <v>147</v>
      </c>
      <c r="R316" s="52">
        <v>15</v>
      </c>
      <c r="S316" s="51">
        <f>R316*P316</f>
        <v>5670</v>
      </c>
      <c r="T316" s="53">
        <v>0.03</v>
      </c>
      <c r="U316" s="54">
        <f>S316*T316</f>
        <v>170.1</v>
      </c>
      <c r="V316" s="54">
        <f>S316-U316</f>
        <v>5499.9</v>
      </c>
      <c r="W316" s="51">
        <v>71</v>
      </c>
      <c r="X316" s="55">
        <f>V316+W316</f>
        <v>5570.9</v>
      </c>
      <c r="Y316" s="12">
        <f>YEAR(Table1[[#This Row],[Ship Date]])</f>
        <v>2020</v>
      </c>
    </row>
    <row r="317" spans="1:25" x14ac:dyDescent="0.25">
      <c r="A317" s="48" t="s">
        <v>1149</v>
      </c>
      <c r="B317" s="49" t="s">
        <v>465</v>
      </c>
      <c r="C317" s="49" t="s">
        <v>466</v>
      </c>
      <c r="D317" s="49" t="s">
        <v>1834</v>
      </c>
      <c r="E317" s="50">
        <v>43976</v>
      </c>
      <c r="F317" s="49" t="s">
        <v>1899</v>
      </c>
      <c r="G317" s="49" t="s">
        <v>34</v>
      </c>
      <c r="H317" s="49" t="s">
        <v>1897</v>
      </c>
      <c r="I317" s="49" t="s">
        <v>19</v>
      </c>
      <c r="J317" s="49" t="s">
        <v>145</v>
      </c>
      <c r="K317" s="49" t="s">
        <v>21</v>
      </c>
      <c r="L317" s="49" t="s">
        <v>48</v>
      </c>
      <c r="M317" s="49" t="s">
        <v>49</v>
      </c>
      <c r="N317" s="50">
        <v>43980</v>
      </c>
      <c r="O317" s="51">
        <v>27899</v>
      </c>
      <c r="P317" s="51">
        <v>44999</v>
      </c>
      <c r="Q317" s="51">
        <f>P317-O317</f>
        <v>17100</v>
      </c>
      <c r="R317" s="52">
        <v>47</v>
      </c>
      <c r="S317" s="51">
        <f>R317*P317</f>
        <v>2114953</v>
      </c>
      <c r="T317" s="53">
        <v>0.1</v>
      </c>
      <c r="U317" s="54">
        <f>S317*T317</f>
        <v>211495.30000000002</v>
      </c>
      <c r="V317" s="54">
        <f>S317-U317</f>
        <v>1903457.7</v>
      </c>
      <c r="W317" s="51">
        <v>4900</v>
      </c>
      <c r="X317" s="55">
        <f>V317+W317</f>
        <v>1908357.7</v>
      </c>
      <c r="Y317" s="12">
        <f>YEAR(Table1[[#This Row],[Ship Date]])</f>
        <v>2020</v>
      </c>
    </row>
    <row r="318" spans="1:25" x14ac:dyDescent="0.25">
      <c r="A318" s="48" t="s">
        <v>1150</v>
      </c>
      <c r="B318" s="49" t="s">
        <v>426</v>
      </c>
      <c r="C318" s="49" t="s">
        <v>1843</v>
      </c>
      <c r="D318" s="49" t="s">
        <v>1834</v>
      </c>
      <c r="E318" s="50">
        <v>43980</v>
      </c>
      <c r="F318" s="49" t="s">
        <v>1899</v>
      </c>
      <c r="G318" s="49" t="s">
        <v>39</v>
      </c>
      <c r="H318" s="49" t="s">
        <v>1892</v>
      </c>
      <c r="I318" s="49" t="s">
        <v>19</v>
      </c>
      <c r="J318" s="49" t="s">
        <v>89</v>
      </c>
      <c r="K318" s="49" t="s">
        <v>21</v>
      </c>
      <c r="L318" s="49" t="s">
        <v>22</v>
      </c>
      <c r="M318" s="49" t="s">
        <v>23</v>
      </c>
      <c r="N318" s="50">
        <v>43984</v>
      </c>
      <c r="O318" s="51">
        <v>3202.0000000000005</v>
      </c>
      <c r="P318" s="51">
        <v>15247.999999999998</v>
      </c>
      <c r="Q318" s="51">
        <f>P318-O318</f>
        <v>12045.999999999998</v>
      </c>
      <c r="R318" s="52">
        <v>49</v>
      </c>
      <c r="S318" s="51">
        <f>R318*P318</f>
        <v>747151.99999999988</v>
      </c>
      <c r="T318" s="53">
        <v>0.03</v>
      </c>
      <c r="U318" s="54">
        <f>S318*T318</f>
        <v>22414.559999999994</v>
      </c>
      <c r="V318" s="54">
        <f>S318-U318</f>
        <v>724737.44</v>
      </c>
      <c r="W318" s="51">
        <v>400</v>
      </c>
      <c r="X318" s="55">
        <f>V318+W318</f>
        <v>725137.44</v>
      </c>
      <c r="Y318" s="12">
        <f>YEAR(Table1[[#This Row],[Ship Date]])</f>
        <v>2020</v>
      </c>
    </row>
    <row r="319" spans="1:25" x14ac:dyDescent="0.25">
      <c r="A319" s="48" t="s">
        <v>1151</v>
      </c>
      <c r="B319" s="49" t="s">
        <v>669</v>
      </c>
      <c r="C319" s="49" t="s">
        <v>1871</v>
      </c>
      <c r="D319" s="49" t="s">
        <v>1834</v>
      </c>
      <c r="E319" s="50">
        <v>43980</v>
      </c>
      <c r="F319" s="49" t="s">
        <v>1899</v>
      </c>
      <c r="G319" s="49" t="s">
        <v>39</v>
      </c>
      <c r="H319" s="49" t="s">
        <v>1891</v>
      </c>
      <c r="I319" s="49" t="s">
        <v>35</v>
      </c>
      <c r="J319" s="49" t="s">
        <v>237</v>
      </c>
      <c r="K319" s="49" t="s">
        <v>28</v>
      </c>
      <c r="L319" s="49" t="s">
        <v>22</v>
      </c>
      <c r="M319" s="49" t="s">
        <v>23</v>
      </c>
      <c r="N319" s="50">
        <v>43980</v>
      </c>
      <c r="O319" s="51">
        <v>1388</v>
      </c>
      <c r="P319" s="51">
        <v>2238</v>
      </c>
      <c r="Q319" s="51">
        <f>P319-O319</f>
        <v>850</v>
      </c>
      <c r="R319" s="52">
        <v>26</v>
      </c>
      <c r="S319" s="51">
        <f>R319*P319</f>
        <v>58188</v>
      </c>
      <c r="T319" s="53">
        <v>7.0000000000000007E-2</v>
      </c>
      <c r="U319" s="54">
        <f>S319*T319</f>
        <v>4073.1600000000003</v>
      </c>
      <c r="V319" s="54">
        <f>S319-U319</f>
        <v>54114.84</v>
      </c>
      <c r="W319" s="51">
        <v>1510</v>
      </c>
      <c r="X319" s="55">
        <f>V319+W319</f>
        <v>55624.84</v>
      </c>
      <c r="Y319" s="12">
        <f>YEAR(Table1[[#This Row],[Ship Date]])</f>
        <v>2020</v>
      </c>
    </row>
    <row r="320" spans="1:25" x14ac:dyDescent="0.25">
      <c r="A320" s="48" t="s">
        <v>1152</v>
      </c>
      <c r="B320" s="49" t="s">
        <v>670</v>
      </c>
      <c r="C320" s="49" t="s">
        <v>209</v>
      </c>
      <c r="D320" s="49" t="s">
        <v>1882</v>
      </c>
      <c r="E320" s="50">
        <v>43980</v>
      </c>
      <c r="F320" s="49" t="s">
        <v>1882</v>
      </c>
      <c r="G320" s="49" t="s">
        <v>39</v>
      </c>
      <c r="H320" s="49" t="s">
        <v>1885</v>
      </c>
      <c r="I320" s="49" t="s">
        <v>26</v>
      </c>
      <c r="J320" s="49" t="s">
        <v>245</v>
      </c>
      <c r="K320" s="49" t="s">
        <v>28</v>
      </c>
      <c r="L320" s="49" t="s">
        <v>45</v>
      </c>
      <c r="M320" s="49" t="s">
        <v>23</v>
      </c>
      <c r="N320" s="50">
        <v>43980</v>
      </c>
      <c r="O320" s="51">
        <v>479</v>
      </c>
      <c r="P320" s="51">
        <v>1197</v>
      </c>
      <c r="Q320" s="51">
        <f>P320-O320</f>
        <v>718</v>
      </c>
      <c r="R320" s="52">
        <v>46</v>
      </c>
      <c r="S320" s="51">
        <f>R320*P320</f>
        <v>55062</v>
      </c>
      <c r="T320" s="53">
        <v>7.0000000000000007E-2</v>
      </c>
      <c r="U320" s="54">
        <f>S320*T320</f>
        <v>3854.34</v>
      </c>
      <c r="V320" s="54">
        <f>S320-U320</f>
        <v>51207.66</v>
      </c>
      <c r="W320" s="51">
        <v>581</v>
      </c>
      <c r="X320" s="55">
        <f>V320+W320</f>
        <v>51788.66</v>
      </c>
      <c r="Y320" s="12">
        <f>YEAR(Table1[[#This Row],[Ship Date]])</f>
        <v>2020</v>
      </c>
    </row>
    <row r="321" spans="1:25" x14ac:dyDescent="0.25">
      <c r="A321" s="48" t="s">
        <v>1153</v>
      </c>
      <c r="B321" s="49" t="s">
        <v>560</v>
      </c>
      <c r="C321" s="49" t="s">
        <v>1872</v>
      </c>
      <c r="D321" s="49" t="s">
        <v>1882</v>
      </c>
      <c r="E321" s="50">
        <v>43984</v>
      </c>
      <c r="F321" s="49" t="s">
        <v>1882</v>
      </c>
      <c r="G321" s="49" t="s">
        <v>39</v>
      </c>
      <c r="H321" s="49" t="s">
        <v>1886</v>
      </c>
      <c r="I321" s="49" t="s">
        <v>51</v>
      </c>
      <c r="J321" s="49" t="s">
        <v>1901</v>
      </c>
      <c r="K321" s="49" t="s">
        <v>21</v>
      </c>
      <c r="L321" s="49" t="s">
        <v>66</v>
      </c>
      <c r="M321" s="49" t="s">
        <v>23</v>
      </c>
      <c r="N321" s="50">
        <v>43986</v>
      </c>
      <c r="O321" s="51">
        <v>882</v>
      </c>
      <c r="P321" s="51">
        <v>2099</v>
      </c>
      <c r="Q321" s="51">
        <f>P321-O321</f>
        <v>1217</v>
      </c>
      <c r="R321" s="52">
        <v>10</v>
      </c>
      <c r="S321" s="51">
        <f>R321*P321</f>
        <v>20990</v>
      </c>
      <c r="T321" s="53">
        <v>0</v>
      </c>
      <c r="U321" s="54">
        <f>S321*T321</f>
        <v>0</v>
      </c>
      <c r="V321" s="54">
        <f>S321-U321</f>
        <v>20990</v>
      </c>
      <c r="W321" s="51">
        <v>480.99999999999994</v>
      </c>
      <c r="X321" s="55">
        <f>V321+W321</f>
        <v>21471</v>
      </c>
      <c r="Y321" s="12">
        <f>YEAR(Table1[[#This Row],[Ship Date]])</f>
        <v>2020</v>
      </c>
    </row>
    <row r="322" spans="1:25" x14ac:dyDescent="0.25">
      <c r="A322" s="48" t="s">
        <v>1154</v>
      </c>
      <c r="B322" s="49" t="s">
        <v>668</v>
      </c>
      <c r="C322" s="49" t="s">
        <v>618</v>
      </c>
      <c r="D322" s="49" t="s">
        <v>1834</v>
      </c>
      <c r="E322" s="50">
        <v>43985</v>
      </c>
      <c r="F322" s="49" t="s">
        <v>1899</v>
      </c>
      <c r="G322" s="49" t="s">
        <v>39</v>
      </c>
      <c r="H322" s="49" t="s">
        <v>1894</v>
      </c>
      <c r="I322" s="49" t="s">
        <v>40</v>
      </c>
      <c r="J322" s="49" t="s">
        <v>176</v>
      </c>
      <c r="K322" s="49" t="s">
        <v>28</v>
      </c>
      <c r="L322" s="49" t="s">
        <v>29</v>
      </c>
      <c r="M322" s="49" t="s">
        <v>23</v>
      </c>
      <c r="N322" s="50">
        <v>43986</v>
      </c>
      <c r="O322" s="51">
        <v>109.00000000000001</v>
      </c>
      <c r="P322" s="51">
        <v>182</v>
      </c>
      <c r="Q322" s="51">
        <f>P322-O322</f>
        <v>72.999999999999986</v>
      </c>
      <c r="R322" s="52">
        <v>40</v>
      </c>
      <c r="S322" s="51">
        <f>R322*P322</f>
        <v>7280</v>
      </c>
      <c r="T322" s="53">
        <v>0.1</v>
      </c>
      <c r="U322" s="54">
        <f>S322*T322</f>
        <v>728</v>
      </c>
      <c r="V322" s="54">
        <f>S322-U322</f>
        <v>6552</v>
      </c>
      <c r="W322" s="51">
        <v>100</v>
      </c>
      <c r="X322" s="55">
        <f>V322+W322</f>
        <v>6652</v>
      </c>
      <c r="Y322" s="12">
        <f>YEAR(Table1[[#This Row],[Ship Date]])</f>
        <v>2020</v>
      </c>
    </row>
    <row r="323" spans="1:25" x14ac:dyDescent="0.25">
      <c r="A323" s="48" t="s">
        <v>1155</v>
      </c>
      <c r="B323" s="49" t="s">
        <v>111</v>
      </c>
      <c r="C323" s="49" t="s">
        <v>1795</v>
      </c>
      <c r="D323" s="49" t="s">
        <v>1856</v>
      </c>
      <c r="E323" s="50">
        <v>43985</v>
      </c>
      <c r="F323" s="49" t="s">
        <v>1856</v>
      </c>
      <c r="G323" s="49" t="s">
        <v>34</v>
      </c>
      <c r="H323" s="49" t="s">
        <v>1892</v>
      </c>
      <c r="I323" s="49" t="s">
        <v>35</v>
      </c>
      <c r="J323" s="49" t="s">
        <v>41</v>
      </c>
      <c r="K323" s="49" t="s">
        <v>28</v>
      </c>
      <c r="L323" s="49" t="s">
        <v>29</v>
      </c>
      <c r="M323" s="49" t="s">
        <v>23</v>
      </c>
      <c r="N323" s="50">
        <v>43987</v>
      </c>
      <c r="O323" s="51">
        <v>375</v>
      </c>
      <c r="P323" s="51">
        <v>708</v>
      </c>
      <c r="Q323" s="51">
        <f>P323-O323</f>
        <v>333</v>
      </c>
      <c r="R323" s="52">
        <v>45</v>
      </c>
      <c r="S323" s="51">
        <f>R323*P323</f>
        <v>31860</v>
      </c>
      <c r="T323" s="53">
        <v>0.06</v>
      </c>
      <c r="U323" s="54">
        <f>S323*T323</f>
        <v>1911.6</v>
      </c>
      <c r="V323" s="54">
        <f>S323-U323</f>
        <v>29948.400000000001</v>
      </c>
      <c r="W323" s="51">
        <v>235</v>
      </c>
      <c r="X323" s="55">
        <f>V323+W323</f>
        <v>30183.4</v>
      </c>
      <c r="Y323" s="12">
        <f>YEAR(Table1[[#This Row],[Ship Date]])</f>
        <v>2020</v>
      </c>
    </row>
    <row r="324" spans="1:25" x14ac:dyDescent="0.25">
      <c r="A324" s="48" t="s">
        <v>1156</v>
      </c>
      <c r="B324" s="49" t="s">
        <v>666</v>
      </c>
      <c r="C324" s="49" t="s">
        <v>95</v>
      </c>
      <c r="D324" s="49" t="s">
        <v>1834</v>
      </c>
      <c r="E324" s="50">
        <v>43986</v>
      </c>
      <c r="F324" s="49" t="s">
        <v>1899</v>
      </c>
      <c r="G324" s="49" t="s">
        <v>25</v>
      </c>
      <c r="H324" s="49" t="s">
        <v>1897</v>
      </c>
      <c r="I324" s="49" t="s">
        <v>35</v>
      </c>
      <c r="J324" s="49" t="s">
        <v>1919</v>
      </c>
      <c r="K324" s="49" t="s">
        <v>28</v>
      </c>
      <c r="L324" s="49" t="s">
        <v>22</v>
      </c>
      <c r="M324" s="49" t="s">
        <v>23</v>
      </c>
      <c r="N324" s="50">
        <v>43987</v>
      </c>
      <c r="O324" s="51">
        <v>17883</v>
      </c>
      <c r="P324" s="51">
        <v>41588</v>
      </c>
      <c r="Q324" s="51">
        <f>P324-O324</f>
        <v>23705</v>
      </c>
      <c r="R324" s="52">
        <v>43</v>
      </c>
      <c r="S324" s="51">
        <f>R324*P324</f>
        <v>1788284</v>
      </c>
      <c r="T324" s="53">
        <v>7.0000000000000007E-2</v>
      </c>
      <c r="U324" s="54">
        <f>S324*T324</f>
        <v>125179.88</v>
      </c>
      <c r="V324" s="54">
        <f>S324-U324</f>
        <v>1663104.12</v>
      </c>
      <c r="W324" s="51">
        <v>1137</v>
      </c>
      <c r="X324" s="55">
        <f>V324+W324</f>
        <v>1664241.12</v>
      </c>
      <c r="Y324" s="12">
        <f>YEAR(Table1[[#This Row],[Ship Date]])</f>
        <v>2020</v>
      </c>
    </row>
    <row r="325" spans="1:25" x14ac:dyDescent="0.25">
      <c r="A325" s="48" t="s">
        <v>1157</v>
      </c>
      <c r="B325" s="49" t="s">
        <v>667</v>
      </c>
      <c r="C325" s="49" t="s">
        <v>1918</v>
      </c>
      <c r="D325" s="49" t="s">
        <v>1834</v>
      </c>
      <c r="E325" s="50">
        <v>43986</v>
      </c>
      <c r="F325" s="49" t="s">
        <v>1899</v>
      </c>
      <c r="G325" s="49" t="s">
        <v>34</v>
      </c>
      <c r="H325" s="49" t="s">
        <v>1893</v>
      </c>
      <c r="I325" s="49" t="s">
        <v>40</v>
      </c>
      <c r="J325" s="49" t="s">
        <v>55</v>
      </c>
      <c r="K325" s="49" t="s">
        <v>21</v>
      </c>
      <c r="L325" s="49" t="s">
        <v>22</v>
      </c>
      <c r="M325" s="49" t="s">
        <v>23</v>
      </c>
      <c r="N325" s="50">
        <v>43987</v>
      </c>
      <c r="O325" s="51">
        <v>15650</v>
      </c>
      <c r="P325" s="51">
        <v>30097.000000000004</v>
      </c>
      <c r="Q325" s="51">
        <f>P325-O325</f>
        <v>14447.000000000004</v>
      </c>
      <c r="R325" s="52">
        <v>6</v>
      </c>
      <c r="S325" s="51">
        <f>R325*P325</f>
        <v>180582.00000000003</v>
      </c>
      <c r="T325" s="53">
        <v>0.04</v>
      </c>
      <c r="U325" s="54">
        <f>S325*T325</f>
        <v>7223.2800000000016</v>
      </c>
      <c r="V325" s="54">
        <f>S325-U325</f>
        <v>173358.72000000003</v>
      </c>
      <c r="W325" s="51">
        <v>718</v>
      </c>
      <c r="X325" s="55">
        <f>V325+W325</f>
        <v>174076.72000000003</v>
      </c>
      <c r="Y325" s="12">
        <f>YEAR(Table1[[#This Row],[Ship Date]])</f>
        <v>2020</v>
      </c>
    </row>
    <row r="326" spans="1:25" x14ac:dyDescent="0.25">
      <c r="A326" s="48" t="s">
        <v>1158</v>
      </c>
      <c r="B326" s="49" t="s">
        <v>304</v>
      </c>
      <c r="C326" s="49" t="s">
        <v>305</v>
      </c>
      <c r="D326" s="49" t="s">
        <v>1834</v>
      </c>
      <c r="E326" s="50">
        <v>43987</v>
      </c>
      <c r="F326" s="49" t="s">
        <v>1899</v>
      </c>
      <c r="G326" s="49" t="s">
        <v>39</v>
      </c>
      <c r="H326" s="49" t="s">
        <v>1889</v>
      </c>
      <c r="I326" s="49" t="s">
        <v>26</v>
      </c>
      <c r="J326" s="49" t="s">
        <v>386</v>
      </c>
      <c r="K326" s="49" t="s">
        <v>28</v>
      </c>
      <c r="L326" s="49" t="s">
        <v>22</v>
      </c>
      <c r="M326" s="49" t="s">
        <v>23</v>
      </c>
      <c r="N326" s="50">
        <v>43989</v>
      </c>
      <c r="O326" s="51">
        <v>1239</v>
      </c>
      <c r="P326" s="51">
        <v>1998</v>
      </c>
      <c r="Q326" s="51">
        <f>P326-O326</f>
        <v>759</v>
      </c>
      <c r="R326" s="52">
        <v>10</v>
      </c>
      <c r="S326" s="51">
        <f>R326*P326</f>
        <v>19980</v>
      </c>
      <c r="T326" s="53">
        <v>0.1</v>
      </c>
      <c r="U326" s="54">
        <f>S326*T326</f>
        <v>1998</v>
      </c>
      <c r="V326" s="54">
        <f>S326-U326</f>
        <v>17982</v>
      </c>
      <c r="W326" s="51">
        <v>577</v>
      </c>
      <c r="X326" s="55">
        <f>V326+W326</f>
        <v>18559</v>
      </c>
      <c r="Y326" s="12">
        <f>YEAR(Table1[[#This Row],[Ship Date]])</f>
        <v>2020</v>
      </c>
    </row>
    <row r="327" spans="1:25" x14ac:dyDescent="0.25">
      <c r="A327" s="48" t="s">
        <v>1159</v>
      </c>
      <c r="B327" s="49" t="s">
        <v>665</v>
      </c>
      <c r="C327" s="49" t="s">
        <v>574</v>
      </c>
      <c r="D327" s="49" t="s">
        <v>1834</v>
      </c>
      <c r="E327" s="50">
        <v>43989</v>
      </c>
      <c r="F327" s="49" t="s">
        <v>1899</v>
      </c>
      <c r="G327" s="49" t="s">
        <v>25</v>
      </c>
      <c r="H327" s="49" t="s">
        <v>1894</v>
      </c>
      <c r="I327" s="49" t="s">
        <v>26</v>
      </c>
      <c r="J327" s="49" t="s">
        <v>145</v>
      </c>
      <c r="K327" s="49" t="s">
        <v>21</v>
      </c>
      <c r="L327" s="49" t="s">
        <v>48</v>
      </c>
      <c r="M327" s="49" t="s">
        <v>49</v>
      </c>
      <c r="N327" s="50">
        <v>43990</v>
      </c>
      <c r="O327" s="51">
        <v>27899</v>
      </c>
      <c r="P327" s="51">
        <v>44999</v>
      </c>
      <c r="Q327" s="51">
        <f>P327-O327</f>
        <v>17100</v>
      </c>
      <c r="R327" s="52">
        <v>5</v>
      </c>
      <c r="S327" s="51">
        <f>R327*P327</f>
        <v>224995</v>
      </c>
      <c r="T327" s="53">
        <v>0.01</v>
      </c>
      <c r="U327" s="54">
        <f>S327*T327</f>
        <v>2249.9500000000003</v>
      </c>
      <c r="V327" s="54">
        <f>S327-U327</f>
        <v>222745.05</v>
      </c>
      <c r="W327" s="51">
        <v>4900</v>
      </c>
      <c r="X327" s="55">
        <f>V327+W327</f>
        <v>227645.05</v>
      </c>
      <c r="Y327" s="12">
        <f>YEAR(Table1[[#This Row],[Ship Date]])</f>
        <v>2020</v>
      </c>
    </row>
    <row r="328" spans="1:25" x14ac:dyDescent="0.25">
      <c r="A328" s="48" t="s">
        <v>1160</v>
      </c>
      <c r="B328" s="49" t="s">
        <v>344</v>
      </c>
      <c r="C328" s="49" t="s">
        <v>54</v>
      </c>
      <c r="D328" s="49" t="s">
        <v>1882</v>
      </c>
      <c r="E328" s="50">
        <v>43990</v>
      </c>
      <c r="F328" s="49" t="s">
        <v>1882</v>
      </c>
      <c r="G328" s="49" t="s">
        <v>39</v>
      </c>
      <c r="H328" s="49" t="s">
        <v>1886</v>
      </c>
      <c r="I328" s="49" t="s">
        <v>40</v>
      </c>
      <c r="J328" s="49" t="s">
        <v>79</v>
      </c>
      <c r="K328" s="49" t="s">
        <v>28</v>
      </c>
      <c r="L328" s="49" t="s">
        <v>22</v>
      </c>
      <c r="M328" s="49" t="s">
        <v>69</v>
      </c>
      <c r="N328" s="50">
        <v>43992</v>
      </c>
      <c r="O328" s="51">
        <v>225.99999999999997</v>
      </c>
      <c r="P328" s="51">
        <v>358</v>
      </c>
      <c r="Q328" s="51">
        <f>P328-O328</f>
        <v>132.00000000000003</v>
      </c>
      <c r="R328" s="52">
        <v>44</v>
      </c>
      <c r="S328" s="51">
        <f>R328*P328</f>
        <v>15752</v>
      </c>
      <c r="T328" s="53">
        <v>0.06</v>
      </c>
      <c r="U328" s="54">
        <f>S328*T328</f>
        <v>945.12</v>
      </c>
      <c r="V328" s="54">
        <f>S328-U328</f>
        <v>14806.88</v>
      </c>
      <c r="W328" s="51">
        <v>547</v>
      </c>
      <c r="X328" s="55">
        <f>V328+W328</f>
        <v>15353.88</v>
      </c>
      <c r="Y328" s="12">
        <f>YEAR(Table1[[#This Row],[Ship Date]])</f>
        <v>2020</v>
      </c>
    </row>
    <row r="329" spans="1:25" x14ac:dyDescent="0.25">
      <c r="A329" s="48" t="s">
        <v>1161</v>
      </c>
      <c r="B329" s="49" t="s">
        <v>134</v>
      </c>
      <c r="C329" s="49" t="s">
        <v>1854</v>
      </c>
      <c r="D329" s="49" t="s">
        <v>1856</v>
      </c>
      <c r="E329" s="50">
        <v>43991</v>
      </c>
      <c r="F329" s="49" t="s">
        <v>1856</v>
      </c>
      <c r="G329" s="49" t="s">
        <v>34</v>
      </c>
      <c r="H329" s="49" t="s">
        <v>1895</v>
      </c>
      <c r="I329" s="49" t="s">
        <v>35</v>
      </c>
      <c r="J329" s="49" t="s">
        <v>511</v>
      </c>
      <c r="K329" s="49" t="s">
        <v>117</v>
      </c>
      <c r="L329" s="49" t="s">
        <v>45</v>
      </c>
      <c r="M329" s="49" t="s">
        <v>23</v>
      </c>
      <c r="N329" s="50">
        <v>43991</v>
      </c>
      <c r="O329" s="51">
        <v>1138</v>
      </c>
      <c r="P329" s="51">
        <v>1864.9999999999998</v>
      </c>
      <c r="Q329" s="51">
        <f>P329-O329</f>
        <v>726.99999999999977</v>
      </c>
      <c r="R329" s="52">
        <v>18</v>
      </c>
      <c r="S329" s="51">
        <f>R329*P329</f>
        <v>33569.999999999993</v>
      </c>
      <c r="T329" s="53">
        <v>0.1</v>
      </c>
      <c r="U329" s="54">
        <f>S329*T329</f>
        <v>3356.9999999999995</v>
      </c>
      <c r="V329" s="54">
        <f>S329-U329</f>
        <v>30212.999999999993</v>
      </c>
      <c r="W329" s="51">
        <v>377</v>
      </c>
      <c r="X329" s="55">
        <f>V329+W329</f>
        <v>30589.999999999993</v>
      </c>
      <c r="Y329" s="12">
        <f>YEAR(Table1[[#This Row],[Ship Date]])</f>
        <v>2020</v>
      </c>
    </row>
    <row r="330" spans="1:25" x14ac:dyDescent="0.25">
      <c r="A330" s="48" t="s">
        <v>1162</v>
      </c>
      <c r="B330" s="49" t="s">
        <v>501</v>
      </c>
      <c r="C330" s="49" t="s">
        <v>194</v>
      </c>
      <c r="D330" s="49" t="s">
        <v>1834</v>
      </c>
      <c r="E330" s="50">
        <v>43995</v>
      </c>
      <c r="F330" s="49" t="s">
        <v>1899</v>
      </c>
      <c r="G330" s="49" t="s">
        <v>39</v>
      </c>
      <c r="H330" s="49" t="s">
        <v>1890</v>
      </c>
      <c r="I330" s="49" t="s">
        <v>19</v>
      </c>
      <c r="J330" s="49" t="s">
        <v>72</v>
      </c>
      <c r="K330" s="49" t="s">
        <v>28</v>
      </c>
      <c r="L330" s="49" t="s">
        <v>22</v>
      </c>
      <c r="M330" s="49" t="s">
        <v>69</v>
      </c>
      <c r="N330" s="50">
        <v>44004</v>
      </c>
      <c r="O330" s="51">
        <v>1982.9999999999998</v>
      </c>
      <c r="P330" s="51">
        <v>3098</v>
      </c>
      <c r="Q330" s="51">
        <f>P330-O330</f>
        <v>1115.0000000000002</v>
      </c>
      <c r="R330" s="52">
        <v>46</v>
      </c>
      <c r="S330" s="51">
        <f>R330*P330</f>
        <v>142508</v>
      </c>
      <c r="T330" s="53">
        <v>0.04</v>
      </c>
      <c r="U330" s="54">
        <f>S330*T330</f>
        <v>5700.32</v>
      </c>
      <c r="V330" s="54">
        <f>S330-U330</f>
        <v>136807.67999999999</v>
      </c>
      <c r="W330" s="51">
        <v>1951.0000000000002</v>
      </c>
      <c r="X330" s="55">
        <f>V330+W330</f>
        <v>138758.68</v>
      </c>
      <c r="Y330" s="12">
        <f>YEAR(Table1[[#This Row],[Ship Date]])</f>
        <v>2020</v>
      </c>
    </row>
    <row r="331" spans="1:25" x14ac:dyDescent="0.25">
      <c r="A331" s="48" t="s">
        <v>1163</v>
      </c>
      <c r="B331" s="49" t="s">
        <v>494</v>
      </c>
      <c r="C331" s="49" t="s">
        <v>1904</v>
      </c>
      <c r="D331" s="49" t="s">
        <v>1834</v>
      </c>
      <c r="E331" s="50">
        <v>43998</v>
      </c>
      <c r="F331" s="49" t="s">
        <v>1899</v>
      </c>
      <c r="G331" s="49" t="s">
        <v>18</v>
      </c>
      <c r="H331" s="49" t="s">
        <v>1891</v>
      </c>
      <c r="I331" s="49" t="s">
        <v>19</v>
      </c>
      <c r="J331" s="49" t="s">
        <v>156</v>
      </c>
      <c r="K331" s="49" t="s">
        <v>28</v>
      </c>
      <c r="L331" s="49" t="s">
        <v>22</v>
      </c>
      <c r="M331" s="49" t="s">
        <v>23</v>
      </c>
      <c r="N331" s="50">
        <v>44003</v>
      </c>
      <c r="O331" s="51">
        <v>352</v>
      </c>
      <c r="P331" s="51">
        <v>568</v>
      </c>
      <c r="Q331" s="51">
        <f>P331-O331</f>
        <v>216</v>
      </c>
      <c r="R331" s="52">
        <v>32</v>
      </c>
      <c r="S331" s="51">
        <f>R331*P331</f>
        <v>18176</v>
      </c>
      <c r="T331" s="53">
        <v>0.1</v>
      </c>
      <c r="U331" s="54">
        <f>S331*T331</f>
        <v>1817.6000000000001</v>
      </c>
      <c r="V331" s="54">
        <f>S331-U331</f>
        <v>16358.4</v>
      </c>
      <c r="W331" s="51">
        <v>139</v>
      </c>
      <c r="X331" s="55">
        <f>V331+W331</f>
        <v>16497.400000000001</v>
      </c>
      <c r="Y331" s="12">
        <f>YEAR(Table1[[#This Row],[Ship Date]])</f>
        <v>2020</v>
      </c>
    </row>
    <row r="332" spans="1:25" x14ac:dyDescent="0.25">
      <c r="A332" s="48" t="s">
        <v>1164</v>
      </c>
      <c r="B332" s="49" t="s">
        <v>1915</v>
      </c>
      <c r="C332" s="49" t="s">
        <v>1839</v>
      </c>
      <c r="D332" s="49" t="s">
        <v>1834</v>
      </c>
      <c r="E332" s="50">
        <v>43999</v>
      </c>
      <c r="F332" s="49" t="s">
        <v>1899</v>
      </c>
      <c r="G332" s="49" t="s">
        <v>18</v>
      </c>
      <c r="H332" s="49" t="s">
        <v>1890</v>
      </c>
      <c r="I332" s="49" t="s">
        <v>26</v>
      </c>
      <c r="J332" s="49" t="s">
        <v>92</v>
      </c>
      <c r="K332" s="49" t="s">
        <v>28</v>
      </c>
      <c r="L332" s="49" t="s">
        <v>22</v>
      </c>
      <c r="M332" s="49" t="s">
        <v>23</v>
      </c>
      <c r="N332" s="50">
        <v>44000</v>
      </c>
      <c r="O332" s="51">
        <v>118</v>
      </c>
      <c r="P332" s="51">
        <v>188</v>
      </c>
      <c r="Q332" s="51">
        <f>P332-O332</f>
        <v>70</v>
      </c>
      <c r="R332" s="52">
        <v>19</v>
      </c>
      <c r="S332" s="51">
        <f>R332*P332</f>
        <v>3572</v>
      </c>
      <c r="T332" s="53">
        <v>7.0000000000000007E-2</v>
      </c>
      <c r="U332" s="54">
        <f>S332*T332</f>
        <v>250.04000000000002</v>
      </c>
      <c r="V332" s="54">
        <f>S332-U332</f>
        <v>3321.96</v>
      </c>
      <c r="W332" s="51">
        <v>149</v>
      </c>
      <c r="X332" s="55">
        <f>V332+W332</f>
        <v>3470.96</v>
      </c>
      <c r="Y332" s="12">
        <f>YEAR(Table1[[#This Row],[Ship Date]])</f>
        <v>2020</v>
      </c>
    </row>
    <row r="333" spans="1:25" x14ac:dyDescent="0.25">
      <c r="A333" s="48" t="s">
        <v>1165</v>
      </c>
      <c r="B333" s="49" t="s">
        <v>325</v>
      </c>
      <c r="C333" s="49" t="s">
        <v>1873</v>
      </c>
      <c r="D333" s="49" t="s">
        <v>1856</v>
      </c>
      <c r="E333" s="50">
        <v>44000</v>
      </c>
      <c r="F333" s="49" t="s">
        <v>1856</v>
      </c>
      <c r="G333" s="49" t="s">
        <v>39</v>
      </c>
      <c r="H333" s="49" t="s">
        <v>1889</v>
      </c>
      <c r="I333" s="49" t="s">
        <v>35</v>
      </c>
      <c r="J333" s="49" t="s">
        <v>414</v>
      </c>
      <c r="K333" s="49" t="s">
        <v>28</v>
      </c>
      <c r="L333" s="49" t="s">
        <v>29</v>
      </c>
      <c r="M333" s="49" t="s">
        <v>23</v>
      </c>
      <c r="N333" s="50">
        <v>44000</v>
      </c>
      <c r="O333" s="51">
        <v>241</v>
      </c>
      <c r="P333" s="51">
        <v>371</v>
      </c>
      <c r="Q333" s="51">
        <f>P333-O333</f>
        <v>130</v>
      </c>
      <c r="R333" s="52">
        <v>39</v>
      </c>
      <c r="S333" s="51">
        <f>R333*P333</f>
        <v>14469</v>
      </c>
      <c r="T333" s="53">
        <v>0.06</v>
      </c>
      <c r="U333" s="54">
        <f>S333*T333</f>
        <v>868.14</v>
      </c>
      <c r="V333" s="54">
        <f>S333-U333</f>
        <v>13600.86</v>
      </c>
      <c r="W333" s="51">
        <v>193</v>
      </c>
      <c r="X333" s="55">
        <f>V333+W333</f>
        <v>13793.86</v>
      </c>
      <c r="Y333" s="12">
        <f>YEAR(Table1[[#This Row],[Ship Date]])</f>
        <v>2020</v>
      </c>
    </row>
    <row r="334" spans="1:25" x14ac:dyDescent="0.25">
      <c r="A334" s="48" t="s">
        <v>1166</v>
      </c>
      <c r="B334" s="49" t="s">
        <v>664</v>
      </c>
      <c r="C334" s="49" t="s">
        <v>1837</v>
      </c>
      <c r="D334" s="49" t="s">
        <v>1834</v>
      </c>
      <c r="E334" s="50">
        <v>44000</v>
      </c>
      <c r="F334" s="49" t="s">
        <v>1899</v>
      </c>
      <c r="G334" s="49" t="s">
        <v>34</v>
      </c>
      <c r="H334" s="49" t="s">
        <v>1887</v>
      </c>
      <c r="I334" s="49" t="s">
        <v>51</v>
      </c>
      <c r="J334" s="49" t="s">
        <v>498</v>
      </c>
      <c r="K334" s="49" t="s">
        <v>28</v>
      </c>
      <c r="L334" s="49" t="s">
        <v>29</v>
      </c>
      <c r="M334" s="49" t="s">
        <v>23</v>
      </c>
      <c r="N334" s="50">
        <v>44000</v>
      </c>
      <c r="O334" s="51">
        <v>188</v>
      </c>
      <c r="P334" s="51">
        <v>314</v>
      </c>
      <c r="Q334" s="51">
        <f>P334-O334</f>
        <v>126</v>
      </c>
      <c r="R334" s="52">
        <v>32</v>
      </c>
      <c r="S334" s="51">
        <f>R334*P334</f>
        <v>10048</v>
      </c>
      <c r="T334" s="53">
        <v>0.03</v>
      </c>
      <c r="U334" s="54">
        <f>S334*T334</f>
        <v>301.44</v>
      </c>
      <c r="V334" s="54">
        <f>S334-U334</f>
        <v>9746.56</v>
      </c>
      <c r="W334" s="51">
        <v>113.99999999999999</v>
      </c>
      <c r="X334" s="55">
        <f>V334+W334</f>
        <v>9860.56</v>
      </c>
      <c r="Y334" s="12">
        <f>YEAR(Table1[[#This Row],[Ship Date]])</f>
        <v>2020</v>
      </c>
    </row>
    <row r="335" spans="1:25" x14ac:dyDescent="0.25">
      <c r="A335" s="48" t="s">
        <v>1167</v>
      </c>
      <c r="B335" s="49" t="s">
        <v>661</v>
      </c>
      <c r="C335" s="49" t="s">
        <v>1855</v>
      </c>
      <c r="D335" s="49" t="s">
        <v>1882</v>
      </c>
      <c r="E335" s="50">
        <v>44001</v>
      </c>
      <c r="F335" s="49" t="s">
        <v>1882</v>
      </c>
      <c r="G335" s="49" t="s">
        <v>25</v>
      </c>
      <c r="H335" s="49" t="s">
        <v>1886</v>
      </c>
      <c r="I335" s="49" t="s">
        <v>26</v>
      </c>
      <c r="J335" s="49" t="s">
        <v>307</v>
      </c>
      <c r="K335" s="49" t="s">
        <v>28</v>
      </c>
      <c r="L335" s="49" t="s">
        <v>29</v>
      </c>
      <c r="M335" s="49" t="s">
        <v>23</v>
      </c>
      <c r="N335" s="50">
        <v>44003</v>
      </c>
      <c r="O335" s="51">
        <v>2156</v>
      </c>
      <c r="P335" s="51">
        <v>3654.9999999999995</v>
      </c>
      <c r="Q335" s="51">
        <f>P335-O335</f>
        <v>1498.9999999999995</v>
      </c>
      <c r="R335" s="52">
        <v>48</v>
      </c>
      <c r="S335" s="51">
        <f>R335*P335</f>
        <v>175439.99999999997</v>
      </c>
      <c r="T335" s="53">
        <v>7.0000000000000007E-2</v>
      </c>
      <c r="U335" s="54">
        <f>S335*T335</f>
        <v>12280.8</v>
      </c>
      <c r="V335" s="54">
        <f>S335-U335</f>
        <v>163159.19999999998</v>
      </c>
      <c r="W335" s="51">
        <v>1389</v>
      </c>
      <c r="X335" s="55">
        <f>V335+W335</f>
        <v>164548.19999999998</v>
      </c>
      <c r="Y335" s="12">
        <f>YEAR(Table1[[#This Row],[Ship Date]])</f>
        <v>2020</v>
      </c>
    </row>
    <row r="336" spans="1:25" x14ac:dyDescent="0.25">
      <c r="A336" s="48" t="s">
        <v>1168</v>
      </c>
      <c r="B336" s="49" t="s">
        <v>662</v>
      </c>
      <c r="C336" s="49" t="s">
        <v>147</v>
      </c>
      <c r="D336" s="49" t="s">
        <v>1834</v>
      </c>
      <c r="E336" s="50">
        <v>44001</v>
      </c>
      <c r="F336" s="49" t="s">
        <v>1899</v>
      </c>
      <c r="G336" s="49" t="s">
        <v>25</v>
      </c>
      <c r="H336" s="49" t="s">
        <v>1895</v>
      </c>
      <c r="I336" s="49" t="s">
        <v>40</v>
      </c>
      <c r="J336" s="49" t="s">
        <v>171</v>
      </c>
      <c r="K336" s="49" t="s">
        <v>21</v>
      </c>
      <c r="L336" s="49" t="s">
        <v>45</v>
      </c>
      <c r="M336" s="49" t="s">
        <v>23</v>
      </c>
      <c r="N336" s="50">
        <v>44003</v>
      </c>
      <c r="O336" s="51">
        <v>2018</v>
      </c>
      <c r="P336" s="51">
        <v>3540.9999999999995</v>
      </c>
      <c r="Q336" s="51">
        <f>P336-O336</f>
        <v>1522.9999999999995</v>
      </c>
      <c r="R336" s="52">
        <v>21</v>
      </c>
      <c r="S336" s="51">
        <f>R336*P336</f>
        <v>74360.999999999985</v>
      </c>
      <c r="T336" s="53">
        <v>0.01</v>
      </c>
      <c r="U336" s="54">
        <f>S336*T336</f>
        <v>743.6099999999999</v>
      </c>
      <c r="V336" s="54">
        <f>S336-U336</f>
        <v>73617.389999999985</v>
      </c>
      <c r="W336" s="51">
        <v>199</v>
      </c>
      <c r="X336" s="55">
        <f>V336+W336</f>
        <v>73816.389999999985</v>
      </c>
      <c r="Y336" s="12">
        <f>YEAR(Table1[[#This Row],[Ship Date]])</f>
        <v>2020</v>
      </c>
    </row>
    <row r="337" spans="1:25" x14ac:dyDescent="0.25">
      <c r="A337" s="48" t="s">
        <v>1169</v>
      </c>
      <c r="B337" s="49" t="s">
        <v>663</v>
      </c>
      <c r="C337" s="49" t="s">
        <v>1839</v>
      </c>
      <c r="D337" s="49" t="s">
        <v>1834</v>
      </c>
      <c r="E337" s="50">
        <v>44001</v>
      </c>
      <c r="F337" s="49" t="s">
        <v>1899</v>
      </c>
      <c r="G337" s="49" t="s">
        <v>18</v>
      </c>
      <c r="H337" s="49" t="s">
        <v>1890</v>
      </c>
      <c r="I337" s="49" t="s">
        <v>35</v>
      </c>
      <c r="J337" s="49" t="s">
        <v>316</v>
      </c>
      <c r="K337" s="49" t="s">
        <v>28</v>
      </c>
      <c r="L337" s="49" t="s">
        <v>22</v>
      </c>
      <c r="M337" s="49" t="s">
        <v>23</v>
      </c>
      <c r="N337" s="50">
        <v>44003</v>
      </c>
      <c r="O337" s="51">
        <v>9939</v>
      </c>
      <c r="P337" s="51">
        <v>16293</v>
      </c>
      <c r="Q337" s="51">
        <f>P337-O337</f>
        <v>6354</v>
      </c>
      <c r="R337" s="52">
        <v>16</v>
      </c>
      <c r="S337" s="51">
        <f>R337*P337</f>
        <v>260688</v>
      </c>
      <c r="T337" s="53">
        <v>0.1</v>
      </c>
      <c r="U337" s="54">
        <f>S337*T337</f>
        <v>26068.800000000003</v>
      </c>
      <c r="V337" s="54">
        <f>S337-U337</f>
        <v>234619.2</v>
      </c>
      <c r="W337" s="51">
        <v>1998.9999999999998</v>
      </c>
      <c r="X337" s="55">
        <f>V337+W337</f>
        <v>236618.2</v>
      </c>
      <c r="Y337" s="12">
        <f>YEAR(Table1[[#This Row],[Ship Date]])</f>
        <v>2020</v>
      </c>
    </row>
    <row r="338" spans="1:25" x14ac:dyDescent="0.25">
      <c r="A338" s="48" t="s">
        <v>1170</v>
      </c>
      <c r="B338" s="49" t="s">
        <v>64</v>
      </c>
      <c r="C338" s="49" t="s">
        <v>65</v>
      </c>
      <c r="D338" s="49" t="s">
        <v>1834</v>
      </c>
      <c r="E338" s="50">
        <v>44004</v>
      </c>
      <c r="F338" s="49" t="s">
        <v>1899</v>
      </c>
      <c r="G338" s="49" t="s">
        <v>39</v>
      </c>
      <c r="H338" s="49" t="s">
        <v>1894</v>
      </c>
      <c r="I338" s="49" t="s">
        <v>40</v>
      </c>
      <c r="J338" s="49" t="s">
        <v>214</v>
      </c>
      <c r="K338" s="49" t="s">
        <v>117</v>
      </c>
      <c r="L338" s="49" t="s">
        <v>215</v>
      </c>
      <c r="M338" s="49" t="s">
        <v>69</v>
      </c>
      <c r="N338" s="50">
        <v>44006</v>
      </c>
      <c r="O338" s="51">
        <v>5616</v>
      </c>
      <c r="P338" s="51">
        <v>13697.999999999998</v>
      </c>
      <c r="Q338" s="51">
        <f>P338-O338</f>
        <v>8081.9999999999982</v>
      </c>
      <c r="R338" s="52">
        <v>17</v>
      </c>
      <c r="S338" s="51">
        <f>R338*P338</f>
        <v>232865.99999999997</v>
      </c>
      <c r="T338" s="53">
        <v>0</v>
      </c>
      <c r="U338" s="54">
        <f>S338*T338</f>
        <v>0</v>
      </c>
      <c r="V338" s="54">
        <f>S338-U338</f>
        <v>232865.99999999997</v>
      </c>
      <c r="W338" s="51">
        <v>2449</v>
      </c>
      <c r="X338" s="55">
        <f>V338+W338</f>
        <v>235314.99999999997</v>
      </c>
      <c r="Y338" s="12">
        <f>YEAR(Table1[[#This Row],[Ship Date]])</f>
        <v>2020</v>
      </c>
    </row>
    <row r="339" spans="1:25" x14ac:dyDescent="0.25">
      <c r="A339" s="48" t="s">
        <v>1171</v>
      </c>
      <c r="B339" s="49" t="s">
        <v>372</v>
      </c>
      <c r="C339" s="49" t="s">
        <v>1884</v>
      </c>
      <c r="D339" s="49" t="s">
        <v>1882</v>
      </c>
      <c r="E339" s="50">
        <v>44004</v>
      </c>
      <c r="F339" s="49" t="s">
        <v>1882</v>
      </c>
      <c r="G339" s="49" t="s">
        <v>25</v>
      </c>
      <c r="H339" s="49" t="s">
        <v>1886</v>
      </c>
      <c r="I339" s="49" t="s">
        <v>26</v>
      </c>
      <c r="J339" s="49" t="s">
        <v>249</v>
      </c>
      <c r="K339" s="49" t="s">
        <v>28</v>
      </c>
      <c r="L339" s="49" t="s">
        <v>22</v>
      </c>
      <c r="M339" s="49" t="s">
        <v>69</v>
      </c>
      <c r="N339" s="50">
        <v>44006</v>
      </c>
      <c r="O339" s="51">
        <v>314</v>
      </c>
      <c r="P339" s="51">
        <v>491</v>
      </c>
      <c r="Q339" s="51">
        <f>P339-O339</f>
        <v>177</v>
      </c>
      <c r="R339" s="52">
        <v>24</v>
      </c>
      <c r="S339" s="51">
        <f>R339*P339</f>
        <v>11784</v>
      </c>
      <c r="T339" s="53">
        <v>0.01</v>
      </c>
      <c r="U339" s="54">
        <f>S339*T339</f>
        <v>117.84</v>
      </c>
      <c r="V339" s="54">
        <f>S339-U339</f>
        <v>11666.16</v>
      </c>
      <c r="W339" s="51">
        <v>50</v>
      </c>
      <c r="X339" s="55">
        <f>V339+W339</f>
        <v>11716.16</v>
      </c>
      <c r="Y339" s="12">
        <f>YEAR(Table1[[#This Row],[Ship Date]])</f>
        <v>2020</v>
      </c>
    </row>
    <row r="340" spans="1:25" x14ac:dyDescent="0.25">
      <c r="A340" s="48" t="s">
        <v>1172</v>
      </c>
      <c r="B340" s="49" t="s">
        <v>541</v>
      </c>
      <c r="C340" s="49" t="s">
        <v>542</v>
      </c>
      <c r="D340" s="49" t="s">
        <v>1834</v>
      </c>
      <c r="E340" s="50">
        <v>44005</v>
      </c>
      <c r="F340" s="49" t="s">
        <v>1899</v>
      </c>
      <c r="G340" s="49" t="s">
        <v>18</v>
      </c>
      <c r="H340" s="49" t="s">
        <v>1889</v>
      </c>
      <c r="I340" s="49" t="s">
        <v>26</v>
      </c>
      <c r="J340" s="49" t="s">
        <v>82</v>
      </c>
      <c r="K340" s="49" t="s">
        <v>28</v>
      </c>
      <c r="L340" s="49" t="s">
        <v>22</v>
      </c>
      <c r="M340" s="49" t="s">
        <v>23</v>
      </c>
      <c r="N340" s="50">
        <v>44005</v>
      </c>
      <c r="O340" s="51">
        <v>184</v>
      </c>
      <c r="P340" s="51">
        <v>288</v>
      </c>
      <c r="Q340" s="51">
        <f>P340-O340</f>
        <v>104</v>
      </c>
      <c r="R340" s="52">
        <v>8</v>
      </c>
      <c r="S340" s="51">
        <f>R340*P340</f>
        <v>2304</v>
      </c>
      <c r="T340" s="53">
        <v>7.0000000000000007E-2</v>
      </c>
      <c r="U340" s="54">
        <f>S340*T340</f>
        <v>161.28000000000003</v>
      </c>
      <c r="V340" s="54">
        <f>S340-U340</f>
        <v>2142.7199999999998</v>
      </c>
      <c r="W340" s="51">
        <v>99</v>
      </c>
      <c r="X340" s="55">
        <f>V340+W340</f>
        <v>2241.7199999999998</v>
      </c>
      <c r="Y340" s="12">
        <f>YEAR(Table1[[#This Row],[Ship Date]])</f>
        <v>2020</v>
      </c>
    </row>
    <row r="341" spans="1:25" x14ac:dyDescent="0.25">
      <c r="A341" s="48" t="s">
        <v>1173</v>
      </c>
      <c r="B341" s="49" t="s">
        <v>660</v>
      </c>
      <c r="C341" s="49" t="s">
        <v>59</v>
      </c>
      <c r="D341" s="49" t="s">
        <v>1834</v>
      </c>
      <c r="E341" s="50">
        <v>44007</v>
      </c>
      <c r="F341" s="49" t="s">
        <v>1899</v>
      </c>
      <c r="G341" s="49" t="s">
        <v>34</v>
      </c>
      <c r="H341" s="49" t="s">
        <v>1895</v>
      </c>
      <c r="I341" s="49" t="s">
        <v>40</v>
      </c>
      <c r="J341" s="49" t="s">
        <v>190</v>
      </c>
      <c r="K341" s="49" t="s">
        <v>28</v>
      </c>
      <c r="L341" s="49" t="s">
        <v>45</v>
      </c>
      <c r="M341" s="49" t="s">
        <v>23</v>
      </c>
      <c r="N341" s="50">
        <v>44007</v>
      </c>
      <c r="O341" s="51">
        <v>1680</v>
      </c>
      <c r="P341" s="51">
        <v>4097</v>
      </c>
      <c r="Q341" s="51">
        <f>P341-O341</f>
        <v>2417</v>
      </c>
      <c r="R341" s="52">
        <v>47</v>
      </c>
      <c r="S341" s="51">
        <f>R341*P341</f>
        <v>192559</v>
      </c>
      <c r="T341" s="53">
        <v>0.06</v>
      </c>
      <c r="U341" s="54">
        <f>S341*T341</f>
        <v>11553.539999999999</v>
      </c>
      <c r="V341" s="54">
        <f>S341-U341</f>
        <v>181005.46</v>
      </c>
      <c r="W341" s="51">
        <v>899</v>
      </c>
      <c r="X341" s="55">
        <f>V341+W341</f>
        <v>181904.46</v>
      </c>
      <c r="Y341" s="12">
        <f>YEAR(Table1[[#This Row],[Ship Date]])</f>
        <v>2020</v>
      </c>
    </row>
    <row r="342" spans="1:25" x14ac:dyDescent="0.25">
      <c r="A342" s="48" t="s">
        <v>1174</v>
      </c>
      <c r="B342" s="49" t="s">
        <v>403</v>
      </c>
      <c r="C342" s="49" t="s">
        <v>1902</v>
      </c>
      <c r="D342" s="49" t="s">
        <v>1882</v>
      </c>
      <c r="E342" s="50">
        <v>44009</v>
      </c>
      <c r="F342" s="49" t="s">
        <v>1882</v>
      </c>
      <c r="G342" s="49" t="s">
        <v>34</v>
      </c>
      <c r="H342" s="49" t="s">
        <v>1886</v>
      </c>
      <c r="I342" s="49" t="s">
        <v>35</v>
      </c>
      <c r="J342" s="49" t="s">
        <v>44</v>
      </c>
      <c r="K342" s="49" t="s">
        <v>28</v>
      </c>
      <c r="L342" s="49" t="s">
        <v>45</v>
      </c>
      <c r="M342" s="49" t="s">
        <v>23</v>
      </c>
      <c r="N342" s="50">
        <v>44010</v>
      </c>
      <c r="O342" s="51">
        <v>146</v>
      </c>
      <c r="P342" s="51">
        <v>357</v>
      </c>
      <c r="Q342" s="51">
        <f>P342-O342</f>
        <v>211</v>
      </c>
      <c r="R342" s="52">
        <v>46</v>
      </c>
      <c r="S342" s="51">
        <f>R342*P342</f>
        <v>16422</v>
      </c>
      <c r="T342" s="53">
        <v>0.01</v>
      </c>
      <c r="U342" s="54">
        <f>S342*T342</f>
        <v>164.22</v>
      </c>
      <c r="V342" s="54">
        <f>S342-U342</f>
        <v>16257.78</v>
      </c>
      <c r="W342" s="51">
        <v>417</v>
      </c>
      <c r="X342" s="55">
        <f>V342+W342</f>
        <v>16674.78</v>
      </c>
      <c r="Y342" s="12">
        <f>YEAR(Table1[[#This Row],[Ship Date]])</f>
        <v>2020</v>
      </c>
    </row>
    <row r="343" spans="1:25" x14ac:dyDescent="0.25">
      <c r="A343" s="48" t="s">
        <v>797</v>
      </c>
      <c r="B343" s="49" t="s">
        <v>658</v>
      </c>
      <c r="C343" s="49" t="s">
        <v>1847</v>
      </c>
      <c r="D343" s="49" t="s">
        <v>1834</v>
      </c>
      <c r="E343" s="50">
        <v>44011</v>
      </c>
      <c r="F343" s="49" t="s">
        <v>1899</v>
      </c>
      <c r="G343" s="49" t="s">
        <v>18</v>
      </c>
      <c r="H343" s="49" t="s">
        <v>1890</v>
      </c>
      <c r="I343" s="49" t="s">
        <v>40</v>
      </c>
      <c r="J343" s="49" t="s">
        <v>277</v>
      </c>
      <c r="K343" s="49" t="s">
        <v>28</v>
      </c>
      <c r="L343" s="49" t="s">
        <v>22</v>
      </c>
      <c r="M343" s="49" t="s">
        <v>23</v>
      </c>
      <c r="N343" s="50">
        <v>44012</v>
      </c>
      <c r="O343" s="51">
        <v>453</v>
      </c>
      <c r="P343" s="51">
        <v>730</v>
      </c>
      <c r="Q343" s="51">
        <f>P343-O343</f>
        <v>277</v>
      </c>
      <c r="R343" s="52">
        <v>50</v>
      </c>
      <c r="S343" s="51">
        <f>R343*P343</f>
        <v>36500</v>
      </c>
      <c r="T343" s="53">
        <v>0.02</v>
      </c>
      <c r="U343" s="54">
        <f>S343*T343</f>
        <v>730</v>
      </c>
      <c r="V343" s="54">
        <f>S343-U343</f>
        <v>35770</v>
      </c>
      <c r="W343" s="51">
        <v>772</v>
      </c>
      <c r="X343" s="55">
        <f>V343+W343</f>
        <v>36542</v>
      </c>
      <c r="Y343" s="12">
        <f>YEAR(Table1[[#This Row],[Ship Date]])</f>
        <v>2020</v>
      </c>
    </row>
    <row r="344" spans="1:25" x14ac:dyDescent="0.25">
      <c r="A344" s="48" t="s">
        <v>798</v>
      </c>
      <c r="B344" s="49" t="s">
        <v>658</v>
      </c>
      <c r="C344" s="49" t="s">
        <v>1847</v>
      </c>
      <c r="D344" s="49" t="s">
        <v>1834</v>
      </c>
      <c r="E344" s="50">
        <v>44011</v>
      </c>
      <c r="F344" s="49" t="s">
        <v>1899</v>
      </c>
      <c r="G344" s="49" t="s">
        <v>18</v>
      </c>
      <c r="H344" s="49" t="s">
        <v>1890</v>
      </c>
      <c r="I344" s="49" t="s">
        <v>40</v>
      </c>
      <c r="J344" s="49" t="s">
        <v>464</v>
      </c>
      <c r="K344" s="49" t="s">
        <v>28</v>
      </c>
      <c r="L344" s="49" t="s">
        <v>29</v>
      </c>
      <c r="M344" s="49" t="s">
        <v>23</v>
      </c>
      <c r="N344" s="50">
        <v>44012</v>
      </c>
      <c r="O344" s="51">
        <v>153</v>
      </c>
      <c r="P344" s="51">
        <v>247.00000000000003</v>
      </c>
      <c r="Q344" s="51">
        <f>P344-O344</f>
        <v>94.000000000000028</v>
      </c>
      <c r="R344" s="52">
        <v>43</v>
      </c>
      <c r="S344" s="51">
        <f>R344*P344</f>
        <v>10621.000000000002</v>
      </c>
      <c r="T344" s="53">
        <v>0.02</v>
      </c>
      <c r="U344" s="54">
        <f>S344*T344</f>
        <v>212.42000000000004</v>
      </c>
      <c r="V344" s="54">
        <f>S344-U344</f>
        <v>10408.580000000002</v>
      </c>
      <c r="W344" s="51">
        <v>102</v>
      </c>
      <c r="X344" s="55">
        <f>V344+W344</f>
        <v>10510.580000000002</v>
      </c>
      <c r="Y344" s="12">
        <f>YEAR(Table1[[#This Row],[Ship Date]])</f>
        <v>2020</v>
      </c>
    </row>
    <row r="345" spans="1:25" x14ac:dyDescent="0.25">
      <c r="A345" s="48" t="s">
        <v>1175</v>
      </c>
      <c r="B345" s="49" t="s">
        <v>659</v>
      </c>
      <c r="C345" s="49" t="s">
        <v>1836</v>
      </c>
      <c r="D345" s="49" t="s">
        <v>1834</v>
      </c>
      <c r="E345" s="50">
        <v>44011</v>
      </c>
      <c r="F345" s="49" t="s">
        <v>1899</v>
      </c>
      <c r="G345" s="49" t="s">
        <v>39</v>
      </c>
      <c r="H345" s="49" t="s">
        <v>1889</v>
      </c>
      <c r="I345" s="49" t="s">
        <v>26</v>
      </c>
      <c r="J345" s="49" t="s">
        <v>37</v>
      </c>
      <c r="K345" s="49" t="s">
        <v>28</v>
      </c>
      <c r="L345" s="49" t="s">
        <v>22</v>
      </c>
      <c r="M345" s="49" t="s">
        <v>23</v>
      </c>
      <c r="N345" s="50">
        <v>44011</v>
      </c>
      <c r="O345" s="51">
        <v>159</v>
      </c>
      <c r="P345" s="51">
        <v>261</v>
      </c>
      <c r="Q345" s="51">
        <f>P345-O345</f>
        <v>102</v>
      </c>
      <c r="R345" s="52">
        <v>44</v>
      </c>
      <c r="S345" s="51">
        <f>R345*P345</f>
        <v>11484</v>
      </c>
      <c r="T345" s="53">
        <v>0.09</v>
      </c>
      <c r="U345" s="54">
        <f>S345*T345</f>
        <v>1033.56</v>
      </c>
      <c r="V345" s="54">
        <f>S345-U345</f>
        <v>10450.44</v>
      </c>
      <c r="W345" s="51">
        <v>50</v>
      </c>
      <c r="X345" s="55">
        <f>V345+W345</f>
        <v>10500.44</v>
      </c>
      <c r="Y345" s="12">
        <f>YEAR(Table1[[#This Row],[Ship Date]])</f>
        <v>2020</v>
      </c>
    </row>
    <row r="346" spans="1:25" x14ac:dyDescent="0.25">
      <c r="A346" s="48" t="s">
        <v>1176</v>
      </c>
      <c r="B346" s="49" t="s">
        <v>457</v>
      </c>
      <c r="C346" s="49" t="s">
        <v>431</v>
      </c>
      <c r="D346" s="49" t="s">
        <v>1882</v>
      </c>
      <c r="E346" s="50">
        <v>44011</v>
      </c>
      <c r="F346" s="49" t="s">
        <v>1882</v>
      </c>
      <c r="G346" s="49" t="s">
        <v>39</v>
      </c>
      <c r="H346" s="49" t="s">
        <v>1885</v>
      </c>
      <c r="I346" s="49" t="s">
        <v>40</v>
      </c>
      <c r="J346" s="49" t="s">
        <v>240</v>
      </c>
      <c r="K346" s="49" t="s">
        <v>21</v>
      </c>
      <c r="L346" s="49" t="s">
        <v>22</v>
      </c>
      <c r="M346" s="49" t="s">
        <v>23</v>
      </c>
      <c r="N346" s="50">
        <v>44012</v>
      </c>
      <c r="O346" s="51">
        <v>1470</v>
      </c>
      <c r="P346" s="51">
        <v>2999</v>
      </c>
      <c r="Q346" s="51">
        <f>P346-O346</f>
        <v>1529</v>
      </c>
      <c r="R346" s="52">
        <v>20</v>
      </c>
      <c r="S346" s="51">
        <f>R346*P346</f>
        <v>59980</v>
      </c>
      <c r="T346" s="53">
        <v>0</v>
      </c>
      <c r="U346" s="54">
        <f>S346*T346</f>
        <v>0</v>
      </c>
      <c r="V346" s="54">
        <f>S346-U346</f>
        <v>59980</v>
      </c>
      <c r="W346" s="51">
        <v>550</v>
      </c>
      <c r="X346" s="55">
        <f>V346+W346</f>
        <v>60530</v>
      </c>
      <c r="Y346" s="12">
        <f>YEAR(Table1[[#This Row],[Ship Date]])</f>
        <v>2020</v>
      </c>
    </row>
    <row r="347" spans="1:25" x14ac:dyDescent="0.25">
      <c r="A347" s="48" t="s">
        <v>1177</v>
      </c>
      <c r="B347" s="49" t="s">
        <v>115</v>
      </c>
      <c r="C347" s="49" t="s">
        <v>1936</v>
      </c>
      <c r="D347" s="49" t="s">
        <v>1834</v>
      </c>
      <c r="E347" s="50">
        <v>44012</v>
      </c>
      <c r="F347" s="49" t="s">
        <v>1899</v>
      </c>
      <c r="G347" s="49" t="s">
        <v>39</v>
      </c>
      <c r="H347" s="49" t="s">
        <v>1894</v>
      </c>
      <c r="I347" s="49" t="s">
        <v>26</v>
      </c>
      <c r="J347" s="49" t="s">
        <v>120</v>
      </c>
      <c r="K347" s="49" t="s">
        <v>28</v>
      </c>
      <c r="L347" s="49" t="s">
        <v>22</v>
      </c>
      <c r="M347" s="49" t="s">
        <v>23</v>
      </c>
      <c r="N347" s="50">
        <v>44015</v>
      </c>
      <c r="O347" s="51">
        <v>892</v>
      </c>
      <c r="P347" s="51">
        <v>2974</v>
      </c>
      <c r="Q347" s="51">
        <f>P347-O347</f>
        <v>2082</v>
      </c>
      <c r="R347" s="52">
        <v>4</v>
      </c>
      <c r="S347" s="51">
        <f>R347*P347</f>
        <v>11896</v>
      </c>
      <c r="T347" s="53">
        <v>0.05</v>
      </c>
      <c r="U347" s="54">
        <f>S347*T347</f>
        <v>594.80000000000007</v>
      </c>
      <c r="V347" s="54">
        <f>S347-U347</f>
        <v>11301.2</v>
      </c>
      <c r="W347" s="51">
        <v>664</v>
      </c>
      <c r="X347" s="55">
        <f>V347+W347</f>
        <v>11965.2</v>
      </c>
      <c r="Y347" s="12">
        <f>YEAR(Table1[[#This Row],[Ship Date]])</f>
        <v>2020</v>
      </c>
    </row>
    <row r="348" spans="1:25" x14ac:dyDescent="0.25">
      <c r="A348" s="48" t="s">
        <v>1178</v>
      </c>
      <c r="B348" s="49" t="s">
        <v>534</v>
      </c>
      <c r="C348" s="49" t="s">
        <v>54</v>
      </c>
      <c r="D348" s="49" t="s">
        <v>1882</v>
      </c>
      <c r="E348" s="50">
        <v>44016</v>
      </c>
      <c r="F348" s="49" t="s">
        <v>1882</v>
      </c>
      <c r="G348" s="49" t="s">
        <v>25</v>
      </c>
      <c r="H348" s="49" t="s">
        <v>1886</v>
      </c>
      <c r="I348" s="49" t="s">
        <v>35</v>
      </c>
      <c r="J348" s="49" t="s">
        <v>264</v>
      </c>
      <c r="K348" s="49" t="s">
        <v>28</v>
      </c>
      <c r="L348" s="49" t="s">
        <v>29</v>
      </c>
      <c r="M348" s="49" t="s">
        <v>23</v>
      </c>
      <c r="N348" s="50">
        <v>44018</v>
      </c>
      <c r="O348" s="51">
        <v>332</v>
      </c>
      <c r="P348" s="51">
        <v>518</v>
      </c>
      <c r="Q348" s="51">
        <f>P348-O348</f>
        <v>186</v>
      </c>
      <c r="R348" s="52">
        <v>43</v>
      </c>
      <c r="S348" s="51">
        <f>R348*P348</f>
        <v>22274</v>
      </c>
      <c r="T348" s="53">
        <v>0.03</v>
      </c>
      <c r="U348" s="54">
        <f>S348*T348</f>
        <v>668.22</v>
      </c>
      <c r="V348" s="54">
        <f>S348-U348</f>
        <v>21605.78</v>
      </c>
      <c r="W348" s="51">
        <v>204</v>
      </c>
      <c r="X348" s="55">
        <f>V348+W348</f>
        <v>21809.78</v>
      </c>
      <c r="Y348" s="12">
        <f>YEAR(Table1[[#This Row],[Ship Date]])</f>
        <v>2020</v>
      </c>
    </row>
    <row r="349" spans="1:25" x14ac:dyDescent="0.25">
      <c r="A349" s="48" t="s">
        <v>1179</v>
      </c>
      <c r="B349" s="49" t="s">
        <v>657</v>
      </c>
      <c r="C349" s="49" t="s">
        <v>80</v>
      </c>
      <c r="D349" s="49" t="s">
        <v>1834</v>
      </c>
      <c r="E349" s="50">
        <v>44017</v>
      </c>
      <c r="F349" s="49" t="s">
        <v>1899</v>
      </c>
      <c r="G349" s="49" t="s">
        <v>25</v>
      </c>
      <c r="H349" s="49" t="s">
        <v>1888</v>
      </c>
      <c r="I349" s="49" t="s">
        <v>51</v>
      </c>
      <c r="J349" s="49" t="s">
        <v>382</v>
      </c>
      <c r="K349" s="49" t="s">
        <v>28</v>
      </c>
      <c r="L349" s="49" t="s">
        <v>22</v>
      </c>
      <c r="M349" s="49" t="s">
        <v>23</v>
      </c>
      <c r="N349" s="50">
        <v>44020</v>
      </c>
      <c r="O349" s="51">
        <v>184</v>
      </c>
      <c r="P349" s="51">
        <v>288</v>
      </c>
      <c r="Q349" s="51">
        <f>P349-O349</f>
        <v>104</v>
      </c>
      <c r="R349" s="52">
        <v>47</v>
      </c>
      <c r="S349" s="51">
        <f>R349*P349</f>
        <v>13536</v>
      </c>
      <c r="T349" s="53">
        <v>0.03</v>
      </c>
      <c r="U349" s="54">
        <f>S349*T349</f>
        <v>406.08</v>
      </c>
      <c r="V349" s="54">
        <f>S349-U349</f>
        <v>13129.92</v>
      </c>
      <c r="W349" s="51">
        <v>533</v>
      </c>
      <c r="X349" s="55">
        <f>V349+W349</f>
        <v>13662.92</v>
      </c>
      <c r="Y349" s="12">
        <f>YEAR(Table1[[#This Row],[Ship Date]])</f>
        <v>2020</v>
      </c>
    </row>
    <row r="350" spans="1:25" x14ac:dyDescent="0.25">
      <c r="A350" s="48" t="s">
        <v>1180</v>
      </c>
      <c r="B350" s="49" t="s">
        <v>638</v>
      </c>
      <c r="C350" s="49" t="s">
        <v>209</v>
      </c>
      <c r="D350" s="49" t="s">
        <v>1882</v>
      </c>
      <c r="E350" s="50">
        <v>44023</v>
      </c>
      <c r="F350" s="49" t="s">
        <v>1882</v>
      </c>
      <c r="G350" s="49" t="s">
        <v>25</v>
      </c>
      <c r="H350" s="49" t="s">
        <v>1885</v>
      </c>
      <c r="I350" s="49" t="s">
        <v>35</v>
      </c>
      <c r="J350" s="49" t="s">
        <v>99</v>
      </c>
      <c r="K350" s="49" t="s">
        <v>21</v>
      </c>
      <c r="L350" s="49" t="s">
        <v>22</v>
      </c>
      <c r="M350" s="49" t="s">
        <v>23</v>
      </c>
      <c r="N350" s="50">
        <v>44025</v>
      </c>
      <c r="O350" s="51">
        <v>831</v>
      </c>
      <c r="P350" s="51">
        <v>1598</v>
      </c>
      <c r="Q350" s="51">
        <f>P350-O350</f>
        <v>767</v>
      </c>
      <c r="R350" s="52">
        <v>40</v>
      </c>
      <c r="S350" s="51">
        <f>R350*P350</f>
        <v>63920</v>
      </c>
      <c r="T350" s="53">
        <v>0.03</v>
      </c>
      <c r="U350" s="54">
        <f>S350*T350</f>
        <v>1917.6</v>
      </c>
      <c r="V350" s="54">
        <f>S350-U350</f>
        <v>62002.400000000001</v>
      </c>
      <c r="W350" s="51">
        <v>650</v>
      </c>
      <c r="X350" s="55">
        <f>V350+W350</f>
        <v>62652.4</v>
      </c>
      <c r="Y350" s="12">
        <f>YEAR(Table1[[#This Row],[Ship Date]])</f>
        <v>2020</v>
      </c>
    </row>
    <row r="351" spans="1:25" x14ac:dyDescent="0.25">
      <c r="A351" s="48" t="s">
        <v>1181</v>
      </c>
      <c r="B351" s="49" t="s">
        <v>488</v>
      </c>
      <c r="C351" s="49" t="s">
        <v>135</v>
      </c>
      <c r="D351" s="49" t="s">
        <v>1834</v>
      </c>
      <c r="E351" s="50">
        <v>44024</v>
      </c>
      <c r="F351" s="49" t="s">
        <v>1899</v>
      </c>
      <c r="G351" s="49" t="s">
        <v>25</v>
      </c>
      <c r="H351" s="49" t="s">
        <v>1895</v>
      </c>
      <c r="I351" s="49" t="s">
        <v>26</v>
      </c>
      <c r="J351" s="49" t="s">
        <v>608</v>
      </c>
      <c r="K351" s="49" t="s">
        <v>28</v>
      </c>
      <c r="L351" s="49" t="s">
        <v>22</v>
      </c>
      <c r="M351" s="49" t="s">
        <v>23</v>
      </c>
      <c r="N351" s="50">
        <v>44026</v>
      </c>
      <c r="O351" s="51">
        <v>182</v>
      </c>
      <c r="P351" s="51">
        <v>284</v>
      </c>
      <c r="Q351" s="51">
        <f>P351-O351</f>
        <v>102</v>
      </c>
      <c r="R351" s="52">
        <v>19</v>
      </c>
      <c r="S351" s="51">
        <f>R351*P351</f>
        <v>5396</v>
      </c>
      <c r="T351" s="53">
        <v>0</v>
      </c>
      <c r="U351" s="54">
        <f>S351*T351</f>
        <v>0</v>
      </c>
      <c r="V351" s="54">
        <f>S351-U351</f>
        <v>5396</v>
      </c>
      <c r="W351" s="51">
        <v>544</v>
      </c>
      <c r="X351" s="55">
        <f>V351+W351</f>
        <v>5940</v>
      </c>
      <c r="Y351" s="12">
        <f>YEAR(Table1[[#This Row],[Ship Date]])</f>
        <v>2020</v>
      </c>
    </row>
    <row r="352" spans="1:25" x14ac:dyDescent="0.25">
      <c r="A352" s="48" t="s">
        <v>1182</v>
      </c>
      <c r="B352" s="49" t="s">
        <v>656</v>
      </c>
      <c r="C352" s="49" t="s">
        <v>1866</v>
      </c>
      <c r="D352" s="49" t="s">
        <v>1882</v>
      </c>
      <c r="E352" s="50">
        <v>44027</v>
      </c>
      <c r="F352" s="49" t="s">
        <v>1882</v>
      </c>
      <c r="G352" s="49" t="s">
        <v>39</v>
      </c>
      <c r="H352" s="49" t="s">
        <v>1886</v>
      </c>
      <c r="I352" s="49" t="s">
        <v>40</v>
      </c>
      <c r="J352" s="49" t="s">
        <v>384</v>
      </c>
      <c r="K352" s="49" t="s">
        <v>21</v>
      </c>
      <c r="L352" s="49" t="s">
        <v>45</v>
      </c>
      <c r="M352" s="49" t="s">
        <v>23</v>
      </c>
      <c r="N352" s="50">
        <v>44029</v>
      </c>
      <c r="O352" s="51">
        <v>187</v>
      </c>
      <c r="P352" s="51">
        <v>811.99999999999989</v>
      </c>
      <c r="Q352" s="51">
        <f>P352-O352</f>
        <v>624.99999999999989</v>
      </c>
      <c r="R352" s="52">
        <v>4</v>
      </c>
      <c r="S352" s="51">
        <f>R352*P352</f>
        <v>3247.9999999999995</v>
      </c>
      <c r="T352" s="53">
        <v>7.0000000000000007E-2</v>
      </c>
      <c r="U352" s="54">
        <f>S352*T352</f>
        <v>227.35999999999999</v>
      </c>
      <c r="V352" s="54">
        <f>S352-U352</f>
        <v>3020.6399999999994</v>
      </c>
      <c r="W352" s="51">
        <v>283</v>
      </c>
      <c r="X352" s="55">
        <f>V352+W352</f>
        <v>3303.6399999999994</v>
      </c>
      <c r="Y352" s="12">
        <f>YEAR(Table1[[#This Row],[Ship Date]])</f>
        <v>2020</v>
      </c>
    </row>
    <row r="353" spans="1:25" x14ac:dyDescent="0.25">
      <c r="A353" s="48" t="s">
        <v>1183</v>
      </c>
      <c r="B353" s="49" t="s">
        <v>335</v>
      </c>
      <c r="C353" s="49" t="s">
        <v>1801</v>
      </c>
      <c r="D353" s="49" t="s">
        <v>1856</v>
      </c>
      <c r="E353" s="50">
        <v>44029</v>
      </c>
      <c r="F353" s="49" t="s">
        <v>1856</v>
      </c>
      <c r="G353" s="49" t="s">
        <v>34</v>
      </c>
      <c r="H353" s="49" t="s">
        <v>1889</v>
      </c>
      <c r="I353" s="49" t="s">
        <v>35</v>
      </c>
      <c r="J353" s="49" t="s">
        <v>491</v>
      </c>
      <c r="K353" s="49" t="s">
        <v>28</v>
      </c>
      <c r="L353" s="49" t="s">
        <v>22</v>
      </c>
      <c r="M353" s="49" t="s">
        <v>23</v>
      </c>
      <c r="N353" s="50">
        <v>44030</v>
      </c>
      <c r="O353" s="51">
        <v>276</v>
      </c>
      <c r="P353" s="51">
        <v>438</v>
      </c>
      <c r="Q353" s="51">
        <f>P353-O353</f>
        <v>162</v>
      </c>
      <c r="R353" s="52">
        <v>18</v>
      </c>
      <c r="S353" s="51">
        <f>R353*P353</f>
        <v>7884</v>
      </c>
      <c r="T353" s="53">
        <v>0.03</v>
      </c>
      <c r="U353" s="54">
        <f>S353*T353</f>
        <v>236.51999999999998</v>
      </c>
      <c r="V353" s="54">
        <f>S353-U353</f>
        <v>7647.48</v>
      </c>
      <c r="W353" s="51">
        <v>621</v>
      </c>
      <c r="X353" s="55">
        <f>V353+W353</f>
        <v>8268.48</v>
      </c>
      <c r="Y353" s="12">
        <f>YEAR(Table1[[#This Row],[Ship Date]])</f>
        <v>2020</v>
      </c>
    </row>
    <row r="354" spans="1:25" x14ac:dyDescent="0.25">
      <c r="A354" s="48" t="s">
        <v>1184</v>
      </c>
      <c r="B354" s="49" t="s">
        <v>427</v>
      </c>
      <c r="C354" s="49" t="s">
        <v>1854</v>
      </c>
      <c r="D354" s="49" t="s">
        <v>1834</v>
      </c>
      <c r="E354" s="50">
        <v>44030</v>
      </c>
      <c r="F354" s="49" t="s">
        <v>1899</v>
      </c>
      <c r="G354" s="49" t="s">
        <v>39</v>
      </c>
      <c r="H354" s="49" t="s">
        <v>1887</v>
      </c>
      <c r="I354" s="49" t="s">
        <v>26</v>
      </c>
      <c r="J354" s="49" t="s">
        <v>82</v>
      </c>
      <c r="K354" s="49" t="s">
        <v>28</v>
      </c>
      <c r="L354" s="49" t="s">
        <v>22</v>
      </c>
      <c r="M354" s="49" t="s">
        <v>23</v>
      </c>
      <c r="N354" s="50">
        <v>44031</v>
      </c>
      <c r="O354" s="51">
        <v>184</v>
      </c>
      <c r="P354" s="51">
        <v>288</v>
      </c>
      <c r="Q354" s="51">
        <f>P354-O354</f>
        <v>104</v>
      </c>
      <c r="R354" s="52">
        <v>10</v>
      </c>
      <c r="S354" s="51">
        <f>R354*P354</f>
        <v>2880</v>
      </c>
      <c r="T354" s="53">
        <v>0.01</v>
      </c>
      <c r="U354" s="54">
        <f>S354*T354</f>
        <v>28.8</v>
      </c>
      <c r="V354" s="54">
        <f>S354-U354</f>
        <v>2851.2</v>
      </c>
      <c r="W354" s="51">
        <v>99</v>
      </c>
      <c r="X354" s="55">
        <f>V354+W354</f>
        <v>2950.2</v>
      </c>
      <c r="Y354" s="12">
        <f>YEAR(Table1[[#This Row],[Ship Date]])</f>
        <v>2020</v>
      </c>
    </row>
    <row r="355" spans="1:25" x14ac:dyDescent="0.25">
      <c r="A355" s="48" t="s">
        <v>799</v>
      </c>
      <c r="B355" s="49" t="s">
        <v>592</v>
      </c>
      <c r="C355" s="49" t="s">
        <v>1803</v>
      </c>
      <c r="D355" s="49" t="s">
        <v>1856</v>
      </c>
      <c r="E355" s="50">
        <v>44030</v>
      </c>
      <c r="F355" s="49" t="s">
        <v>1856</v>
      </c>
      <c r="G355" s="49" t="s">
        <v>25</v>
      </c>
      <c r="H355" s="49" t="s">
        <v>1889</v>
      </c>
      <c r="I355" s="49" t="s">
        <v>19</v>
      </c>
      <c r="J355" s="49" t="s">
        <v>365</v>
      </c>
      <c r="K355" s="49" t="s">
        <v>28</v>
      </c>
      <c r="L355" s="49" t="s">
        <v>29</v>
      </c>
      <c r="M355" s="49" t="s">
        <v>23</v>
      </c>
      <c r="N355" s="50">
        <v>44032</v>
      </c>
      <c r="O355" s="51">
        <v>92</v>
      </c>
      <c r="P355" s="51">
        <v>181</v>
      </c>
      <c r="Q355" s="51">
        <f>P355-O355</f>
        <v>89</v>
      </c>
      <c r="R355" s="52">
        <v>8</v>
      </c>
      <c r="S355" s="51">
        <f>R355*P355</f>
        <v>1448</v>
      </c>
      <c r="T355" s="53">
        <v>0.05</v>
      </c>
      <c r="U355" s="54">
        <f>S355*T355</f>
        <v>72.400000000000006</v>
      </c>
      <c r="V355" s="54">
        <f>S355-U355</f>
        <v>1375.6</v>
      </c>
      <c r="W355" s="51">
        <v>156</v>
      </c>
      <c r="X355" s="55">
        <f>V355+W355</f>
        <v>1531.6</v>
      </c>
      <c r="Y355" s="12">
        <f>YEAR(Table1[[#This Row],[Ship Date]])</f>
        <v>2020</v>
      </c>
    </row>
    <row r="356" spans="1:25" x14ac:dyDescent="0.25">
      <c r="A356" s="48" t="s">
        <v>800</v>
      </c>
      <c r="B356" s="49" t="s">
        <v>592</v>
      </c>
      <c r="C356" s="49" t="s">
        <v>1803</v>
      </c>
      <c r="D356" s="49" t="s">
        <v>1856</v>
      </c>
      <c r="E356" s="50">
        <v>44030</v>
      </c>
      <c r="F356" s="49" t="s">
        <v>1856</v>
      </c>
      <c r="G356" s="49" t="s">
        <v>25</v>
      </c>
      <c r="H356" s="49" t="s">
        <v>1889</v>
      </c>
      <c r="I356" s="49" t="s">
        <v>19</v>
      </c>
      <c r="J356" s="49" t="s">
        <v>655</v>
      </c>
      <c r="K356" s="49" t="s">
        <v>28</v>
      </c>
      <c r="L356" s="49" t="s">
        <v>29</v>
      </c>
      <c r="M356" s="49" t="s">
        <v>23</v>
      </c>
      <c r="N356" s="50">
        <v>44037</v>
      </c>
      <c r="O356" s="51">
        <v>190</v>
      </c>
      <c r="P356" s="51">
        <v>328</v>
      </c>
      <c r="Q356" s="51">
        <f>P356-O356</f>
        <v>138</v>
      </c>
      <c r="R356" s="52">
        <v>41</v>
      </c>
      <c r="S356" s="51">
        <f>R356*P356</f>
        <v>13448</v>
      </c>
      <c r="T356" s="53">
        <v>0.05</v>
      </c>
      <c r="U356" s="54">
        <f>S356*T356</f>
        <v>672.40000000000009</v>
      </c>
      <c r="V356" s="54">
        <f>S356-U356</f>
        <v>12775.6</v>
      </c>
      <c r="W356" s="51">
        <v>195</v>
      </c>
      <c r="X356" s="55">
        <f>V356+W356</f>
        <v>12970.6</v>
      </c>
      <c r="Y356" s="12">
        <f>YEAR(Table1[[#This Row],[Ship Date]])</f>
        <v>2020</v>
      </c>
    </row>
    <row r="357" spans="1:25" x14ac:dyDescent="0.25">
      <c r="A357" s="48" t="s">
        <v>1185</v>
      </c>
      <c r="B357" s="49" t="s">
        <v>654</v>
      </c>
      <c r="C357" s="49" t="s">
        <v>1928</v>
      </c>
      <c r="D357" s="49" t="s">
        <v>1834</v>
      </c>
      <c r="E357" s="50">
        <v>44034</v>
      </c>
      <c r="F357" s="49" t="s">
        <v>1899</v>
      </c>
      <c r="G357" s="49" t="s">
        <v>25</v>
      </c>
      <c r="H357" s="49" t="s">
        <v>1887</v>
      </c>
      <c r="I357" s="49" t="s">
        <v>19</v>
      </c>
      <c r="J357" s="49" t="s">
        <v>343</v>
      </c>
      <c r="K357" s="49" t="s">
        <v>28</v>
      </c>
      <c r="L357" s="49" t="s">
        <v>22</v>
      </c>
      <c r="M357" s="49" t="s">
        <v>23</v>
      </c>
      <c r="N357" s="50">
        <v>44036</v>
      </c>
      <c r="O357" s="51">
        <v>133</v>
      </c>
      <c r="P357" s="51">
        <v>208</v>
      </c>
      <c r="Q357" s="51">
        <f>P357-O357</f>
        <v>75</v>
      </c>
      <c r="R357" s="52">
        <v>20</v>
      </c>
      <c r="S357" s="51">
        <f>R357*P357</f>
        <v>4160</v>
      </c>
      <c r="T357" s="53">
        <v>0.04</v>
      </c>
      <c r="U357" s="54">
        <f>S357*T357</f>
        <v>166.4</v>
      </c>
      <c r="V357" s="54">
        <f>S357-U357</f>
        <v>3993.6</v>
      </c>
      <c r="W357" s="51">
        <v>149</v>
      </c>
      <c r="X357" s="55">
        <f>V357+W357</f>
        <v>4142.6000000000004</v>
      </c>
      <c r="Y357" s="12">
        <f>YEAR(Table1[[#This Row],[Ship Date]])</f>
        <v>2020</v>
      </c>
    </row>
    <row r="358" spans="1:25" x14ac:dyDescent="0.25">
      <c r="A358" s="48" t="s">
        <v>1186</v>
      </c>
      <c r="B358" s="49" t="s">
        <v>341</v>
      </c>
      <c r="C358" s="49" t="s">
        <v>1849</v>
      </c>
      <c r="D358" s="49" t="s">
        <v>1834</v>
      </c>
      <c r="E358" s="50">
        <v>44036</v>
      </c>
      <c r="F358" s="49" t="s">
        <v>1899</v>
      </c>
      <c r="G358" s="49" t="s">
        <v>34</v>
      </c>
      <c r="H358" s="49" t="s">
        <v>1896</v>
      </c>
      <c r="I358" s="49" t="s">
        <v>51</v>
      </c>
      <c r="J358" s="49" t="s">
        <v>88</v>
      </c>
      <c r="K358" s="49" t="s">
        <v>28</v>
      </c>
      <c r="L358" s="49" t="s">
        <v>29</v>
      </c>
      <c r="M358" s="49" t="s">
        <v>69</v>
      </c>
      <c r="N358" s="50">
        <v>44038</v>
      </c>
      <c r="O358" s="51">
        <v>160</v>
      </c>
      <c r="P358" s="51">
        <v>262</v>
      </c>
      <c r="Q358" s="51">
        <f>P358-O358</f>
        <v>102</v>
      </c>
      <c r="R358" s="52">
        <v>25</v>
      </c>
      <c r="S358" s="51">
        <f>R358*P358</f>
        <v>6550</v>
      </c>
      <c r="T358" s="53">
        <v>0.09</v>
      </c>
      <c r="U358" s="54">
        <f>S358*T358</f>
        <v>589.5</v>
      </c>
      <c r="V358" s="54">
        <f>S358-U358</f>
        <v>5960.5</v>
      </c>
      <c r="W358" s="51">
        <v>80</v>
      </c>
      <c r="X358" s="55">
        <f>V358+W358</f>
        <v>6040.5</v>
      </c>
      <c r="Y358" s="12">
        <f>YEAR(Table1[[#This Row],[Ship Date]])</f>
        <v>2020</v>
      </c>
    </row>
    <row r="359" spans="1:25" x14ac:dyDescent="0.25">
      <c r="A359" s="48" t="s">
        <v>1187</v>
      </c>
      <c r="B359" s="49" t="s">
        <v>558</v>
      </c>
      <c r="C359" s="49" t="s">
        <v>158</v>
      </c>
      <c r="D359" s="49" t="s">
        <v>1882</v>
      </c>
      <c r="E359" s="50">
        <v>44037</v>
      </c>
      <c r="F359" s="49" t="s">
        <v>1882</v>
      </c>
      <c r="G359" s="49" t="s">
        <v>18</v>
      </c>
      <c r="H359" s="49" t="s">
        <v>1885</v>
      </c>
      <c r="I359" s="49" t="s">
        <v>19</v>
      </c>
      <c r="J359" s="49" t="s">
        <v>168</v>
      </c>
      <c r="K359" s="49" t="s">
        <v>28</v>
      </c>
      <c r="L359" s="49" t="s">
        <v>22</v>
      </c>
      <c r="M359" s="49" t="s">
        <v>23</v>
      </c>
      <c r="N359" s="50">
        <v>44039</v>
      </c>
      <c r="O359" s="51">
        <v>198</v>
      </c>
      <c r="P359" s="51">
        <v>315</v>
      </c>
      <c r="Q359" s="51">
        <f>P359-O359</f>
        <v>117</v>
      </c>
      <c r="R359" s="52">
        <v>46</v>
      </c>
      <c r="S359" s="51">
        <f>R359*P359</f>
        <v>14490</v>
      </c>
      <c r="T359" s="53">
        <v>0.1</v>
      </c>
      <c r="U359" s="54">
        <f>S359*T359</f>
        <v>1449</v>
      </c>
      <c r="V359" s="54">
        <f>S359-U359</f>
        <v>13041</v>
      </c>
      <c r="W359" s="51">
        <v>49</v>
      </c>
      <c r="X359" s="55">
        <f>V359+W359</f>
        <v>13090</v>
      </c>
      <c r="Y359" s="12">
        <f>YEAR(Table1[[#This Row],[Ship Date]])</f>
        <v>2020</v>
      </c>
    </row>
    <row r="360" spans="1:25" x14ac:dyDescent="0.25">
      <c r="A360" s="48" t="s">
        <v>801</v>
      </c>
      <c r="B360" s="49" t="s">
        <v>1909</v>
      </c>
      <c r="C360" s="49" t="s">
        <v>221</v>
      </c>
      <c r="D360" s="49" t="s">
        <v>1834</v>
      </c>
      <c r="E360" s="50">
        <v>44038</v>
      </c>
      <c r="F360" s="49" t="s">
        <v>1899</v>
      </c>
      <c r="G360" s="49" t="s">
        <v>18</v>
      </c>
      <c r="H360" s="49" t="s">
        <v>1891</v>
      </c>
      <c r="I360" s="49" t="s">
        <v>19</v>
      </c>
      <c r="J360" s="49" t="s">
        <v>270</v>
      </c>
      <c r="K360" s="49" t="s">
        <v>21</v>
      </c>
      <c r="L360" s="49" t="s">
        <v>215</v>
      </c>
      <c r="M360" s="49" t="s">
        <v>23</v>
      </c>
      <c r="N360" s="50">
        <v>44047</v>
      </c>
      <c r="O360" s="51">
        <v>37799</v>
      </c>
      <c r="P360" s="51">
        <v>59999</v>
      </c>
      <c r="Q360" s="51">
        <f>P360-O360</f>
        <v>22200</v>
      </c>
      <c r="R360" s="52">
        <v>25</v>
      </c>
      <c r="S360" s="51">
        <f>R360*P360</f>
        <v>1499975</v>
      </c>
      <c r="T360" s="53">
        <v>7.0000000000000007E-2</v>
      </c>
      <c r="U360" s="54">
        <f>S360*T360</f>
        <v>104998.25000000001</v>
      </c>
      <c r="V360" s="54">
        <f>S360-U360</f>
        <v>1394976.75</v>
      </c>
      <c r="W360" s="51">
        <v>2449</v>
      </c>
      <c r="X360" s="55">
        <f>V360+W360</f>
        <v>1397425.75</v>
      </c>
      <c r="Y360" s="12">
        <f>YEAR(Table1[[#This Row],[Ship Date]])</f>
        <v>2020</v>
      </c>
    </row>
    <row r="361" spans="1:25" x14ac:dyDescent="0.25">
      <c r="A361" s="48" t="s">
        <v>802</v>
      </c>
      <c r="B361" s="49" t="s">
        <v>1909</v>
      </c>
      <c r="C361" s="49" t="s">
        <v>221</v>
      </c>
      <c r="D361" s="49" t="s">
        <v>1834</v>
      </c>
      <c r="E361" s="50">
        <v>44038</v>
      </c>
      <c r="F361" s="49" t="s">
        <v>1899</v>
      </c>
      <c r="G361" s="49" t="s">
        <v>18</v>
      </c>
      <c r="H361" s="49" t="s">
        <v>1891</v>
      </c>
      <c r="I361" s="49" t="s">
        <v>19</v>
      </c>
      <c r="J361" s="49" t="s">
        <v>88</v>
      </c>
      <c r="K361" s="49" t="s">
        <v>28</v>
      </c>
      <c r="L361" s="49" t="s">
        <v>29</v>
      </c>
      <c r="M361" s="49" t="s">
        <v>23</v>
      </c>
      <c r="N361" s="50">
        <v>44045</v>
      </c>
      <c r="O361" s="51">
        <v>160</v>
      </c>
      <c r="P361" s="51">
        <v>262</v>
      </c>
      <c r="Q361" s="51">
        <f>P361-O361</f>
        <v>102</v>
      </c>
      <c r="R361" s="52">
        <v>10</v>
      </c>
      <c r="S361" s="51">
        <f>R361*P361</f>
        <v>2620</v>
      </c>
      <c r="T361" s="53">
        <v>0.08</v>
      </c>
      <c r="U361" s="54">
        <f>S361*T361</f>
        <v>209.6</v>
      </c>
      <c r="V361" s="54">
        <f>S361-U361</f>
        <v>2410.4</v>
      </c>
      <c r="W361" s="51">
        <v>80</v>
      </c>
      <c r="X361" s="55">
        <f>V361+W361</f>
        <v>2490.4</v>
      </c>
      <c r="Y361" s="12">
        <f>YEAR(Table1[[#This Row],[Ship Date]])</f>
        <v>2020</v>
      </c>
    </row>
    <row r="362" spans="1:25" x14ac:dyDescent="0.25">
      <c r="A362" s="48" t="s">
        <v>1188</v>
      </c>
      <c r="B362" s="49" t="s">
        <v>274</v>
      </c>
      <c r="C362" s="49" t="s">
        <v>200</v>
      </c>
      <c r="D362" s="49" t="s">
        <v>1834</v>
      </c>
      <c r="E362" s="50">
        <v>44040</v>
      </c>
      <c r="F362" s="49" t="s">
        <v>1899</v>
      </c>
      <c r="G362" s="49" t="s">
        <v>39</v>
      </c>
      <c r="H362" s="49" t="s">
        <v>1895</v>
      </c>
      <c r="I362" s="49" t="s">
        <v>26</v>
      </c>
      <c r="J362" s="49" t="s">
        <v>1901</v>
      </c>
      <c r="K362" s="49" t="s">
        <v>21</v>
      </c>
      <c r="L362" s="49" t="s">
        <v>66</v>
      </c>
      <c r="M362" s="49" t="s">
        <v>23</v>
      </c>
      <c r="N362" s="50">
        <v>44042</v>
      </c>
      <c r="O362" s="51">
        <v>882</v>
      </c>
      <c r="P362" s="51">
        <v>2099</v>
      </c>
      <c r="Q362" s="51">
        <f>P362-O362</f>
        <v>1217</v>
      </c>
      <c r="R362" s="52">
        <v>9</v>
      </c>
      <c r="S362" s="51">
        <f>R362*P362</f>
        <v>18891</v>
      </c>
      <c r="T362" s="53">
        <v>0.08</v>
      </c>
      <c r="U362" s="54">
        <f>S362*T362</f>
        <v>1511.28</v>
      </c>
      <c r="V362" s="54">
        <f>S362-U362</f>
        <v>17379.72</v>
      </c>
      <c r="W362" s="51">
        <v>480.99999999999994</v>
      </c>
      <c r="X362" s="55">
        <f>V362+W362</f>
        <v>17860.72</v>
      </c>
      <c r="Y362" s="12">
        <f>YEAR(Table1[[#This Row],[Ship Date]])</f>
        <v>2020</v>
      </c>
    </row>
    <row r="363" spans="1:25" x14ac:dyDescent="0.25">
      <c r="A363" s="48" t="s">
        <v>1189</v>
      </c>
      <c r="B363" s="49" t="s">
        <v>652</v>
      </c>
      <c r="C363" s="49" t="s">
        <v>1914</v>
      </c>
      <c r="D363" s="49" t="s">
        <v>1882</v>
      </c>
      <c r="E363" s="50">
        <v>44042</v>
      </c>
      <c r="F363" s="49" t="s">
        <v>1882</v>
      </c>
      <c r="G363" s="49" t="s">
        <v>34</v>
      </c>
      <c r="H363" s="49" t="s">
        <v>1885</v>
      </c>
      <c r="I363" s="49" t="s">
        <v>35</v>
      </c>
      <c r="J363" s="49" t="s">
        <v>382</v>
      </c>
      <c r="K363" s="49" t="s">
        <v>28</v>
      </c>
      <c r="L363" s="49" t="s">
        <v>22</v>
      </c>
      <c r="M363" s="49" t="s">
        <v>23</v>
      </c>
      <c r="N363" s="50">
        <v>44043</v>
      </c>
      <c r="O363" s="51">
        <v>184</v>
      </c>
      <c r="P363" s="51">
        <v>288</v>
      </c>
      <c r="Q363" s="51">
        <f>P363-O363</f>
        <v>104</v>
      </c>
      <c r="R363" s="52">
        <v>11</v>
      </c>
      <c r="S363" s="51">
        <f>R363*P363</f>
        <v>3168</v>
      </c>
      <c r="T363" s="53">
        <v>0.02</v>
      </c>
      <c r="U363" s="54">
        <f>S363*T363</f>
        <v>63.36</v>
      </c>
      <c r="V363" s="54">
        <f>S363-U363</f>
        <v>3104.64</v>
      </c>
      <c r="W363" s="51">
        <v>533</v>
      </c>
      <c r="X363" s="55">
        <f>V363+W363</f>
        <v>3637.64</v>
      </c>
      <c r="Y363" s="12">
        <f>YEAR(Table1[[#This Row],[Ship Date]])</f>
        <v>2020</v>
      </c>
    </row>
    <row r="364" spans="1:25" x14ac:dyDescent="0.25">
      <c r="A364" s="48" t="s">
        <v>1190</v>
      </c>
      <c r="B364" s="49" t="s">
        <v>653</v>
      </c>
      <c r="C364" s="49" t="s">
        <v>1836</v>
      </c>
      <c r="D364" s="49" t="s">
        <v>1834</v>
      </c>
      <c r="E364" s="50">
        <v>44042</v>
      </c>
      <c r="F364" s="49" t="s">
        <v>1899</v>
      </c>
      <c r="G364" s="49" t="s">
        <v>34</v>
      </c>
      <c r="H364" s="49" t="s">
        <v>1889</v>
      </c>
      <c r="I364" s="49" t="s">
        <v>35</v>
      </c>
      <c r="J364" s="49" t="s">
        <v>237</v>
      </c>
      <c r="K364" s="49" t="s">
        <v>28</v>
      </c>
      <c r="L364" s="49" t="s">
        <v>22</v>
      </c>
      <c r="M364" s="49" t="s">
        <v>23</v>
      </c>
      <c r="N364" s="50">
        <v>44044</v>
      </c>
      <c r="O364" s="51">
        <v>1388</v>
      </c>
      <c r="P364" s="51">
        <v>2238</v>
      </c>
      <c r="Q364" s="51">
        <f>P364-O364</f>
        <v>850</v>
      </c>
      <c r="R364" s="52">
        <v>34</v>
      </c>
      <c r="S364" s="51">
        <f>R364*P364</f>
        <v>76092</v>
      </c>
      <c r="T364" s="53">
        <v>0.01</v>
      </c>
      <c r="U364" s="54">
        <f>S364*T364</f>
        <v>760.92</v>
      </c>
      <c r="V364" s="54">
        <f>S364-U364</f>
        <v>75331.08</v>
      </c>
      <c r="W364" s="51">
        <v>1510</v>
      </c>
      <c r="X364" s="55">
        <f>V364+W364</f>
        <v>76841.08</v>
      </c>
      <c r="Y364" s="12">
        <f>YEAR(Table1[[#This Row],[Ship Date]])</f>
        <v>2020</v>
      </c>
    </row>
    <row r="365" spans="1:25" x14ac:dyDescent="0.25">
      <c r="A365" s="48" t="s">
        <v>1191</v>
      </c>
      <c r="B365" s="49" t="s">
        <v>362</v>
      </c>
      <c r="C365" s="49" t="s">
        <v>1900</v>
      </c>
      <c r="D365" s="49" t="s">
        <v>1882</v>
      </c>
      <c r="E365" s="50">
        <v>44042</v>
      </c>
      <c r="F365" s="49" t="s">
        <v>1882</v>
      </c>
      <c r="G365" s="49" t="s">
        <v>39</v>
      </c>
      <c r="H365" s="49" t="s">
        <v>1886</v>
      </c>
      <c r="I365" s="49" t="s">
        <v>26</v>
      </c>
      <c r="J365" s="49" t="s">
        <v>584</v>
      </c>
      <c r="K365" s="49" t="s">
        <v>28</v>
      </c>
      <c r="L365" s="49" t="s">
        <v>22</v>
      </c>
      <c r="M365" s="49" t="s">
        <v>23</v>
      </c>
      <c r="N365" s="50">
        <v>44044</v>
      </c>
      <c r="O365" s="51">
        <v>488.99999999999994</v>
      </c>
      <c r="P365" s="51">
        <v>764</v>
      </c>
      <c r="Q365" s="51">
        <f>P365-O365</f>
        <v>275.00000000000006</v>
      </c>
      <c r="R365" s="52">
        <v>7</v>
      </c>
      <c r="S365" s="51">
        <f>R365*P365</f>
        <v>5348</v>
      </c>
      <c r="T365" s="53">
        <v>0.06</v>
      </c>
      <c r="U365" s="54">
        <f>S365*T365</f>
        <v>320.88</v>
      </c>
      <c r="V365" s="54">
        <f>S365-U365</f>
        <v>5027.12</v>
      </c>
      <c r="W365" s="51">
        <v>139</v>
      </c>
      <c r="X365" s="55">
        <f>V365+W365</f>
        <v>5166.12</v>
      </c>
      <c r="Y365" s="12">
        <f>YEAR(Table1[[#This Row],[Ship Date]])</f>
        <v>2020</v>
      </c>
    </row>
    <row r="366" spans="1:25" x14ac:dyDescent="0.25">
      <c r="A366" s="48" t="s">
        <v>1192</v>
      </c>
      <c r="B366" s="49" t="s">
        <v>651</v>
      </c>
      <c r="C366" s="49" t="s">
        <v>1930</v>
      </c>
      <c r="D366" s="49" t="s">
        <v>1834</v>
      </c>
      <c r="E366" s="50">
        <v>44046</v>
      </c>
      <c r="F366" s="49" t="s">
        <v>1899</v>
      </c>
      <c r="G366" s="49" t="s">
        <v>39</v>
      </c>
      <c r="H366" s="49" t="s">
        <v>1896</v>
      </c>
      <c r="I366" s="49" t="s">
        <v>26</v>
      </c>
      <c r="J366" s="49" t="s">
        <v>57</v>
      </c>
      <c r="K366" s="49" t="s">
        <v>28</v>
      </c>
      <c r="L366" s="49" t="s">
        <v>22</v>
      </c>
      <c r="M366" s="49" t="s">
        <v>23</v>
      </c>
      <c r="N366" s="50">
        <v>44047</v>
      </c>
      <c r="O366" s="51">
        <v>350</v>
      </c>
      <c r="P366" s="51">
        <v>574</v>
      </c>
      <c r="Q366" s="51">
        <f>P366-O366</f>
        <v>224</v>
      </c>
      <c r="R366" s="52">
        <v>7</v>
      </c>
      <c r="S366" s="51">
        <f>R366*P366</f>
        <v>4018</v>
      </c>
      <c r="T366" s="53">
        <v>0.04</v>
      </c>
      <c r="U366" s="54">
        <f>S366*T366</f>
        <v>160.72</v>
      </c>
      <c r="V366" s="54">
        <f>S366-U366</f>
        <v>3857.28</v>
      </c>
      <c r="W366" s="51">
        <v>501</v>
      </c>
      <c r="X366" s="55">
        <f>V366+W366</f>
        <v>4358.2800000000007</v>
      </c>
      <c r="Y366" s="12">
        <f>YEAR(Table1[[#This Row],[Ship Date]])</f>
        <v>2020</v>
      </c>
    </row>
    <row r="367" spans="1:25" x14ac:dyDescent="0.25">
      <c r="A367" s="48" t="s">
        <v>1193</v>
      </c>
      <c r="B367" s="49" t="s">
        <v>275</v>
      </c>
      <c r="C367" s="49" t="s">
        <v>206</v>
      </c>
      <c r="D367" s="49" t="s">
        <v>1882</v>
      </c>
      <c r="E367" s="50">
        <v>44048</v>
      </c>
      <c r="F367" s="49" t="s">
        <v>1882</v>
      </c>
      <c r="G367" s="49" t="s">
        <v>25</v>
      </c>
      <c r="H367" s="49" t="s">
        <v>1885</v>
      </c>
      <c r="I367" s="49" t="s">
        <v>35</v>
      </c>
      <c r="J367" s="49" t="s">
        <v>126</v>
      </c>
      <c r="K367" s="49" t="s">
        <v>28</v>
      </c>
      <c r="L367" s="49" t="s">
        <v>29</v>
      </c>
      <c r="M367" s="49" t="s">
        <v>23</v>
      </c>
      <c r="N367" s="50">
        <v>44050</v>
      </c>
      <c r="O367" s="51">
        <v>109.00000000000001</v>
      </c>
      <c r="P367" s="51">
        <v>260</v>
      </c>
      <c r="Q367" s="51">
        <f>P367-O367</f>
        <v>151</v>
      </c>
      <c r="R367" s="52">
        <v>43</v>
      </c>
      <c r="S367" s="51">
        <f>R367*P367</f>
        <v>11180</v>
      </c>
      <c r="T367" s="53">
        <v>0.06</v>
      </c>
      <c r="U367" s="54">
        <f>S367*T367</f>
        <v>670.8</v>
      </c>
      <c r="V367" s="54">
        <f>S367-U367</f>
        <v>10509.2</v>
      </c>
      <c r="W367" s="51">
        <v>240</v>
      </c>
      <c r="X367" s="55">
        <f>V367+W367</f>
        <v>10749.2</v>
      </c>
      <c r="Y367" s="12">
        <f>YEAR(Table1[[#This Row],[Ship Date]])</f>
        <v>2020</v>
      </c>
    </row>
    <row r="368" spans="1:25" x14ac:dyDescent="0.25">
      <c r="A368" s="48" t="s">
        <v>1194</v>
      </c>
      <c r="B368" s="49" t="s">
        <v>650</v>
      </c>
      <c r="C368" s="49" t="s">
        <v>321</v>
      </c>
      <c r="D368" s="49" t="s">
        <v>1834</v>
      </c>
      <c r="E368" s="50">
        <v>44049</v>
      </c>
      <c r="F368" s="49" t="s">
        <v>1899</v>
      </c>
      <c r="G368" s="49" t="s">
        <v>39</v>
      </c>
      <c r="H368" s="49" t="s">
        <v>1897</v>
      </c>
      <c r="I368" s="49" t="s">
        <v>19</v>
      </c>
      <c r="J368" s="49" t="s">
        <v>197</v>
      </c>
      <c r="K368" s="49" t="s">
        <v>28</v>
      </c>
      <c r="L368" s="49" t="s">
        <v>22</v>
      </c>
      <c r="M368" s="49" t="s">
        <v>23</v>
      </c>
      <c r="N368" s="50">
        <v>44049</v>
      </c>
      <c r="O368" s="51">
        <v>365</v>
      </c>
      <c r="P368" s="51">
        <v>598</v>
      </c>
      <c r="Q368" s="51">
        <f>P368-O368</f>
        <v>233</v>
      </c>
      <c r="R368" s="52">
        <v>32</v>
      </c>
      <c r="S368" s="51">
        <f>R368*P368</f>
        <v>19136</v>
      </c>
      <c r="T368" s="53">
        <v>0.1</v>
      </c>
      <c r="U368" s="54">
        <f>S368*T368</f>
        <v>1913.6000000000001</v>
      </c>
      <c r="V368" s="54">
        <f>S368-U368</f>
        <v>17222.400000000001</v>
      </c>
      <c r="W368" s="51">
        <v>149</v>
      </c>
      <c r="X368" s="55">
        <f>V368+W368</f>
        <v>17371.400000000001</v>
      </c>
      <c r="Y368" s="12">
        <f>YEAR(Table1[[#This Row],[Ship Date]])</f>
        <v>2020</v>
      </c>
    </row>
    <row r="369" spans="1:25" x14ac:dyDescent="0.25">
      <c r="A369" s="48" t="s">
        <v>1195</v>
      </c>
      <c r="B369" s="49" t="s">
        <v>336</v>
      </c>
      <c r="C369" s="49" t="s">
        <v>1838</v>
      </c>
      <c r="D369" s="49" t="s">
        <v>1834</v>
      </c>
      <c r="E369" s="50">
        <v>44050</v>
      </c>
      <c r="F369" s="49" t="s">
        <v>1899</v>
      </c>
      <c r="G369" s="49" t="s">
        <v>34</v>
      </c>
      <c r="H369" s="49" t="s">
        <v>1892</v>
      </c>
      <c r="I369" s="49" t="s">
        <v>51</v>
      </c>
      <c r="J369" s="49" t="s">
        <v>264</v>
      </c>
      <c r="K369" s="49" t="s">
        <v>28</v>
      </c>
      <c r="L369" s="49" t="s">
        <v>29</v>
      </c>
      <c r="M369" s="49" t="s">
        <v>23</v>
      </c>
      <c r="N369" s="50">
        <v>44052</v>
      </c>
      <c r="O369" s="51">
        <v>332</v>
      </c>
      <c r="P369" s="51">
        <v>518</v>
      </c>
      <c r="Q369" s="51">
        <f>P369-O369</f>
        <v>186</v>
      </c>
      <c r="R369" s="52">
        <v>17</v>
      </c>
      <c r="S369" s="51">
        <f>R369*P369</f>
        <v>8806</v>
      </c>
      <c r="T369" s="53">
        <v>0.02</v>
      </c>
      <c r="U369" s="54">
        <f>S369*T369</f>
        <v>176.12</v>
      </c>
      <c r="V369" s="54">
        <f>S369-U369</f>
        <v>8629.8799999999992</v>
      </c>
      <c r="W369" s="51">
        <v>204</v>
      </c>
      <c r="X369" s="55">
        <f>V369+W369</f>
        <v>8833.8799999999992</v>
      </c>
      <c r="Y369" s="12">
        <f>YEAR(Table1[[#This Row],[Ship Date]])</f>
        <v>2020</v>
      </c>
    </row>
    <row r="370" spans="1:25" x14ac:dyDescent="0.25">
      <c r="A370" s="48" t="s">
        <v>1196</v>
      </c>
      <c r="B370" s="49" t="s">
        <v>646</v>
      </c>
      <c r="C370" s="49" t="s">
        <v>1862</v>
      </c>
      <c r="D370" s="49" t="s">
        <v>1834</v>
      </c>
      <c r="E370" s="50">
        <v>44054</v>
      </c>
      <c r="F370" s="49" t="s">
        <v>1899</v>
      </c>
      <c r="G370" s="49" t="s">
        <v>39</v>
      </c>
      <c r="H370" s="49" t="s">
        <v>1893</v>
      </c>
      <c r="I370" s="49" t="s">
        <v>51</v>
      </c>
      <c r="J370" s="49" t="s">
        <v>121</v>
      </c>
      <c r="K370" s="49" t="s">
        <v>28</v>
      </c>
      <c r="L370" s="49" t="s">
        <v>29</v>
      </c>
      <c r="M370" s="49" t="s">
        <v>23</v>
      </c>
      <c r="N370" s="50">
        <v>44055</v>
      </c>
      <c r="O370" s="51">
        <v>24</v>
      </c>
      <c r="P370" s="51">
        <v>126</v>
      </c>
      <c r="Q370" s="51">
        <f>P370-O370</f>
        <v>102</v>
      </c>
      <c r="R370" s="52">
        <v>2</v>
      </c>
      <c r="S370" s="51">
        <f>R370*P370</f>
        <v>252</v>
      </c>
      <c r="T370" s="53">
        <v>0.06</v>
      </c>
      <c r="U370" s="54">
        <f>S370*T370</f>
        <v>15.12</v>
      </c>
      <c r="V370" s="54">
        <f>S370-U370</f>
        <v>236.88</v>
      </c>
      <c r="W370" s="51">
        <v>70</v>
      </c>
      <c r="X370" s="55">
        <f>V370+W370</f>
        <v>306.88</v>
      </c>
      <c r="Y370" s="12">
        <f>YEAR(Table1[[#This Row],[Ship Date]])</f>
        <v>2020</v>
      </c>
    </row>
    <row r="371" spans="1:25" x14ac:dyDescent="0.25">
      <c r="A371" s="48" t="s">
        <v>1197</v>
      </c>
      <c r="B371" s="49" t="s">
        <v>647</v>
      </c>
      <c r="C371" s="49" t="s">
        <v>54</v>
      </c>
      <c r="D371" s="49" t="s">
        <v>1882</v>
      </c>
      <c r="E371" s="50">
        <v>44054</v>
      </c>
      <c r="F371" s="49" t="s">
        <v>1882</v>
      </c>
      <c r="G371" s="49" t="s">
        <v>34</v>
      </c>
      <c r="H371" s="49" t="s">
        <v>1886</v>
      </c>
      <c r="I371" s="49" t="s">
        <v>51</v>
      </c>
      <c r="J371" s="49" t="s">
        <v>307</v>
      </c>
      <c r="K371" s="49" t="s">
        <v>28</v>
      </c>
      <c r="L371" s="49" t="s">
        <v>29</v>
      </c>
      <c r="M371" s="49" t="s">
        <v>23</v>
      </c>
      <c r="N371" s="50">
        <v>44057</v>
      </c>
      <c r="O371" s="51">
        <v>2156</v>
      </c>
      <c r="P371" s="51">
        <v>3654.9999999999995</v>
      </c>
      <c r="Q371" s="51">
        <f>P371-O371</f>
        <v>1498.9999999999995</v>
      </c>
      <c r="R371" s="52">
        <v>24</v>
      </c>
      <c r="S371" s="51">
        <f>R371*P371</f>
        <v>87719.999999999985</v>
      </c>
      <c r="T371" s="53">
        <v>7.0000000000000007E-2</v>
      </c>
      <c r="U371" s="54">
        <f>S371*T371</f>
        <v>6140.4</v>
      </c>
      <c r="V371" s="54">
        <f>S371-U371</f>
        <v>81579.599999999991</v>
      </c>
      <c r="W371" s="51">
        <v>1389</v>
      </c>
      <c r="X371" s="55">
        <f>V371+W371</f>
        <v>82968.599999999991</v>
      </c>
      <c r="Y371" s="12">
        <f>YEAR(Table1[[#This Row],[Ship Date]])</f>
        <v>2020</v>
      </c>
    </row>
    <row r="372" spans="1:25" x14ac:dyDescent="0.25">
      <c r="A372" s="48" t="s">
        <v>1198</v>
      </c>
      <c r="B372" s="49" t="s">
        <v>648</v>
      </c>
      <c r="C372" s="49" t="s">
        <v>54</v>
      </c>
      <c r="D372" s="49" t="s">
        <v>1882</v>
      </c>
      <c r="E372" s="50">
        <v>44054</v>
      </c>
      <c r="F372" s="49" t="s">
        <v>1882</v>
      </c>
      <c r="G372" s="49" t="s">
        <v>39</v>
      </c>
      <c r="H372" s="49" t="s">
        <v>1886</v>
      </c>
      <c r="I372" s="49" t="s">
        <v>26</v>
      </c>
      <c r="J372" s="49" t="s">
        <v>41</v>
      </c>
      <c r="K372" s="49" t="s">
        <v>28</v>
      </c>
      <c r="L372" s="49" t="s">
        <v>29</v>
      </c>
      <c r="M372" s="49" t="s">
        <v>23</v>
      </c>
      <c r="N372" s="50">
        <v>44056</v>
      </c>
      <c r="O372" s="51">
        <v>375</v>
      </c>
      <c r="P372" s="51">
        <v>708</v>
      </c>
      <c r="Q372" s="51">
        <f>P372-O372</f>
        <v>333</v>
      </c>
      <c r="R372" s="52">
        <v>47</v>
      </c>
      <c r="S372" s="51">
        <f>R372*P372</f>
        <v>33276</v>
      </c>
      <c r="T372" s="53">
        <v>0.1</v>
      </c>
      <c r="U372" s="54">
        <f>S372*T372</f>
        <v>3327.6000000000004</v>
      </c>
      <c r="V372" s="54">
        <f>S372-U372</f>
        <v>29948.400000000001</v>
      </c>
      <c r="W372" s="51">
        <v>235</v>
      </c>
      <c r="X372" s="55">
        <f>V372+W372</f>
        <v>30183.4</v>
      </c>
      <c r="Y372" s="12">
        <f>YEAR(Table1[[#This Row],[Ship Date]])</f>
        <v>2020</v>
      </c>
    </row>
    <row r="373" spans="1:25" x14ac:dyDescent="0.25">
      <c r="A373" s="48" t="s">
        <v>1199</v>
      </c>
      <c r="B373" s="49" t="s">
        <v>649</v>
      </c>
      <c r="C373" s="49" t="s">
        <v>206</v>
      </c>
      <c r="D373" s="49" t="s">
        <v>1882</v>
      </c>
      <c r="E373" s="50">
        <v>44054</v>
      </c>
      <c r="F373" s="49" t="s">
        <v>1882</v>
      </c>
      <c r="G373" s="49" t="s">
        <v>25</v>
      </c>
      <c r="H373" s="49" t="s">
        <v>1885</v>
      </c>
      <c r="I373" s="49" t="s">
        <v>35</v>
      </c>
      <c r="J373" s="49" t="s">
        <v>281</v>
      </c>
      <c r="K373" s="49" t="s">
        <v>28</v>
      </c>
      <c r="L373" s="49" t="s">
        <v>29</v>
      </c>
      <c r="M373" s="49" t="s">
        <v>69</v>
      </c>
      <c r="N373" s="50">
        <v>44056</v>
      </c>
      <c r="O373" s="51">
        <v>290</v>
      </c>
      <c r="P373" s="51">
        <v>476</v>
      </c>
      <c r="Q373" s="51">
        <f>P373-O373</f>
        <v>186</v>
      </c>
      <c r="R373" s="52">
        <v>11</v>
      </c>
      <c r="S373" s="51">
        <f>R373*P373</f>
        <v>5236</v>
      </c>
      <c r="T373" s="53">
        <v>0.08</v>
      </c>
      <c r="U373" s="54">
        <f>S373*T373</f>
        <v>418.88</v>
      </c>
      <c r="V373" s="54">
        <f>S373-U373</f>
        <v>4817.12</v>
      </c>
      <c r="W373" s="51">
        <v>88</v>
      </c>
      <c r="X373" s="55">
        <f>V373+W373</f>
        <v>4905.12</v>
      </c>
      <c r="Y373" s="12">
        <f>YEAR(Table1[[#This Row],[Ship Date]])</f>
        <v>2020</v>
      </c>
    </row>
    <row r="374" spans="1:25" x14ac:dyDescent="0.25">
      <c r="A374" s="48" t="s">
        <v>1200</v>
      </c>
      <c r="B374" s="49" t="s">
        <v>123</v>
      </c>
      <c r="C374" s="49" t="s">
        <v>124</v>
      </c>
      <c r="D374" s="49" t="s">
        <v>1834</v>
      </c>
      <c r="E374" s="50">
        <v>44055</v>
      </c>
      <c r="F374" s="49" t="s">
        <v>1899</v>
      </c>
      <c r="G374" s="49" t="s">
        <v>18</v>
      </c>
      <c r="H374" s="49" t="s">
        <v>1892</v>
      </c>
      <c r="I374" s="49" t="s">
        <v>19</v>
      </c>
      <c r="J374" s="49" t="s">
        <v>20</v>
      </c>
      <c r="K374" s="49" t="s">
        <v>21</v>
      </c>
      <c r="L374" s="49" t="s">
        <v>22</v>
      </c>
      <c r="M374" s="49" t="s">
        <v>23</v>
      </c>
      <c r="N374" s="50">
        <v>44062</v>
      </c>
      <c r="O374" s="51">
        <v>639</v>
      </c>
      <c r="P374" s="51">
        <v>1998</v>
      </c>
      <c r="Q374" s="51">
        <f>P374-O374</f>
        <v>1359</v>
      </c>
      <c r="R374" s="52">
        <v>5</v>
      </c>
      <c r="S374" s="51">
        <f>R374*P374</f>
        <v>9990</v>
      </c>
      <c r="T374" s="53">
        <v>0.09</v>
      </c>
      <c r="U374" s="54">
        <f>S374*T374</f>
        <v>899.1</v>
      </c>
      <c r="V374" s="54">
        <f>S374-U374</f>
        <v>9090.9</v>
      </c>
      <c r="W374" s="51">
        <v>400</v>
      </c>
      <c r="X374" s="55">
        <f>V374+W374</f>
        <v>9490.9</v>
      </c>
      <c r="Y374" s="12">
        <f>YEAR(Table1[[#This Row],[Ship Date]])</f>
        <v>2020</v>
      </c>
    </row>
    <row r="375" spans="1:25" x14ac:dyDescent="0.25">
      <c r="A375" s="48" t="s">
        <v>1201</v>
      </c>
      <c r="B375" s="49" t="s">
        <v>118</v>
      </c>
      <c r="C375" s="49" t="s">
        <v>119</v>
      </c>
      <c r="D375" s="49" t="s">
        <v>1834</v>
      </c>
      <c r="E375" s="50">
        <v>44065</v>
      </c>
      <c r="F375" s="49" t="s">
        <v>1899</v>
      </c>
      <c r="G375" s="49" t="s">
        <v>18</v>
      </c>
      <c r="H375" s="49" t="s">
        <v>1889</v>
      </c>
      <c r="I375" s="49" t="s">
        <v>40</v>
      </c>
      <c r="J375" s="49" t="s">
        <v>257</v>
      </c>
      <c r="K375" s="49" t="s">
        <v>28</v>
      </c>
      <c r="L375" s="49" t="s">
        <v>22</v>
      </c>
      <c r="M375" s="49" t="s">
        <v>23</v>
      </c>
      <c r="N375" s="50">
        <v>44066</v>
      </c>
      <c r="O375" s="51">
        <v>403</v>
      </c>
      <c r="P375" s="51">
        <v>938.00000000000011</v>
      </c>
      <c r="Q375" s="51">
        <f>P375-O375</f>
        <v>535.00000000000011</v>
      </c>
      <c r="R375" s="52">
        <v>17</v>
      </c>
      <c r="S375" s="51">
        <f>R375*P375</f>
        <v>15946.000000000002</v>
      </c>
      <c r="T375" s="53">
        <v>0.09</v>
      </c>
      <c r="U375" s="54">
        <f>S375*T375</f>
        <v>1435.14</v>
      </c>
      <c r="V375" s="54">
        <f>S375-U375</f>
        <v>14510.860000000002</v>
      </c>
      <c r="W375" s="51">
        <v>728</v>
      </c>
      <c r="X375" s="55">
        <f>V375+W375</f>
        <v>15238.860000000002</v>
      </c>
      <c r="Y375" s="12">
        <f>YEAR(Table1[[#This Row],[Ship Date]])</f>
        <v>2020</v>
      </c>
    </row>
    <row r="376" spans="1:25" x14ac:dyDescent="0.25">
      <c r="A376" s="48" t="s">
        <v>1202</v>
      </c>
      <c r="B376" s="49" t="s">
        <v>344</v>
      </c>
      <c r="C376" s="49" t="s">
        <v>54</v>
      </c>
      <c r="D376" s="49" t="s">
        <v>1882</v>
      </c>
      <c r="E376" s="50">
        <v>44068</v>
      </c>
      <c r="F376" s="49" t="s">
        <v>1882</v>
      </c>
      <c r="G376" s="49" t="s">
        <v>39</v>
      </c>
      <c r="H376" s="49" t="s">
        <v>1886</v>
      </c>
      <c r="I376" s="49" t="s">
        <v>35</v>
      </c>
      <c r="J376" s="49" t="s">
        <v>116</v>
      </c>
      <c r="K376" s="49" t="s">
        <v>117</v>
      </c>
      <c r="L376" s="49" t="s">
        <v>45</v>
      </c>
      <c r="M376" s="49" t="s">
        <v>23</v>
      </c>
      <c r="N376" s="50">
        <v>44070</v>
      </c>
      <c r="O376" s="51">
        <v>550</v>
      </c>
      <c r="P376" s="51">
        <v>1222</v>
      </c>
      <c r="Q376" s="51">
        <f>P376-O376</f>
        <v>672</v>
      </c>
      <c r="R376" s="52">
        <v>37</v>
      </c>
      <c r="S376" s="51">
        <f>R376*P376</f>
        <v>45214</v>
      </c>
      <c r="T376" s="53">
        <v>0.09</v>
      </c>
      <c r="U376" s="54">
        <f>S376*T376</f>
        <v>4069.2599999999998</v>
      </c>
      <c r="V376" s="54">
        <f>S376-U376</f>
        <v>41144.74</v>
      </c>
      <c r="W376" s="51">
        <v>285</v>
      </c>
      <c r="X376" s="55">
        <f>V376+W376</f>
        <v>41429.74</v>
      </c>
      <c r="Y376" s="12">
        <f>YEAR(Table1[[#This Row],[Ship Date]])</f>
        <v>2020</v>
      </c>
    </row>
    <row r="377" spans="1:25" x14ac:dyDescent="0.25">
      <c r="A377" s="48" t="s">
        <v>1203</v>
      </c>
      <c r="B377" s="49" t="s">
        <v>645</v>
      </c>
      <c r="C377" s="49" t="s">
        <v>388</v>
      </c>
      <c r="D377" s="49" t="s">
        <v>1834</v>
      </c>
      <c r="E377" s="50">
        <v>44068</v>
      </c>
      <c r="F377" s="49" t="s">
        <v>1899</v>
      </c>
      <c r="G377" s="49" t="s">
        <v>18</v>
      </c>
      <c r="H377" s="49" t="s">
        <v>1892</v>
      </c>
      <c r="I377" s="49" t="s">
        <v>35</v>
      </c>
      <c r="J377" s="49" t="s">
        <v>271</v>
      </c>
      <c r="K377" s="49" t="s">
        <v>28</v>
      </c>
      <c r="L377" s="49" t="s">
        <v>29</v>
      </c>
      <c r="M377" s="49" t="s">
        <v>23</v>
      </c>
      <c r="N377" s="50">
        <v>44070</v>
      </c>
      <c r="O377" s="51">
        <v>1111</v>
      </c>
      <c r="P377" s="51">
        <v>1984</v>
      </c>
      <c r="Q377" s="51">
        <f>P377-O377</f>
        <v>873</v>
      </c>
      <c r="R377" s="52">
        <v>28</v>
      </c>
      <c r="S377" s="51">
        <f>R377*P377</f>
        <v>55552</v>
      </c>
      <c r="T377" s="53">
        <v>0.06</v>
      </c>
      <c r="U377" s="54">
        <f>S377*T377</f>
        <v>3333.12</v>
      </c>
      <c r="V377" s="54">
        <f>S377-U377</f>
        <v>52218.879999999997</v>
      </c>
      <c r="W377" s="51">
        <v>409.99999999999994</v>
      </c>
      <c r="X377" s="55">
        <f>V377+W377</f>
        <v>52628.88</v>
      </c>
      <c r="Y377" s="12">
        <f>YEAR(Table1[[#This Row],[Ship Date]])</f>
        <v>2020</v>
      </c>
    </row>
    <row r="378" spans="1:25" x14ac:dyDescent="0.25">
      <c r="A378" s="48" t="s">
        <v>1204</v>
      </c>
      <c r="B378" s="49" t="s">
        <v>241</v>
      </c>
      <c r="C378" s="49" t="s">
        <v>1798</v>
      </c>
      <c r="D378" s="49" t="s">
        <v>1856</v>
      </c>
      <c r="E378" s="50">
        <v>44069</v>
      </c>
      <c r="F378" s="49" t="s">
        <v>1856</v>
      </c>
      <c r="G378" s="49" t="s">
        <v>39</v>
      </c>
      <c r="H378" s="49" t="s">
        <v>1892</v>
      </c>
      <c r="I378" s="49" t="s">
        <v>26</v>
      </c>
      <c r="J378" s="49" t="s">
        <v>99</v>
      </c>
      <c r="K378" s="49" t="s">
        <v>21</v>
      </c>
      <c r="L378" s="49" t="s">
        <v>22</v>
      </c>
      <c r="M378" s="49" t="s">
        <v>23</v>
      </c>
      <c r="N378" s="50">
        <v>44069</v>
      </c>
      <c r="O378" s="51">
        <v>1007</v>
      </c>
      <c r="P378" s="51">
        <v>1598</v>
      </c>
      <c r="Q378" s="51">
        <f>P378-O378</f>
        <v>591</v>
      </c>
      <c r="R378" s="52">
        <v>46</v>
      </c>
      <c r="S378" s="51">
        <f>R378*P378</f>
        <v>73508</v>
      </c>
      <c r="T378" s="53">
        <v>0.02</v>
      </c>
      <c r="U378" s="54">
        <f>S378*T378</f>
        <v>1470.16</v>
      </c>
      <c r="V378" s="54">
        <f>S378-U378</f>
        <v>72037.84</v>
      </c>
      <c r="W378" s="51">
        <v>400</v>
      </c>
      <c r="X378" s="55">
        <f>V378+W378</f>
        <v>72437.84</v>
      </c>
      <c r="Y378" s="12">
        <f>YEAR(Table1[[#This Row],[Ship Date]])</f>
        <v>2020</v>
      </c>
    </row>
    <row r="379" spans="1:25" x14ac:dyDescent="0.25">
      <c r="A379" s="48" t="s">
        <v>1205</v>
      </c>
      <c r="B379" s="49" t="s">
        <v>1937</v>
      </c>
      <c r="C379" s="49" t="s">
        <v>17</v>
      </c>
      <c r="D379" s="49" t="s">
        <v>1882</v>
      </c>
      <c r="E379" s="50">
        <v>44070</v>
      </c>
      <c r="F379" s="49" t="s">
        <v>1882</v>
      </c>
      <c r="G379" s="49" t="s">
        <v>18</v>
      </c>
      <c r="H379" s="49" t="s">
        <v>1886</v>
      </c>
      <c r="I379" s="49" t="s">
        <v>40</v>
      </c>
      <c r="J379" s="49" t="s">
        <v>88</v>
      </c>
      <c r="K379" s="49" t="s">
        <v>28</v>
      </c>
      <c r="L379" s="49" t="s">
        <v>29</v>
      </c>
      <c r="M379" s="49" t="s">
        <v>69</v>
      </c>
      <c r="N379" s="50">
        <v>44071</v>
      </c>
      <c r="O379" s="51">
        <v>160</v>
      </c>
      <c r="P379" s="51">
        <v>262</v>
      </c>
      <c r="Q379" s="51">
        <f>P379-O379</f>
        <v>102</v>
      </c>
      <c r="R379" s="52">
        <v>45</v>
      </c>
      <c r="S379" s="51">
        <f>R379*P379</f>
        <v>11790</v>
      </c>
      <c r="T379" s="53">
        <v>0.01</v>
      </c>
      <c r="U379" s="54">
        <f>S379*T379</f>
        <v>117.9</v>
      </c>
      <c r="V379" s="54">
        <f>S379-U379</f>
        <v>11672.1</v>
      </c>
      <c r="W379" s="51">
        <v>80</v>
      </c>
      <c r="X379" s="55">
        <f>V379+W379</f>
        <v>11752.1</v>
      </c>
      <c r="Y379" s="12">
        <f>YEAR(Table1[[#This Row],[Ship Date]])</f>
        <v>2020</v>
      </c>
    </row>
    <row r="380" spans="1:25" x14ac:dyDescent="0.25">
      <c r="A380" s="48" t="s">
        <v>803</v>
      </c>
      <c r="B380" s="49" t="s">
        <v>644</v>
      </c>
      <c r="C380" s="49" t="s">
        <v>71</v>
      </c>
      <c r="D380" s="49" t="s">
        <v>1882</v>
      </c>
      <c r="E380" s="50">
        <v>44071</v>
      </c>
      <c r="F380" s="49" t="s">
        <v>1882</v>
      </c>
      <c r="G380" s="49" t="s">
        <v>39</v>
      </c>
      <c r="H380" s="49" t="s">
        <v>1885</v>
      </c>
      <c r="I380" s="49" t="s">
        <v>35</v>
      </c>
      <c r="J380" s="49" t="s">
        <v>145</v>
      </c>
      <c r="K380" s="49" t="s">
        <v>21</v>
      </c>
      <c r="L380" s="49" t="s">
        <v>48</v>
      </c>
      <c r="M380" s="49" t="s">
        <v>49</v>
      </c>
      <c r="N380" s="50">
        <v>44071</v>
      </c>
      <c r="O380" s="51">
        <v>27899</v>
      </c>
      <c r="P380" s="51">
        <v>44999</v>
      </c>
      <c r="Q380" s="51">
        <f>P380-O380</f>
        <v>17100</v>
      </c>
      <c r="R380" s="52">
        <v>15</v>
      </c>
      <c r="S380" s="51">
        <f>R380*P380</f>
        <v>674985</v>
      </c>
      <c r="T380" s="53">
        <v>0.04</v>
      </c>
      <c r="U380" s="54">
        <f>S380*T380</f>
        <v>26999.4</v>
      </c>
      <c r="V380" s="54">
        <f>S380-U380</f>
        <v>647985.6</v>
      </c>
      <c r="W380" s="51">
        <v>4900</v>
      </c>
      <c r="X380" s="55">
        <f>V380+W380</f>
        <v>652885.6</v>
      </c>
      <c r="Y380" s="12">
        <f>YEAR(Table1[[#This Row],[Ship Date]])</f>
        <v>2020</v>
      </c>
    </row>
    <row r="381" spans="1:25" x14ac:dyDescent="0.25">
      <c r="A381" s="48" t="s">
        <v>804</v>
      </c>
      <c r="B381" s="49" t="s">
        <v>644</v>
      </c>
      <c r="C381" s="49" t="s">
        <v>71</v>
      </c>
      <c r="D381" s="49" t="s">
        <v>1882</v>
      </c>
      <c r="E381" s="50">
        <v>44071</v>
      </c>
      <c r="F381" s="49" t="s">
        <v>1882</v>
      </c>
      <c r="G381" s="49" t="s">
        <v>39</v>
      </c>
      <c r="H381" s="49" t="s">
        <v>1885</v>
      </c>
      <c r="I381" s="49" t="s">
        <v>35</v>
      </c>
      <c r="J381" s="49" t="s">
        <v>114</v>
      </c>
      <c r="K381" s="49" t="s">
        <v>28</v>
      </c>
      <c r="L381" s="49" t="s">
        <v>29</v>
      </c>
      <c r="M381" s="49" t="s">
        <v>23</v>
      </c>
      <c r="N381" s="50">
        <v>44072</v>
      </c>
      <c r="O381" s="51">
        <v>252</v>
      </c>
      <c r="P381" s="51">
        <v>400</v>
      </c>
      <c r="Q381" s="51">
        <f>P381-O381</f>
        <v>148</v>
      </c>
      <c r="R381" s="52">
        <v>14</v>
      </c>
      <c r="S381" s="51">
        <f>R381*P381</f>
        <v>5600</v>
      </c>
      <c r="T381" s="53">
        <v>0.06</v>
      </c>
      <c r="U381" s="54">
        <f>S381*T381</f>
        <v>336</v>
      </c>
      <c r="V381" s="54">
        <f>S381-U381</f>
        <v>5264</v>
      </c>
      <c r="W381" s="51">
        <v>130</v>
      </c>
      <c r="X381" s="55">
        <f>V381+W381</f>
        <v>5394</v>
      </c>
      <c r="Y381" s="12">
        <f>YEAR(Table1[[#This Row],[Ship Date]])</f>
        <v>2020</v>
      </c>
    </row>
    <row r="382" spans="1:25" x14ac:dyDescent="0.25">
      <c r="A382" s="48" t="s">
        <v>1206</v>
      </c>
      <c r="B382" s="49" t="s">
        <v>322</v>
      </c>
      <c r="C382" s="49" t="s">
        <v>59</v>
      </c>
      <c r="D382" s="49" t="s">
        <v>1834</v>
      </c>
      <c r="E382" s="50">
        <v>44071</v>
      </c>
      <c r="F382" s="49" t="s">
        <v>1899</v>
      </c>
      <c r="G382" s="49" t="s">
        <v>25</v>
      </c>
      <c r="H382" s="49" t="s">
        <v>1895</v>
      </c>
      <c r="I382" s="49" t="s">
        <v>19</v>
      </c>
      <c r="J382" s="49" t="s">
        <v>326</v>
      </c>
      <c r="K382" s="49" t="s">
        <v>21</v>
      </c>
      <c r="L382" s="49" t="s">
        <v>22</v>
      </c>
      <c r="M382" s="49" t="s">
        <v>23</v>
      </c>
      <c r="N382" s="50">
        <v>44075</v>
      </c>
      <c r="O382" s="51">
        <v>651</v>
      </c>
      <c r="P382" s="51">
        <v>3098</v>
      </c>
      <c r="Q382" s="51">
        <f>P382-O382</f>
        <v>2447</v>
      </c>
      <c r="R382" s="52">
        <v>37</v>
      </c>
      <c r="S382" s="51">
        <f>R382*P382</f>
        <v>114626</v>
      </c>
      <c r="T382" s="53">
        <v>0.03</v>
      </c>
      <c r="U382" s="54">
        <f>S382*T382</f>
        <v>3438.7799999999997</v>
      </c>
      <c r="V382" s="54">
        <f>S382-U382</f>
        <v>111187.22</v>
      </c>
      <c r="W382" s="51">
        <v>650</v>
      </c>
      <c r="X382" s="55">
        <f>V382+W382</f>
        <v>111837.22</v>
      </c>
      <c r="Y382" s="12">
        <f>YEAR(Table1[[#This Row],[Ship Date]])</f>
        <v>2020</v>
      </c>
    </row>
    <row r="383" spans="1:25" x14ac:dyDescent="0.25">
      <c r="A383" s="48" t="s">
        <v>1207</v>
      </c>
      <c r="B383" s="49" t="s">
        <v>643</v>
      </c>
      <c r="C383" s="49" t="s">
        <v>124</v>
      </c>
      <c r="D383" s="49" t="s">
        <v>1834</v>
      </c>
      <c r="E383" s="50">
        <v>44076</v>
      </c>
      <c r="F383" s="49" t="s">
        <v>1899</v>
      </c>
      <c r="G383" s="49" t="s">
        <v>18</v>
      </c>
      <c r="H383" s="49" t="s">
        <v>1892</v>
      </c>
      <c r="I383" s="49" t="s">
        <v>19</v>
      </c>
      <c r="J383" s="49" t="s">
        <v>99</v>
      </c>
      <c r="K383" s="49" t="s">
        <v>21</v>
      </c>
      <c r="L383" s="49" t="s">
        <v>22</v>
      </c>
      <c r="M383" s="49" t="s">
        <v>23</v>
      </c>
      <c r="N383" s="50">
        <v>44078</v>
      </c>
      <c r="O383" s="51">
        <v>1007</v>
      </c>
      <c r="P383" s="51">
        <v>1598</v>
      </c>
      <c r="Q383" s="51">
        <f>P383-O383</f>
        <v>591</v>
      </c>
      <c r="R383" s="52">
        <v>29</v>
      </c>
      <c r="S383" s="51">
        <f>R383*P383</f>
        <v>46342</v>
      </c>
      <c r="T383" s="53">
        <v>0.04</v>
      </c>
      <c r="U383" s="54">
        <f>S383*T383</f>
        <v>1853.68</v>
      </c>
      <c r="V383" s="54">
        <f>S383-U383</f>
        <v>44488.32</v>
      </c>
      <c r="W383" s="51">
        <v>400</v>
      </c>
      <c r="X383" s="55">
        <f>V383+W383</f>
        <v>44888.32</v>
      </c>
      <c r="Y383" s="12">
        <f>YEAR(Table1[[#This Row],[Ship Date]])</f>
        <v>2020</v>
      </c>
    </row>
    <row r="384" spans="1:25" x14ac:dyDescent="0.25">
      <c r="A384" s="48" t="s">
        <v>1208</v>
      </c>
      <c r="B384" s="49" t="s">
        <v>222</v>
      </c>
      <c r="C384" s="49" t="s">
        <v>223</v>
      </c>
      <c r="D384" s="49" t="s">
        <v>1834</v>
      </c>
      <c r="E384" s="50">
        <v>44077</v>
      </c>
      <c r="F384" s="49" t="s">
        <v>1899</v>
      </c>
      <c r="G384" s="49" t="s">
        <v>34</v>
      </c>
      <c r="H384" s="49" t="s">
        <v>1893</v>
      </c>
      <c r="I384" s="49" t="s">
        <v>26</v>
      </c>
      <c r="J384" s="49" t="s">
        <v>260</v>
      </c>
      <c r="K384" s="49" t="s">
        <v>28</v>
      </c>
      <c r="L384" s="49" t="s">
        <v>29</v>
      </c>
      <c r="M384" s="49" t="s">
        <v>23</v>
      </c>
      <c r="N384" s="50">
        <v>44079</v>
      </c>
      <c r="O384" s="51">
        <v>192</v>
      </c>
      <c r="P384" s="51">
        <v>326</v>
      </c>
      <c r="Q384" s="51">
        <f>P384-O384</f>
        <v>134</v>
      </c>
      <c r="R384" s="52">
        <v>31</v>
      </c>
      <c r="S384" s="51">
        <f>R384*P384</f>
        <v>10106</v>
      </c>
      <c r="T384" s="53">
        <v>0</v>
      </c>
      <c r="U384" s="54">
        <f>S384*T384</f>
        <v>0</v>
      </c>
      <c r="V384" s="54">
        <f>S384-U384</f>
        <v>10106</v>
      </c>
      <c r="W384" s="51">
        <v>186</v>
      </c>
      <c r="X384" s="55">
        <f>V384+W384</f>
        <v>10292</v>
      </c>
      <c r="Y384" s="12">
        <f>YEAR(Table1[[#This Row],[Ship Date]])</f>
        <v>2020</v>
      </c>
    </row>
    <row r="385" spans="1:25" x14ac:dyDescent="0.25">
      <c r="A385" s="48" t="s">
        <v>1209</v>
      </c>
      <c r="B385" s="49" t="s">
        <v>50</v>
      </c>
      <c r="C385" s="49" t="s">
        <v>1811</v>
      </c>
      <c r="D385" s="49" t="s">
        <v>1856</v>
      </c>
      <c r="E385" s="50">
        <v>44077</v>
      </c>
      <c r="F385" s="49" t="s">
        <v>1856</v>
      </c>
      <c r="G385" s="49" t="s">
        <v>39</v>
      </c>
      <c r="H385" s="49" t="s">
        <v>1891</v>
      </c>
      <c r="I385" s="49" t="s">
        <v>19</v>
      </c>
      <c r="J385" s="49" t="s">
        <v>396</v>
      </c>
      <c r="K385" s="49" t="s">
        <v>28</v>
      </c>
      <c r="L385" s="49" t="s">
        <v>29</v>
      </c>
      <c r="M385" s="49" t="s">
        <v>23</v>
      </c>
      <c r="N385" s="50">
        <v>44084</v>
      </c>
      <c r="O385" s="51">
        <v>298</v>
      </c>
      <c r="P385" s="51">
        <v>584</v>
      </c>
      <c r="Q385" s="51">
        <f>P385-O385</f>
        <v>286</v>
      </c>
      <c r="R385" s="52">
        <v>22</v>
      </c>
      <c r="S385" s="51">
        <f>R385*P385</f>
        <v>12848</v>
      </c>
      <c r="T385" s="53">
        <v>0.1</v>
      </c>
      <c r="U385" s="54">
        <f>S385*T385</f>
        <v>1284.8000000000002</v>
      </c>
      <c r="V385" s="54">
        <f>S385-U385</f>
        <v>11563.2</v>
      </c>
      <c r="W385" s="51">
        <v>83</v>
      </c>
      <c r="X385" s="55">
        <f>V385+W385</f>
        <v>11646.2</v>
      </c>
      <c r="Y385" s="12">
        <f>YEAR(Table1[[#This Row],[Ship Date]])</f>
        <v>2020</v>
      </c>
    </row>
    <row r="386" spans="1:25" x14ac:dyDescent="0.25">
      <c r="A386" s="48" t="s">
        <v>1210</v>
      </c>
      <c r="B386" s="49" t="s">
        <v>642</v>
      </c>
      <c r="C386" s="49" t="s">
        <v>1844</v>
      </c>
      <c r="D386" s="49" t="s">
        <v>1834</v>
      </c>
      <c r="E386" s="50">
        <v>44078</v>
      </c>
      <c r="F386" s="49" t="s">
        <v>1899</v>
      </c>
      <c r="G386" s="49" t="s">
        <v>39</v>
      </c>
      <c r="H386" s="49" t="s">
        <v>1891</v>
      </c>
      <c r="I386" s="49" t="s">
        <v>40</v>
      </c>
      <c r="J386" s="49" t="s">
        <v>188</v>
      </c>
      <c r="K386" s="49" t="s">
        <v>28</v>
      </c>
      <c r="L386" s="49" t="s">
        <v>45</v>
      </c>
      <c r="M386" s="49" t="s">
        <v>23</v>
      </c>
      <c r="N386" s="50">
        <v>44079</v>
      </c>
      <c r="O386" s="51">
        <v>250</v>
      </c>
      <c r="P386" s="51">
        <v>568</v>
      </c>
      <c r="Q386" s="51">
        <f>P386-O386</f>
        <v>318</v>
      </c>
      <c r="R386" s="52">
        <v>23</v>
      </c>
      <c r="S386" s="51">
        <f>R386*P386</f>
        <v>13064</v>
      </c>
      <c r="T386" s="53">
        <v>0.01</v>
      </c>
      <c r="U386" s="54">
        <f>S386*T386</f>
        <v>130.64000000000001</v>
      </c>
      <c r="V386" s="54">
        <f>S386-U386</f>
        <v>12933.36</v>
      </c>
      <c r="W386" s="51">
        <v>360</v>
      </c>
      <c r="X386" s="55">
        <f>V386+W386</f>
        <v>13293.36</v>
      </c>
      <c r="Y386" s="12">
        <f>YEAR(Table1[[#This Row],[Ship Date]])</f>
        <v>2020</v>
      </c>
    </row>
    <row r="387" spans="1:25" x14ac:dyDescent="0.25">
      <c r="A387" s="48" t="s">
        <v>805</v>
      </c>
      <c r="B387" s="49" t="s">
        <v>630</v>
      </c>
      <c r="C387" s="49" t="s">
        <v>1796</v>
      </c>
      <c r="D387" s="49" t="s">
        <v>1856</v>
      </c>
      <c r="E387" s="50">
        <v>44081</v>
      </c>
      <c r="F387" s="49" t="s">
        <v>1856</v>
      </c>
      <c r="G387" s="49" t="s">
        <v>18</v>
      </c>
      <c r="H387" s="49" t="s">
        <v>1895</v>
      </c>
      <c r="I387" s="49" t="s">
        <v>40</v>
      </c>
      <c r="J387" s="49" t="s">
        <v>92</v>
      </c>
      <c r="K387" s="49" t="s">
        <v>28</v>
      </c>
      <c r="L387" s="49" t="s">
        <v>22</v>
      </c>
      <c r="M387" s="49" t="s">
        <v>23</v>
      </c>
      <c r="N387" s="50">
        <v>44081</v>
      </c>
      <c r="O387" s="51">
        <v>118</v>
      </c>
      <c r="P387" s="51">
        <v>188</v>
      </c>
      <c r="Q387" s="51">
        <f>P387-O387</f>
        <v>70</v>
      </c>
      <c r="R387" s="52">
        <v>47</v>
      </c>
      <c r="S387" s="51">
        <f>R387*P387</f>
        <v>8836</v>
      </c>
      <c r="T387" s="53">
        <v>0.06</v>
      </c>
      <c r="U387" s="54">
        <f>S387*T387</f>
        <v>530.16</v>
      </c>
      <c r="V387" s="54">
        <f>S387-U387</f>
        <v>8305.84</v>
      </c>
      <c r="W387" s="51">
        <v>149</v>
      </c>
      <c r="X387" s="55">
        <f>V387+W387</f>
        <v>8454.84</v>
      </c>
      <c r="Y387" s="12">
        <f>YEAR(Table1[[#This Row],[Ship Date]])</f>
        <v>2020</v>
      </c>
    </row>
    <row r="388" spans="1:25" x14ac:dyDescent="0.25">
      <c r="A388" s="48" t="s">
        <v>806</v>
      </c>
      <c r="B388" s="49" t="s">
        <v>630</v>
      </c>
      <c r="C388" s="49" t="s">
        <v>1796</v>
      </c>
      <c r="D388" s="49" t="s">
        <v>1856</v>
      </c>
      <c r="E388" s="50">
        <v>44081</v>
      </c>
      <c r="F388" s="49" t="s">
        <v>1856</v>
      </c>
      <c r="G388" s="49" t="s">
        <v>18</v>
      </c>
      <c r="H388" s="49" t="s">
        <v>1895</v>
      </c>
      <c r="I388" s="49" t="s">
        <v>40</v>
      </c>
      <c r="J388" s="49" t="s">
        <v>317</v>
      </c>
      <c r="K388" s="49" t="s">
        <v>28</v>
      </c>
      <c r="L388" s="49" t="s">
        <v>29</v>
      </c>
      <c r="M388" s="49" t="s">
        <v>23</v>
      </c>
      <c r="N388" s="50">
        <v>44083</v>
      </c>
      <c r="O388" s="51">
        <v>131</v>
      </c>
      <c r="P388" s="51">
        <v>284</v>
      </c>
      <c r="Q388" s="51">
        <f>P388-O388</f>
        <v>153</v>
      </c>
      <c r="R388" s="52">
        <v>39</v>
      </c>
      <c r="S388" s="51">
        <f>R388*P388</f>
        <v>11076</v>
      </c>
      <c r="T388" s="53">
        <v>0.08</v>
      </c>
      <c r="U388" s="54">
        <f>S388*T388</f>
        <v>886.08</v>
      </c>
      <c r="V388" s="54">
        <f>S388-U388</f>
        <v>10189.92</v>
      </c>
      <c r="W388" s="51">
        <v>93</v>
      </c>
      <c r="X388" s="55">
        <f>V388+W388</f>
        <v>10282.92</v>
      </c>
      <c r="Y388" s="12">
        <f>YEAR(Table1[[#This Row],[Ship Date]])</f>
        <v>2020</v>
      </c>
    </row>
    <row r="389" spans="1:25" x14ac:dyDescent="0.25">
      <c r="A389" s="48" t="s">
        <v>1211</v>
      </c>
      <c r="B389" s="49" t="s">
        <v>1908</v>
      </c>
      <c r="C389" s="49" t="s">
        <v>1929</v>
      </c>
      <c r="D389" s="49" t="s">
        <v>1856</v>
      </c>
      <c r="E389" s="50">
        <v>44084</v>
      </c>
      <c r="F389" s="49" t="s">
        <v>1856</v>
      </c>
      <c r="G389" s="49" t="s">
        <v>39</v>
      </c>
      <c r="H389" s="49" t="s">
        <v>1891</v>
      </c>
      <c r="I389" s="49" t="s">
        <v>40</v>
      </c>
      <c r="J389" s="49" t="s">
        <v>511</v>
      </c>
      <c r="K389" s="49" t="s">
        <v>117</v>
      </c>
      <c r="L389" s="49" t="s">
        <v>45</v>
      </c>
      <c r="M389" s="49" t="s">
        <v>23</v>
      </c>
      <c r="N389" s="50">
        <v>44086</v>
      </c>
      <c r="O389" s="51">
        <v>1138</v>
      </c>
      <c r="P389" s="51">
        <v>1864.9999999999998</v>
      </c>
      <c r="Q389" s="51">
        <f>P389-O389</f>
        <v>726.99999999999977</v>
      </c>
      <c r="R389" s="52">
        <v>7</v>
      </c>
      <c r="S389" s="51">
        <f>R389*P389</f>
        <v>13054.999999999998</v>
      </c>
      <c r="T389" s="53">
        <v>0.01</v>
      </c>
      <c r="U389" s="54">
        <f>S389*T389</f>
        <v>130.54999999999998</v>
      </c>
      <c r="V389" s="54">
        <f>S389-U389</f>
        <v>12924.449999999999</v>
      </c>
      <c r="W389" s="51">
        <v>377</v>
      </c>
      <c r="X389" s="55">
        <f>V389+W389</f>
        <v>13301.449999999999</v>
      </c>
      <c r="Y389" s="12">
        <f>YEAR(Table1[[#This Row],[Ship Date]])</f>
        <v>2020</v>
      </c>
    </row>
    <row r="390" spans="1:25" x14ac:dyDescent="0.25">
      <c r="A390" s="48" t="s">
        <v>1212</v>
      </c>
      <c r="B390" s="49" t="s">
        <v>558</v>
      </c>
      <c r="C390" s="49" t="s">
        <v>158</v>
      </c>
      <c r="D390" s="49" t="s">
        <v>1882</v>
      </c>
      <c r="E390" s="50">
        <v>44085</v>
      </c>
      <c r="F390" s="49" t="s">
        <v>1882</v>
      </c>
      <c r="G390" s="49" t="s">
        <v>18</v>
      </c>
      <c r="H390" s="49" t="s">
        <v>1885</v>
      </c>
      <c r="I390" s="49" t="s">
        <v>51</v>
      </c>
      <c r="J390" s="49" t="s">
        <v>27</v>
      </c>
      <c r="K390" s="49" t="s">
        <v>28</v>
      </c>
      <c r="L390" s="49" t="s">
        <v>29</v>
      </c>
      <c r="M390" s="49" t="s">
        <v>23</v>
      </c>
      <c r="N390" s="50">
        <v>44087</v>
      </c>
      <c r="O390" s="51">
        <v>93</v>
      </c>
      <c r="P390" s="51">
        <v>148</v>
      </c>
      <c r="Q390" s="51">
        <f>P390-O390</f>
        <v>55</v>
      </c>
      <c r="R390" s="52">
        <v>15</v>
      </c>
      <c r="S390" s="51">
        <f>R390*P390</f>
        <v>2220</v>
      </c>
      <c r="T390" s="53">
        <v>0.03</v>
      </c>
      <c r="U390" s="54">
        <f>S390*T390</f>
        <v>66.599999999999994</v>
      </c>
      <c r="V390" s="54">
        <f>S390-U390</f>
        <v>2153.4</v>
      </c>
      <c r="W390" s="51">
        <v>70</v>
      </c>
      <c r="X390" s="55">
        <f>V390+W390</f>
        <v>2223.4</v>
      </c>
      <c r="Y390" s="12">
        <f>YEAR(Table1[[#This Row],[Ship Date]])</f>
        <v>2020</v>
      </c>
    </row>
    <row r="391" spans="1:25" x14ac:dyDescent="0.25">
      <c r="A391" s="48" t="s">
        <v>1213</v>
      </c>
      <c r="B391" s="49" t="s">
        <v>641</v>
      </c>
      <c r="C391" s="49" t="s">
        <v>218</v>
      </c>
      <c r="D391" s="49" t="s">
        <v>1834</v>
      </c>
      <c r="E391" s="50">
        <v>44086</v>
      </c>
      <c r="F391" s="49" t="s">
        <v>1899</v>
      </c>
      <c r="G391" s="49" t="s">
        <v>39</v>
      </c>
      <c r="H391" s="49" t="s">
        <v>1889</v>
      </c>
      <c r="I391" s="49" t="s">
        <v>51</v>
      </c>
      <c r="J391" s="49" t="s">
        <v>176</v>
      </c>
      <c r="K391" s="49" t="s">
        <v>28</v>
      </c>
      <c r="L391" s="49" t="s">
        <v>29</v>
      </c>
      <c r="M391" s="49" t="s">
        <v>23</v>
      </c>
      <c r="N391" s="50">
        <v>44087</v>
      </c>
      <c r="O391" s="51">
        <v>109.00000000000001</v>
      </c>
      <c r="P391" s="51">
        <v>182</v>
      </c>
      <c r="Q391" s="51">
        <f>P391-O391</f>
        <v>72.999999999999986</v>
      </c>
      <c r="R391" s="52">
        <v>36</v>
      </c>
      <c r="S391" s="51">
        <f>R391*P391</f>
        <v>6552</v>
      </c>
      <c r="T391" s="53">
        <v>0.09</v>
      </c>
      <c r="U391" s="54">
        <f>S391*T391</f>
        <v>589.67999999999995</v>
      </c>
      <c r="V391" s="54">
        <f>S391-U391</f>
        <v>5962.32</v>
      </c>
      <c r="W391" s="51">
        <v>100</v>
      </c>
      <c r="X391" s="55">
        <f>V391+W391</f>
        <v>6062.32</v>
      </c>
      <c r="Y391" s="12">
        <f>YEAR(Table1[[#This Row],[Ship Date]])</f>
        <v>2020</v>
      </c>
    </row>
    <row r="392" spans="1:25" x14ac:dyDescent="0.25">
      <c r="A392" s="48" t="s">
        <v>1214</v>
      </c>
      <c r="B392" s="49" t="s">
        <v>401</v>
      </c>
      <c r="C392" s="49" t="s">
        <v>1837</v>
      </c>
      <c r="D392" s="49" t="s">
        <v>1834</v>
      </c>
      <c r="E392" s="50">
        <v>44086</v>
      </c>
      <c r="F392" s="49" t="s">
        <v>1899</v>
      </c>
      <c r="G392" s="49" t="s">
        <v>25</v>
      </c>
      <c r="H392" s="49" t="s">
        <v>1887</v>
      </c>
      <c r="I392" s="49" t="s">
        <v>19</v>
      </c>
      <c r="J392" s="49" t="s">
        <v>130</v>
      </c>
      <c r="K392" s="49" t="s">
        <v>28</v>
      </c>
      <c r="L392" s="49" t="s">
        <v>22</v>
      </c>
      <c r="M392" s="49" t="s">
        <v>23</v>
      </c>
      <c r="N392" s="50">
        <v>44093</v>
      </c>
      <c r="O392" s="51">
        <v>1495</v>
      </c>
      <c r="P392" s="51">
        <v>3476</v>
      </c>
      <c r="Q392" s="51">
        <f>P392-O392</f>
        <v>1981</v>
      </c>
      <c r="R392" s="52">
        <v>34</v>
      </c>
      <c r="S392" s="51">
        <f>R392*P392</f>
        <v>118184</v>
      </c>
      <c r="T392" s="53">
        <v>0.03</v>
      </c>
      <c r="U392" s="54">
        <f>S392*T392</f>
        <v>3545.52</v>
      </c>
      <c r="V392" s="54">
        <f>S392-U392</f>
        <v>114638.48</v>
      </c>
      <c r="W392" s="51">
        <v>822.00000000000011</v>
      </c>
      <c r="X392" s="55">
        <f>V392+W392</f>
        <v>115460.48</v>
      </c>
      <c r="Y392" s="12">
        <f>YEAR(Table1[[#This Row],[Ship Date]])</f>
        <v>2020</v>
      </c>
    </row>
    <row r="393" spans="1:25" x14ac:dyDescent="0.25">
      <c r="A393" s="48" t="s">
        <v>1215</v>
      </c>
      <c r="B393" s="49" t="s">
        <v>256</v>
      </c>
      <c r="C393" s="49" t="s">
        <v>1838</v>
      </c>
      <c r="D393" s="49" t="s">
        <v>1834</v>
      </c>
      <c r="E393" s="50">
        <v>44087</v>
      </c>
      <c r="F393" s="49" t="s">
        <v>1899</v>
      </c>
      <c r="G393" s="49" t="s">
        <v>34</v>
      </c>
      <c r="H393" s="49" t="s">
        <v>1892</v>
      </c>
      <c r="I393" s="49" t="s">
        <v>19</v>
      </c>
      <c r="J393" s="49" t="s">
        <v>277</v>
      </c>
      <c r="K393" s="49" t="s">
        <v>28</v>
      </c>
      <c r="L393" s="49" t="s">
        <v>22</v>
      </c>
      <c r="M393" s="49" t="s">
        <v>23</v>
      </c>
      <c r="N393" s="50">
        <v>44091</v>
      </c>
      <c r="O393" s="51">
        <v>453</v>
      </c>
      <c r="P393" s="51">
        <v>730</v>
      </c>
      <c r="Q393" s="51">
        <f>P393-O393</f>
        <v>277</v>
      </c>
      <c r="R393" s="52">
        <v>26</v>
      </c>
      <c r="S393" s="51">
        <f>R393*P393</f>
        <v>18980</v>
      </c>
      <c r="T393" s="53">
        <v>0.03</v>
      </c>
      <c r="U393" s="54">
        <f>S393*T393</f>
        <v>569.4</v>
      </c>
      <c r="V393" s="54">
        <f>S393-U393</f>
        <v>18410.599999999999</v>
      </c>
      <c r="W393" s="51">
        <v>772</v>
      </c>
      <c r="X393" s="55">
        <f>V393+W393</f>
        <v>19182.599999999999</v>
      </c>
      <c r="Y393" s="12">
        <f>YEAR(Table1[[#This Row],[Ship Date]])</f>
        <v>2020</v>
      </c>
    </row>
    <row r="394" spans="1:25" x14ac:dyDescent="0.25">
      <c r="A394" s="48" t="s">
        <v>1216</v>
      </c>
      <c r="B394" s="49" t="s">
        <v>1938</v>
      </c>
      <c r="C394" s="49" t="s">
        <v>1874</v>
      </c>
      <c r="D394" s="49" t="s">
        <v>1834</v>
      </c>
      <c r="E394" s="50">
        <v>44091</v>
      </c>
      <c r="F394" s="49" t="s">
        <v>1899</v>
      </c>
      <c r="G394" s="49" t="s">
        <v>39</v>
      </c>
      <c r="H394" s="49" t="s">
        <v>1888</v>
      </c>
      <c r="I394" s="49" t="s">
        <v>51</v>
      </c>
      <c r="J394" s="49" t="s">
        <v>79</v>
      </c>
      <c r="K394" s="49" t="s">
        <v>28</v>
      </c>
      <c r="L394" s="49" t="s">
        <v>22</v>
      </c>
      <c r="M394" s="49" t="s">
        <v>23</v>
      </c>
      <c r="N394" s="50">
        <v>44092</v>
      </c>
      <c r="O394" s="51">
        <v>225.99999999999997</v>
      </c>
      <c r="P394" s="51">
        <v>358</v>
      </c>
      <c r="Q394" s="51">
        <f>P394-O394</f>
        <v>132.00000000000003</v>
      </c>
      <c r="R394" s="52">
        <v>19</v>
      </c>
      <c r="S394" s="51">
        <f>R394*P394</f>
        <v>6802</v>
      </c>
      <c r="T394" s="53">
        <v>0</v>
      </c>
      <c r="U394" s="54">
        <f>S394*T394</f>
        <v>0</v>
      </c>
      <c r="V394" s="54">
        <f>S394-U394</f>
        <v>6802</v>
      </c>
      <c r="W394" s="51">
        <v>547</v>
      </c>
      <c r="X394" s="55">
        <f>V394+W394</f>
        <v>7349</v>
      </c>
      <c r="Y394" s="12">
        <f>YEAR(Table1[[#This Row],[Ship Date]])</f>
        <v>2020</v>
      </c>
    </row>
    <row r="395" spans="1:25" x14ac:dyDescent="0.25">
      <c r="A395" s="48" t="s">
        <v>807</v>
      </c>
      <c r="B395" s="49" t="s">
        <v>342</v>
      </c>
      <c r="C395" s="49" t="s">
        <v>1935</v>
      </c>
      <c r="D395" s="49" t="s">
        <v>1882</v>
      </c>
      <c r="E395" s="50">
        <v>44095</v>
      </c>
      <c r="F395" s="49" t="s">
        <v>1882</v>
      </c>
      <c r="G395" s="49" t="s">
        <v>25</v>
      </c>
      <c r="H395" s="49" t="s">
        <v>1886</v>
      </c>
      <c r="I395" s="49" t="s">
        <v>26</v>
      </c>
      <c r="J395" s="49" t="s">
        <v>267</v>
      </c>
      <c r="K395" s="49" t="s">
        <v>21</v>
      </c>
      <c r="L395" s="49" t="s">
        <v>22</v>
      </c>
      <c r="M395" s="49" t="s">
        <v>23</v>
      </c>
      <c r="N395" s="50">
        <v>44097</v>
      </c>
      <c r="O395" s="51">
        <v>1978</v>
      </c>
      <c r="P395" s="51">
        <v>4599</v>
      </c>
      <c r="Q395" s="51">
        <f>P395-O395</f>
        <v>2621</v>
      </c>
      <c r="R395" s="52">
        <v>23</v>
      </c>
      <c r="S395" s="51">
        <f>R395*P395</f>
        <v>105777</v>
      </c>
      <c r="T395" s="53">
        <v>0.1</v>
      </c>
      <c r="U395" s="54">
        <f>S395*T395</f>
        <v>10577.7</v>
      </c>
      <c r="V395" s="54">
        <f>S395-U395</f>
        <v>95199.3</v>
      </c>
      <c r="W395" s="51">
        <v>499</v>
      </c>
      <c r="X395" s="55">
        <f>V395+W395</f>
        <v>95698.3</v>
      </c>
      <c r="Y395" s="12">
        <f>YEAR(Table1[[#This Row],[Ship Date]])</f>
        <v>2020</v>
      </c>
    </row>
    <row r="396" spans="1:25" x14ac:dyDescent="0.25">
      <c r="A396" s="48" t="s">
        <v>808</v>
      </c>
      <c r="B396" s="49" t="s">
        <v>342</v>
      </c>
      <c r="C396" s="49" t="s">
        <v>1935</v>
      </c>
      <c r="D396" s="49" t="s">
        <v>1882</v>
      </c>
      <c r="E396" s="50">
        <v>44095</v>
      </c>
      <c r="F396" s="49" t="s">
        <v>1882</v>
      </c>
      <c r="G396" s="49" t="s">
        <v>25</v>
      </c>
      <c r="H396" s="49" t="s">
        <v>1886</v>
      </c>
      <c r="I396" s="49" t="s">
        <v>26</v>
      </c>
      <c r="J396" s="49" t="s">
        <v>27</v>
      </c>
      <c r="K396" s="49" t="s">
        <v>28</v>
      </c>
      <c r="L396" s="49" t="s">
        <v>29</v>
      </c>
      <c r="M396" s="49" t="s">
        <v>23</v>
      </c>
      <c r="N396" s="50">
        <v>44096</v>
      </c>
      <c r="O396" s="51">
        <v>93</v>
      </c>
      <c r="P396" s="51">
        <v>148</v>
      </c>
      <c r="Q396" s="51">
        <f>P396-O396</f>
        <v>55</v>
      </c>
      <c r="R396" s="52">
        <v>33</v>
      </c>
      <c r="S396" s="51">
        <f>R396*P396</f>
        <v>4884</v>
      </c>
      <c r="T396" s="53">
        <v>0.06</v>
      </c>
      <c r="U396" s="54">
        <f>S396*T396</f>
        <v>293.03999999999996</v>
      </c>
      <c r="V396" s="54">
        <f>S396-U396</f>
        <v>4590.96</v>
      </c>
      <c r="W396" s="51">
        <v>70</v>
      </c>
      <c r="X396" s="55">
        <f>V396+W396</f>
        <v>4660.96</v>
      </c>
      <c r="Y396" s="12">
        <f>YEAR(Table1[[#This Row],[Ship Date]])</f>
        <v>2020</v>
      </c>
    </row>
    <row r="397" spans="1:25" x14ac:dyDescent="0.25">
      <c r="A397" s="48" t="s">
        <v>1217</v>
      </c>
      <c r="B397" s="49" t="s">
        <v>530</v>
      </c>
      <c r="C397" s="49" t="s">
        <v>1902</v>
      </c>
      <c r="D397" s="49" t="s">
        <v>1882</v>
      </c>
      <c r="E397" s="50">
        <v>44097</v>
      </c>
      <c r="F397" s="49" t="s">
        <v>1882</v>
      </c>
      <c r="G397" s="49" t="s">
        <v>39</v>
      </c>
      <c r="H397" s="49" t="s">
        <v>1886</v>
      </c>
      <c r="I397" s="49" t="s">
        <v>35</v>
      </c>
      <c r="J397" s="49" t="s">
        <v>424</v>
      </c>
      <c r="K397" s="49" t="s">
        <v>28</v>
      </c>
      <c r="L397" s="49" t="s">
        <v>29</v>
      </c>
      <c r="M397" s="49" t="s">
        <v>69</v>
      </c>
      <c r="N397" s="50">
        <v>44099</v>
      </c>
      <c r="O397" s="51">
        <v>437</v>
      </c>
      <c r="P397" s="51">
        <v>911</v>
      </c>
      <c r="Q397" s="51">
        <f>P397-O397</f>
        <v>474</v>
      </c>
      <c r="R397" s="52">
        <v>48</v>
      </c>
      <c r="S397" s="51">
        <f>R397*P397</f>
        <v>43728</v>
      </c>
      <c r="T397" s="53">
        <v>0.06</v>
      </c>
      <c r="U397" s="54">
        <f>S397*T397</f>
        <v>2623.68</v>
      </c>
      <c r="V397" s="54">
        <f>S397-U397</f>
        <v>41104.32</v>
      </c>
      <c r="W397" s="51">
        <v>225</v>
      </c>
      <c r="X397" s="55">
        <f>V397+W397</f>
        <v>41329.32</v>
      </c>
      <c r="Y397" s="12">
        <f>YEAR(Table1[[#This Row],[Ship Date]])</f>
        <v>2020</v>
      </c>
    </row>
    <row r="398" spans="1:25" x14ac:dyDescent="0.25">
      <c r="A398" s="48" t="s">
        <v>1218</v>
      </c>
      <c r="B398" s="49" t="s">
        <v>38</v>
      </c>
      <c r="C398" s="49" t="s">
        <v>1800</v>
      </c>
      <c r="D398" s="49" t="s">
        <v>1856</v>
      </c>
      <c r="E398" s="50">
        <v>44101</v>
      </c>
      <c r="F398" s="49" t="s">
        <v>1856</v>
      </c>
      <c r="G398" s="49" t="s">
        <v>39</v>
      </c>
      <c r="H398" s="49" t="s">
        <v>1892</v>
      </c>
      <c r="I398" s="49" t="s">
        <v>19</v>
      </c>
      <c r="J398" s="49" t="s">
        <v>108</v>
      </c>
      <c r="K398" s="49" t="s">
        <v>28</v>
      </c>
      <c r="L398" s="49" t="s">
        <v>45</v>
      </c>
      <c r="M398" s="49" t="s">
        <v>23</v>
      </c>
      <c r="N398" s="50">
        <v>44106</v>
      </c>
      <c r="O398" s="51">
        <v>94</v>
      </c>
      <c r="P398" s="51">
        <v>208</v>
      </c>
      <c r="Q398" s="51">
        <f>P398-O398</f>
        <v>114</v>
      </c>
      <c r="R398" s="52">
        <v>36</v>
      </c>
      <c r="S398" s="51">
        <f>R398*P398</f>
        <v>7488</v>
      </c>
      <c r="T398" s="53">
        <v>0.01</v>
      </c>
      <c r="U398" s="54">
        <f>S398*T398</f>
        <v>74.88</v>
      </c>
      <c r="V398" s="54">
        <f>S398-U398</f>
        <v>7413.12</v>
      </c>
      <c r="W398" s="51">
        <v>256</v>
      </c>
      <c r="X398" s="55">
        <f>V398+W398</f>
        <v>7669.12</v>
      </c>
      <c r="Y398" s="12">
        <f>YEAR(Table1[[#This Row],[Ship Date]])</f>
        <v>2020</v>
      </c>
    </row>
    <row r="399" spans="1:25" x14ac:dyDescent="0.25">
      <c r="A399" s="48" t="s">
        <v>1219</v>
      </c>
      <c r="B399" s="49" t="s">
        <v>640</v>
      </c>
      <c r="C399" s="49" t="s">
        <v>194</v>
      </c>
      <c r="D399" s="49" t="s">
        <v>1834</v>
      </c>
      <c r="E399" s="50">
        <v>44102</v>
      </c>
      <c r="F399" s="49" t="s">
        <v>1899</v>
      </c>
      <c r="G399" s="49" t="s">
        <v>39</v>
      </c>
      <c r="H399" s="49" t="s">
        <v>1890</v>
      </c>
      <c r="I399" s="49" t="s">
        <v>35</v>
      </c>
      <c r="J399" s="49" t="s">
        <v>464</v>
      </c>
      <c r="K399" s="49" t="s">
        <v>28</v>
      </c>
      <c r="L399" s="49" t="s">
        <v>29</v>
      </c>
      <c r="M399" s="49" t="s">
        <v>23</v>
      </c>
      <c r="N399" s="50">
        <v>44103</v>
      </c>
      <c r="O399" s="51">
        <v>153</v>
      </c>
      <c r="P399" s="51">
        <v>247.00000000000003</v>
      </c>
      <c r="Q399" s="51">
        <f>P399-O399</f>
        <v>94.000000000000028</v>
      </c>
      <c r="R399" s="52">
        <v>49</v>
      </c>
      <c r="S399" s="51">
        <f>R399*P399</f>
        <v>12103.000000000002</v>
      </c>
      <c r="T399" s="53">
        <v>0.03</v>
      </c>
      <c r="U399" s="54">
        <f>S399*T399</f>
        <v>363.09000000000003</v>
      </c>
      <c r="V399" s="54">
        <f>S399-U399</f>
        <v>11739.910000000002</v>
      </c>
      <c r="W399" s="51">
        <v>102</v>
      </c>
      <c r="X399" s="55">
        <f>V399+W399</f>
        <v>11841.910000000002</v>
      </c>
      <c r="Y399" s="12">
        <f>YEAR(Table1[[#This Row],[Ship Date]])</f>
        <v>2020</v>
      </c>
    </row>
    <row r="400" spans="1:25" x14ac:dyDescent="0.25">
      <c r="A400" s="48" t="s">
        <v>1220</v>
      </c>
      <c r="B400" s="49" t="s">
        <v>251</v>
      </c>
      <c r="C400" s="49" t="s">
        <v>87</v>
      </c>
      <c r="D400" s="49" t="s">
        <v>1834</v>
      </c>
      <c r="E400" s="50">
        <v>44102</v>
      </c>
      <c r="F400" s="49" t="s">
        <v>1899</v>
      </c>
      <c r="G400" s="49" t="s">
        <v>18</v>
      </c>
      <c r="H400" s="49" t="s">
        <v>1892</v>
      </c>
      <c r="I400" s="49" t="s">
        <v>35</v>
      </c>
      <c r="J400" s="49" t="s">
        <v>421</v>
      </c>
      <c r="K400" s="49" t="s">
        <v>28</v>
      </c>
      <c r="L400" s="49" t="s">
        <v>29</v>
      </c>
      <c r="M400" s="49" t="s">
        <v>23</v>
      </c>
      <c r="N400" s="50">
        <v>44103</v>
      </c>
      <c r="O400" s="51">
        <v>347</v>
      </c>
      <c r="P400" s="51">
        <v>668</v>
      </c>
      <c r="Q400" s="51">
        <f>P400-O400</f>
        <v>321</v>
      </c>
      <c r="R400" s="52">
        <v>16</v>
      </c>
      <c r="S400" s="51">
        <f>R400*P400</f>
        <v>10688</v>
      </c>
      <c r="T400" s="53">
        <v>0.1</v>
      </c>
      <c r="U400" s="54">
        <f>S400*T400</f>
        <v>1068.8</v>
      </c>
      <c r="V400" s="54">
        <f>S400-U400</f>
        <v>9619.2000000000007</v>
      </c>
      <c r="W400" s="51">
        <v>150</v>
      </c>
      <c r="X400" s="55">
        <f>V400+W400</f>
        <v>9769.2000000000007</v>
      </c>
      <c r="Y400" s="12">
        <f>YEAR(Table1[[#This Row],[Ship Date]])</f>
        <v>2020</v>
      </c>
    </row>
    <row r="401" spans="1:25" x14ac:dyDescent="0.25">
      <c r="A401" s="48" t="s">
        <v>1221</v>
      </c>
      <c r="B401" s="49" t="s">
        <v>111</v>
      </c>
      <c r="C401" s="49" t="s">
        <v>1794</v>
      </c>
      <c r="D401" s="49" t="s">
        <v>1856</v>
      </c>
      <c r="E401" s="50">
        <v>44103</v>
      </c>
      <c r="F401" s="49" t="s">
        <v>1856</v>
      </c>
      <c r="G401" s="49" t="s">
        <v>34</v>
      </c>
      <c r="H401" s="49" t="s">
        <v>1892</v>
      </c>
      <c r="I401" s="49" t="s">
        <v>19</v>
      </c>
      <c r="J401" s="49" t="s">
        <v>74</v>
      </c>
      <c r="K401" s="49" t="s">
        <v>28</v>
      </c>
      <c r="L401" s="49" t="s">
        <v>29</v>
      </c>
      <c r="M401" s="49" t="s">
        <v>23</v>
      </c>
      <c r="N401" s="50">
        <v>44103</v>
      </c>
      <c r="O401" s="51">
        <v>71</v>
      </c>
      <c r="P401" s="51">
        <v>113.99999999999999</v>
      </c>
      <c r="Q401" s="51">
        <f>P401-O401</f>
        <v>42.999999999999986</v>
      </c>
      <c r="R401" s="52">
        <v>8</v>
      </c>
      <c r="S401" s="51">
        <f>R401*P401</f>
        <v>911.99999999999989</v>
      </c>
      <c r="T401" s="53">
        <v>0</v>
      </c>
      <c r="U401" s="54">
        <f>S401*T401</f>
        <v>0</v>
      </c>
      <c r="V401" s="54">
        <f>S401-U401</f>
        <v>911.99999999999989</v>
      </c>
      <c r="W401" s="51">
        <v>70</v>
      </c>
      <c r="X401" s="55">
        <f>V401+W401</f>
        <v>981.99999999999989</v>
      </c>
      <c r="Y401" s="12">
        <f>YEAR(Table1[[#This Row],[Ship Date]])</f>
        <v>2020</v>
      </c>
    </row>
    <row r="402" spans="1:25" x14ac:dyDescent="0.25">
      <c r="A402" s="48" t="s">
        <v>1222</v>
      </c>
      <c r="B402" s="49" t="s">
        <v>205</v>
      </c>
      <c r="C402" s="49" t="s">
        <v>206</v>
      </c>
      <c r="D402" s="49" t="s">
        <v>1882</v>
      </c>
      <c r="E402" s="50">
        <v>44105</v>
      </c>
      <c r="F402" s="49" t="s">
        <v>1882</v>
      </c>
      <c r="G402" s="49" t="s">
        <v>18</v>
      </c>
      <c r="H402" s="49" t="s">
        <v>1885</v>
      </c>
      <c r="I402" s="49" t="s">
        <v>35</v>
      </c>
      <c r="J402" s="49" t="s">
        <v>89</v>
      </c>
      <c r="K402" s="49" t="s">
        <v>21</v>
      </c>
      <c r="L402" s="49" t="s">
        <v>22</v>
      </c>
      <c r="M402" s="49" t="s">
        <v>23</v>
      </c>
      <c r="N402" s="50">
        <v>44107</v>
      </c>
      <c r="O402" s="51">
        <v>3964</v>
      </c>
      <c r="P402" s="51">
        <v>15247.999999999998</v>
      </c>
      <c r="Q402" s="51">
        <f>P402-O402</f>
        <v>11283.999999999998</v>
      </c>
      <c r="R402" s="52">
        <v>48</v>
      </c>
      <c r="S402" s="51">
        <f>R402*P402</f>
        <v>731903.99999999988</v>
      </c>
      <c r="T402" s="53">
        <v>0.04</v>
      </c>
      <c r="U402" s="54">
        <f>S402*T402</f>
        <v>29276.159999999996</v>
      </c>
      <c r="V402" s="54">
        <f>S402-U402</f>
        <v>702627.83999999985</v>
      </c>
      <c r="W402" s="51">
        <v>650</v>
      </c>
      <c r="X402" s="55">
        <f>V402+W402</f>
        <v>703277.83999999985</v>
      </c>
      <c r="Y402" s="12">
        <f>YEAR(Table1[[#This Row],[Ship Date]])</f>
        <v>2020</v>
      </c>
    </row>
    <row r="403" spans="1:25" x14ac:dyDescent="0.25">
      <c r="A403" s="48" t="s">
        <v>1223</v>
      </c>
      <c r="B403" s="49" t="s">
        <v>627</v>
      </c>
      <c r="C403" s="49" t="s">
        <v>1836</v>
      </c>
      <c r="D403" s="49" t="s">
        <v>1834</v>
      </c>
      <c r="E403" s="50">
        <v>44105</v>
      </c>
      <c r="F403" s="49" t="s">
        <v>1899</v>
      </c>
      <c r="G403" s="49" t="s">
        <v>39</v>
      </c>
      <c r="H403" s="49" t="s">
        <v>1889</v>
      </c>
      <c r="I403" s="49" t="s">
        <v>40</v>
      </c>
      <c r="J403" s="49" t="s">
        <v>271</v>
      </c>
      <c r="K403" s="49" t="s">
        <v>28</v>
      </c>
      <c r="L403" s="49" t="s">
        <v>29</v>
      </c>
      <c r="M403" s="49" t="s">
        <v>69</v>
      </c>
      <c r="N403" s="50">
        <v>44106</v>
      </c>
      <c r="O403" s="51">
        <v>1111</v>
      </c>
      <c r="P403" s="51">
        <v>1984</v>
      </c>
      <c r="Q403" s="51">
        <f>P403-O403</f>
        <v>873</v>
      </c>
      <c r="R403" s="52">
        <v>15</v>
      </c>
      <c r="S403" s="51">
        <f>R403*P403</f>
        <v>29760</v>
      </c>
      <c r="T403" s="53">
        <v>0</v>
      </c>
      <c r="U403" s="54">
        <f>S403*T403</f>
        <v>0</v>
      </c>
      <c r="V403" s="54">
        <f>S403-U403</f>
        <v>29760</v>
      </c>
      <c r="W403" s="51">
        <v>409.99999999999994</v>
      </c>
      <c r="X403" s="55">
        <f>V403+W403</f>
        <v>30170</v>
      </c>
      <c r="Y403" s="12">
        <f>YEAR(Table1[[#This Row],[Ship Date]])</f>
        <v>2020</v>
      </c>
    </row>
    <row r="404" spans="1:25" x14ac:dyDescent="0.25">
      <c r="A404" s="48" t="s">
        <v>1224</v>
      </c>
      <c r="B404" s="49" t="s">
        <v>497</v>
      </c>
      <c r="C404" s="49" t="s">
        <v>98</v>
      </c>
      <c r="D404" s="49" t="s">
        <v>1834</v>
      </c>
      <c r="E404" s="50">
        <v>44106</v>
      </c>
      <c r="F404" s="49" t="s">
        <v>1899</v>
      </c>
      <c r="G404" s="49" t="s">
        <v>18</v>
      </c>
      <c r="H404" s="49" t="s">
        <v>1890</v>
      </c>
      <c r="I404" s="49" t="s">
        <v>35</v>
      </c>
      <c r="J404" s="49" t="s">
        <v>284</v>
      </c>
      <c r="K404" s="49" t="s">
        <v>28</v>
      </c>
      <c r="L404" s="49" t="s">
        <v>22</v>
      </c>
      <c r="M404" s="49" t="s">
        <v>23</v>
      </c>
      <c r="N404" s="50">
        <v>44108</v>
      </c>
      <c r="O404" s="51">
        <v>229</v>
      </c>
      <c r="P404" s="51">
        <v>369</v>
      </c>
      <c r="Q404" s="51">
        <f>P404-O404</f>
        <v>140</v>
      </c>
      <c r="R404" s="52">
        <v>30</v>
      </c>
      <c r="S404" s="51">
        <f>R404*P404</f>
        <v>11070</v>
      </c>
      <c r="T404" s="53">
        <v>0.09</v>
      </c>
      <c r="U404" s="54">
        <f>S404*T404</f>
        <v>996.3</v>
      </c>
      <c r="V404" s="54">
        <f>S404-U404</f>
        <v>10073.700000000001</v>
      </c>
      <c r="W404" s="51">
        <v>50</v>
      </c>
      <c r="X404" s="55">
        <f>V404+W404</f>
        <v>10123.700000000001</v>
      </c>
      <c r="Y404" s="12">
        <f>YEAR(Table1[[#This Row],[Ship Date]])</f>
        <v>2020</v>
      </c>
    </row>
    <row r="405" spans="1:25" x14ac:dyDescent="0.25">
      <c r="A405" s="48" t="s">
        <v>1225</v>
      </c>
      <c r="B405" s="49" t="s">
        <v>621</v>
      </c>
      <c r="C405" s="49" t="s">
        <v>1806</v>
      </c>
      <c r="D405" s="49" t="s">
        <v>1856</v>
      </c>
      <c r="E405" s="50">
        <v>44106</v>
      </c>
      <c r="F405" s="49" t="s">
        <v>1856</v>
      </c>
      <c r="G405" s="49" t="s">
        <v>39</v>
      </c>
      <c r="H405" s="49" t="s">
        <v>1891</v>
      </c>
      <c r="I405" s="49" t="s">
        <v>35</v>
      </c>
      <c r="J405" s="49" t="s">
        <v>239</v>
      </c>
      <c r="K405" s="49" t="s">
        <v>28</v>
      </c>
      <c r="L405" s="49" t="s">
        <v>22</v>
      </c>
      <c r="M405" s="49" t="s">
        <v>23</v>
      </c>
      <c r="N405" s="50">
        <v>44108</v>
      </c>
      <c r="O405" s="51">
        <v>2197</v>
      </c>
      <c r="P405" s="51">
        <v>3544</v>
      </c>
      <c r="Q405" s="51">
        <f>P405-O405</f>
        <v>1347</v>
      </c>
      <c r="R405" s="52">
        <v>29</v>
      </c>
      <c r="S405" s="51">
        <f>R405*P405</f>
        <v>102776</v>
      </c>
      <c r="T405" s="53">
        <v>0.03</v>
      </c>
      <c r="U405" s="54">
        <f>S405*T405</f>
        <v>3083.2799999999997</v>
      </c>
      <c r="V405" s="54">
        <f>S405-U405</f>
        <v>99692.72</v>
      </c>
      <c r="W405" s="51">
        <v>492</v>
      </c>
      <c r="X405" s="55">
        <f>V405+W405</f>
        <v>100184.72</v>
      </c>
      <c r="Y405" s="12">
        <f>YEAR(Table1[[#This Row],[Ship Date]])</f>
        <v>2020</v>
      </c>
    </row>
    <row r="406" spans="1:25" x14ac:dyDescent="0.25">
      <c r="A406" s="48" t="s">
        <v>1226</v>
      </c>
      <c r="B406" s="49" t="s">
        <v>530</v>
      </c>
      <c r="C406" s="49" t="s">
        <v>1902</v>
      </c>
      <c r="D406" s="49" t="s">
        <v>1882</v>
      </c>
      <c r="E406" s="50">
        <v>44107</v>
      </c>
      <c r="F406" s="49" t="s">
        <v>1882</v>
      </c>
      <c r="G406" s="49" t="s">
        <v>39</v>
      </c>
      <c r="H406" s="49" t="s">
        <v>1886</v>
      </c>
      <c r="I406" s="49" t="s">
        <v>40</v>
      </c>
      <c r="J406" s="49" t="s">
        <v>74</v>
      </c>
      <c r="K406" s="49" t="s">
        <v>28</v>
      </c>
      <c r="L406" s="49" t="s">
        <v>29</v>
      </c>
      <c r="M406" s="49" t="s">
        <v>23</v>
      </c>
      <c r="N406" s="50">
        <v>44109</v>
      </c>
      <c r="O406" s="51">
        <v>71</v>
      </c>
      <c r="P406" s="51">
        <v>113.99999999999999</v>
      </c>
      <c r="Q406" s="51">
        <f>P406-O406</f>
        <v>42.999999999999986</v>
      </c>
      <c r="R406" s="52">
        <v>4</v>
      </c>
      <c r="S406" s="51">
        <f>R406*P406</f>
        <v>455.99999999999994</v>
      </c>
      <c r="T406" s="53">
        <v>0</v>
      </c>
      <c r="U406" s="54">
        <f>S406*T406</f>
        <v>0</v>
      </c>
      <c r="V406" s="54">
        <f>S406-U406</f>
        <v>455.99999999999994</v>
      </c>
      <c r="W406" s="51">
        <v>70</v>
      </c>
      <c r="X406" s="55">
        <f>V406+W406</f>
        <v>526</v>
      </c>
      <c r="Y406" s="12">
        <f>YEAR(Table1[[#This Row],[Ship Date]])</f>
        <v>2020</v>
      </c>
    </row>
    <row r="407" spans="1:25" x14ac:dyDescent="0.25">
      <c r="A407" s="48" t="s">
        <v>1227</v>
      </c>
      <c r="B407" s="49" t="s">
        <v>639</v>
      </c>
      <c r="C407" s="49" t="s">
        <v>1836</v>
      </c>
      <c r="D407" s="49" t="s">
        <v>1834</v>
      </c>
      <c r="E407" s="50">
        <v>44108</v>
      </c>
      <c r="F407" s="49" t="s">
        <v>1899</v>
      </c>
      <c r="G407" s="49" t="s">
        <v>25</v>
      </c>
      <c r="H407" s="49" t="s">
        <v>1889</v>
      </c>
      <c r="I407" s="49" t="s">
        <v>19</v>
      </c>
      <c r="J407" s="49" t="s">
        <v>513</v>
      </c>
      <c r="K407" s="49" t="s">
        <v>28</v>
      </c>
      <c r="L407" s="49" t="s">
        <v>22</v>
      </c>
      <c r="M407" s="49" t="s">
        <v>69</v>
      </c>
      <c r="N407" s="50">
        <v>44115</v>
      </c>
      <c r="O407" s="51">
        <v>274</v>
      </c>
      <c r="P407" s="51">
        <v>449</v>
      </c>
      <c r="Q407" s="51">
        <f>P407-O407</f>
        <v>175</v>
      </c>
      <c r="R407" s="52">
        <v>44</v>
      </c>
      <c r="S407" s="51">
        <f>R407*P407</f>
        <v>19756</v>
      </c>
      <c r="T407" s="53">
        <v>0.03</v>
      </c>
      <c r="U407" s="54">
        <f>S407*T407</f>
        <v>592.67999999999995</v>
      </c>
      <c r="V407" s="54">
        <f>S407-U407</f>
        <v>19163.32</v>
      </c>
      <c r="W407" s="51">
        <v>149</v>
      </c>
      <c r="X407" s="55">
        <f>V407+W407</f>
        <v>19312.32</v>
      </c>
      <c r="Y407" s="12">
        <f>YEAR(Table1[[#This Row],[Ship Date]])</f>
        <v>2020</v>
      </c>
    </row>
    <row r="408" spans="1:25" x14ac:dyDescent="0.25">
      <c r="A408" s="48" t="s">
        <v>1228</v>
      </c>
      <c r="B408" s="49" t="s">
        <v>432</v>
      </c>
      <c r="C408" s="49" t="s">
        <v>1797</v>
      </c>
      <c r="D408" s="49" t="s">
        <v>1856</v>
      </c>
      <c r="E408" s="50">
        <v>44108</v>
      </c>
      <c r="F408" s="49" t="s">
        <v>1856</v>
      </c>
      <c r="G408" s="49" t="s">
        <v>18</v>
      </c>
      <c r="H408" s="49" t="s">
        <v>1892</v>
      </c>
      <c r="I408" s="49" t="s">
        <v>19</v>
      </c>
      <c r="J408" s="49" t="s">
        <v>171</v>
      </c>
      <c r="K408" s="49" t="s">
        <v>21</v>
      </c>
      <c r="L408" s="49" t="s">
        <v>45</v>
      </c>
      <c r="M408" s="49" t="s">
        <v>23</v>
      </c>
      <c r="N408" s="50">
        <v>44110</v>
      </c>
      <c r="O408" s="51">
        <v>2018</v>
      </c>
      <c r="P408" s="51">
        <v>3540.9999999999995</v>
      </c>
      <c r="Q408" s="51">
        <f>P408-O408</f>
        <v>1522.9999999999995</v>
      </c>
      <c r="R408" s="52">
        <v>5</v>
      </c>
      <c r="S408" s="51">
        <f>R408*P408</f>
        <v>17704.999999999996</v>
      </c>
      <c r="T408" s="53">
        <v>0</v>
      </c>
      <c r="U408" s="54">
        <f>S408*T408</f>
        <v>0</v>
      </c>
      <c r="V408" s="54">
        <f>S408-U408</f>
        <v>17704.999999999996</v>
      </c>
      <c r="W408" s="51">
        <v>199</v>
      </c>
      <c r="X408" s="55">
        <f>V408+W408</f>
        <v>17903.999999999996</v>
      </c>
      <c r="Y408" s="12">
        <f>YEAR(Table1[[#This Row],[Ship Date]])</f>
        <v>2020</v>
      </c>
    </row>
    <row r="409" spans="1:25" x14ac:dyDescent="0.25">
      <c r="A409" s="48" t="s">
        <v>1229</v>
      </c>
      <c r="B409" s="49" t="s">
        <v>638</v>
      </c>
      <c r="C409" s="49" t="s">
        <v>209</v>
      </c>
      <c r="D409" s="49" t="s">
        <v>1882</v>
      </c>
      <c r="E409" s="50">
        <v>44110</v>
      </c>
      <c r="F409" s="49" t="s">
        <v>1882</v>
      </c>
      <c r="G409" s="49" t="s">
        <v>25</v>
      </c>
      <c r="H409" s="49" t="s">
        <v>1885</v>
      </c>
      <c r="I409" s="49" t="s">
        <v>51</v>
      </c>
      <c r="J409" s="49" t="s">
        <v>141</v>
      </c>
      <c r="K409" s="49" t="s">
        <v>28</v>
      </c>
      <c r="L409" s="49" t="s">
        <v>22</v>
      </c>
      <c r="M409" s="49" t="s">
        <v>23</v>
      </c>
      <c r="N409" s="50">
        <v>44111</v>
      </c>
      <c r="O409" s="51">
        <v>194</v>
      </c>
      <c r="P409" s="51">
        <v>308</v>
      </c>
      <c r="Q409" s="51">
        <f>P409-O409</f>
        <v>114</v>
      </c>
      <c r="R409" s="52">
        <v>46</v>
      </c>
      <c r="S409" s="51">
        <f>R409*P409</f>
        <v>14168</v>
      </c>
      <c r="T409" s="53">
        <v>0.04</v>
      </c>
      <c r="U409" s="54">
        <f>S409*T409</f>
        <v>566.72</v>
      </c>
      <c r="V409" s="54">
        <f>S409-U409</f>
        <v>13601.28</v>
      </c>
      <c r="W409" s="51">
        <v>99</v>
      </c>
      <c r="X409" s="55">
        <f>V409+W409</f>
        <v>13700.28</v>
      </c>
      <c r="Y409" s="12">
        <f>YEAR(Table1[[#This Row],[Ship Date]])</f>
        <v>2020</v>
      </c>
    </row>
    <row r="410" spans="1:25" x14ac:dyDescent="0.25">
      <c r="A410" s="48" t="s">
        <v>1230</v>
      </c>
      <c r="B410" s="49" t="s">
        <v>554</v>
      </c>
      <c r="C410" s="49" t="s">
        <v>314</v>
      </c>
      <c r="D410" s="49" t="s">
        <v>1834</v>
      </c>
      <c r="E410" s="50">
        <v>44112</v>
      </c>
      <c r="F410" s="49" t="s">
        <v>1899</v>
      </c>
      <c r="G410" s="49" t="s">
        <v>39</v>
      </c>
      <c r="H410" s="49" t="s">
        <v>1892</v>
      </c>
      <c r="I410" s="49" t="s">
        <v>35</v>
      </c>
      <c r="J410" s="49" t="s">
        <v>116</v>
      </c>
      <c r="K410" s="49" t="s">
        <v>117</v>
      </c>
      <c r="L410" s="49" t="s">
        <v>45</v>
      </c>
      <c r="M410" s="49" t="s">
        <v>23</v>
      </c>
      <c r="N410" s="50">
        <v>44114</v>
      </c>
      <c r="O410" s="51">
        <v>550</v>
      </c>
      <c r="P410" s="51">
        <v>1222</v>
      </c>
      <c r="Q410" s="51">
        <f>P410-O410</f>
        <v>672</v>
      </c>
      <c r="R410" s="52">
        <v>1</v>
      </c>
      <c r="S410" s="51">
        <f>R410*P410</f>
        <v>1222</v>
      </c>
      <c r="T410" s="53">
        <v>0.1</v>
      </c>
      <c r="U410" s="54">
        <f>S410*T410</f>
        <v>122.2</v>
      </c>
      <c r="V410" s="54">
        <f>S410-U410</f>
        <v>1099.8</v>
      </c>
      <c r="W410" s="51">
        <v>285</v>
      </c>
      <c r="X410" s="55">
        <f>V410+W410</f>
        <v>1384.8</v>
      </c>
      <c r="Y410" s="12">
        <f>YEAR(Table1[[#This Row],[Ship Date]])</f>
        <v>2020</v>
      </c>
    </row>
    <row r="411" spans="1:25" x14ac:dyDescent="0.25">
      <c r="A411" s="48" t="s">
        <v>1231</v>
      </c>
      <c r="B411" s="49" t="s">
        <v>637</v>
      </c>
      <c r="C411" s="49" t="s">
        <v>1916</v>
      </c>
      <c r="D411" s="49" t="s">
        <v>1834</v>
      </c>
      <c r="E411" s="50">
        <v>44113</v>
      </c>
      <c r="F411" s="49" t="s">
        <v>1899</v>
      </c>
      <c r="G411" s="49" t="s">
        <v>25</v>
      </c>
      <c r="H411" s="49" t="s">
        <v>1888</v>
      </c>
      <c r="I411" s="49" t="s">
        <v>35</v>
      </c>
      <c r="J411" s="49" t="s">
        <v>112</v>
      </c>
      <c r="K411" s="49" t="s">
        <v>28</v>
      </c>
      <c r="L411" s="49" t="s">
        <v>45</v>
      </c>
      <c r="M411" s="49" t="s">
        <v>23</v>
      </c>
      <c r="N411" s="50">
        <v>44113</v>
      </c>
      <c r="O411" s="51">
        <v>419.00000000000006</v>
      </c>
      <c r="P411" s="51">
        <v>1023</v>
      </c>
      <c r="Q411" s="51">
        <f>P411-O411</f>
        <v>604</v>
      </c>
      <c r="R411" s="52">
        <v>37</v>
      </c>
      <c r="S411" s="51">
        <f>R411*P411</f>
        <v>37851</v>
      </c>
      <c r="T411" s="53">
        <v>0.08</v>
      </c>
      <c r="U411" s="54">
        <f>S411*T411</f>
        <v>3028.08</v>
      </c>
      <c r="V411" s="54">
        <f>S411-U411</f>
        <v>34822.92</v>
      </c>
      <c r="W411" s="51">
        <v>468</v>
      </c>
      <c r="X411" s="55">
        <f>V411+W411</f>
        <v>35290.92</v>
      </c>
      <c r="Y411" s="12">
        <f>YEAR(Table1[[#This Row],[Ship Date]])</f>
        <v>2020</v>
      </c>
    </row>
    <row r="412" spans="1:25" x14ac:dyDescent="0.25">
      <c r="A412" s="48" t="s">
        <v>1232</v>
      </c>
      <c r="B412" s="49" t="s">
        <v>308</v>
      </c>
      <c r="C412" s="49" t="s">
        <v>1846</v>
      </c>
      <c r="D412" s="49" t="s">
        <v>1834</v>
      </c>
      <c r="E412" s="50">
        <v>44114</v>
      </c>
      <c r="F412" s="49" t="s">
        <v>1899</v>
      </c>
      <c r="G412" s="49" t="s">
        <v>39</v>
      </c>
      <c r="H412" s="49" t="s">
        <v>1892</v>
      </c>
      <c r="I412" s="49" t="s">
        <v>19</v>
      </c>
      <c r="J412" s="49" t="s">
        <v>411</v>
      </c>
      <c r="K412" s="49" t="s">
        <v>28</v>
      </c>
      <c r="L412" s="49" t="s">
        <v>22</v>
      </c>
      <c r="M412" s="49" t="s">
        <v>23</v>
      </c>
      <c r="N412" s="50">
        <v>44121</v>
      </c>
      <c r="O412" s="51">
        <v>119</v>
      </c>
      <c r="P412" s="51">
        <v>198</v>
      </c>
      <c r="Q412" s="51">
        <f>P412-O412</f>
        <v>79</v>
      </c>
      <c r="R412" s="52">
        <v>38</v>
      </c>
      <c r="S412" s="51">
        <f>R412*P412</f>
        <v>7524</v>
      </c>
      <c r="T412" s="53">
        <v>0.05</v>
      </c>
      <c r="U412" s="54">
        <f>S412*T412</f>
        <v>376.20000000000005</v>
      </c>
      <c r="V412" s="54">
        <f>S412-U412</f>
        <v>7147.8</v>
      </c>
      <c r="W412" s="51">
        <v>476.99999999999994</v>
      </c>
      <c r="X412" s="55">
        <f>V412+W412</f>
        <v>7624.8</v>
      </c>
      <c r="Y412" s="12">
        <f>YEAR(Table1[[#This Row],[Ship Date]])</f>
        <v>2020</v>
      </c>
    </row>
    <row r="413" spans="1:25" x14ac:dyDescent="0.25">
      <c r="A413" s="48" t="s">
        <v>1233</v>
      </c>
      <c r="B413" s="49" t="s">
        <v>312</v>
      </c>
      <c r="C413" s="49" t="s">
        <v>1867</v>
      </c>
      <c r="D413" s="49" t="s">
        <v>1834</v>
      </c>
      <c r="E413" s="50">
        <v>44115</v>
      </c>
      <c r="F413" s="49" t="s">
        <v>1899</v>
      </c>
      <c r="G413" s="49" t="s">
        <v>18</v>
      </c>
      <c r="H413" s="49" t="s">
        <v>1889</v>
      </c>
      <c r="I413" s="49" t="s">
        <v>26</v>
      </c>
      <c r="J413" s="49" t="s">
        <v>271</v>
      </c>
      <c r="K413" s="49" t="s">
        <v>28</v>
      </c>
      <c r="L413" s="49" t="s">
        <v>29</v>
      </c>
      <c r="M413" s="49" t="s">
        <v>23</v>
      </c>
      <c r="N413" s="50">
        <v>44115</v>
      </c>
      <c r="O413" s="51">
        <v>1111</v>
      </c>
      <c r="P413" s="51">
        <v>1984</v>
      </c>
      <c r="Q413" s="51">
        <f>P413-O413</f>
        <v>873</v>
      </c>
      <c r="R413" s="52">
        <v>43</v>
      </c>
      <c r="S413" s="51">
        <f>R413*P413</f>
        <v>85312</v>
      </c>
      <c r="T413" s="53">
        <v>0.03</v>
      </c>
      <c r="U413" s="54">
        <f>S413*T413</f>
        <v>2559.36</v>
      </c>
      <c r="V413" s="54">
        <f>S413-U413</f>
        <v>82752.639999999999</v>
      </c>
      <c r="W413" s="51">
        <v>409.99999999999994</v>
      </c>
      <c r="X413" s="55">
        <f>V413+W413</f>
        <v>83162.64</v>
      </c>
      <c r="Y413" s="12">
        <f>YEAR(Table1[[#This Row],[Ship Date]])</f>
        <v>2020</v>
      </c>
    </row>
    <row r="414" spans="1:25" x14ac:dyDescent="0.25">
      <c r="A414" s="48" t="s">
        <v>1234</v>
      </c>
      <c r="B414" s="49" t="s">
        <v>1910</v>
      </c>
      <c r="C414" s="49" t="s">
        <v>1839</v>
      </c>
      <c r="D414" s="49" t="s">
        <v>1834</v>
      </c>
      <c r="E414" s="50">
        <v>44119</v>
      </c>
      <c r="F414" s="49" t="s">
        <v>1899</v>
      </c>
      <c r="G414" s="49" t="s">
        <v>18</v>
      </c>
      <c r="H414" s="49" t="s">
        <v>1890</v>
      </c>
      <c r="I414" s="49" t="s">
        <v>19</v>
      </c>
      <c r="J414" s="49" t="s">
        <v>101</v>
      </c>
      <c r="K414" s="49" t="s">
        <v>28</v>
      </c>
      <c r="L414" s="49" t="s">
        <v>22</v>
      </c>
      <c r="M414" s="49" t="s">
        <v>69</v>
      </c>
      <c r="N414" s="50">
        <v>44123</v>
      </c>
      <c r="O414" s="51">
        <v>5207</v>
      </c>
      <c r="P414" s="51">
        <v>8398</v>
      </c>
      <c r="Q414" s="51">
        <f>P414-O414</f>
        <v>3191</v>
      </c>
      <c r="R414" s="52">
        <v>34</v>
      </c>
      <c r="S414" s="51">
        <f>R414*P414</f>
        <v>285532</v>
      </c>
      <c r="T414" s="53">
        <v>0.06</v>
      </c>
      <c r="U414" s="54">
        <f>S414*T414</f>
        <v>17131.919999999998</v>
      </c>
      <c r="V414" s="54">
        <f>S414-U414</f>
        <v>268400.08</v>
      </c>
      <c r="W414" s="51">
        <v>501</v>
      </c>
      <c r="X414" s="55">
        <f>V414+W414</f>
        <v>268901.08</v>
      </c>
      <c r="Y414" s="12">
        <f>YEAR(Table1[[#This Row],[Ship Date]])</f>
        <v>2020</v>
      </c>
    </row>
    <row r="415" spans="1:25" x14ac:dyDescent="0.25">
      <c r="A415" s="48" t="s">
        <v>1235</v>
      </c>
      <c r="B415" s="49" t="s">
        <v>205</v>
      </c>
      <c r="C415" s="49" t="s">
        <v>206</v>
      </c>
      <c r="D415" s="49" t="s">
        <v>1882</v>
      </c>
      <c r="E415" s="50">
        <v>44120</v>
      </c>
      <c r="F415" s="49" t="s">
        <v>1882</v>
      </c>
      <c r="G415" s="49" t="s">
        <v>18</v>
      </c>
      <c r="H415" s="49" t="s">
        <v>1885</v>
      </c>
      <c r="I415" s="49" t="s">
        <v>51</v>
      </c>
      <c r="J415" s="49" t="s">
        <v>114</v>
      </c>
      <c r="K415" s="49" t="s">
        <v>28</v>
      </c>
      <c r="L415" s="49" t="s">
        <v>29</v>
      </c>
      <c r="M415" s="49" t="s">
        <v>23</v>
      </c>
      <c r="N415" s="50">
        <v>44121</v>
      </c>
      <c r="O415" s="51">
        <v>252</v>
      </c>
      <c r="P415" s="51">
        <v>400</v>
      </c>
      <c r="Q415" s="51">
        <f>P415-O415</f>
        <v>148</v>
      </c>
      <c r="R415" s="52">
        <v>36</v>
      </c>
      <c r="S415" s="51">
        <f>R415*P415</f>
        <v>14400</v>
      </c>
      <c r="T415" s="53">
        <v>0.01</v>
      </c>
      <c r="U415" s="54">
        <f>S415*T415</f>
        <v>144</v>
      </c>
      <c r="V415" s="54">
        <f>S415-U415</f>
        <v>14256</v>
      </c>
      <c r="W415" s="51">
        <v>130</v>
      </c>
      <c r="X415" s="55">
        <f>V415+W415</f>
        <v>14386</v>
      </c>
      <c r="Y415" s="12">
        <f>YEAR(Table1[[#This Row],[Ship Date]])</f>
        <v>2020</v>
      </c>
    </row>
    <row r="416" spans="1:25" x14ac:dyDescent="0.25">
      <c r="A416" s="48" t="s">
        <v>809</v>
      </c>
      <c r="B416" s="49" t="s">
        <v>636</v>
      </c>
      <c r="C416" s="49" t="s">
        <v>1883</v>
      </c>
      <c r="D416" s="49" t="s">
        <v>1882</v>
      </c>
      <c r="E416" s="50">
        <v>44121</v>
      </c>
      <c r="F416" s="49" t="s">
        <v>1882</v>
      </c>
      <c r="G416" s="49" t="s">
        <v>18</v>
      </c>
      <c r="H416" s="49" t="s">
        <v>1886</v>
      </c>
      <c r="I416" s="49" t="s">
        <v>26</v>
      </c>
      <c r="J416" s="49" t="s">
        <v>68</v>
      </c>
      <c r="K416" s="49" t="s">
        <v>28</v>
      </c>
      <c r="L416" s="49" t="s">
        <v>45</v>
      </c>
      <c r="M416" s="49" t="s">
        <v>23</v>
      </c>
      <c r="N416" s="50">
        <v>44121</v>
      </c>
      <c r="O416" s="51">
        <v>519</v>
      </c>
      <c r="P416" s="51">
        <v>1298</v>
      </c>
      <c r="Q416" s="51">
        <f>P416-O416</f>
        <v>779</v>
      </c>
      <c r="R416" s="52">
        <v>11</v>
      </c>
      <c r="S416" s="51">
        <f>R416*P416</f>
        <v>14278</v>
      </c>
      <c r="T416" s="53">
        <v>0.08</v>
      </c>
      <c r="U416" s="54">
        <f>S416*T416</f>
        <v>1142.24</v>
      </c>
      <c r="V416" s="54">
        <f>S416-U416</f>
        <v>13135.76</v>
      </c>
      <c r="W416" s="51">
        <v>314</v>
      </c>
      <c r="X416" s="55">
        <f>V416+W416</f>
        <v>13449.76</v>
      </c>
      <c r="Y416" s="12">
        <f>YEAR(Table1[[#This Row],[Ship Date]])</f>
        <v>2020</v>
      </c>
    </row>
    <row r="417" spans="1:25" x14ac:dyDescent="0.25">
      <c r="A417" s="48" t="s">
        <v>810</v>
      </c>
      <c r="B417" s="49" t="s">
        <v>636</v>
      </c>
      <c r="C417" s="49" t="s">
        <v>1883</v>
      </c>
      <c r="D417" s="49" t="s">
        <v>1882</v>
      </c>
      <c r="E417" s="50">
        <v>44121</v>
      </c>
      <c r="F417" s="49" t="s">
        <v>1882</v>
      </c>
      <c r="G417" s="49" t="s">
        <v>18</v>
      </c>
      <c r="H417" s="49" t="s">
        <v>1886</v>
      </c>
      <c r="I417" s="49" t="s">
        <v>26</v>
      </c>
      <c r="J417" s="49" t="s">
        <v>114</v>
      </c>
      <c r="K417" s="49" t="s">
        <v>28</v>
      </c>
      <c r="L417" s="49" t="s">
        <v>29</v>
      </c>
      <c r="M417" s="49" t="s">
        <v>23</v>
      </c>
      <c r="N417" s="50">
        <v>44123</v>
      </c>
      <c r="O417" s="51">
        <v>252</v>
      </c>
      <c r="P417" s="51">
        <v>400</v>
      </c>
      <c r="Q417" s="51">
        <f>P417-O417</f>
        <v>148</v>
      </c>
      <c r="R417" s="52">
        <v>19</v>
      </c>
      <c r="S417" s="51">
        <f>R417*P417</f>
        <v>7600</v>
      </c>
      <c r="T417" s="53">
        <v>0.01</v>
      </c>
      <c r="U417" s="54">
        <f>S417*T417</f>
        <v>76</v>
      </c>
      <c r="V417" s="54">
        <f>S417-U417</f>
        <v>7524</v>
      </c>
      <c r="W417" s="51">
        <v>130</v>
      </c>
      <c r="X417" s="55">
        <f>V417+W417</f>
        <v>7654</v>
      </c>
      <c r="Y417" s="12">
        <f>YEAR(Table1[[#This Row],[Ship Date]])</f>
        <v>2020</v>
      </c>
    </row>
    <row r="418" spans="1:25" x14ac:dyDescent="0.25">
      <c r="A418" s="48" t="s">
        <v>1236</v>
      </c>
      <c r="B418" s="49" t="s">
        <v>205</v>
      </c>
      <c r="C418" s="49" t="s">
        <v>206</v>
      </c>
      <c r="D418" s="49" t="s">
        <v>1882</v>
      </c>
      <c r="E418" s="50">
        <v>44122</v>
      </c>
      <c r="F418" s="49" t="s">
        <v>1882</v>
      </c>
      <c r="G418" s="49" t="s">
        <v>18</v>
      </c>
      <c r="H418" s="49" t="s">
        <v>1885</v>
      </c>
      <c r="I418" s="49" t="s">
        <v>40</v>
      </c>
      <c r="J418" s="49" t="s">
        <v>183</v>
      </c>
      <c r="K418" s="49" t="s">
        <v>28</v>
      </c>
      <c r="L418" s="49" t="s">
        <v>22</v>
      </c>
      <c r="M418" s="49" t="s">
        <v>23</v>
      </c>
      <c r="N418" s="50">
        <v>44124</v>
      </c>
      <c r="O418" s="51">
        <v>384</v>
      </c>
      <c r="P418" s="51">
        <v>630</v>
      </c>
      <c r="Q418" s="51">
        <f>P418-O418</f>
        <v>246</v>
      </c>
      <c r="R418" s="52">
        <v>8</v>
      </c>
      <c r="S418" s="51">
        <f>R418*P418</f>
        <v>5040</v>
      </c>
      <c r="T418" s="53">
        <v>0.01</v>
      </c>
      <c r="U418" s="54">
        <f>S418*T418</f>
        <v>50.4</v>
      </c>
      <c r="V418" s="54">
        <f>S418-U418</f>
        <v>4989.6000000000004</v>
      </c>
      <c r="W418" s="51">
        <v>50</v>
      </c>
      <c r="X418" s="55">
        <f>V418+W418</f>
        <v>5039.6000000000004</v>
      </c>
      <c r="Y418" s="12">
        <f>YEAR(Table1[[#This Row],[Ship Date]])</f>
        <v>2020</v>
      </c>
    </row>
    <row r="419" spans="1:25" x14ac:dyDescent="0.25">
      <c r="A419" s="48" t="s">
        <v>1237</v>
      </c>
      <c r="B419" s="49" t="s">
        <v>224</v>
      </c>
      <c r="C419" s="49" t="s">
        <v>1875</v>
      </c>
      <c r="D419" s="49" t="s">
        <v>1882</v>
      </c>
      <c r="E419" s="50">
        <v>44123</v>
      </c>
      <c r="F419" s="49" t="s">
        <v>1882</v>
      </c>
      <c r="G419" s="49" t="s">
        <v>39</v>
      </c>
      <c r="H419" s="49" t="s">
        <v>1885</v>
      </c>
      <c r="I419" s="49" t="s">
        <v>35</v>
      </c>
      <c r="J419" s="49" t="s">
        <v>202</v>
      </c>
      <c r="K419" s="49" t="s">
        <v>28</v>
      </c>
      <c r="L419" s="49" t="s">
        <v>22</v>
      </c>
      <c r="M419" s="49" t="s">
        <v>69</v>
      </c>
      <c r="N419" s="50">
        <v>44124</v>
      </c>
      <c r="O419" s="51">
        <v>446</v>
      </c>
      <c r="P419" s="51">
        <v>1089</v>
      </c>
      <c r="Q419" s="51">
        <f>P419-O419</f>
        <v>643</v>
      </c>
      <c r="R419" s="52">
        <v>4</v>
      </c>
      <c r="S419" s="51">
        <f>R419*P419</f>
        <v>4356</v>
      </c>
      <c r="T419" s="53">
        <v>0.05</v>
      </c>
      <c r="U419" s="54">
        <f>S419*T419</f>
        <v>217.8</v>
      </c>
      <c r="V419" s="54">
        <f>S419-U419</f>
        <v>4138.2</v>
      </c>
      <c r="W419" s="51">
        <v>450</v>
      </c>
      <c r="X419" s="55">
        <f>V419+W419</f>
        <v>4588.2</v>
      </c>
      <c r="Y419" s="12">
        <f>YEAR(Table1[[#This Row],[Ship Date]])</f>
        <v>2020</v>
      </c>
    </row>
    <row r="420" spans="1:25" x14ac:dyDescent="0.25">
      <c r="A420" s="48" t="s">
        <v>1238</v>
      </c>
      <c r="B420" s="49" t="s">
        <v>342</v>
      </c>
      <c r="C420" s="49" t="s">
        <v>1935</v>
      </c>
      <c r="D420" s="49" t="s">
        <v>1882</v>
      </c>
      <c r="E420" s="50">
        <v>44124</v>
      </c>
      <c r="F420" s="49" t="s">
        <v>1882</v>
      </c>
      <c r="G420" s="49" t="s">
        <v>34</v>
      </c>
      <c r="H420" s="49" t="s">
        <v>1886</v>
      </c>
      <c r="I420" s="49" t="s">
        <v>40</v>
      </c>
      <c r="J420" s="49" t="s">
        <v>99</v>
      </c>
      <c r="K420" s="49" t="s">
        <v>21</v>
      </c>
      <c r="L420" s="49" t="s">
        <v>22</v>
      </c>
      <c r="M420" s="49" t="s">
        <v>23</v>
      </c>
      <c r="N420" s="50">
        <v>44126</v>
      </c>
      <c r="O420" s="51">
        <v>831</v>
      </c>
      <c r="P420" s="51">
        <v>1598</v>
      </c>
      <c r="Q420" s="51">
        <f>P420-O420</f>
        <v>767</v>
      </c>
      <c r="R420" s="52">
        <v>38</v>
      </c>
      <c r="S420" s="51">
        <f>R420*P420</f>
        <v>60724</v>
      </c>
      <c r="T420" s="53">
        <v>0.1</v>
      </c>
      <c r="U420" s="54">
        <f>S420*T420</f>
        <v>6072.4000000000005</v>
      </c>
      <c r="V420" s="54">
        <f>S420-U420</f>
        <v>54651.6</v>
      </c>
      <c r="W420" s="51">
        <v>650</v>
      </c>
      <c r="X420" s="55">
        <f>V420+W420</f>
        <v>55301.599999999999</v>
      </c>
      <c r="Y420" s="12">
        <f>YEAR(Table1[[#This Row],[Ship Date]])</f>
        <v>2020</v>
      </c>
    </row>
    <row r="421" spans="1:25" x14ac:dyDescent="0.25">
      <c r="A421" s="48" t="s">
        <v>1239</v>
      </c>
      <c r="B421" s="49" t="s">
        <v>634</v>
      </c>
      <c r="C421" s="49" t="s">
        <v>635</v>
      </c>
      <c r="D421" s="49" t="s">
        <v>1834</v>
      </c>
      <c r="E421" s="50">
        <v>44125</v>
      </c>
      <c r="F421" s="49" t="s">
        <v>1899</v>
      </c>
      <c r="G421" s="49" t="s">
        <v>25</v>
      </c>
      <c r="H421" s="49" t="s">
        <v>1890</v>
      </c>
      <c r="I421" s="49" t="s">
        <v>40</v>
      </c>
      <c r="J421" s="49" t="s">
        <v>598</v>
      </c>
      <c r="K421" s="49" t="s">
        <v>28</v>
      </c>
      <c r="L421" s="49" t="s">
        <v>29</v>
      </c>
      <c r="M421" s="49" t="s">
        <v>23</v>
      </c>
      <c r="N421" s="50">
        <v>44126</v>
      </c>
      <c r="O421" s="51">
        <v>448.00000000000006</v>
      </c>
      <c r="P421" s="51">
        <v>814</v>
      </c>
      <c r="Q421" s="51">
        <f>P421-O421</f>
        <v>365.99999999999994</v>
      </c>
      <c r="R421" s="52">
        <v>46</v>
      </c>
      <c r="S421" s="51">
        <f>R421*P421</f>
        <v>37444</v>
      </c>
      <c r="T421" s="53">
        <v>0</v>
      </c>
      <c r="U421" s="54">
        <f>S421*T421</f>
        <v>0</v>
      </c>
      <c r="V421" s="54">
        <f>S421-U421</f>
        <v>37444</v>
      </c>
      <c r="W421" s="51">
        <v>312</v>
      </c>
      <c r="X421" s="55">
        <f>V421+W421</f>
        <v>37756</v>
      </c>
      <c r="Y421" s="12">
        <f>YEAR(Table1[[#This Row],[Ship Date]])</f>
        <v>2020</v>
      </c>
    </row>
    <row r="422" spans="1:25" x14ac:dyDescent="0.25">
      <c r="A422" s="48" t="s">
        <v>1240</v>
      </c>
      <c r="B422" s="49" t="s">
        <v>558</v>
      </c>
      <c r="C422" s="49" t="s">
        <v>158</v>
      </c>
      <c r="D422" s="49" t="s">
        <v>1882</v>
      </c>
      <c r="E422" s="50">
        <v>44125</v>
      </c>
      <c r="F422" s="49" t="s">
        <v>1882</v>
      </c>
      <c r="G422" s="49" t="s">
        <v>39</v>
      </c>
      <c r="H422" s="49" t="s">
        <v>1885</v>
      </c>
      <c r="I422" s="49" t="s">
        <v>26</v>
      </c>
      <c r="J422" s="49" t="s">
        <v>245</v>
      </c>
      <c r="K422" s="49" t="s">
        <v>28</v>
      </c>
      <c r="L422" s="49" t="s">
        <v>45</v>
      </c>
      <c r="M422" s="49" t="s">
        <v>23</v>
      </c>
      <c r="N422" s="50">
        <v>44125</v>
      </c>
      <c r="O422" s="51">
        <v>479</v>
      </c>
      <c r="P422" s="51">
        <v>1197</v>
      </c>
      <c r="Q422" s="51">
        <f>P422-O422</f>
        <v>718</v>
      </c>
      <c r="R422" s="52">
        <v>8</v>
      </c>
      <c r="S422" s="51">
        <f>R422*P422</f>
        <v>9576</v>
      </c>
      <c r="T422" s="53">
        <v>0.03</v>
      </c>
      <c r="U422" s="54">
        <f>S422*T422</f>
        <v>287.27999999999997</v>
      </c>
      <c r="V422" s="54">
        <f>S422-U422</f>
        <v>9288.7199999999993</v>
      </c>
      <c r="W422" s="51">
        <v>581</v>
      </c>
      <c r="X422" s="55">
        <f>V422+W422</f>
        <v>9869.7199999999993</v>
      </c>
      <c r="Y422" s="12">
        <f>YEAR(Table1[[#This Row],[Ship Date]])</f>
        <v>2020</v>
      </c>
    </row>
    <row r="423" spans="1:25" x14ac:dyDescent="0.25">
      <c r="A423" s="48" t="s">
        <v>1241</v>
      </c>
      <c r="B423" s="49" t="s">
        <v>633</v>
      </c>
      <c r="C423" s="49" t="s">
        <v>158</v>
      </c>
      <c r="D423" s="49" t="s">
        <v>1882</v>
      </c>
      <c r="E423" s="50">
        <v>44126</v>
      </c>
      <c r="F423" s="49" t="s">
        <v>1882</v>
      </c>
      <c r="G423" s="49" t="s">
        <v>25</v>
      </c>
      <c r="H423" s="49" t="s">
        <v>1885</v>
      </c>
      <c r="I423" s="49" t="s">
        <v>35</v>
      </c>
      <c r="J423" s="49" t="s">
        <v>148</v>
      </c>
      <c r="K423" s="49" t="s">
        <v>28</v>
      </c>
      <c r="L423" s="49" t="s">
        <v>22</v>
      </c>
      <c r="M423" s="49" t="s">
        <v>23</v>
      </c>
      <c r="N423" s="50">
        <v>44127</v>
      </c>
      <c r="O423" s="51">
        <v>340</v>
      </c>
      <c r="P423" s="51">
        <v>540</v>
      </c>
      <c r="Q423" s="51">
        <f>P423-O423</f>
        <v>200</v>
      </c>
      <c r="R423" s="52">
        <v>22</v>
      </c>
      <c r="S423" s="51">
        <f>R423*P423</f>
        <v>11880</v>
      </c>
      <c r="T423" s="53">
        <v>0.1</v>
      </c>
      <c r="U423" s="54">
        <f>S423*T423</f>
        <v>1188</v>
      </c>
      <c r="V423" s="54">
        <f>S423-U423</f>
        <v>10692</v>
      </c>
      <c r="W423" s="51">
        <v>778</v>
      </c>
      <c r="X423" s="55">
        <f>V423+W423</f>
        <v>11470</v>
      </c>
      <c r="Y423" s="12">
        <f>YEAR(Table1[[#This Row],[Ship Date]])</f>
        <v>2020</v>
      </c>
    </row>
    <row r="424" spans="1:25" x14ac:dyDescent="0.25">
      <c r="A424" s="48" t="s">
        <v>1242</v>
      </c>
      <c r="B424" s="49" t="s">
        <v>210</v>
      </c>
      <c r="C424" s="49" t="s">
        <v>211</v>
      </c>
      <c r="D424" s="49" t="s">
        <v>1834</v>
      </c>
      <c r="E424" s="50">
        <v>44127</v>
      </c>
      <c r="F424" s="49" t="s">
        <v>1899</v>
      </c>
      <c r="G424" s="49" t="s">
        <v>39</v>
      </c>
      <c r="H424" s="49" t="s">
        <v>1889</v>
      </c>
      <c r="I424" s="49" t="s">
        <v>40</v>
      </c>
      <c r="J424" s="49" t="s">
        <v>120</v>
      </c>
      <c r="K424" s="49" t="s">
        <v>28</v>
      </c>
      <c r="L424" s="49" t="s">
        <v>22</v>
      </c>
      <c r="M424" s="49" t="s">
        <v>23</v>
      </c>
      <c r="N424" s="50">
        <v>44129</v>
      </c>
      <c r="O424" s="51">
        <v>892</v>
      </c>
      <c r="P424" s="51">
        <v>2974</v>
      </c>
      <c r="Q424" s="51">
        <f>P424-O424</f>
        <v>2082</v>
      </c>
      <c r="R424" s="52">
        <v>19</v>
      </c>
      <c r="S424" s="51">
        <f>R424*P424</f>
        <v>56506</v>
      </c>
      <c r="T424" s="53">
        <v>0.1</v>
      </c>
      <c r="U424" s="54">
        <f>S424*T424</f>
        <v>5650.6</v>
      </c>
      <c r="V424" s="54">
        <f>S424-U424</f>
        <v>50855.4</v>
      </c>
      <c r="W424" s="51">
        <v>664</v>
      </c>
      <c r="X424" s="55">
        <f>V424+W424</f>
        <v>51519.4</v>
      </c>
      <c r="Y424" s="12">
        <f>YEAR(Table1[[#This Row],[Ship Date]])</f>
        <v>2020</v>
      </c>
    </row>
    <row r="425" spans="1:25" x14ac:dyDescent="0.25">
      <c r="A425" s="48" t="s">
        <v>1243</v>
      </c>
      <c r="B425" s="49" t="s">
        <v>632</v>
      </c>
      <c r="C425" s="49" t="s">
        <v>1838</v>
      </c>
      <c r="D425" s="49" t="s">
        <v>1834</v>
      </c>
      <c r="E425" s="50">
        <v>44130</v>
      </c>
      <c r="F425" s="49" t="s">
        <v>1899</v>
      </c>
      <c r="G425" s="49" t="s">
        <v>18</v>
      </c>
      <c r="H425" s="49" t="s">
        <v>1892</v>
      </c>
      <c r="I425" s="49" t="s">
        <v>26</v>
      </c>
      <c r="J425" s="49" t="s">
        <v>197</v>
      </c>
      <c r="K425" s="49" t="s">
        <v>28</v>
      </c>
      <c r="L425" s="49" t="s">
        <v>22</v>
      </c>
      <c r="M425" s="49" t="s">
        <v>23</v>
      </c>
      <c r="N425" s="50">
        <v>44131</v>
      </c>
      <c r="O425" s="51">
        <v>365</v>
      </c>
      <c r="P425" s="51">
        <v>598</v>
      </c>
      <c r="Q425" s="51">
        <f>P425-O425</f>
        <v>233</v>
      </c>
      <c r="R425" s="52">
        <v>19</v>
      </c>
      <c r="S425" s="51">
        <f>R425*P425</f>
        <v>11362</v>
      </c>
      <c r="T425" s="53">
        <v>0.01</v>
      </c>
      <c r="U425" s="54">
        <f>S425*T425</f>
        <v>113.62</v>
      </c>
      <c r="V425" s="54">
        <f>S425-U425</f>
        <v>11248.38</v>
      </c>
      <c r="W425" s="51">
        <v>149</v>
      </c>
      <c r="X425" s="55">
        <f>V425+W425</f>
        <v>11397.38</v>
      </c>
      <c r="Y425" s="12">
        <f>YEAR(Table1[[#This Row],[Ship Date]])</f>
        <v>2020</v>
      </c>
    </row>
    <row r="426" spans="1:25" x14ac:dyDescent="0.25">
      <c r="A426" s="48" t="s">
        <v>1244</v>
      </c>
      <c r="B426" s="49" t="s">
        <v>534</v>
      </c>
      <c r="C426" s="49" t="s">
        <v>54</v>
      </c>
      <c r="D426" s="49" t="s">
        <v>1882</v>
      </c>
      <c r="E426" s="50">
        <v>44131</v>
      </c>
      <c r="F426" s="49" t="s">
        <v>1882</v>
      </c>
      <c r="G426" s="49" t="s">
        <v>25</v>
      </c>
      <c r="H426" s="49" t="s">
        <v>1886</v>
      </c>
      <c r="I426" s="49" t="s">
        <v>19</v>
      </c>
      <c r="J426" s="49" t="s">
        <v>60</v>
      </c>
      <c r="K426" s="49" t="s">
        <v>28</v>
      </c>
      <c r="L426" s="49" t="s">
        <v>29</v>
      </c>
      <c r="M426" s="49" t="s">
        <v>23</v>
      </c>
      <c r="N426" s="50">
        <v>44135</v>
      </c>
      <c r="O426" s="51">
        <v>216</v>
      </c>
      <c r="P426" s="51">
        <v>385</v>
      </c>
      <c r="Q426" s="51">
        <f>P426-O426</f>
        <v>169</v>
      </c>
      <c r="R426" s="52">
        <v>10</v>
      </c>
      <c r="S426" s="51">
        <f>R426*P426</f>
        <v>3850</v>
      </c>
      <c r="T426" s="53">
        <v>0.06</v>
      </c>
      <c r="U426" s="54">
        <f>S426*T426</f>
        <v>231</v>
      </c>
      <c r="V426" s="54">
        <f>S426-U426</f>
        <v>3619</v>
      </c>
      <c r="W426" s="51">
        <v>70</v>
      </c>
      <c r="X426" s="55">
        <f>V426+W426</f>
        <v>3689</v>
      </c>
      <c r="Y426" s="12">
        <f>YEAR(Table1[[#This Row],[Ship Date]])</f>
        <v>2020</v>
      </c>
    </row>
    <row r="427" spans="1:25" x14ac:dyDescent="0.25">
      <c r="A427" s="48" t="s">
        <v>1245</v>
      </c>
      <c r="B427" s="49" t="s">
        <v>630</v>
      </c>
      <c r="C427" s="49" t="s">
        <v>1796</v>
      </c>
      <c r="D427" s="49" t="s">
        <v>1856</v>
      </c>
      <c r="E427" s="50">
        <v>44132</v>
      </c>
      <c r="F427" s="49" t="s">
        <v>1856</v>
      </c>
      <c r="G427" s="49" t="s">
        <v>18</v>
      </c>
      <c r="H427" s="49" t="s">
        <v>1895</v>
      </c>
      <c r="I427" s="49" t="s">
        <v>26</v>
      </c>
      <c r="J427" s="49" t="s">
        <v>631</v>
      </c>
      <c r="K427" s="49" t="s">
        <v>21</v>
      </c>
      <c r="L427" s="49" t="s">
        <v>22</v>
      </c>
      <c r="M427" s="49" t="s">
        <v>23</v>
      </c>
      <c r="N427" s="50">
        <v>44133</v>
      </c>
      <c r="O427" s="51">
        <v>1784</v>
      </c>
      <c r="P427" s="51">
        <v>3499</v>
      </c>
      <c r="Q427" s="51">
        <f>P427-O427</f>
        <v>1715</v>
      </c>
      <c r="R427" s="52">
        <v>29</v>
      </c>
      <c r="S427" s="51">
        <f>R427*P427</f>
        <v>101471</v>
      </c>
      <c r="T427" s="53">
        <v>0.09</v>
      </c>
      <c r="U427" s="54">
        <f>S427*T427</f>
        <v>9132.39</v>
      </c>
      <c r="V427" s="54">
        <f>S427-U427</f>
        <v>92338.61</v>
      </c>
      <c r="W427" s="51">
        <v>550</v>
      </c>
      <c r="X427" s="55">
        <f>V427+W427</f>
        <v>92888.61</v>
      </c>
      <c r="Y427" s="12">
        <f>YEAR(Table1[[#This Row],[Ship Date]])</f>
        <v>2020</v>
      </c>
    </row>
    <row r="428" spans="1:25" x14ac:dyDescent="0.25">
      <c r="A428" s="48" t="s">
        <v>1246</v>
      </c>
      <c r="B428" s="49" t="s">
        <v>626</v>
      </c>
      <c r="C428" s="49" t="s">
        <v>300</v>
      </c>
      <c r="D428" s="49" t="s">
        <v>1834</v>
      </c>
      <c r="E428" s="50">
        <v>44133</v>
      </c>
      <c r="F428" s="49" t="s">
        <v>1899</v>
      </c>
      <c r="G428" s="49" t="s">
        <v>39</v>
      </c>
      <c r="H428" s="49" t="s">
        <v>1890</v>
      </c>
      <c r="I428" s="49" t="s">
        <v>35</v>
      </c>
      <c r="J428" s="49" t="s">
        <v>245</v>
      </c>
      <c r="K428" s="49" t="s">
        <v>28</v>
      </c>
      <c r="L428" s="49" t="s">
        <v>45</v>
      </c>
      <c r="M428" s="49" t="s">
        <v>23</v>
      </c>
      <c r="N428" s="50">
        <v>44135</v>
      </c>
      <c r="O428" s="51">
        <v>479</v>
      </c>
      <c r="P428" s="51">
        <v>1197</v>
      </c>
      <c r="Q428" s="51">
        <f>P428-O428</f>
        <v>718</v>
      </c>
      <c r="R428" s="52">
        <v>23</v>
      </c>
      <c r="S428" s="51">
        <f>R428*P428</f>
        <v>27531</v>
      </c>
      <c r="T428" s="53">
        <v>0.01</v>
      </c>
      <c r="U428" s="54">
        <f>S428*T428</f>
        <v>275.31</v>
      </c>
      <c r="V428" s="54">
        <f>S428-U428</f>
        <v>27255.69</v>
      </c>
      <c r="W428" s="51">
        <v>581</v>
      </c>
      <c r="X428" s="55">
        <f>V428+W428</f>
        <v>27836.69</v>
      </c>
      <c r="Y428" s="12">
        <f>YEAR(Table1[[#This Row],[Ship Date]])</f>
        <v>2020</v>
      </c>
    </row>
    <row r="429" spans="1:25" x14ac:dyDescent="0.25">
      <c r="A429" s="48" t="s">
        <v>1247</v>
      </c>
      <c r="B429" s="49" t="s">
        <v>144</v>
      </c>
      <c r="C429" s="49" t="s">
        <v>1836</v>
      </c>
      <c r="D429" s="49" t="s">
        <v>1834</v>
      </c>
      <c r="E429" s="50">
        <v>44136</v>
      </c>
      <c r="F429" s="49" t="s">
        <v>1899</v>
      </c>
      <c r="G429" s="49" t="s">
        <v>34</v>
      </c>
      <c r="H429" s="49" t="s">
        <v>1889</v>
      </c>
      <c r="I429" s="49" t="s">
        <v>40</v>
      </c>
      <c r="J429" s="49" t="s">
        <v>101</v>
      </c>
      <c r="K429" s="49" t="s">
        <v>28</v>
      </c>
      <c r="L429" s="49" t="s">
        <v>22</v>
      </c>
      <c r="M429" s="49" t="s">
        <v>23</v>
      </c>
      <c r="N429" s="50">
        <v>44138</v>
      </c>
      <c r="O429" s="51">
        <v>5207</v>
      </c>
      <c r="P429" s="51">
        <v>8398</v>
      </c>
      <c r="Q429" s="51">
        <f>P429-O429</f>
        <v>3191</v>
      </c>
      <c r="R429" s="52">
        <v>24</v>
      </c>
      <c r="S429" s="51">
        <f>R429*P429</f>
        <v>201552</v>
      </c>
      <c r="T429" s="53">
        <v>0.05</v>
      </c>
      <c r="U429" s="54">
        <f>S429*T429</f>
        <v>10077.6</v>
      </c>
      <c r="V429" s="54">
        <f>S429-U429</f>
        <v>191474.4</v>
      </c>
      <c r="W429" s="51">
        <v>501</v>
      </c>
      <c r="X429" s="55">
        <f>V429+W429</f>
        <v>191975.4</v>
      </c>
      <c r="Y429" s="12">
        <f>YEAR(Table1[[#This Row],[Ship Date]])</f>
        <v>2020</v>
      </c>
    </row>
    <row r="430" spans="1:25" x14ac:dyDescent="0.25">
      <c r="A430" s="48" t="s">
        <v>1248</v>
      </c>
      <c r="B430" s="49" t="s">
        <v>265</v>
      </c>
      <c r="C430" s="49" t="s">
        <v>266</v>
      </c>
      <c r="D430" s="49" t="s">
        <v>1834</v>
      </c>
      <c r="E430" s="50">
        <v>44137</v>
      </c>
      <c r="F430" s="49" t="s">
        <v>1899</v>
      </c>
      <c r="G430" s="49" t="s">
        <v>18</v>
      </c>
      <c r="H430" s="49" t="s">
        <v>1888</v>
      </c>
      <c r="I430" s="49" t="s">
        <v>35</v>
      </c>
      <c r="J430" s="49" t="s">
        <v>584</v>
      </c>
      <c r="K430" s="49" t="s">
        <v>28</v>
      </c>
      <c r="L430" s="49" t="s">
        <v>22</v>
      </c>
      <c r="M430" s="49" t="s">
        <v>23</v>
      </c>
      <c r="N430" s="50">
        <v>44139</v>
      </c>
      <c r="O430" s="51">
        <v>488.99999999999994</v>
      </c>
      <c r="P430" s="51">
        <v>764</v>
      </c>
      <c r="Q430" s="51">
        <f>P430-O430</f>
        <v>275.00000000000006</v>
      </c>
      <c r="R430" s="52">
        <v>12</v>
      </c>
      <c r="S430" s="51">
        <f>R430*P430</f>
        <v>9168</v>
      </c>
      <c r="T430" s="53">
        <v>0.02</v>
      </c>
      <c r="U430" s="54">
        <f>S430*T430</f>
        <v>183.36</v>
      </c>
      <c r="V430" s="54">
        <f>S430-U430</f>
        <v>8984.64</v>
      </c>
      <c r="W430" s="51">
        <v>139</v>
      </c>
      <c r="X430" s="55">
        <f>V430+W430</f>
        <v>9123.64</v>
      </c>
      <c r="Y430" s="12">
        <f>YEAR(Table1[[#This Row],[Ship Date]])</f>
        <v>2020</v>
      </c>
    </row>
    <row r="431" spans="1:25" x14ac:dyDescent="0.25">
      <c r="A431" s="48" t="s">
        <v>1249</v>
      </c>
      <c r="B431" s="49" t="s">
        <v>280</v>
      </c>
      <c r="C431" s="49" t="s">
        <v>1935</v>
      </c>
      <c r="D431" s="49" t="s">
        <v>1882</v>
      </c>
      <c r="E431" s="50">
        <v>44138</v>
      </c>
      <c r="F431" s="49" t="s">
        <v>1882</v>
      </c>
      <c r="G431" s="49" t="s">
        <v>25</v>
      </c>
      <c r="H431" s="49" t="s">
        <v>1886</v>
      </c>
      <c r="I431" s="49" t="s">
        <v>19</v>
      </c>
      <c r="J431" s="49" t="s">
        <v>114</v>
      </c>
      <c r="K431" s="49" t="s">
        <v>28</v>
      </c>
      <c r="L431" s="49" t="s">
        <v>29</v>
      </c>
      <c r="M431" s="49" t="s">
        <v>23</v>
      </c>
      <c r="N431" s="50">
        <v>44142</v>
      </c>
      <c r="O431" s="51">
        <v>252</v>
      </c>
      <c r="P431" s="51">
        <v>400</v>
      </c>
      <c r="Q431" s="51">
        <f>P431-O431</f>
        <v>148</v>
      </c>
      <c r="R431" s="52">
        <v>32</v>
      </c>
      <c r="S431" s="51">
        <f>R431*P431</f>
        <v>12800</v>
      </c>
      <c r="T431" s="53">
        <v>0.09</v>
      </c>
      <c r="U431" s="54">
        <f>S431*T431</f>
        <v>1152</v>
      </c>
      <c r="V431" s="54">
        <f>S431-U431</f>
        <v>11648</v>
      </c>
      <c r="W431" s="51">
        <v>130</v>
      </c>
      <c r="X431" s="55">
        <f>V431+W431</f>
        <v>11778</v>
      </c>
      <c r="Y431" s="12">
        <f>YEAR(Table1[[#This Row],[Ship Date]])</f>
        <v>2020</v>
      </c>
    </row>
    <row r="432" spans="1:25" x14ac:dyDescent="0.25">
      <c r="A432" s="48" t="s">
        <v>1250</v>
      </c>
      <c r="B432" s="49" t="s">
        <v>629</v>
      </c>
      <c r="C432" s="49" t="s">
        <v>1874</v>
      </c>
      <c r="D432" s="49" t="s">
        <v>1834</v>
      </c>
      <c r="E432" s="50">
        <v>44138</v>
      </c>
      <c r="F432" s="49" t="s">
        <v>1899</v>
      </c>
      <c r="G432" s="49" t="s">
        <v>25</v>
      </c>
      <c r="H432" s="49" t="s">
        <v>1896</v>
      </c>
      <c r="I432" s="49" t="s">
        <v>26</v>
      </c>
      <c r="J432" s="49" t="s">
        <v>326</v>
      </c>
      <c r="K432" s="49" t="s">
        <v>21</v>
      </c>
      <c r="L432" s="49" t="s">
        <v>22</v>
      </c>
      <c r="M432" s="49" t="s">
        <v>23</v>
      </c>
      <c r="N432" s="50">
        <v>44139</v>
      </c>
      <c r="O432" s="51">
        <v>651</v>
      </c>
      <c r="P432" s="51">
        <v>3098</v>
      </c>
      <c r="Q432" s="51">
        <f>P432-O432</f>
        <v>2447</v>
      </c>
      <c r="R432" s="52">
        <v>12</v>
      </c>
      <c r="S432" s="51">
        <f>R432*P432</f>
        <v>37176</v>
      </c>
      <c r="T432" s="53">
        <v>0</v>
      </c>
      <c r="U432" s="54">
        <f>S432*T432</f>
        <v>0</v>
      </c>
      <c r="V432" s="54">
        <f>S432-U432</f>
        <v>37176</v>
      </c>
      <c r="W432" s="51">
        <v>650</v>
      </c>
      <c r="X432" s="55">
        <f>V432+W432</f>
        <v>37826</v>
      </c>
      <c r="Y432" s="12">
        <f>YEAR(Table1[[#This Row],[Ship Date]])</f>
        <v>2020</v>
      </c>
    </row>
    <row r="433" spans="1:25" x14ac:dyDescent="0.25">
      <c r="A433" s="48" t="s">
        <v>1251</v>
      </c>
      <c r="B433" s="49" t="s">
        <v>621</v>
      </c>
      <c r="C433" s="49" t="s">
        <v>1806</v>
      </c>
      <c r="D433" s="49" t="s">
        <v>1856</v>
      </c>
      <c r="E433" s="50">
        <v>44142</v>
      </c>
      <c r="F433" s="49" t="s">
        <v>1856</v>
      </c>
      <c r="G433" s="49" t="s">
        <v>39</v>
      </c>
      <c r="H433" s="49" t="s">
        <v>1891</v>
      </c>
      <c r="I433" s="49" t="s">
        <v>26</v>
      </c>
      <c r="J433" s="49" t="s">
        <v>270</v>
      </c>
      <c r="K433" s="49" t="s">
        <v>21</v>
      </c>
      <c r="L433" s="49" t="s">
        <v>215</v>
      </c>
      <c r="M433" s="49" t="s">
        <v>69</v>
      </c>
      <c r="N433" s="50">
        <v>44144</v>
      </c>
      <c r="O433" s="51">
        <v>37799</v>
      </c>
      <c r="P433" s="51">
        <v>59999</v>
      </c>
      <c r="Q433" s="51">
        <f>P433-O433</f>
        <v>22200</v>
      </c>
      <c r="R433" s="52">
        <v>41</v>
      </c>
      <c r="S433" s="51">
        <f>R433*P433</f>
        <v>2459959</v>
      </c>
      <c r="T433" s="53">
        <v>7.0000000000000007E-2</v>
      </c>
      <c r="U433" s="54">
        <f>S433*T433</f>
        <v>172197.13</v>
      </c>
      <c r="V433" s="54">
        <f>S433-U433</f>
        <v>2287761.87</v>
      </c>
      <c r="W433" s="51">
        <v>2449</v>
      </c>
      <c r="X433" s="55">
        <f>V433+W433</f>
        <v>2290210.87</v>
      </c>
      <c r="Y433" s="12">
        <f>YEAR(Table1[[#This Row],[Ship Date]])</f>
        <v>2020</v>
      </c>
    </row>
    <row r="434" spans="1:25" x14ac:dyDescent="0.25">
      <c r="A434" s="48" t="s">
        <v>1252</v>
      </c>
      <c r="B434" s="49" t="s">
        <v>355</v>
      </c>
      <c r="C434" s="49" t="s">
        <v>286</v>
      </c>
      <c r="D434" s="49" t="s">
        <v>1834</v>
      </c>
      <c r="E434" s="50">
        <v>44145</v>
      </c>
      <c r="F434" s="49" t="s">
        <v>1899</v>
      </c>
      <c r="G434" s="49" t="s">
        <v>18</v>
      </c>
      <c r="H434" s="49" t="s">
        <v>1887</v>
      </c>
      <c r="I434" s="49" t="s">
        <v>35</v>
      </c>
      <c r="J434" s="49" t="s">
        <v>270</v>
      </c>
      <c r="K434" s="49" t="s">
        <v>21</v>
      </c>
      <c r="L434" s="49" t="s">
        <v>215</v>
      </c>
      <c r="M434" s="49" t="s">
        <v>23</v>
      </c>
      <c r="N434" s="50">
        <v>44147</v>
      </c>
      <c r="O434" s="51">
        <v>37799</v>
      </c>
      <c r="P434" s="51">
        <v>59999</v>
      </c>
      <c r="Q434" s="51">
        <f>P434-O434</f>
        <v>22200</v>
      </c>
      <c r="R434" s="52">
        <v>20</v>
      </c>
      <c r="S434" s="51">
        <f>R434*P434</f>
        <v>1199980</v>
      </c>
      <c r="T434" s="53">
        <v>7.0000000000000007E-2</v>
      </c>
      <c r="U434" s="54">
        <f>S434*T434</f>
        <v>83998.6</v>
      </c>
      <c r="V434" s="54">
        <f>S434-U434</f>
        <v>1115981.3999999999</v>
      </c>
      <c r="W434" s="51">
        <v>2449</v>
      </c>
      <c r="X434" s="55">
        <f>V434+W434</f>
        <v>1118430.3999999999</v>
      </c>
      <c r="Y434" s="12">
        <f>YEAR(Table1[[#This Row],[Ship Date]])</f>
        <v>2020</v>
      </c>
    </row>
    <row r="435" spans="1:25" x14ac:dyDescent="0.25">
      <c r="A435" s="48" t="s">
        <v>1253</v>
      </c>
      <c r="B435" s="49" t="s">
        <v>351</v>
      </c>
      <c r="C435" s="49" t="s">
        <v>206</v>
      </c>
      <c r="D435" s="49" t="s">
        <v>1882</v>
      </c>
      <c r="E435" s="50">
        <v>44146</v>
      </c>
      <c r="F435" s="49" t="s">
        <v>1882</v>
      </c>
      <c r="G435" s="49" t="s">
        <v>18</v>
      </c>
      <c r="H435" s="49" t="s">
        <v>1885</v>
      </c>
      <c r="I435" s="49" t="s">
        <v>51</v>
      </c>
      <c r="J435" s="49" t="s">
        <v>389</v>
      </c>
      <c r="K435" s="49" t="s">
        <v>28</v>
      </c>
      <c r="L435" s="49" t="s">
        <v>29</v>
      </c>
      <c r="M435" s="49" t="s">
        <v>23</v>
      </c>
      <c r="N435" s="50">
        <v>44147</v>
      </c>
      <c r="O435" s="51">
        <v>94</v>
      </c>
      <c r="P435" s="51">
        <v>188</v>
      </c>
      <c r="Q435" s="51">
        <f>P435-O435</f>
        <v>94</v>
      </c>
      <c r="R435" s="52">
        <v>36</v>
      </c>
      <c r="S435" s="51">
        <f>R435*P435</f>
        <v>6768</v>
      </c>
      <c r="T435" s="53">
        <v>0.1</v>
      </c>
      <c r="U435" s="54">
        <f>S435*T435</f>
        <v>676.80000000000007</v>
      </c>
      <c r="V435" s="54">
        <f>S435-U435</f>
        <v>6091.2</v>
      </c>
      <c r="W435" s="51">
        <v>79</v>
      </c>
      <c r="X435" s="55">
        <f>V435+W435</f>
        <v>6170.2</v>
      </c>
      <c r="Y435" s="12">
        <f>YEAR(Table1[[#This Row],[Ship Date]])</f>
        <v>2020</v>
      </c>
    </row>
    <row r="436" spans="1:25" x14ac:dyDescent="0.25">
      <c r="A436" s="48" t="s">
        <v>1254</v>
      </c>
      <c r="B436" s="49" t="s">
        <v>592</v>
      </c>
      <c r="C436" s="49" t="s">
        <v>1803</v>
      </c>
      <c r="D436" s="49" t="s">
        <v>1856</v>
      </c>
      <c r="E436" s="50">
        <v>44151</v>
      </c>
      <c r="F436" s="49" t="s">
        <v>1856</v>
      </c>
      <c r="G436" s="49" t="s">
        <v>25</v>
      </c>
      <c r="H436" s="49" t="s">
        <v>1889</v>
      </c>
      <c r="I436" s="49" t="s">
        <v>40</v>
      </c>
      <c r="J436" s="49" t="s">
        <v>143</v>
      </c>
      <c r="K436" s="49" t="s">
        <v>21</v>
      </c>
      <c r="L436" s="49" t="s">
        <v>22</v>
      </c>
      <c r="M436" s="49" t="s">
        <v>23</v>
      </c>
      <c r="N436" s="50">
        <v>44153</v>
      </c>
      <c r="O436" s="51">
        <v>6240</v>
      </c>
      <c r="P436" s="51">
        <v>15599</v>
      </c>
      <c r="Q436" s="51">
        <f>P436-O436</f>
        <v>9359</v>
      </c>
      <c r="R436" s="52">
        <v>6</v>
      </c>
      <c r="S436" s="51">
        <f>R436*P436</f>
        <v>93594</v>
      </c>
      <c r="T436" s="53">
        <v>0.02</v>
      </c>
      <c r="U436" s="54">
        <f>S436*T436</f>
        <v>1871.88</v>
      </c>
      <c r="V436" s="54">
        <f>S436-U436</f>
        <v>91722.12</v>
      </c>
      <c r="W436" s="51">
        <v>808</v>
      </c>
      <c r="X436" s="55">
        <f>V436+W436</f>
        <v>92530.12</v>
      </c>
      <c r="Y436" s="12">
        <f>YEAR(Table1[[#This Row],[Ship Date]])</f>
        <v>2020</v>
      </c>
    </row>
    <row r="437" spans="1:25" x14ac:dyDescent="0.25">
      <c r="A437" s="48" t="s">
        <v>1255</v>
      </c>
      <c r="B437" s="49" t="s">
        <v>628</v>
      </c>
      <c r="C437" s="49" t="s">
        <v>321</v>
      </c>
      <c r="D437" s="49" t="s">
        <v>1834</v>
      </c>
      <c r="E437" s="50">
        <v>44151</v>
      </c>
      <c r="F437" s="49" t="s">
        <v>1899</v>
      </c>
      <c r="G437" s="49" t="s">
        <v>25</v>
      </c>
      <c r="H437" s="49" t="s">
        <v>1897</v>
      </c>
      <c r="I437" s="49" t="s">
        <v>19</v>
      </c>
      <c r="J437" s="49" t="s">
        <v>202</v>
      </c>
      <c r="K437" s="49" t="s">
        <v>28</v>
      </c>
      <c r="L437" s="49" t="s">
        <v>22</v>
      </c>
      <c r="M437" s="49" t="s">
        <v>23</v>
      </c>
      <c r="N437" s="50">
        <v>44156</v>
      </c>
      <c r="O437" s="51">
        <v>446</v>
      </c>
      <c r="P437" s="51">
        <v>1089</v>
      </c>
      <c r="Q437" s="51">
        <f>P437-O437</f>
        <v>643</v>
      </c>
      <c r="R437" s="52">
        <v>8</v>
      </c>
      <c r="S437" s="51">
        <f>R437*P437</f>
        <v>8712</v>
      </c>
      <c r="T437" s="53">
        <v>0.09</v>
      </c>
      <c r="U437" s="54">
        <f>S437*T437</f>
        <v>784.07999999999993</v>
      </c>
      <c r="V437" s="54">
        <f>S437-U437</f>
        <v>7927.92</v>
      </c>
      <c r="W437" s="51">
        <v>450</v>
      </c>
      <c r="X437" s="55">
        <f>V437+W437</f>
        <v>8377.92</v>
      </c>
      <c r="Y437" s="12">
        <f>YEAR(Table1[[#This Row],[Ship Date]])</f>
        <v>2020</v>
      </c>
    </row>
    <row r="438" spans="1:25" x14ac:dyDescent="0.25">
      <c r="A438" s="48" t="s">
        <v>1256</v>
      </c>
      <c r="B438" s="49" t="s">
        <v>105</v>
      </c>
      <c r="C438" s="49" t="s">
        <v>106</v>
      </c>
      <c r="D438" s="49" t="s">
        <v>1834</v>
      </c>
      <c r="E438" s="50">
        <v>44152</v>
      </c>
      <c r="F438" s="49" t="s">
        <v>1899</v>
      </c>
      <c r="G438" s="49" t="s">
        <v>39</v>
      </c>
      <c r="H438" s="49" t="s">
        <v>1891</v>
      </c>
      <c r="I438" s="49" t="s">
        <v>35</v>
      </c>
      <c r="J438" s="49" t="s">
        <v>27</v>
      </c>
      <c r="K438" s="49" t="s">
        <v>28</v>
      </c>
      <c r="L438" s="49" t="s">
        <v>29</v>
      </c>
      <c r="M438" s="49" t="s">
        <v>23</v>
      </c>
      <c r="N438" s="50">
        <v>44154</v>
      </c>
      <c r="O438" s="51">
        <v>93</v>
      </c>
      <c r="P438" s="51">
        <v>148</v>
      </c>
      <c r="Q438" s="51">
        <f>P438-O438</f>
        <v>55</v>
      </c>
      <c r="R438" s="52">
        <v>28</v>
      </c>
      <c r="S438" s="51">
        <f>R438*P438</f>
        <v>4144</v>
      </c>
      <c r="T438" s="53">
        <v>0.04</v>
      </c>
      <c r="U438" s="54">
        <f>S438*T438</f>
        <v>165.76</v>
      </c>
      <c r="V438" s="54">
        <f>S438-U438</f>
        <v>3978.24</v>
      </c>
      <c r="W438" s="51">
        <v>70</v>
      </c>
      <c r="X438" s="55">
        <f>V438+W438</f>
        <v>4048.24</v>
      </c>
      <c r="Y438" s="12">
        <f>YEAR(Table1[[#This Row],[Ship Date]])</f>
        <v>2020</v>
      </c>
    </row>
    <row r="439" spans="1:25" x14ac:dyDescent="0.25">
      <c r="A439" s="48" t="s">
        <v>1257</v>
      </c>
      <c r="B439" s="49" t="s">
        <v>627</v>
      </c>
      <c r="C439" s="49" t="s">
        <v>1836</v>
      </c>
      <c r="D439" s="49" t="s">
        <v>1834</v>
      </c>
      <c r="E439" s="50">
        <v>44153</v>
      </c>
      <c r="F439" s="49" t="s">
        <v>1899</v>
      </c>
      <c r="G439" s="49" t="s">
        <v>39</v>
      </c>
      <c r="H439" s="49" t="s">
        <v>1889</v>
      </c>
      <c r="I439" s="49" t="s">
        <v>51</v>
      </c>
      <c r="J439" s="49" t="s">
        <v>317</v>
      </c>
      <c r="K439" s="49" t="s">
        <v>28</v>
      </c>
      <c r="L439" s="49" t="s">
        <v>29</v>
      </c>
      <c r="M439" s="49" t="s">
        <v>23</v>
      </c>
      <c r="N439" s="50">
        <v>44155</v>
      </c>
      <c r="O439" s="51">
        <v>131</v>
      </c>
      <c r="P439" s="51">
        <v>284</v>
      </c>
      <c r="Q439" s="51">
        <f>P439-O439</f>
        <v>153</v>
      </c>
      <c r="R439" s="52">
        <v>12</v>
      </c>
      <c r="S439" s="51">
        <f>R439*P439</f>
        <v>3408</v>
      </c>
      <c r="T439" s="53">
        <v>0.1</v>
      </c>
      <c r="U439" s="54">
        <f>S439*T439</f>
        <v>340.8</v>
      </c>
      <c r="V439" s="54">
        <f>S439-U439</f>
        <v>3067.2</v>
      </c>
      <c r="W439" s="51">
        <v>93</v>
      </c>
      <c r="X439" s="55">
        <f>V439+W439</f>
        <v>3160.2</v>
      </c>
      <c r="Y439" s="12">
        <f>YEAR(Table1[[#This Row],[Ship Date]])</f>
        <v>2020</v>
      </c>
    </row>
    <row r="440" spans="1:25" x14ac:dyDescent="0.25">
      <c r="A440" s="48" t="s">
        <v>1258</v>
      </c>
      <c r="B440" s="49" t="s">
        <v>626</v>
      </c>
      <c r="C440" s="49" t="s">
        <v>300</v>
      </c>
      <c r="D440" s="49" t="s">
        <v>1834</v>
      </c>
      <c r="E440" s="50">
        <v>44154</v>
      </c>
      <c r="F440" s="49" t="s">
        <v>1899</v>
      </c>
      <c r="G440" s="49" t="s">
        <v>39</v>
      </c>
      <c r="H440" s="49" t="s">
        <v>1890</v>
      </c>
      <c r="I440" s="49" t="s">
        <v>26</v>
      </c>
      <c r="J440" s="49" t="s">
        <v>1923</v>
      </c>
      <c r="K440" s="49" t="s">
        <v>28</v>
      </c>
      <c r="L440" s="49" t="s">
        <v>22</v>
      </c>
      <c r="M440" s="49" t="s">
        <v>69</v>
      </c>
      <c r="N440" s="50">
        <v>44156</v>
      </c>
      <c r="O440" s="51">
        <v>6773</v>
      </c>
      <c r="P440" s="51">
        <v>16520</v>
      </c>
      <c r="Q440" s="51">
        <f>P440-O440</f>
        <v>9747</v>
      </c>
      <c r="R440" s="52">
        <v>46</v>
      </c>
      <c r="S440" s="51">
        <f>R440*P440</f>
        <v>759920</v>
      </c>
      <c r="T440" s="53">
        <v>0.02</v>
      </c>
      <c r="U440" s="54">
        <f>S440*T440</f>
        <v>15198.4</v>
      </c>
      <c r="V440" s="54">
        <f>S440-U440</f>
        <v>744721.6</v>
      </c>
      <c r="W440" s="51">
        <v>1998.9999999999998</v>
      </c>
      <c r="X440" s="55">
        <f>V440+W440</f>
        <v>746720.6</v>
      </c>
      <c r="Y440" s="12">
        <f>YEAR(Table1[[#This Row],[Ship Date]])</f>
        <v>2020</v>
      </c>
    </row>
    <row r="441" spans="1:25" x14ac:dyDescent="0.25">
      <c r="A441" s="48" t="s">
        <v>1259</v>
      </c>
      <c r="B441" s="49" t="s">
        <v>625</v>
      </c>
      <c r="C441" s="49" t="s">
        <v>314</v>
      </c>
      <c r="D441" s="49" t="s">
        <v>1834</v>
      </c>
      <c r="E441" s="50">
        <v>44156</v>
      </c>
      <c r="F441" s="49" t="s">
        <v>1899</v>
      </c>
      <c r="G441" s="49" t="s">
        <v>18</v>
      </c>
      <c r="H441" s="49" t="s">
        <v>1892</v>
      </c>
      <c r="I441" s="49" t="s">
        <v>26</v>
      </c>
      <c r="J441" s="49" t="s">
        <v>89</v>
      </c>
      <c r="K441" s="49" t="s">
        <v>21</v>
      </c>
      <c r="L441" s="49" t="s">
        <v>22</v>
      </c>
      <c r="M441" s="49" t="s">
        <v>23</v>
      </c>
      <c r="N441" s="50">
        <v>44158</v>
      </c>
      <c r="O441" s="51">
        <v>3202.0000000000005</v>
      </c>
      <c r="P441" s="51">
        <v>15247.999999999998</v>
      </c>
      <c r="Q441" s="51">
        <f>P441-O441</f>
        <v>12045.999999999998</v>
      </c>
      <c r="R441" s="52">
        <v>29</v>
      </c>
      <c r="S441" s="51">
        <f>R441*P441</f>
        <v>442191.99999999994</v>
      </c>
      <c r="T441" s="53">
        <v>0.09</v>
      </c>
      <c r="U441" s="54">
        <f>S441*T441</f>
        <v>39797.279999999992</v>
      </c>
      <c r="V441" s="54">
        <f>S441-U441</f>
        <v>402394.72</v>
      </c>
      <c r="W441" s="51">
        <v>400</v>
      </c>
      <c r="X441" s="55">
        <f>V441+W441</f>
        <v>402794.72</v>
      </c>
      <c r="Y441" s="12">
        <f>YEAR(Table1[[#This Row],[Ship Date]])</f>
        <v>2020</v>
      </c>
    </row>
    <row r="442" spans="1:25" x14ac:dyDescent="0.25">
      <c r="A442" s="48" t="s">
        <v>1260</v>
      </c>
      <c r="B442" s="49" t="s">
        <v>61</v>
      </c>
      <c r="C442" s="49" t="s">
        <v>62</v>
      </c>
      <c r="D442" s="49" t="s">
        <v>1834</v>
      </c>
      <c r="E442" s="50">
        <v>44157</v>
      </c>
      <c r="F442" s="49" t="s">
        <v>1899</v>
      </c>
      <c r="G442" s="49" t="s">
        <v>18</v>
      </c>
      <c r="H442" s="49" t="s">
        <v>1887</v>
      </c>
      <c r="I442" s="49" t="s">
        <v>35</v>
      </c>
      <c r="J442" s="49" t="s">
        <v>237</v>
      </c>
      <c r="K442" s="49" t="s">
        <v>28</v>
      </c>
      <c r="L442" s="49" t="s">
        <v>22</v>
      </c>
      <c r="M442" s="49" t="s">
        <v>23</v>
      </c>
      <c r="N442" s="50">
        <v>44157</v>
      </c>
      <c r="O442" s="51">
        <v>1388</v>
      </c>
      <c r="P442" s="51">
        <v>2238</v>
      </c>
      <c r="Q442" s="51">
        <f>P442-O442</f>
        <v>850</v>
      </c>
      <c r="R442" s="52">
        <v>10</v>
      </c>
      <c r="S442" s="51">
        <f>R442*P442</f>
        <v>22380</v>
      </c>
      <c r="T442" s="53">
        <v>0.01</v>
      </c>
      <c r="U442" s="54">
        <f>S442*T442</f>
        <v>223.8</v>
      </c>
      <c r="V442" s="54">
        <f>S442-U442</f>
        <v>22156.2</v>
      </c>
      <c r="W442" s="51">
        <v>1510</v>
      </c>
      <c r="X442" s="55">
        <f>V442+W442</f>
        <v>23666.2</v>
      </c>
      <c r="Y442" s="12">
        <f>YEAR(Table1[[#This Row],[Ship Date]])</f>
        <v>2020</v>
      </c>
    </row>
    <row r="443" spans="1:25" x14ac:dyDescent="0.25">
      <c r="A443" s="48" t="s">
        <v>1261</v>
      </c>
      <c r="B443" s="49" t="s">
        <v>517</v>
      </c>
      <c r="C443" s="49" t="s">
        <v>1844</v>
      </c>
      <c r="D443" s="49" t="s">
        <v>1834</v>
      </c>
      <c r="E443" s="50">
        <v>44157</v>
      </c>
      <c r="F443" s="49" t="s">
        <v>1899</v>
      </c>
      <c r="G443" s="49" t="s">
        <v>25</v>
      </c>
      <c r="H443" s="49" t="s">
        <v>1891</v>
      </c>
      <c r="I443" s="49" t="s">
        <v>51</v>
      </c>
      <c r="J443" s="49" t="s">
        <v>317</v>
      </c>
      <c r="K443" s="49" t="s">
        <v>28</v>
      </c>
      <c r="L443" s="49" t="s">
        <v>29</v>
      </c>
      <c r="M443" s="49" t="s">
        <v>23</v>
      </c>
      <c r="N443" s="50">
        <v>44159</v>
      </c>
      <c r="O443" s="51">
        <v>131</v>
      </c>
      <c r="P443" s="51">
        <v>284</v>
      </c>
      <c r="Q443" s="51">
        <f>P443-O443</f>
        <v>153</v>
      </c>
      <c r="R443" s="52">
        <v>39</v>
      </c>
      <c r="S443" s="51">
        <f>R443*P443</f>
        <v>11076</v>
      </c>
      <c r="T443" s="53">
        <v>0.05</v>
      </c>
      <c r="U443" s="54">
        <f>S443*T443</f>
        <v>553.80000000000007</v>
      </c>
      <c r="V443" s="54">
        <f>S443-U443</f>
        <v>10522.2</v>
      </c>
      <c r="W443" s="51">
        <v>93</v>
      </c>
      <c r="X443" s="55">
        <f>V443+W443</f>
        <v>10615.2</v>
      </c>
      <c r="Y443" s="12">
        <f>YEAR(Table1[[#This Row],[Ship Date]])</f>
        <v>2020</v>
      </c>
    </row>
    <row r="444" spans="1:25" x14ac:dyDescent="0.25">
      <c r="A444" s="48" t="s">
        <v>1262</v>
      </c>
      <c r="B444" s="49" t="s">
        <v>623</v>
      </c>
      <c r="C444" s="49" t="s">
        <v>456</v>
      </c>
      <c r="D444" s="49" t="s">
        <v>1834</v>
      </c>
      <c r="E444" s="50">
        <v>44158</v>
      </c>
      <c r="F444" s="49" t="s">
        <v>1899</v>
      </c>
      <c r="G444" s="49" t="s">
        <v>34</v>
      </c>
      <c r="H444" s="49" t="s">
        <v>1894</v>
      </c>
      <c r="I444" s="49" t="s">
        <v>51</v>
      </c>
      <c r="J444" s="49" t="s">
        <v>120</v>
      </c>
      <c r="K444" s="49" t="s">
        <v>28</v>
      </c>
      <c r="L444" s="49" t="s">
        <v>22</v>
      </c>
      <c r="M444" s="49" t="s">
        <v>69</v>
      </c>
      <c r="N444" s="50">
        <v>44161</v>
      </c>
      <c r="O444" s="51">
        <v>892</v>
      </c>
      <c r="P444" s="51">
        <v>2974</v>
      </c>
      <c r="Q444" s="51">
        <f>P444-O444</f>
        <v>2082</v>
      </c>
      <c r="R444" s="52">
        <v>34</v>
      </c>
      <c r="S444" s="51">
        <f>R444*P444</f>
        <v>101116</v>
      </c>
      <c r="T444" s="53">
        <v>0.09</v>
      </c>
      <c r="U444" s="54">
        <f>S444*T444</f>
        <v>9100.44</v>
      </c>
      <c r="V444" s="54">
        <f>S444-U444</f>
        <v>92015.56</v>
      </c>
      <c r="W444" s="51">
        <v>664</v>
      </c>
      <c r="X444" s="55">
        <f>V444+W444</f>
        <v>92679.56</v>
      </c>
      <c r="Y444" s="12">
        <f>YEAR(Table1[[#This Row],[Ship Date]])</f>
        <v>2020</v>
      </c>
    </row>
    <row r="445" spans="1:25" x14ac:dyDescent="0.25">
      <c r="A445" s="48" t="s">
        <v>1263</v>
      </c>
      <c r="B445" s="49" t="s">
        <v>624</v>
      </c>
      <c r="C445" s="49" t="s">
        <v>54</v>
      </c>
      <c r="D445" s="49" t="s">
        <v>1882</v>
      </c>
      <c r="E445" s="50">
        <v>44158</v>
      </c>
      <c r="F445" s="49" t="s">
        <v>1882</v>
      </c>
      <c r="G445" s="49" t="s">
        <v>25</v>
      </c>
      <c r="H445" s="49" t="s">
        <v>1886</v>
      </c>
      <c r="I445" s="49" t="s">
        <v>19</v>
      </c>
      <c r="J445" s="49" t="s">
        <v>145</v>
      </c>
      <c r="K445" s="49" t="s">
        <v>21</v>
      </c>
      <c r="L445" s="49" t="s">
        <v>48</v>
      </c>
      <c r="M445" s="49" t="s">
        <v>49</v>
      </c>
      <c r="N445" s="50">
        <v>44162</v>
      </c>
      <c r="O445" s="51">
        <v>27899</v>
      </c>
      <c r="P445" s="51">
        <v>44999</v>
      </c>
      <c r="Q445" s="51">
        <f>P445-O445</f>
        <v>17100</v>
      </c>
      <c r="R445" s="52">
        <v>34</v>
      </c>
      <c r="S445" s="51">
        <f>R445*P445</f>
        <v>1529966</v>
      </c>
      <c r="T445" s="53">
        <v>0.02</v>
      </c>
      <c r="U445" s="54">
        <f>S445*T445</f>
        <v>30599.32</v>
      </c>
      <c r="V445" s="54">
        <f>S445-U445</f>
        <v>1499366.68</v>
      </c>
      <c r="W445" s="51">
        <v>4900</v>
      </c>
      <c r="X445" s="55">
        <f>V445+W445</f>
        <v>1504266.68</v>
      </c>
      <c r="Y445" s="12">
        <f>YEAR(Table1[[#This Row],[Ship Date]])</f>
        <v>2020</v>
      </c>
    </row>
    <row r="446" spans="1:25" x14ac:dyDescent="0.25">
      <c r="A446" s="48" t="s">
        <v>1264</v>
      </c>
      <c r="B446" s="49" t="s">
        <v>533</v>
      </c>
      <c r="C446" s="49" t="s">
        <v>1838</v>
      </c>
      <c r="D446" s="49" t="s">
        <v>1834</v>
      </c>
      <c r="E446" s="50">
        <v>44161</v>
      </c>
      <c r="F446" s="49" t="s">
        <v>1899</v>
      </c>
      <c r="G446" s="49" t="s">
        <v>39</v>
      </c>
      <c r="H446" s="49" t="s">
        <v>1892</v>
      </c>
      <c r="I446" s="49" t="s">
        <v>35</v>
      </c>
      <c r="J446" s="49" t="s">
        <v>99</v>
      </c>
      <c r="K446" s="49" t="s">
        <v>21</v>
      </c>
      <c r="L446" s="49" t="s">
        <v>22</v>
      </c>
      <c r="M446" s="49" t="s">
        <v>23</v>
      </c>
      <c r="N446" s="50">
        <v>44163</v>
      </c>
      <c r="O446" s="51">
        <v>831</v>
      </c>
      <c r="P446" s="51">
        <v>1598</v>
      </c>
      <c r="Q446" s="51">
        <f>P446-O446</f>
        <v>767</v>
      </c>
      <c r="R446" s="52">
        <v>5</v>
      </c>
      <c r="S446" s="51">
        <f>R446*P446</f>
        <v>7990</v>
      </c>
      <c r="T446" s="53">
        <v>0.08</v>
      </c>
      <c r="U446" s="54">
        <f>S446*T446</f>
        <v>639.20000000000005</v>
      </c>
      <c r="V446" s="54">
        <f>S446-U446</f>
        <v>7350.8</v>
      </c>
      <c r="W446" s="51">
        <v>650</v>
      </c>
      <c r="X446" s="55">
        <f>V446+W446</f>
        <v>8000.8</v>
      </c>
      <c r="Y446" s="12">
        <f>YEAR(Table1[[#This Row],[Ship Date]])</f>
        <v>2020</v>
      </c>
    </row>
    <row r="447" spans="1:25" x14ac:dyDescent="0.25">
      <c r="A447" s="48" t="s">
        <v>1265</v>
      </c>
      <c r="B447" s="49" t="s">
        <v>420</v>
      </c>
      <c r="C447" s="49" t="s">
        <v>1847</v>
      </c>
      <c r="D447" s="49" t="s">
        <v>1834</v>
      </c>
      <c r="E447" s="50">
        <v>44165</v>
      </c>
      <c r="F447" s="49" t="s">
        <v>1899</v>
      </c>
      <c r="G447" s="49" t="s">
        <v>18</v>
      </c>
      <c r="H447" s="49" t="s">
        <v>1890</v>
      </c>
      <c r="I447" s="49" t="s">
        <v>35</v>
      </c>
      <c r="J447" s="49" t="s">
        <v>264</v>
      </c>
      <c r="K447" s="49" t="s">
        <v>28</v>
      </c>
      <c r="L447" s="49" t="s">
        <v>29</v>
      </c>
      <c r="M447" s="49" t="s">
        <v>69</v>
      </c>
      <c r="N447" s="50">
        <v>44167</v>
      </c>
      <c r="O447" s="51">
        <v>332</v>
      </c>
      <c r="P447" s="51">
        <v>518</v>
      </c>
      <c r="Q447" s="51">
        <f>P447-O447</f>
        <v>186</v>
      </c>
      <c r="R447" s="52">
        <v>9</v>
      </c>
      <c r="S447" s="51">
        <f>R447*P447</f>
        <v>4662</v>
      </c>
      <c r="T447" s="53">
        <v>0.09</v>
      </c>
      <c r="U447" s="54">
        <f>S447*T447</f>
        <v>419.58</v>
      </c>
      <c r="V447" s="54">
        <f>S447-U447</f>
        <v>4242.42</v>
      </c>
      <c r="W447" s="51">
        <v>204</v>
      </c>
      <c r="X447" s="55">
        <f>V447+W447</f>
        <v>4446.42</v>
      </c>
      <c r="Y447" s="12">
        <f>YEAR(Table1[[#This Row],[Ship Date]])</f>
        <v>2020</v>
      </c>
    </row>
    <row r="448" spans="1:25" x14ac:dyDescent="0.25">
      <c r="A448" s="48" t="s">
        <v>1266</v>
      </c>
      <c r="B448" s="49" t="s">
        <v>621</v>
      </c>
      <c r="C448" s="49" t="s">
        <v>1806</v>
      </c>
      <c r="D448" s="49" t="s">
        <v>1856</v>
      </c>
      <c r="E448" s="50">
        <v>44166</v>
      </c>
      <c r="F448" s="49" t="s">
        <v>1856</v>
      </c>
      <c r="G448" s="49" t="s">
        <v>39</v>
      </c>
      <c r="H448" s="49" t="s">
        <v>1891</v>
      </c>
      <c r="I448" s="49" t="s">
        <v>19</v>
      </c>
      <c r="J448" s="49" t="s">
        <v>349</v>
      </c>
      <c r="K448" s="49" t="s">
        <v>28</v>
      </c>
      <c r="L448" s="49" t="s">
        <v>29</v>
      </c>
      <c r="M448" s="49" t="s">
        <v>69</v>
      </c>
      <c r="N448" s="50">
        <v>44170</v>
      </c>
      <c r="O448" s="51">
        <v>195</v>
      </c>
      <c r="P448" s="51">
        <v>398</v>
      </c>
      <c r="Q448" s="51">
        <f>P448-O448</f>
        <v>203</v>
      </c>
      <c r="R448" s="52">
        <v>4</v>
      </c>
      <c r="S448" s="51">
        <f>R448*P448</f>
        <v>1592</v>
      </c>
      <c r="T448" s="53">
        <v>0.02</v>
      </c>
      <c r="U448" s="54">
        <f>S448*T448</f>
        <v>31.84</v>
      </c>
      <c r="V448" s="54">
        <f>S448-U448</f>
        <v>1560.16</v>
      </c>
      <c r="W448" s="51">
        <v>83</v>
      </c>
      <c r="X448" s="55">
        <f>V448+W448</f>
        <v>1643.16</v>
      </c>
      <c r="Y448" s="12">
        <f>YEAR(Table1[[#This Row],[Ship Date]])</f>
        <v>2020</v>
      </c>
    </row>
    <row r="449" spans="1:25" x14ac:dyDescent="0.25">
      <c r="A449" s="48" t="s">
        <v>1267</v>
      </c>
      <c r="B449" s="49" t="s">
        <v>622</v>
      </c>
      <c r="C449" s="49" t="s">
        <v>129</v>
      </c>
      <c r="D449" s="49" t="s">
        <v>1882</v>
      </c>
      <c r="E449" s="50">
        <v>44166</v>
      </c>
      <c r="F449" s="49" t="s">
        <v>1882</v>
      </c>
      <c r="G449" s="49" t="s">
        <v>34</v>
      </c>
      <c r="H449" s="49" t="s">
        <v>1885</v>
      </c>
      <c r="I449" s="49" t="s">
        <v>19</v>
      </c>
      <c r="J449" s="49" t="s">
        <v>190</v>
      </c>
      <c r="K449" s="49" t="s">
        <v>28</v>
      </c>
      <c r="L449" s="49" t="s">
        <v>45</v>
      </c>
      <c r="M449" s="49" t="s">
        <v>23</v>
      </c>
      <c r="N449" s="50">
        <v>44173</v>
      </c>
      <c r="O449" s="51">
        <v>1680</v>
      </c>
      <c r="P449" s="51">
        <v>4097</v>
      </c>
      <c r="Q449" s="51">
        <f>P449-O449</f>
        <v>2417</v>
      </c>
      <c r="R449" s="52">
        <v>47</v>
      </c>
      <c r="S449" s="51">
        <f>R449*P449</f>
        <v>192559</v>
      </c>
      <c r="T449" s="53">
        <v>0.04</v>
      </c>
      <c r="U449" s="54">
        <f>S449*T449</f>
        <v>7702.3600000000006</v>
      </c>
      <c r="V449" s="54">
        <f>S449-U449</f>
        <v>184856.64</v>
      </c>
      <c r="W449" s="51">
        <v>899</v>
      </c>
      <c r="X449" s="55">
        <f>V449+W449</f>
        <v>185755.64</v>
      </c>
      <c r="Y449" s="12">
        <f>YEAR(Table1[[#This Row],[Ship Date]])</f>
        <v>2020</v>
      </c>
    </row>
    <row r="450" spans="1:25" x14ac:dyDescent="0.25">
      <c r="A450" s="48" t="s">
        <v>1268</v>
      </c>
      <c r="B450" s="49" t="s">
        <v>408</v>
      </c>
      <c r="C450" s="49" t="s">
        <v>158</v>
      </c>
      <c r="D450" s="49" t="s">
        <v>1882</v>
      </c>
      <c r="E450" s="50">
        <v>44169</v>
      </c>
      <c r="F450" s="49" t="s">
        <v>1882</v>
      </c>
      <c r="G450" s="49" t="s">
        <v>18</v>
      </c>
      <c r="H450" s="49" t="s">
        <v>1885</v>
      </c>
      <c r="I450" s="49" t="s">
        <v>26</v>
      </c>
      <c r="J450" s="49" t="s">
        <v>130</v>
      </c>
      <c r="K450" s="49" t="s">
        <v>28</v>
      </c>
      <c r="L450" s="49" t="s">
        <v>22</v>
      </c>
      <c r="M450" s="49" t="s">
        <v>23</v>
      </c>
      <c r="N450" s="50">
        <v>44170</v>
      </c>
      <c r="O450" s="51">
        <v>1495</v>
      </c>
      <c r="P450" s="51">
        <v>3476</v>
      </c>
      <c r="Q450" s="51">
        <f>P450-O450</f>
        <v>1981</v>
      </c>
      <c r="R450" s="52">
        <v>8</v>
      </c>
      <c r="S450" s="51">
        <f>R450*P450</f>
        <v>27808</v>
      </c>
      <c r="T450" s="53">
        <v>7.0000000000000007E-2</v>
      </c>
      <c r="U450" s="54">
        <f>S450*T450</f>
        <v>1946.5600000000002</v>
      </c>
      <c r="V450" s="54">
        <f>S450-U450</f>
        <v>25861.439999999999</v>
      </c>
      <c r="W450" s="51">
        <v>822.00000000000011</v>
      </c>
      <c r="X450" s="55">
        <f>V450+W450</f>
        <v>26683.439999999999</v>
      </c>
      <c r="Y450" s="12">
        <f>YEAR(Table1[[#This Row],[Ship Date]])</f>
        <v>2020</v>
      </c>
    </row>
    <row r="451" spans="1:25" x14ac:dyDescent="0.25">
      <c r="A451" s="48" t="s">
        <v>1269</v>
      </c>
      <c r="B451" s="49" t="s">
        <v>620</v>
      </c>
      <c r="C451" s="49" t="s">
        <v>95</v>
      </c>
      <c r="D451" s="49" t="s">
        <v>1834</v>
      </c>
      <c r="E451" s="50">
        <v>44170</v>
      </c>
      <c r="F451" s="49" t="s">
        <v>1899</v>
      </c>
      <c r="G451" s="49" t="s">
        <v>39</v>
      </c>
      <c r="H451" s="49" t="s">
        <v>1897</v>
      </c>
      <c r="I451" s="49" t="s">
        <v>26</v>
      </c>
      <c r="J451" s="49" t="s">
        <v>279</v>
      </c>
      <c r="K451" s="49" t="s">
        <v>28</v>
      </c>
      <c r="L451" s="49" t="s">
        <v>22</v>
      </c>
      <c r="M451" s="49" t="s">
        <v>69</v>
      </c>
      <c r="N451" s="50">
        <v>44171</v>
      </c>
      <c r="O451" s="51">
        <v>225</v>
      </c>
      <c r="P451" s="51">
        <v>369</v>
      </c>
      <c r="Q451" s="51">
        <f>P451-O451</f>
        <v>144</v>
      </c>
      <c r="R451" s="52">
        <v>41</v>
      </c>
      <c r="S451" s="51">
        <f>R451*P451</f>
        <v>15129</v>
      </c>
      <c r="T451" s="53">
        <v>0.08</v>
      </c>
      <c r="U451" s="54">
        <f>S451*T451</f>
        <v>1210.32</v>
      </c>
      <c r="V451" s="54">
        <f>S451-U451</f>
        <v>13918.68</v>
      </c>
      <c r="W451" s="51">
        <v>250</v>
      </c>
      <c r="X451" s="55">
        <f>V451+W451</f>
        <v>14168.68</v>
      </c>
      <c r="Y451" s="12">
        <f>YEAR(Table1[[#This Row],[Ship Date]])</f>
        <v>2020</v>
      </c>
    </row>
    <row r="452" spans="1:25" x14ac:dyDescent="0.25">
      <c r="A452" s="48" t="s">
        <v>1270</v>
      </c>
      <c r="B452" s="49" t="s">
        <v>619</v>
      </c>
      <c r="C452" s="49" t="s">
        <v>388</v>
      </c>
      <c r="D452" s="49" t="s">
        <v>1834</v>
      </c>
      <c r="E452" s="50">
        <v>44171</v>
      </c>
      <c r="F452" s="49" t="s">
        <v>1899</v>
      </c>
      <c r="G452" s="49" t="s">
        <v>25</v>
      </c>
      <c r="H452" s="49" t="s">
        <v>1892</v>
      </c>
      <c r="I452" s="49" t="s">
        <v>40</v>
      </c>
      <c r="J452" s="49" t="s">
        <v>608</v>
      </c>
      <c r="K452" s="49" t="s">
        <v>28</v>
      </c>
      <c r="L452" s="49" t="s">
        <v>22</v>
      </c>
      <c r="M452" s="49" t="s">
        <v>69</v>
      </c>
      <c r="N452" s="50">
        <v>44173</v>
      </c>
      <c r="O452" s="51">
        <v>182</v>
      </c>
      <c r="P452" s="51">
        <v>284</v>
      </c>
      <c r="Q452" s="51">
        <f>P452-O452</f>
        <v>102</v>
      </c>
      <c r="R452" s="52">
        <v>21</v>
      </c>
      <c r="S452" s="51">
        <f>R452*P452</f>
        <v>5964</v>
      </c>
      <c r="T452" s="53">
        <v>0.01</v>
      </c>
      <c r="U452" s="54">
        <f>S452*T452</f>
        <v>59.64</v>
      </c>
      <c r="V452" s="54">
        <f>S452-U452</f>
        <v>5904.36</v>
      </c>
      <c r="W452" s="51">
        <v>544</v>
      </c>
      <c r="X452" s="55">
        <f>V452+W452</f>
        <v>6448.36</v>
      </c>
      <c r="Y452" s="12">
        <f>YEAR(Table1[[#This Row],[Ship Date]])</f>
        <v>2020</v>
      </c>
    </row>
    <row r="453" spans="1:25" x14ac:dyDescent="0.25">
      <c r="A453" s="48" t="s">
        <v>1271</v>
      </c>
      <c r="B453" s="49" t="s">
        <v>617</v>
      </c>
      <c r="C453" s="49" t="s">
        <v>618</v>
      </c>
      <c r="D453" s="49" t="s">
        <v>1834</v>
      </c>
      <c r="E453" s="50">
        <v>44173</v>
      </c>
      <c r="F453" s="49" t="s">
        <v>1899</v>
      </c>
      <c r="G453" s="49" t="s">
        <v>34</v>
      </c>
      <c r="H453" s="49" t="s">
        <v>1894</v>
      </c>
      <c r="I453" s="49" t="s">
        <v>35</v>
      </c>
      <c r="J453" s="49" t="s">
        <v>1919</v>
      </c>
      <c r="K453" s="49" t="s">
        <v>28</v>
      </c>
      <c r="L453" s="49" t="s">
        <v>22</v>
      </c>
      <c r="M453" s="49" t="s">
        <v>23</v>
      </c>
      <c r="N453" s="50">
        <v>44175</v>
      </c>
      <c r="O453" s="51">
        <v>17883</v>
      </c>
      <c r="P453" s="51">
        <v>41588</v>
      </c>
      <c r="Q453" s="51">
        <f>P453-O453</f>
        <v>23705</v>
      </c>
      <c r="R453" s="52">
        <v>4</v>
      </c>
      <c r="S453" s="51">
        <f>R453*P453</f>
        <v>166352</v>
      </c>
      <c r="T453" s="53">
        <v>0.03</v>
      </c>
      <c r="U453" s="54">
        <f>S453*T453</f>
        <v>4990.5599999999995</v>
      </c>
      <c r="V453" s="54">
        <f>S453-U453</f>
        <v>161361.44</v>
      </c>
      <c r="W453" s="51">
        <v>1137</v>
      </c>
      <c r="X453" s="55">
        <f>V453+W453</f>
        <v>162498.44</v>
      </c>
      <c r="Y453" s="12">
        <f>YEAR(Table1[[#This Row],[Ship Date]])</f>
        <v>2020</v>
      </c>
    </row>
    <row r="454" spans="1:25" x14ac:dyDescent="0.25">
      <c r="A454" s="48" t="s">
        <v>1272</v>
      </c>
      <c r="B454" s="49" t="s">
        <v>395</v>
      </c>
      <c r="C454" s="49" t="s">
        <v>119</v>
      </c>
      <c r="D454" s="49" t="s">
        <v>1834</v>
      </c>
      <c r="E454" s="50">
        <v>44174</v>
      </c>
      <c r="F454" s="49" t="s">
        <v>1899</v>
      </c>
      <c r="G454" s="49" t="s">
        <v>25</v>
      </c>
      <c r="H454" s="49" t="s">
        <v>1889</v>
      </c>
      <c r="I454" s="49" t="s">
        <v>26</v>
      </c>
      <c r="J454" s="49" t="s">
        <v>386</v>
      </c>
      <c r="K454" s="49" t="s">
        <v>28</v>
      </c>
      <c r="L454" s="49" t="s">
        <v>22</v>
      </c>
      <c r="M454" s="49" t="s">
        <v>23</v>
      </c>
      <c r="N454" s="50">
        <v>44176</v>
      </c>
      <c r="O454" s="51">
        <v>1239</v>
      </c>
      <c r="P454" s="51">
        <v>1998</v>
      </c>
      <c r="Q454" s="51">
        <f>P454-O454</f>
        <v>759</v>
      </c>
      <c r="R454" s="52">
        <v>48</v>
      </c>
      <c r="S454" s="51">
        <f>R454*P454</f>
        <v>95904</v>
      </c>
      <c r="T454" s="53">
        <v>0.01</v>
      </c>
      <c r="U454" s="54">
        <f>S454*T454</f>
        <v>959.04</v>
      </c>
      <c r="V454" s="54">
        <f>S454-U454</f>
        <v>94944.960000000006</v>
      </c>
      <c r="W454" s="51">
        <v>577</v>
      </c>
      <c r="X454" s="55">
        <f>V454+W454</f>
        <v>95521.96</v>
      </c>
      <c r="Y454" s="12">
        <f>YEAR(Table1[[#This Row],[Ship Date]])</f>
        <v>2020</v>
      </c>
    </row>
    <row r="455" spans="1:25" x14ac:dyDescent="0.25">
      <c r="A455" s="48" t="s">
        <v>1273</v>
      </c>
      <c r="B455" s="49" t="s">
        <v>1938</v>
      </c>
      <c r="C455" s="49" t="s">
        <v>1874</v>
      </c>
      <c r="D455" s="49" t="s">
        <v>1834</v>
      </c>
      <c r="E455" s="50">
        <v>44175</v>
      </c>
      <c r="F455" s="49" t="s">
        <v>1899</v>
      </c>
      <c r="G455" s="49" t="s">
        <v>39</v>
      </c>
      <c r="H455" s="49" t="s">
        <v>1888</v>
      </c>
      <c r="I455" s="49" t="s">
        <v>40</v>
      </c>
      <c r="J455" s="49" t="s">
        <v>112</v>
      </c>
      <c r="K455" s="49" t="s">
        <v>28</v>
      </c>
      <c r="L455" s="49" t="s">
        <v>45</v>
      </c>
      <c r="M455" s="49" t="s">
        <v>23</v>
      </c>
      <c r="N455" s="50">
        <v>44176</v>
      </c>
      <c r="O455" s="51">
        <v>419.00000000000006</v>
      </c>
      <c r="P455" s="51">
        <v>1023</v>
      </c>
      <c r="Q455" s="51">
        <f>P455-O455</f>
        <v>604</v>
      </c>
      <c r="R455" s="52">
        <v>46</v>
      </c>
      <c r="S455" s="51">
        <f>R455*P455</f>
        <v>47058</v>
      </c>
      <c r="T455" s="53">
        <v>0.01</v>
      </c>
      <c r="U455" s="54">
        <f>S455*T455</f>
        <v>470.58</v>
      </c>
      <c r="V455" s="54">
        <f>S455-U455</f>
        <v>46587.42</v>
      </c>
      <c r="W455" s="51">
        <v>468</v>
      </c>
      <c r="X455" s="55">
        <f>V455+W455</f>
        <v>47055.42</v>
      </c>
      <c r="Y455" s="12">
        <f>YEAR(Table1[[#This Row],[Ship Date]])</f>
        <v>2020</v>
      </c>
    </row>
    <row r="456" spans="1:25" x14ac:dyDescent="0.25">
      <c r="A456" s="48" t="s">
        <v>1274</v>
      </c>
      <c r="B456" s="49" t="s">
        <v>616</v>
      </c>
      <c r="C456" s="49" t="s">
        <v>1844</v>
      </c>
      <c r="D456" s="49" t="s">
        <v>1834</v>
      </c>
      <c r="E456" s="50">
        <v>44175</v>
      </c>
      <c r="F456" s="49" t="s">
        <v>1899</v>
      </c>
      <c r="G456" s="49" t="s">
        <v>39</v>
      </c>
      <c r="H456" s="49" t="s">
        <v>1891</v>
      </c>
      <c r="I456" s="49" t="s">
        <v>19</v>
      </c>
      <c r="J456" s="49" t="s">
        <v>384</v>
      </c>
      <c r="K456" s="49" t="s">
        <v>21</v>
      </c>
      <c r="L456" s="49" t="s">
        <v>45</v>
      </c>
      <c r="M456" s="49" t="s">
        <v>23</v>
      </c>
      <c r="N456" s="50">
        <v>44177</v>
      </c>
      <c r="O456" s="51">
        <v>187</v>
      </c>
      <c r="P456" s="51">
        <v>811.99999999999989</v>
      </c>
      <c r="Q456" s="51">
        <f>P456-O456</f>
        <v>624.99999999999989</v>
      </c>
      <c r="R456" s="52">
        <v>11</v>
      </c>
      <c r="S456" s="51">
        <f>R456*P456</f>
        <v>8931.9999999999982</v>
      </c>
      <c r="T456" s="53">
        <v>0.06</v>
      </c>
      <c r="U456" s="54">
        <f>S456*T456</f>
        <v>535.91999999999985</v>
      </c>
      <c r="V456" s="54">
        <f>S456-U456</f>
        <v>8396.0799999999981</v>
      </c>
      <c r="W456" s="51">
        <v>283</v>
      </c>
      <c r="X456" s="55">
        <f>V456+W456</f>
        <v>8679.0799999999981</v>
      </c>
      <c r="Y456" s="12">
        <f>YEAR(Table1[[#This Row],[Ship Date]])</f>
        <v>2020</v>
      </c>
    </row>
    <row r="457" spans="1:25" x14ac:dyDescent="0.25">
      <c r="A457" s="48" t="s">
        <v>1275</v>
      </c>
      <c r="B457" s="49" t="s">
        <v>238</v>
      </c>
      <c r="C457" s="49" t="s">
        <v>1900</v>
      </c>
      <c r="D457" s="49" t="s">
        <v>1882</v>
      </c>
      <c r="E457" s="50">
        <v>44178</v>
      </c>
      <c r="F457" s="49" t="s">
        <v>1882</v>
      </c>
      <c r="G457" s="49" t="s">
        <v>39</v>
      </c>
      <c r="H457" s="49" t="s">
        <v>1886</v>
      </c>
      <c r="I457" s="49" t="s">
        <v>35</v>
      </c>
      <c r="J457" s="49" t="s">
        <v>63</v>
      </c>
      <c r="K457" s="49" t="s">
        <v>28</v>
      </c>
      <c r="L457" s="49" t="s">
        <v>22</v>
      </c>
      <c r="M457" s="49" t="s">
        <v>23</v>
      </c>
      <c r="N457" s="50">
        <v>44180</v>
      </c>
      <c r="O457" s="51">
        <v>459</v>
      </c>
      <c r="P457" s="51">
        <v>728</v>
      </c>
      <c r="Q457" s="51">
        <f>P457-O457</f>
        <v>269</v>
      </c>
      <c r="R457" s="52">
        <v>36</v>
      </c>
      <c r="S457" s="51">
        <f>R457*P457</f>
        <v>26208</v>
      </c>
      <c r="T457" s="53">
        <v>0.05</v>
      </c>
      <c r="U457" s="54">
        <f>S457*T457</f>
        <v>1310.4000000000001</v>
      </c>
      <c r="V457" s="54">
        <f>S457-U457</f>
        <v>24897.599999999999</v>
      </c>
      <c r="W457" s="51">
        <v>1115</v>
      </c>
      <c r="X457" s="55">
        <f>V457+W457</f>
        <v>26012.6</v>
      </c>
      <c r="Y457" s="12">
        <f>YEAR(Table1[[#This Row],[Ship Date]])</f>
        <v>2020</v>
      </c>
    </row>
    <row r="458" spans="1:25" x14ac:dyDescent="0.25">
      <c r="A458" s="48" t="s">
        <v>1276</v>
      </c>
      <c r="B458" s="49" t="s">
        <v>615</v>
      </c>
      <c r="C458" s="49" t="s">
        <v>153</v>
      </c>
      <c r="D458" s="49" t="s">
        <v>1834</v>
      </c>
      <c r="E458" s="50">
        <v>44181</v>
      </c>
      <c r="F458" s="49" t="s">
        <v>1899</v>
      </c>
      <c r="G458" s="49" t="s">
        <v>39</v>
      </c>
      <c r="H458" s="49" t="s">
        <v>1892</v>
      </c>
      <c r="I458" s="49" t="s">
        <v>26</v>
      </c>
      <c r="J458" s="49" t="s">
        <v>345</v>
      </c>
      <c r="K458" s="49" t="s">
        <v>28</v>
      </c>
      <c r="L458" s="49" t="s">
        <v>22</v>
      </c>
      <c r="M458" s="49" t="s">
        <v>23</v>
      </c>
      <c r="N458" s="50">
        <v>44183</v>
      </c>
      <c r="O458" s="51">
        <v>218.00000000000003</v>
      </c>
      <c r="P458" s="51">
        <v>352</v>
      </c>
      <c r="Q458" s="51">
        <f>P458-O458</f>
        <v>133.99999999999997</v>
      </c>
      <c r="R458" s="52">
        <v>23</v>
      </c>
      <c r="S458" s="51">
        <f>R458*P458</f>
        <v>8096</v>
      </c>
      <c r="T458" s="53">
        <v>7.0000000000000007E-2</v>
      </c>
      <c r="U458" s="54">
        <f>S458*T458</f>
        <v>566.72</v>
      </c>
      <c r="V458" s="54">
        <f>S458-U458</f>
        <v>7529.28</v>
      </c>
      <c r="W458" s="51">
        <v>683</v>
      </c>
      <c r="X458" s="55">
        <f>V458+W458</f>
        <v>8212.2799999999988</v>
      </c>
      <c r="Y458" s="12">
        <f>YEAR(Table1[[#This Row],[Ship Date]])</f>
        <v>2020</v>
      </c>
    </row>
    <row r="459" spans="1:25" x14ac:dyDescent="0.25">
      <c r="A459" s="48" t="s">
        <v>1277</v>
      </c>
      <c r="B459" s="49" t="s">
        <v>614</v>
      </c>
      <c r="C459" s="49" t="s">
        <v>1838</v>
      </c>
      <c r="D459" s="49" t="s">
        <v>1834</v>
      </c>
      <c r="E459" s="50">
        <v>44187</v>
      </c>
      <c r="F459" s="49" t="s">
        <v>1899</v>
      </c>
      <c r="G459" s="49" t="s">
        <v>39</v>
      </c>
      <c r="H459" s="49" t="s">
        <v>1892</v>
      </c>
      <c r="I459" s="49" t="s">
        <v>26</v>
      </c>
      <c r="J459" s="49" t="s">
        <v>365</v>
      </c>
      <c r="K459" s="49" t="s">
        <v>28</v>
      </c>
      <c r="L459" s="49" t="s">
        <v>29</v>
      </c>
      <c r="M459" s="49" t="s">
        <v>23</v>
      </c>
      <c r="N459" s="50">
        <v>44188</v>
      </c>
      <c r="O459" s="51">
        <v>92</v>
      </c>
      <c r="P459" s="51">
        <v>181</v>
      </c>
      <c r="Q459" s="51">
        <f>P459-O459</f>
        <v>89</v>
      </c>
      <c r="R459" s="52">
        <v>48</v>
      </c>
      <c r="S459" s="51">
        <f>R459*P459</f>
        <v>8688</v>
      </c>
      <c r="T459" s="53">
        <v>0.1</v>
      </c>
      <c r="U459" s="54">
        <f>S459*T459</f>
        <v>868.80000000000007</v>
      </c>
      <c r="V459" s="54">
        <f>S459-U459</f>
        <v>7819.2</v>
      </c>
      <c r="W459" s="51">
        <v>156</v>
      </c>
      <c r="X459" s="55">
        <f>V459+W459</f>
        <v>7975.2</v>
      </c>
      <c r="Y459" s="12">
        <f>YEAR(Table1[[#This Row],[Ship Date]])</f>
        <v>2020</v>
      </c>
    </row>
    <row r="460" spans="1:25" x14ac:dyDescent="0.25">
      <c r="A460" s="48" t="s">
        <v>1278</v>
      </c>
      <c r="B460" s="49" t="s">
        <v>613</v>
      </c>
      <c r="C460" s="49" t="s">
        <v>65</v>
      </c>
      <c r="D460" s="49" t="s">
        <v>1834</v>
      </c>
      <c r="E460" s="50">
        <v>44190</v>
      </c>
      <c r="F460" s="49" t="s">
        <v>1899</v>
      </c>
      <c r="G460" s="49" t="s">
        <v>25</v>
      </c>
      <c r="H460" s="49" t="s">
        <v>1894</v>
      </c>
      <c r="I460" s="49" t="s">
        <v>26</v>
      </c>
      <c r="J460" s="49" t="s">
        <v>145</v>
      </c>
      <c r="K460" s="49" t="s">
        <v>21</v>
      </c>
      <c r="L460" s="49" t="s">
        <v>215</v>
      </c>
      <c r="M460" s="49" t="s">
        <v>23</v>
      </c>
      <c r="N460" s="50">
        <v>44192</v>
      </c>
      <c r="O460" s="51">
        <v>21600</v>
      </c>
      <c r="P460" s="51">
        <v>44999</v>
      </c>
      <c r="Q460" s="51">
        <f>P460-O460</f>
        <v>23399</v>
      </c>
      <c r="R460" s="52">
        <v>10</v>
      </c>
      <c r="S460" s="51">
        <f>R460*P460</f>
        <v>449990</v>
      </c>
      <c r="T460" s="53">
        <v>0.01</v>
      </c>
      <c r="U460" s="54">
        <f>S460*T460</f>
        <v>4499.9000000000005</v>
      </c>
      <c r="V460" s="54">
        <f>S460-U460</f>
        <v>445490.1</v>
      </c>
      <c r="W460" s="51">
        <v>2449</v>
      </c>
      <c r="X460" s="55">
        <f>V460+W460</f>
        <v>447939.1</v>
      </c>
      <c r="Y460" s="12">
        <f>YEAR(Table1[[#This Row],[Ship Date]])</f>
        <v>2020</v>
      </c>
    </row>
    <row r="461" spans="1:25" x14ac:dyDescent="0.25">
      <c r="A461" s="48" t="s">
        <v>1279</v>
      </c>
      <c r="B461" s="49" t="s">
        <v>560</v>
      </c>
      <c r="C461" s="49" t="s">
        <v>1872</v>
      </c>
      <c r="D461" s="49" t="s">
        <v>1882</v>
      </c>
      <c r="E461" s="50">
        <v>44191</v>
      </c>
      <c r="F461" s="49" t="s">
        <v>1882</v>
      </c>
      <c r="G461" s="49" t="s">
        <v>25</v>
      </c>
      <c r="H461" s="49" t="s">
        <v>1886</v>
      </c>
      <c r="I461" s="49" t="s">
        <v>35</v>
      </c>
      <c r="J461" s="49" t="s">
        <v>88</v>
      </c>
      <c r="K461" s="49" t="s">
        <v>28</v>
      </c>
      <c r="L461" s="49" t="s">
        <v>29</v>
      </c>
      <c r="M461" s="49" t="s">
        <v>23</v>
      </c>
      <c r="N461" s="50">
        <v>44194</v>
      </c>
      <c r="O461" s="51">
        <v>160</v>
      </c>
      <c r="P461" s="51">
        <v>262</v>
      </c>
      <c r="Q461" s="51">
        <f>P461-O461</f>
        <v>102</v>
      </c>
      <c r="R461" s="52">
        <v>37</v>
      </c>
      <c r="S461" s="51">
        <f>R461*P461</f>
        <v>9694</v>
      </c>
      <c r="T461" s="53">
        <v>0.01</v>
      </c>
      <c r="U461" s="54">
        <f>S461*T461</f>
        <v>96.94</v>
      </c>
      <c r="V461" s="54">
        <f>S461-U461</f>
        <v>9597.06</v>
      </c>
      <c r="W461" s="51">
        <v>80</v>
      </c>
      <c r="X461" s="55">
        <f>V461+W461</f>
        <v>9677.06</v>
      </c>
      <c r="Y461" s="12">
        <f>YEAR(Table1[[#This Row],[Ship Date]])</f>
        <v>2020</v>
      </c>
    </row>
    <row r="462" spans="1:25" x14ac:dyDescent="0.25">
      <c r="A462" s="48" t="s">
        <v>1280</v>
      </c>
      <c r="B462" s="49" t="s">
        <v>612</v>
      </c>
      <c r="C462" s="49" t="s">
        <v>223</v>
      </c>
      <c r="D462" s="49" t="s">
        <v>1834</v>
      </c>
      <c r="E462" s="50">
        <v>44191</v>
      </c>
      <c r="F462" s="49" t="s">
        <v>1899</v>
      </c>
      <c r="G462" s="49" t="s">
        <v>34</v>
      </c>
      <c r="H462" s="49" t="s">
        <v>1893</v>
      </c>
      <c r="I462" s="49" t="s">
        <v>35</v>
      </c>
      <c r="J462" s="49" t="s">
        <v>156</v>
      </c>
      <c r="K462" s="49" t="s">
        <v>28</v>
      </c>
      <c r="L462" s="49" t="s">
        <v>22</v>
      </c>
      <c r="M462" s="49" t="s">
        <v>23</v>
      </c>
      <c r="N462" s="50">
        <v>44194</v>
      </c>
      <c r="O462" s="51">
        <v>352</v>
      </c>
      <c r="P462" s="51">
        <v>568</v>
      </c>
      <c r="Q462" s="51">
        <f>P462-O462</f>
        <v>216</v>
      </c>
      <c r="R462" s="52">
        <v>42</v>
      </c>
      <c r="S462" s="51">
        <f>R462*P462</f>
        <v>23856</v>
      </c>
      <c r="T462" s="53">
        <v>0.05</v>
      </c>
      <c r="U462" s="54">
        <f>S462*T462</f>
        <v>1192.8</v>
      </c>
      <c r="V462" s="54">
        <f>S462-U462</f>
        <v>22663.200000000001</v>
      </c>
      <c r="W462" s="51">
        <v>139</v>
      </c>
      <c r="X462" s="55">
        <f>V462+W462</f>
        <v>22802.2</v>
      </c>
      <c r="Y462" s="12">
        <f>YEAR(Table1[[#This Row],[Ship Date]])</f>
        <v>2020</v>
      </c>
    </row>
    <row r="463" spans="1:25" x14ac:dyDescent="0.25">
      <c r="A463" s="48" t="s">
        <v>1281</v>
      </c>
      <c r="B463" s="49" t="s">
        <v>140</v>
      </c>
      <c r="C463" s="49" t="s">
        <v>1850</v>
      </c>
      <c r="D463" s="49" t="s">
        <v>1834</v>
      </c>
      <c r="E463" s="50">
        <v>44192</v>
      </c>
      <c r="F463" s="49" t="s">
        <v>1899</v>
      </c>
      <c r="G463" s="49" t="s">
        <v>34</v>
      </c>
      <c r="H463" s="49" t="s">
        <v>1894</v>
      </c>
      <c r="I463" s="49" t="s">
        <v>51</v>
      </c>
      <c r="J463" s="49" t="s">
        <v>37</v>
      </c>
      <c r="K463" s="49" t="s">
        <v>28</v>
      </c>
      <c r="L463" s="49" t="s">
        <v>22</v>
      </c>
      <c r="M463" s="49" t="s">
        <v>69</v>
      </c>
      <c r="N463" s="50">
        <v>44193</v>
      </c>
      <c r="O463" s="51">
        <v>159</v>
      </c>
      <c r="P463" s="51">
        <v>261</v>
      </c>
      <c r="Q463" s="51">
        <f>P463-O463</f>
        <v>102</v>
      </c>
      <c r="R463" s="52">
        <v>37</v>
      </c>
      <c r="S463" s="51">
        <f>R463*P463</f>
        <v>9657</v>
      </c>
      <c r="T463" s="53">
        <v>0.09</v>
      </c>
      <c r="U463" s="54">
        <f>S463*T463</f>
        <v>869.13</v>
      </c>
      <c r="V463" s="54">
        <f>S463-U463</f>
        <v>8787.8700000000008</v>
      </c>
      <c r="W463" s="51">
        <v>50</v>
      </c>
      <c r="X463" s="55">
        <f>V463+W463</f>
        <v>8837.8700000000008</v>
      </c>
      <c r="Y463" s="12">
        <f>YEAR(Table1[[#This Row],[Ship Date]])</f>
        <v>2020</v>
      </c>
    </row>
    <row r="464" spans="1:25" x14ac:dyDescent="0.25">
      <c r="A464" s="48" t="s">
        <v>811</v>
      </c>
      <c r="B464" s="49" t="s">
        <v>217</v>
      </c>
      <c r="C464" s="49" t="s">
        <v>1930</v>
      </c>
      <c r="D464" s="49" t="s">
        <v>1834</v>
      </c>
      <c r="E464" s="50">
        <v>44192</v>
      </c>
      <c r="F464" s="49" t="s">
        <v>1899</v>
      </c>
      <c r="G464" s="49" t="s">
        <v>34</v>
      </c>
      <c r="H464" s="49" t="s">
        <v>1896</v>
      </c>
      <c r="I464" s="49" t="s">
        <v>35</v>
      </c>
      <c r="J464" s="49" t="s">
        <v>130</v>
      </c>
      <c r="K464" s="49" t="s">
        <v>28</v>
      </c>
      <c r="L464" s="49" t="s">
        <v>22</v>
      </c>
      <c r="M464" s="49" t="s">
        <v>23</v>
      </c>
      <c r="N464" s="50">
        <v>44192</v>
      </c>
      <c r="O464" s="51">
        <v>1495</v>
      </c>
      <c r="P464" s="51">
        <v>3476</v>
      </c>
      <c r="Q464" s="51">
        <f>P464-O464</f>
        <v>1981</v>
      </c>
      <c r="R464" s="52">
        <v>10</v>
      </c>
      <c r="S464" s="51">
        <f>R464*P464</f>
        <v>34760</v>
      </c>
      <c r="T464" s="53">
        <v>0.03</v>
      </c>
      <c r="U464" s="54">
        <f>S464*T464</f>
        <v>1042.8</v>
      </c>
      <c r="V464" s="54">
        <f>S464-U464</f>
        <v>33717.199999999997</v>
      </c>
      <c r="W464" s="51">
        <v>822.00000000000011</v>
      </c>
      <c r="X464" s="55">
        <f>V464+W464</f>
        <v>34539.199999999997</v>
      </c>
      <c r="Y464" s="12">
        <f>YEAR(Table1[[#This Row],[Ship Date]])</f>
        <v>2020</v>
      </c>
    </row>
    <row r="465" spans="1:25" x14ac:dyDescent="0.25">
      <c r="A465" s="48" t="s">
        <v>812</v>
      </c>
      <c r="B465" s="49" t="s">
        <v>217</v>
      </c>
      <c r="C465" s="49" t="s">
        <v>1930</v>
      </c>
      <c r="D465" s="49" t="s">
        <v>1834</v>
      </c>
      <c r="E465" s="50">
        <v>44192</v>
      </c>
      <c r="F465" s="49" t="s">
        <v>1899</v>
      </c>
      <c r="G465" s="49" t="s">
        <v>34</v>
      </c>
      <c r="H465" s="49" t="s">
        <v>1896</v>
      </c>
      <c r="I465" s="49" t="s">
        <v>35</v>
      </c>
      <c r="J465" s="49" t="s">
        <v>229</v>
      </c>
      <c r="K465" s="49" t="s">
        <v>28</v>
      </c>
      <c r="L465" s="49" t="s">
        <v>29</v>
      </c>
      <c r="M465" s="49" t="s">
        <v>23</v>
      </c>
      <c r="N465" s="50">
        <v>44194</v>
      </c>
      <c r="O465" s="51">
        <v>231</v>
      </c>
      <c r="P465" s="51">
        <v>378</v>
      </c>
      <c r="Q465" s="51">
        <f>P465-O465</f>
        <v>147</v>
      </c>
      <c r="R465" s="52">
        <v>41</v>
      </c>
      <c r="S465" s="51">
        <f>R465*P465</f>
        <v>15498</v>
      </c>
      <c r="T465" s="53">
        <v>0.02</v>
      </c>
      <c r="U465" s="54">
        <f>S465*T465</f>
        <v>309.95999999999998</v>
      </c>
      <c r="V465" s="54">
        <f>S465-U465</f>
        <v>15188.04</v>
      </c>
      <c r="W465" s="51">
        <v>71</v>
      </c>
      <c r="X465" s="55">
        <f>V465+W465</f>
        <v>15259.04</v>
      </c>
      <c r="Y465" s="12">
        <f>YEAR(Table1[[#This Row],[Ship Date]])</f>
        <v>2020</v>
      </c>
    </row>
    <row r="466" spans="1:25" x14ac:dyDescent="0.25">
      <c r="A466" s="48" t="s">
        <v>1282</v>
      </c>
      <c r="B466" s="49" t="s">
        <v>433</v>
      </c>
      <c r="C466" s="49" t="s">
        <v>1836</v>
      </c>
      <c r="D466" s="49" t="s">
        <v>1834</v>
      </c>
      <c r="E466" s="50">
        <v>44193</v>
      </c>
      <c r="F466" s="49" t="s">
        <v>1899</v>
      </c>
      <c r="G466" s="49" t="s">
        <v>25</v>
      </c>
      <c r="H466" s="49" t="s">
        <v>1889</v>
      </c>
      <c r="I466" s="49" t="s">
        <v>35</v>
      </c>
      <c r="J466" s="49" t="s">
        <v>609</v>
      </c>
      <c r="K466" s="49" t="s">
        <v>28</v>
      </c>
      <c r="L466" s="49" t="s">
        <v>22</v>
      </c>
      <c r="M466" s="49" t="s">
        <v>23</v>
      </c>
      <c r="N466" s="50">
        <v>44195</v>
      </c>
      <c r="O466" s="51">
        <v>713</v>
      </c>
      <c r="P466" s="51">
        <v>2098</v>
      </c>
      <c r="Q466" s="51">
        <f>P466-O466</f>
        <v>1385</v>
      </c>
      <c r="R466" s="52">
        <v>47</v>
      </c>
      <c r="S466" s="51">
        <f>R466*P466</f>
        <v>98606</v>
      </c>
      <c r="T466" s="53">
        <v>0.01</v>
      </c>
      <c r="U466" s="54">
        <f>S466*T466</f>
        <v>986.06000000000006</v>
      </c>
      <c r="V466" s="54">
        <f>S466-U466</f>
        <v>97619.94</v>
      </c>
      <c r="W466" s="51">
        <v>542</v>
      </c>
      <c r="X466" s="55">
        <f>V466+W466</f>
        <v>98161.94</v>
      </c>
      <c r="Y466" s="12">
        <f>YEAR(Table1[[#This Row],[Ship Date]])</f>
        <v>2020</v>
      </c>
    </row>
    <row r="467" spans="1:25" x14ac:dyDescent="0.25">
      <c r="A467" s="48" t="s">
        <v>1283</v>
      </c>
      <c r="B467" s="49" t="s">
        <v>610</v>
      </c>
      <c r="C467" s="49" t="s">
        <v>1838</v>
      </c>
      <c r="D467" s="49" t="s">
        <v>1834</v>
      </c>
      <c r="E467" s="50">
        <v>44193</v>
      </c>
      <c r="F467" s="49" t="s">
        <v>1899</v>
      </c>
      <c r="G467" s="49" t="s">
        <v>39</v>
      </c>
      <c r="H467" s="49" t="s">
        <v>1892</v>
      </c>
      <c r="I467" s="49" t="s">
        <v>40</v>
      </c>
      <c r="J467" s="49" t="s">
        <v>611</v>
      </c>
      <c r="K467" s="49" t="s">
        <v>28</v>
      </c>
      <c r="L467" s="49" t="s">
        <v>22</v>
      </c>
      <c r="M467" s="49" t="s">
        <v>23</v>
      </c>
      <c r="N467" s="50">
        <v>44193</v>
      </c>
      <c r="O467" s="51">
        <v>2218</v>
      </c>
      <c r="P467" s="51">
        <v>5410</v>
      </c>
      <c r="Q467" s="51">
        <f>P467-O467</f>
        <v>3192</v>
      </c>
      <c r="R467" s="52">
        <v>5</v>
      </c>
      <c r="S467" s="51">
        <f>R467*P467</f>
        <v>27050</v>
      </c>
      <c r="T467" s="53">
        <v>0.04</v>
      </c>
      <c r="U467" s="54">
        <f>S467*T467</f>
        <v>1082</v>
      </c>
      <c r="V467" s="54">
        <f>S467-U467</f>
        <v>25968</v>
      </c>
      <c r="W467" s="51">
        <v>1998.9999999999998</v>
      </c>
      <c r="X467" s="55">
        <f>V467+W467</f>
        <v>27967</v>
      </c>
      <c r="Y467" s="12">
        <f>YEAR(Table1[[#This Row],[Ship Date]])</f>
        <v>2020</v>
      </c>
    </row>
    <row r="468" spans="1:25" x14ac:dyDescent="0.25">
      <c r="A468" s="48" t="s">
        <v>1284</v>
      </c>
      <c r="B468" s="49" t="s">
        <v>489</v>
      </c>
      <c r="C468" s="49" t="s">
        <v>110</v>
      </c>
      <c r="D468" s="49" t="s">
        <v>1834</v>
      </c>
      <c r="E468" s="50">
        <v>44195</v>
      </c>
      <c r="F468" s="49" t="s">
        <v>1899</v>
      </c>
      <c r="G468" s="49" t="s">
        <v>34</v>
      </c>
      <c r="H468" s="49" t="s">
        <v>1896</v>
      </c>
      <c r="I468" s="49" t="s">
        <v>40</v>
      </c>
      <c r="J468" s="49" t="s">
        <v>608</v>
      </c>
      <c r="K468" s="49" t="s">
        <v>28</v>
      </c>
      <c r="L468" s="49" t="s">
        <v>22</v>
      </c>
      <c r="M468" s="49" t="s">
        <v>23</v>
      </c>
      <c r="N468" s="50">
        <v>44196</v>
      </c>
      <c r="O468" s="51">
        <v>182</v>
      </c>
      <c r="P468" s="51">
        <v>284</v>
      </c>
      <c r="Q468" s="51">
        <f>P468-O468</f>
        <v>102</v>
      </c>
      <c r="R468" s="52">
        <v>27</v>
      </c>
      <c r="S468" s="51">
        <f>R468*P468</f>
        <v>7668</v>
      </c>
      <c r="T468" s="53">
        <v>0.03</v>
      </c>
      <c r="U468" s="54">
        <f>S468*T468</f>
        <v>230.04</v>
      </c>
      <c r="V468" s="54">
        <f>S468-U468</f>
        <v>7437.96</v>
      </c>
      <c r="W468" s="51">
        <v>544</v>
      </c>
      <c r="X468" s="55">
        <f>V468+W468</f>
        <v>7981.96</v>
      </c>
      <c r="Y468" s="12">
        <f>YEAR(Table1[[#This Row],[Ship Date]])</f>
        <v>2020</v>
      </c>
    </row>
    <row r="469" spans="1:25" x14ac:dyDescent="0.25">
      <c r="A469" s="48" t="s">
        <v>1285</v>
      </c>
      <c r="B469" s="49" t="s">
        <v>449</v>
      </c>
      <c r="C469" s="49" t="s">
        <v>1883</v>
      </c>
      <c r="D469" s="49" t="s">
        <v>1882</v>
      </c>
      <c r="E469" s="50">
        <v>44197</v>
      </c>
      <c r="F469" s="49" t="s">
        <v>1882</v>
      </c>
      <c r="G469" s="49" t="s">
        <v>34</v>
      </c>
      <c r="H469" s="49" t="s">
        <v>1886</v>
      </c>
      <c r="I469" s="49" t="s">
        <v>40</v>
      </c>
      <c r="J469" s="49" t="s">
        <v>569</v>
      </c>
      <c r="K469" s="49" t="s">
        <v>28</v>
      </c>
      <c r="L469" s="49" t="s">
        <v>45</v>
      </c>
      <c r="M469" s="49" t="s">
        <v>23</v>
      </c>
      <c r="N469" s="50">
        <v>44199</v>
      </c>
      <c r="O469" s="51">
        <v>287</v>
      </c>
      <c r="P469" s="51">
        <v>684</v>
      </c>
      <c r="Q469" s="51">
        <f>P469-O469</f>
        <v>397</v>
      </c>
      <c r="R469" s="52">
        <v>35</v>
      </c>
      <c r="S469" s="51">
        <f>R469*P469</f>
        <v>23940</v>
      </c>
      <c r="T469" s="53">
        <v>0.01</v>
      </c>
      <c r="U469" s="54">
        <f>S469*T469</f>
        <v>239.4</v>
      </c>
      <c r="V469" s="54">
        <f>S469-U469</f>
        <v>23700.6</v>
      </c>
      <c r="W469" s="51">
        <v>442</v>
      </c>
      <c r="X469" s="55">
        <f>V469+W469</f>
        <v>24142.6</v>
      </c>
      <c r="Y469" s="12">
        <f>YEAR(Table1[[#This Row],[Ship Date]])</f>
        <v>2021</v>
      </c>
    </row>
    <row r="470" spans="1:25" x14ac:dyDescent="0.25">
      <c r="A470" s="48" t="s">
        <v>1286</v>
      </c>
      <c r="B470" s="49" t="s">
        <v>443</v>
      </c>
      <c r="C470" s="49" t="s">
        <v>1846</v>
      </c>
      <c r="D470" s="49" t="s">
        <v>1834</v>
      </c>
      <c r="E470" s="50">
        <v>44198</v>
      </c>
      <c r="F470" s="49" t="s">
        <v>1899</v>
      </c>
      <c r="G470" s="49" t="s">
        <v>39</v>
      </c>
      <c r="H470" s="49" t="s">
        <v>1892</v>
      </c>
      <c r="I470" s="49" t="s">
        <v>19</v>
      </c>
      <c r="J470" s="49" t="s">
        <v>267</v>
      </c>
      <c r="K470" s="49" t="s">
        <v>21</v>
      </c>
      <c r="L470" s="49" t="s">
        <v>22</v>
      </c>
      <c r="M470" s="49" t="s">
        <v>23</v>
      </c>
      <c r="N470" s="50">
        <v>44200</v>
      </c>
      <c r="O470" s="51">
        <v>1978</v>
      </c>
      <c r="P470" s="51">
        <v>4599</v>
      </c>
      <c r="Q470" s="51">
        <f>P470-O470</f>
        <v>2621</v>
      </c>
      <c r="R470" s="52">
        <v>50</v>
      </c>
      <c r="S470" s="51">
        <f>R470*P470</f>
        <v>229950</v>
      </c>
      <c r="T470" s="53">
        <v>0</v>
      </c>
      <c r="U470" s="54">
        <f>S470*T470</f>
        <v>0</v>
      </c>
      <c r="V470" s="54">
        <f>S470-U470</f>
        <v>229950</v>
      </c>
      <c r="W470" s="51">
        <v>499</v>
      </c>
      <c r="X470" s="55">
        <f>V470+W470</f>
        <v>230449</v>
      </c>
      <c r="Y470" s="12">
        <f>YEAR(Table1[[#This Row],[Ship Date]])</f>
        <v>2021</v>
      </c>
    </row>
    <row r="471" spans="1:25" x14ac:dyDescent="0.25">
      <c r="A471" s="48" t="s">
        <v>1287</v>
      </c>
      <c r="B471" s="49" t="s">
        <v>81</v>
      </c>
      <c r="C471" s="49" t="s">
        <v>1924</v>
      </c>
      <c r="D471" s="49" t="s">
        <v>1834</v>
      </c>
      <c r="E471" s="50">
        <v>44198</v>
      </c>
      <c r="F471" s="49" t="s">
        <v>1899</v>
      </c>
      <c r="G471" s="49" t="s">
        <v>18</v>
      </c>
      <c r="H471" s="49" t="s">
        <v>1894</v>
      </c>
      <c r="I471" s="49" t="s">
        <v>26</v>
      </c>
      <c r="J471" s="49" t="s">
        <v>139</v>
      </c>
      <c r="K471" s="49" t="s">
        <v>28</v>
      </c>
      <c r="L471" s="49" t="s">
        <v>29</v>
      </c>
      <c r="M471" s="49" t="s">
        <v>23</v>
      </c>
      <c r="N471" s="50">
        <v>44200</v>
      </c>
      <c r="O471" s="51">
        <v>268</v>
      </c>
      <c r="P471" s="51">
        <v>608</v>
      </c>
      <c r="Q471" s="51">
        <f>P471-O471</f>
        <v>340</v>
      </c>
      <c r="R471" s="52">
        <v>30</v>
      </c>
      <c r="S471" s="51">
        <f>R471*P471</f>
        <v>18240</v>
      </c>
      <c r="T471" s="53">
        <v>0.04</v>
      </c>
      <c r="U471" s="54">
        <f>S471*T471</f>
        <v>729.6</v>
      </c>
      <c r="V471" s="54">
        <f>S471-U471</f>
        <v>17510.400000000001</v>
      </c>
      <c r="W471" s="51">
        <v>117</v>
      </c>
      <c r="X471" s="55">
        <f>V471+W471</f>
        <v>17627.400000000001</v>
      </c>
      <c r="Y471" s="12">
        <f>YEAR(Table1[[#This Row],[Ship Date]])</f>
        <v>2021</v>
      </c>
    </row>
    <row r="472" spans="1:25" x14ac:dyDescent="0.25">
      <c r="A472" s="48" t="s">
        <v>1288</v>
      </c>
      <c r="B472" s="49" t="s">
        <v>224</v>
      </c>
      <c r="C472" s="49" t="s">
        <v>1875</v>
      </c>
      <c r="D472" s="49" t="s">
        <v>1882</v>
      </c>
      <c r="E472" s="50">
        <v>44203</v>
      </c>
      <c r="F472" s="49" t="s">
        <v>1882</v>
      </c>
      <c r="G472" s="49" t="s">
        <v>39</v>
      </c>
      <c r="H472" s="49" t="s">
        <v>1885</v>
      </c>
      <c r="I472" s="49" t="s">
        <v>26</v>
      </c>
      <c r="J472" s="49" t="s">
        <v>250</v>
      </c>
      <c r="K472" s="49" t="s">
        <v>28</v>
      </c>
      <c r="L472" s="49" t="s">
        <v>22</v>
      </c>
      <c r="M472" s="49" t="s">
        <v>23</v>
      </c>
      <c r="N472" s="50">
        <v>44205</v>
      </c>
      <c r="O472" s="51">
        <v>533</v>
      </c>
      <c r="P472" s="51">
        <v>860</v>
      </c>
      <c r="Q472" s="51">
        <f>P472-O472</f>
        <v>327</v>
      </c>
      <c r="R472" s="52">
        <v>48</v>
      </c>
      <c r="S472" s="51">
        <f>R472*P472</f>
        <v>41280</v>
      </c>
      <c r="T472" s="53">
        <v>0.02</v>
      </c>
      <c r="U472" s="54">
        <f>S472*T472</f>
        <v>825.6</v>
      </c>
      <c r="V472" s="54">
        <f>S472-U472</f>
        <v>40454.400000000001</v>
      </c>
      <c r="W472" s="51">
        <v>619</v>
      </c>
      <c r="X472" s="55">
        <f>V472+W472</f>
        <v>41073.4</v>
      </c>
      <c r="Y472" s="12">
        <f>YEAR(Table1[[#This Row],[Ship Date]])</f>
        <v>2021</v>
      </c>
    </row>
    <row r="473" spans="1:25" x14ac:dyDescent="0.25">
      <c r="A473" s="48" t="s">
        <v>1289</v>
      </c>
      <c r="B473" s="49" t="s">
        <v>607</v>
      </c>
      <c r="C473" s="49" t="s">
        <v>1842</v>
      </c>
      <c r="D473" s="49" t="s">
        <v>1834</v>
      </c>
      <c r="E473" s="50">
        <v>44203</v>
      </c>
      <c r="F473" s="49" t="s">
        <v>1899</v>
      </c>
      <c r="G473" s="49" t="s">
        <v>25</v>
      </c>
      <c r="H473" s="49" t="s">
        <v>1893</v>
      </c>
      <c r="I473" s="49" t="s">
        <v>40</v>
      </c>
      <c r="J473" s="49" t="s">
        <v>202</v>
      </c>
      <c r="K473" s="49" t="s">
        <v>28</v>
      </c>
      <c r="L473" s="49" t="s">
        <v>22</v>
      </c>
      <c r="M473" s="49" t="s">
        <v>69</v>
      </c>
      <c r="N473" s="50">
        <v>44205</v>
      </c>
      <c r="O473" s="51">
        <v>446</v>
      </c>
      <c r="P473" s="51">
        <v>1089</v>
      </c>
      <c r="Q473" s="51">
        <f>P473-O473</f>
        <v>643</v>
      </c>
      <c r="R473" s="52">
        <v>37</v>
      </c>
      <c r="S473" s="51">
        <f>R473*P473</f>
        <v>40293</v>
      </c>
      <c r="T473" s="53">
        <v>0</v>
      </c>
      <c r="U473" s="54">
        <f>S473*T473</f>
        <v>0</v>
      </c>
      <c r="V473" s="54">
        <f>S473-U473</f>
        <v>40293</v>
      </c>
      <c r="W473" s="51">
        <v>450</v>
      </c>
      <c r="X473" s="55">
        <f>V473+W473</f>
        <v>40743</v>
      </c>
      <c r="Y473" s="12">
        <f>YEAR(Table1[[#This Row],[Ship Date]])</f>
        <v>2021</v>
      </c>
    </row>
    <row r="474" spans="1:25" x14ac:dyDescent="0.25">
      <c r="A474" s="48" t="s">
        <v>1290</v>
      </c>
      <c r="B474" s="49" t="s">
        <v>606</v>
      </c>
      <c r="C474" s="49" t="s">
        <v>1914</v>
      </c>
      <c r="D474" s="49" t="s">
        <v>1882</v>
      </c>
      <c r="E474" s="50">
        <v>44205</v>
      </c>
      <c r="F474" s="49" t="s">
        <v>1882</v>
      </c>
      <c r="G474" s="49" t="s">
        <v>25</v>
      </c>
      <c r="H474" s="49" t="s">
        <v>1885</v>
      </c>
      <c r="I474" s="49" t="s">
        <v>35</v>
      </c>
      <c r="J474" s="49" t="s">
        <v>151</v>
      </c>
      <c r="K474" s="49" t="s">
        <v>28</v>
      </c>
      <c r="L474" s="49" t="s">
        <v>29</v>
      </c>
      <c r="M474" s="49" t="s">
        <v>23</v>
      </c>
      <c r="N474" s="50">
        <v>44207</v>
      </c>
      <c r="O474" s="51">
        <v>87</v>
      </c>
      <c r="P474" s="51">
        <v>181</v>
      </c>
      <c r="Q474" s="51">
        <f>P474-O474</f>
        <v>94</v>
      </c>
      <c r="R474" s="52">
        <v>9</v>
      </c>
      <c r="S474" s="51">
        <f>R474*P474</f>
        <v>1629</v>
      </c>
      <c r="T474" s="53">
        <v>0.09</v>
      </c>
      <c r="U474" s="54">
        <f>S474*T474</f>
        <v>146.60999999999999</v>
      </c>
      <c r="V474" s="54">
        <f>S474-U474</f>
        <v>1482.39</v>
      </c>
      <c r="W474" s="51">
        <v>75</v>
      </c>
      <c r="X474" s="55">
        <f>V474+W474</f>
        <v>1557.39</v>
      </c>
      <c r="Y474" s="12">
        <f>YEAR(Table1[[#This Row],[Ship Date]])</f>
        <v>2021</v>
      </c>
    </row>
    <row r="475" spans="1:25" x14ac:dyDescent="0.25">
      <c r="A475" s="48" t="s">
        <v>1291</v>
      </c>
      <c r="B475" s="49" t="s">
        <v>601</v>
      </c>
      <c r="C475" s="49" t="s">
        <v>17</v>
      </c>
      <c r="D475" s="49" t="s">
        <v>1882</v>
      </c>
      <c r="E475" s="50">
        <v>44206</v>
      </c>
      <c r="F475" s="49" t="s">
        <v>1882</v>
      </c>
      <c r="G475" s="49" t="s">
        <v>18</v>
      </c>
      <c r="H475" s="49" t="s">
        <v>1886</v>
      </c>
      <c r="I475" s="49" t="s">
        <v>26</v>
      </c>
      <c r="J475" s="49" t="s">
        <v>237</v>
      </c>
      <c r="K475" s="49" t="s">
        <v>28</v>
      </c>
      <c r="L475" s="49" t="s">
        <v>22</v>
      </c>
      <c r="M475" s="49" t="s">
        <v>23</v>
      </c>
      <c r="N475" s="50">
        <v>44208</v>
      </c>
      <c r="O475" s="51">
        <v>1388</v>
      </c>
      <c r="P475" s="51">
        <v>2238</v>
      </c>
      <c r="Q475" s="51">
        <f>P475-O475</f>
        <v>850</v>
      </c>
      <c r="R475" s="52">
        <v>50</v>
      </c>
      <c r="S475" s="51">
        <f>R475*P475</f>
        <v>111900</v>
      </c>
      <c r="T475" s="53">
        <v>7.0000000000000007E-2</v>
      </c>
      <c r="U475" s="54">
        <f>S475*T475</f>
        <v>7833.0000000000009</v>
      </c>
      <c r="V475" s="54">
        <f>S475-U475</f>
        <v>104067</v>
      </c>
      <c r="W475" s="51">
        <v>1510</v>
      </c>
      <c r="X475" s="55">
        <f>V475+W475</f>
        <v>105577</v>
      </c>
      <c r="Y475" s="12">
        <f>YEAR(Table1[[#This Row],[Ship Date]])</f>
        <v>2021</v>
      </c>
    </row>
    <row r="476" spans="1:25" x14ac:dyDescent="0.25">
      <c r="A476" s="48" t="s">
        <v>1292</v>
      </c>
      <c r="B476" s="49" t="s">
        <v>605</v>
      </c>
      <c r="C476" s="49" t="s">
        <v>206</v>
      </c>
      <c r="D476" s="49" t="s">
        <v>1882</v>
      </c>
      <c r="E476" s="50">
        <v>44206</v>
      </c>
      <c r="F476" s="49" t="s">
        <v>1882</v>
      </c>
      <c r="G476" s="49" t="s">
        <v>25</v>
      </c>
      <c r="H476" s="49" t="s">
        <v>1885</v>
      </c>
      <c r="I476" s="49" t="s">
        <v>19</v>
      </c>
      <c r="J476" s="49" t="s">
        <v>317</v>
      </c>
      <c r="K476" s="49" t="s">
        <v>28</v>
      </c>
      <c r="L476" s="49" t="s">
        <v>29</v>
      </c>
      <c r="M476" s="49" t="s">
        <v>23</v>
      </c>
      <c r="N476" s="50">
        <v>44206</v>
      </c>
      <c r="O476" s="51">
        <v>131</v>
      </c>
      <c r="P476" s="51">
        <v>284</v>
      </c>
      <c r="Q476" s="51">
        <f>P476-O476</f>
        <v>153</v>
      </c>
      <c r="R476" s="52">
        <v>21</v>
      </c>
      <c r="S476" s="51">
        <f>R476*P476</f>
        <v>5964</v>
      </c>
      <c r="T476" s="53">
        <v>0</v>
      </c>
      <c r="U476" s="54">
        <f>S476*T476</f>
        <v>0</v>
      </c>
      <c r="V476" s="54">
        <f>S476-U476</f>
        <v>5964</v>
      </c>
      <c r="W476" s="51">
        <v>93</v>
      </c>
      <c r="X476" s="55">
        <f>V476+W476</f>
        <v>6057</v>
      </c>
      <c r="Y476" s="12">
        <f>YEAR(Table1[[#This Row],[Ship Date]])</f>
        <v>2021</v>
      </c>
    </row>
    <row r="477" spans="1:25" x14ac:dyDescent="0.25">
      <c r="A477" s="48" t="s">
        <v>1293</v>
      </c>
      <c r="B477" s="49" t="s">
        <v>603</v>
      </c>
      <c r="C477" s="49" t="s">
        <v>71</v>
      </c>
      <c r="D477" s="49" t="s">
        <v>1882</v>
      </c>
      <c r="E477" s="50">
        <v>44207</v>
      </c>
      <c r="F477" s="49" t="s">
        <v>1882</v>
      </c>
      <c r="G477" s="49" t="s">
        <v>39</v>
      </c>
      <c r="H477" s="49" t="s">
        <v>1885</v>
      </c>
      <c r="I477" s="49" t="s">
        <v>40</v>
      </c>
      <c r="J477" s="49" t="s">
        <v>171</v>
      </c>
      <c r="K477" s="49" t="s">
        <v>21</v>
      </c>
      <c r="L477" s="49" t="s">
        <v>45</v>
      </c>
      <c r="M477" s="49" t="s">
        <v>23</v>
      </c>
      <c r="N477" s="50">
        <v>44208</v>
      </c>
      <c r="O477" s="51">
        <v>2018</v>
      </c>
      <c r="P477" s="51">
        <v>3540.9999999999995</v>
      </c>
      <c r="Q477" s="51">
        <f>P477-O477</f>
        <v>1522.9999999999995</v>
      </c>
      <c r="R477" s="52">
        <v>1</v>
      </c>
      <c r="S477" s="51">
        <f>R477*P477</f>
        <v>3540.9999999999995</v>
      </c>
      <c r="T477" s="53">
        <v>0</v>
      </c>
      <c r="U477" s="54">
        <f>S477*T477</f>
        <v>0</v>
      </c>
      <c r="V477" s="54">
        <f>S477-U477</f>
        <v>3540.9999999999995</v>
      </c>
      <c r="W477" s="51">
        <v>199</v>
      </c>
      <c r="X477" s="55">
        <f>V477+W477</f>
        <v>3739.9999999999995</v>
      </c>
      <c r="Y477" s="12">
        <f>YEAR(Table1[[#This Row],[Ship Date]])</f>
        <v>2021</v>
      </c>
    </row>
    <row r="478" spans="1:25" x14ac:dyDescent="0.25">
      <c r="A478" s="48" t="s">
        <v>1294</v>
      </c>
      <c r="B478" s="49" t="s">
        <v>604</v>
      </c>
      <c r="C478" s="49" t="s">
        <v>91</v>
      </c>
      <c r="D478" s="49" t="s">
        <v>1834</v>
      </c>
      <c r="E478" s="50">
        <v>44207</v>
      </c>
      <c r="F478" s="49" t="s">
        <v>1899</v>
      </c>
      <c r="G478" s="49" t="s">
        <v>18</v>
      </c>
      <c r="H478" s="49" t="s">
        <v>1895</v>
      </c>
      <c r="I478" s="49" t="s">
        <v>40</v>
      </c>
      <c r="J478" s="49" t="s">
        <v>179</v>
      </c>
      <c r="K478" s="49" t="s">
        <v>28</v>
      </c>
      <c r="L478" s="49" t="s">
        <v>29</v>
      </c>
      <c r="M478" s="49" t="s">
        <v>23</v>
      </c>
      <c r="N478" s="50">
        <v>44209</v>
      </c>
      <c r="O478" s="51">
        <v>90</v>
      </c>
      <c r="P478" s="51">
        <v>210</v>
      </c>
      <c r="Q478" s="51">
        <f>P478-O478</f>
        <v>120</v>
      </c>
      <c r="R478" s="52">
        <v>23</v>
      </c>
      <c r="S478" s="51">
        <f>R478*P478</f>
        <v>4830</v>
      </c>
      <c r="T478" s="53">
        <v>0.06</v>
      </c>
      <c r="U478" s="54">
        <f>S478*T478</f>
        <v>289.8</v>
      </c>
      <c r="V478" s="54">
        <f>S478-U478</f>
        <v>4540.2</v>
      </c>
      <c r="W478" s="51">
        <v>70</v>
      </c>
      <c r="X478" s="55">
        <f>V478+W478</f>
        <v>4610.2</v>
      </c>
      <c r="Y478" s="12">
        <f>YEAR(Table1[[#This Row],[Ship Date]])</f>
        <v>2021</v>
      </c>
    </row>
    <row r="479" spans="1:25" x14ac:dyDescent="0.25">
      <c r="A479" s="48" t="s">
        <v>1295</v>
      </c>
      <c r="B479" s="49" t="s">
        <v>602</v>
      </c>
      <c r="C479" s="49" t="s">
        <v>1930</v>
      </c>
      <c r="D479" s="49" t="s">
        <v>1834</v>
      </c>
      <c r="E479" s="50">
        <v>44208</v>
      </c>
      <c r="F479" s="49" t="s">
        <v>1899</v>
      </c>
      <c r="G479" s="49" t="s">
        <v>39</v>
      </c>
      <c r="H479" s="49" t="s">
        <v>1896</v>
      </c>
      <c r="I479" s="49" t="s">
        <v>40</v>
      </c>
      <c r="J479" s="49" t="s">
        <v>156</v>
      </c>
      <c r="K479" s="49" t="s">
        <v>28</v>
      </c>
      <c r="L479" s="49" t="s">
        <v>22</v>
      </c>
      <c r="M479" s="49" t="s">
        <v>23</v>
      </c>
      <c r="N479" s="50">
        <v>44210</v>
      </c>
      <c r="O479" s="51">
        <v>352</v>
      </c>
      <c r="P479" s="51">
        <v>568</v>
      </c>
      <c r="Q479" s="51">
        <f>P479-O479</f>
        <v>216</v>
      </c>
      <c r="R479" s="52">
        <v>18</v>
      </c>
      <c r="S479" s="51">
        <f>R479*P479</f>
        <v>10224</v>
      </c>
      <c r="T479" s="53">
        <v>0.06</v>
      </c>
      <c r="U479" s="54">
        <f>S479*T479</f>
        <v>613.43999999999994</v>
      </c>
      <c r="V479" s="54">
        <f>S479-U479</f>
        <v>9610.56</v>
      </c>
      <c r="W479" s="51">
        <v>139</v>
      </c>
      <c r="X479" s="55">
        <f>V479+W479</f>
        <v>9749.56</v>
      </c>
      <c r="Y479" s="12">
        <f>YEAR(Table1[[#This Row],[Ship Date]])</f>
        <v>2021</v>
      </c>
    </row>
    <row r="480" spans="1:25" x14ac:dyDescent="0.25">
      <c r="A480" s="48" t="s">
        <v>1296</v>
      </c>
      <c r="B480" s="49" t="s">
        <v>447</v>
      </c>
      <c r="C480" s="49" t="s">
        <v>153</v>
      </c>
      <c r="D480" s="49" t="s">
        <v>1834</v>
      </c>
      <c r="E480" s="50">
        <v>44208</v>
      </c>
      <c r="F480" s="49" t="s">
        <v>1899</v>
      </c>
      <c r="G480" s="49" t="s">
        <v>25</v>
      </c>
      <c r="H480" s="49" t="s">
        <v>1892</v>
      </c>
      <c r="I480" s="49" t="s">
        <v>51</v>
      </c>
      <c r="J480" s="49" t="s">
        <v>281</v>
      </c>
      <c r="K480" s="49" t="s">
        <v>28</v>
      </c>
      <c r="L480" s="49" t="s">
        <v>29</v>
      </c>
      <c r="M480" s="49" t="s">
        <v>23</v>
      </c>
      <c r="N480" s="50">
        <v>44209</v>
      </c>
      <c r="O480" s="51">
        <v>290</v>
      </c>
      <c r="P480" s="51">
        <v>476</v>
      </c>
      <c r="Q480" s="51">
        <f>P480-O480</f>
        <v>186</v>
      </c>
      <c r="R480" s="52">
        <v>42</v>
      </c>
      <c r="S480" s="51">
        <f>R480*P480</f>
        <v>19992</v>
      </c>
      <c r="T480" s="53">
        <v>7.0000000000000007E-2</v>
      </c>
      <c r="U480" s="54">
        <f>S480*T480</f>
        <v>1399.44</v>
      </c>
      <c r="V480" s="54">
        <f>S480-U480</f>
        <v>18592.560000000001</v>
      </c>
      <c r="W480" s="51">
        <v>88</v>
      </c>
      <c r="X480" s="55">
        <f>V480+W480</f>
        <v>18680.560000000001</v>
      </c>
      <c r="Y480" s="12">
        <f>YEAR(Table1[[#This Row],[Ship Date]])</f>
        <v>2021</v>
      </c>
    </row>
    <row r="481" spans="1:25" x14ac:dyDescent="0.25">
      <c r="A481" s="48" t="s">
        <v>1297</v>
      </c>
      <c r="B481" s="49" t="s">
        <v>177</v>
      </c>
      <c r="C481" s="49" t="s">
        <v>178</v>
      </c>
      <c r="D481" s="49" t="s">
        <v>1882</v>
      </c>
      <c r="E481" s="50">
        <v>44209</v>
      </c>
      <c r="F481" s="49" t="s">
        <v>1882</v>
      </c>
      <c r="G481" s="49" t="s">
        <v>25</v>
      </c>
      <c r="H481" s="49" t="s">
        <v>1885</v>
      </c>
      <c r="I481" s="49" t="s">
        <v>35</v>
      </c>
      <c r="J481" s="49" t="s">
        <v>569</v>
      </c>
      <c r="K481" s="49" t="s">
        <v>28</v>
      </c>
      <c r="L481" s="49" t="s">
        <v>45</v>
      </c>
      <c r="M481" s="49" t="s">
        <v>23</v>
      </c>
      <c r="N481" s="50">
        <v>44210</v>
      </c>
      <c r="O481" s="51">
        <v>287</v>
      </c>
      <c r="P481" s="51">
        <v>684</v>
      </c>
      <c r="Q481" s="51">
        <f>P481-O481</f>
        <v>397</v>
      </c>
      <c r="R481" s="52">
        <v>26</v>
      </c>
      <c r="S481" s="51">
        <f>R481*P481</f>
        <v>17784</v>
      </c>
      <c r="T481" s="53">
        <v>0.08</v>
      </c>
      <c r="U481" s="54">
        <f>S481*T481</f>
        <v>1422.72</v>
      </c>
      <c r="V481" s="54">
        <f>S481-U481</f>
        <v>16361.28</v>
      </c>
      <c r="W481" s="51">
        <v>442</v>
      </c>
      <c r="X481" s="55">
        <f>V481+W481</f>
        <v>16803.28</v>
      </c>
      <c r="Y481" s="12">
        <f>YEAR(Table1[[#This Row],[Ship Date]])</f>
        <v>2021</v>
      </c>
    </row>
    <row r="482" spans="1:25" x14ac:dyDescent="0.25">
      <c r="A482" s="48" t="s">
        <v>1298</v>
      </c>
      <c r="B482" s="49" t="s">
        <v>601</v>
      </c>
      <c r="C482" s="49" t="s">
        <v>17</v>
      </c>
      <c r="D482" s="49" t="s">
        <v>1882</v>
      </c>
      <c r="E482" s="50">
        <v>44209</v>
      </c>
      <c r="F482" s="49" t="s">
        <v>1882</v>
      </c>
      <c r="G482" s="49" t="s">
        <v>18</v>
      </c>
      <c r="H482" s="49" t="s">
        <v>1886</v>
      </c>
      <c r="I482" s="49" t="s">
        <v>40</v>
      </c>
      <c r="J482" s="49" t="s">
        <v>179</v>
      </c>
      <c r="K482" s="49" t="s">
        <v>28</v>
      </c>
      <c r="L482" s="49" t="s">
        <v>29</v>
      </c>
      <c r="M482" s="49" t="s">
        <v>23</v>
      </c>
      <c r="N482" s="50">
        <v>44211</v>
      </c>
      <c r="O482" s="51">
        <v>90</v>
      </c>
      <c r="P482" s="51">
        <v>210</v>
      </c>
      <c r="Q482" s="51">
        <f>P482-O482</f>
        <v>120</v>
      </c>
      <c r="R482" s="52">
        <v>34</v>
      </c>
      <c r="S482" s="51">
        <f>R482*P482</f>
        <v>7140</v>
      </c>
      <c r="T482" s="53">
        <v>0.02</v>
      </c>
      <c r="U482" s="54">
        <f>S482*T482</f>
        <v>142.80000000000001</v>
      </c>
      <c r="V482" s="54">
        <f>S482-U482</f>
        <v>6997.2</v>
      </c>
      <c r="W482" s="51">
        <v>70</v>
      </c>
      <c r="X482" s="55">
        <f>V482+W482</f>
        <v>7067.2</v>
      </c>
      <c r="Y482" s="12">
        <f>YEAR(Table1[[#This Row],[Ship Date]])</f>
        <v>2021</v>
      </c>
    </row>
    <row r="483" spans="1:25" x14ac:dyDescent="0.25">
      <c r="A483" s="48" t="s">
        <v>1299</v>
      </c>
      <c r="B483" s="49" t="s">
        <v>600</v>
      </c>
      <c r="C483" s="49" t="s">
        <v>1837</v>
      </c>
      <c r="D483" s="49" t="s">
        <v>1834</v>
      </c>
      <c r="E483" s="50">
        <v>44210</v>
      </c>
      <c r="F483" s="49" t="s">
        <v>1899</v>
      </c>
      <c r="G483" s="49" t="s">
        <v>39</v>
      </c>
      <c r="H483" s="49" t="s">
        <v>1887</v>
      </c>
      <c r="I483" s="49" t="s">
        <v>51</v>
      </c>
      <c r="J483" s="49" t="s">
        <v>237</v>
      </c>
      <c r="K483" s="49" t="s">
        <v>28</v>
      </c>
      <c r="L483" s="49" t="s">
        <v>22</v>
      </c>
      <c r="M483" s="49" t="s">
        <v>23</v>
      </c>
      <c r="N483" s="50">
        <v>44211</v>
      </c>
      <c r="O483" s="51">
        <v>1388</v>
      </c>
      <c r="P483" s="51">
        <v>2238</v>
      </c>
      <c r="Q483" s="51">
        <f>P483-O483</f>
        <v>850</v>
      </c>
      <c r="R483" s="52">
        <v>39</v>
      </c>
      <c r="S483" s="51">
        <f>R483*P483</f>
        <v>87282</v>
      </c>
      <c r="T483" s="53">
        <v>7.0000000000000007E-2</v>
      </c>
      <c r="U483" s="54">
        <f>S483*T483</f>
        <v>6109.7400000000007</v>
      </c>
      <c r="V483" s="54">
        <f>S483-U483</f>
        <v>81172.259999999995</v>
      </c>
      <c r="W483" s="51">
        <v>1510</v>
      </c>
      <c r="X483" s="55">
        <f>V483+W483</f>
        <v>82682.259999999995</v>
      </c>
      <c r="Y483" s="12">
        <f>YEAR(Table1[[#This Row],[Ship Date]])</f>
        <v>2021</v>
      </c>
    </row>
    <row r="484" spans="1:25" x14ac:dyDescent="0.25">
      <c r="A484" s="48" t="s">
        <v>1300</v>
      </c>
      <c r="B484" s="49" t="s">
        <v>599</v>
      </c>
      <c r="C484" s="49" t="s">
        <v>1883</v>
      </c>
      <c r="D484" s="49" t="s">
        <v>1882</v>
      </c>
      <c r="E484" s="50">
        <v>44211</v>
      </c>
      <c r="F484" s="49" t="s">
        <v>1882</v>
      </c>
      <c r="G484" s="49" t="s">
        <v>39</v>
      </c>
      <c r="H484" s="49" t="s">
        <v>1886</v>
      </c>
      <c r="I484" s="49" t="s">
        <v>51</v>
      </c>
      <c r="J484" s="49" t="s">
        <v>82</v>
      </c>
      <c r="K484" s="49" t="s">
        <v>28</v>
      </c>
      <c r="L484" s="49" t="s">
        <v>22</v>
      </c>
      <c r="M484" s="49" t="s">
        <v>23</v>
      </c>
      <c r="N484" s="50">
        <v>44213</v>
      </c>
      <c r="O484" s="51">
        <v>184</v>
      </c>
      <c r="P484" s="51">
        <v>288</v>
      </c>
      <c r="Q484" s="51">
        <f>P484-O484</f>
        <v>104</v>
      </c>
      <c r="R484" s="52">
        <v>27</v>
      </c>
      <c r="S484" s="51">
        <f>R484*P484</f>
        <v>7776</v>
      </c>
      <c r="T484" s="53">
        <v>0.06</v>
      </c>
      <c r="U484" s="54">
        <f>S484*T484</f>
        <v>466.56</v>
      </c>
      <c r="V484" s="54">
        <f>S484-U484</f>
        <v>7309.44</v>
      </c>
      <c r="W484" s="51">
        <v>99</v>
      </c>
      <c r="X484" s="55">
        <f>V484+W484</f>
        <v>7408.44</v>
      </c>
      <c r="Y484" s="12">
        <f>YEAR(Table1[[#This Row],[Ship Date]])</f>
        <v>2021</v>
      </c>
    </row>
    <row r="485" spans="1:25" x14ac:dyDescent="0.25">
      <c r="A485" s="48" t="s">
        <v>1301</v>
      </c>
      <c r="B485" s="49" t="s">
        <v>558</v>
      </c>
      <c r="C485" s="49" t="s">
        <v>158</v>
      </c>
      <c r="D485" s="49" t="s">
        <v>1882</v>
      </c>
      <c r="E485" s="50">
        <v>44212</v>
      </c>
      <c r="F485" s="49" t="s">
        <v>1882</v>
      </c>
      <c r="G485" s="49" t="s">
        <v>39</v>
      </c>
      <c r="H485" s="49" t="s">
        <v>1885</v>
      </c>
      <c r="I485" s="49" t="s">
        <v>35</v>
      </c>
      <c r="J485" s="49" t="s">
        <v>468</v>
      </c>
      <c r="K485" s="49" t="s">
        <v>21</v>
      </c>
      <c r="L485" s="49" t="s">
        <v>48</v>
      </c>
      <c r="M485" s="49" t="s">
        <v>49</v>
      </c>
      <c r="N485" s="50">
        <v>44213</v>
      </c>
      <c r="O485" s="51">
        <v>31561</v>
      </c>
      <c r="P485" s="51">
        <v>50097</v>
      </c>
      <c r="Q485" s="51">
        <f>P485-O485</f>
        <v>18536</v>
      </c>
      <c r="R485" s="52">
        <v>37</v>
      </c>
      <c r="S485" s="51">
        <f>R485*P485</f>
        <v>1853589</v>
      </c>
      <c r="T485" s="53">
        <v>0</v>
      </c>
      <c r="U485" s="54">
        <f>S485*T485</f>
        <v>0</v>
      </c>
      <c r="V485" s="54">
        <f>S485-U485</f>
        <v>1853589</v>
      </c>
      <c r="W485" s="51">
        <v>6930</v>
      </c>
      <c r="X485" s="55">
        <f>V485+W485</f>
        <v>1860519</v>
      </c>
      <c r="Y485" s="12">
        <f>YEAR(Table1[[#This Row],[Ship Date]])</f>
        <v>2021</v>
      </c>
    </row>
    <row r="486" spans="1:25" x14ac:dyDescent="0.25">
      <c r="A486" s="48" t="s">
        <v>1302</v>
      </c>
      <c r="B486" s="49" t="s">
        <v>220</v>
      </c>
      <c r="C486" s="49" t="s">
        <v>221</v>
      </c>
      <c r="D486" s="49" t="s">
        <v>1834</v>
      </c>
      <c r="E486" s="50">
        <v>44213</v>
      </c>
      <c r="F486" s="49" t="s">
        <v>1899</v>
      </c>
      <c r="G486" s="49" t="s">
        <v>18</v>
      </c>
      <c r="H486" s="49" t="s">
        <v>1891</v>
      </c>
      <c r="I486" s="49" t="s">
        <v>26</v>
      </c>
      <c r="J486" s="49" t="s">
        <v>316</v>
      </c>
      <c r="K486" s="49" t="s">
        <v>28</v>
      </c>
      <c r="L486" s="49" t="s">
        <v>22</v>
      </c>
      <c r="M486" s="49" t="s">
        <v>69</v>
      </c>
      <c r="N486" s="50">
        <v>44215</v>
      </c>
      <c r="O486" s="51">
        <v>9939</v>
      </c>
      <c r="P486" s="51">
        <v>16293</v>
      </c>
      <c r="Q486" s="51">
        <f>P486-O486</f>
        <v>6354</v>
      </c>
      <c r="R486" s="52">
        <v>48</v>
      </c>
      <c r="S486" s="51">
        <f>R486*P486</f>
        <v>782064</v>
      </c>
      <c r="T486" s="53">
        <v>0.04</v>
      </c>
      <c r="U486" s="54">
        <f>S486*T486</f>
        <v>31282.560000000001</v>
      </c>
      <c r="V486" s="54">
        <f>S486-U486</f>
        <v>750781.43999999994</v>
      </c>
      <c r="W486" s="51">
        <v>1998.9999999999998</v>
      </c>
      <c r="X486" s="55">
        <f>V486+W486</f>
        <v>752780.44</v>
      </c>
      <c r="Y486" s="12">
        <f>YEAR(Table1[[#This Row],[Ship Date]])</f>
        <v>2021</v>
      </c>
    </row>
    <row r="487" spans="1:25" x14ac:dyDescent="0.25">
      <c r="A487" s="48" t="s">
        <v>813</v>
      </c>
      <c r="B487" s="49" t="s">
        <v>161</v>
      </c>
      <c r="C487" s="49" t="s">
        <v>1930</v>
      </c>
      <c r="D487" s="49" t="s">
        <v>1834</v>
      </c>
      <c r="E487" s="50">
        <v>44216</v>
      </c>
      <c r="F487" s="49" t="s">
        <v>1899</v>
      </c>
      <c r="G487" s="49" t="s">
        <v>25</v>
      </c>
      <c r="H487" s="49" t="s">
        <v>1896</v>
      </c>
      <c r="I487" s="49" t="s">
        <v>40</v>
      </c>
      <c r="J487" s="49" t="s">
        <v>598</v>
      </c>
      <c r="K487" s="49" t="s">
        <v>28</v>
      </c>
      <c r="L487" s="49" t="s">
        <v>29</v>
      </c>
      <c r="M487" s="49" t="s">
        <v>23</v>
      </c>
      <c r="N487" s="50">
        <v>44217</v>
      </c>
      <c r="O487" s="51">
        <v>448.00000000000006</v>
      </c>
      <c r="P487" s="51">
        <v>814</v>
      </c>
      <c r="Q487" s="51">
        <f>P487-O487</f>
        <v>365.99999999999994</v>
      </c>
      <c r="R487" s="52">
        <v>23</v>
      </c>
      <c r="S487" s="51">
        <f>R487*P487</f>
        <v>18722</v>
      </c>
      <c r="T487" s="53">
        <v>7.0000000000000007E-2</v>
      </c>
      <c r="U487" s="54">
        <f>S487*T487</f>
        <v>1310.5400000000002</v>
      </c>
      <c r="V487" s="54">
        <f>S487-U487</f>
        <v>17411.46</v>
      </c>
      <c r="W487" s="51">
        <v>312</v>
      </c>
      <c r="X487" s="55">
        <f>V487+W487</f>
        <v>17723.46</v>
      </c>
      <c r="Y487" s="12">
        <f>YEAR(Table1[[#This Row],[Ship Date]])</f>
        <v>2021</v>
      </c>
    </row>
    <row r="488" spans="1:25" x14ac:dyDescent="0.25">
      <c r="A488" s="48" t="s">
        <v>814</v>
      </c>
      <c r="B488" s="49" t="s">
        <v>161</v>
      </c>
      <c r="C488" s="49" t="s">
        <v>1930</v>
      </c>
      <c r="D488" s="49" t="s">
        <v>1834</v>
      </c>
      <c r="E488" s="50">
        <v>44216</v>
      </c>
      <c r="F488" s="49" t="s">
        <v>1899</v>
      </c>
      <c r="G488" s="49" t="s">
        <v>25</v>
      </c>
      <c r="H488" s="49" t="s">
        <v>1896</v>
      </c>
      <c r="I488" s="49" t="s">
        <v>40</v>
      </c>
      <c r="J488" s="49" t="s">
        <v>92</v>
      </c>
      <c r="K488" s="49" t="s">
        <v>28</v>
      </c>
      <c r="L488" s="49" t="s">
        <v>22</v>
      </c>
      <c r="M488" s="49" t="s">
        <v>23</v>
      </c>
      <c r="N488" s="50">
        <v>44217</v>
      </c>
      <c r="O488" s="51">
        <v>118</v>
      </c>
      <c r="P488" s="51">
        <v>188</v>
      </c>
      <c r="Q488" s="51">
        <f>P488-O488</f>
        <v>70</v>
      </c>
      <c r="R488" s="52">
        <v>33</v>
      </c>
      <c r="S488" s="51">
        <f>R488*P488</f>
        <v>6204</v>
      </c>
      <c r="T488" s="53">
        <v>0.05</v>
      </c>
      <c r="U488" s="54">
        <f>S488*T488</f>
        <v>310.20000000000005</v>
      </c>
      <c r="V488" s="54">
        <f>S488-U488</f>
        <v>5893.8</v>
      </c>
      <c r="W488" s="51">
        <v>149</v>
      </c>
      <c r="X488" s="55">
        <f>V488+W488</f>
        <v>6042.8</v>
      </c>
      <c r="Y488" s="12">
        <f>YEAR(Table1[[#This Row],[Ship Date]])</f>
        <v>2021</v>
      </c>
    </row>
    <row r="489" spans="1:25" x14ac:dyDescent="0.25">
      <c r="A489" s="48" t="s">
        <v>1303</v>
      </c>
      <c r="B489" s="49" t="s">
        <v>597</v>
      </c>
      <c r="C489" s="49" t="s">
        <v>223</v>
      </c>
      <c r="D489" s="49" t="s">
        <v>1834</v>
      </c>
      <c r="E489" s="50">
        <v>44217</v>
      </c>
      <c r="F489" s="49" t="s">
        <v>1899</v>
      </c>
      <c r="G489" s="49" t="s">
        <v>34</v>
      </c>
      <c r="H489" s="49" t="s">
        <v>1893</v>
      </c>
      <c r="I489" s="49" t="s">
        <v>35</v>
      </c>
      <c r="J489" s="49" t="s">
        <v>279</v>
      </c>
      <c r="K489" s="49" t="s">
        <v>28</v>
      </c>
      <c r="L489" s="49" t="s">
        <v>22</v>
      </c>
      <c r="M489" s="49" t="s">
        <v>23</v>
      </c>
      <c r="N489" s="50">
        <v>44219</v>
      </c>
      <c r="O489" s="51">
        <v>225</v>
      </c>
      <c r="P489" s="51">
        <v>369</v>
      </c>
      <c r="Q489" s="51">
        <f>P489-O489</f>
        <v>144</v>
      </c>
      <c r="R489" s="52">
        <v>13</v>
      </c>
      <c r="S489" s="51">
        <f>R489*P489</f>
        <v>4797</v>
      </c>
      <c r="T489" s="53">
        <v>0.05</v>
      </c>
      <c r="U489" s="54">
        <f>S489*T489</f>
        <v>239.85000000000002</v>
      </c>
      <c r="V489" s="54">
        <f>S489-U489</f>
        <v>4557.1499999999996</v>
      </c>
      <c r="W489" s="51">
        <v>250</v>
      </c>
      <c r="X489" s="55">
        <f>V489+W489</f>
        <v>4807.1499999999996</v>
      </c>
      <c r="Y489" s="12">
        <f>YEAR(Table1[[#This Row],[Ship Date]])</f>
        <v>2021</v>
      </c>
    </row>
    <row r="490" spans="1:25" x14ac:dyDescent="0.25">
      <c r="A490" s="48" t="s">
        <v>815</v>
      </c>
      <c r="B490" s="49" t="s">
        <v>325</v>
      </c>
      <c r="C490" s="49" t="s">
        <v>1873</v>
      </c>
      <c r="D490" s="49" t="s">
        <v>1856</v>
      </c>
      <c r="E490" s="50">
        <v>44218</v>
      </c>
      <c r="F490" s="49" t="s">
        <v>1856</v>
      </c>
      <c r="G490" s="49" t="s">
        <v>39</v>
      </c>
      <c r="H490" s="49" t="s">
        <v>1889</v>
      </c>
      <c r="I490" s="49" t="s">
        <v>51</v>
      </c>
      <c r="J490" s="49" t="s">
        <v>1901</v>
      </c>
      <c r="K490" s="49" t="s">
        <v>21</v>
      </c>
      <c r="L490" s="49" t="s">
        <v>66</v>
      </c>
      <c r="M490" s="49" t="s">
        <v>23</v>
      </c>
      <c r="N490" s="50">
        <v>44219</v>
      </c>
      <c r="O490" s="51">
        <v>882</v>
      </c>
      <c r="P490" s="51">
        <v>2099</v>
      </c>
      <c r="Q490" s="51">
        <f>P490-O490</f>
        <v>1217</v>
      </c>
      <c r="R490" s="52">
        <v>3</v>
      </c>
      <c r="S490" s="51">
        <f>R490*P490</f>
        <v>6297</v>
      </c>
      <c r="T490" s="53">
        <v>0.01</v>
      </c>
      <c r="U490" s="54">
        <f>S490*T490</f>
        <v>62.97</v>
      </c>
      <c r="V490" s="54">
        <f>S490-U490</f>
        <v>6234.03</v>
      </c>
      <c r="W490" s="51">
        <v>480.99999999999994</v>
      </c>
      <c r="X490" s="55">
        <f>V490+W490</f>
        <v>6715.03</v>
      </c>
      <c r="Y490" s="12">
        <f>YEAR(Table1[[#This Row],[Ship Date]])</f>
        <v>2021</v>
      </c>
    </row>
    <row r="491" spans="1:25" x14ac:dyDescent="0.25">
      <c r="A491" s="48" t="s">
        <v>816</v>
      </c>
      <c r="B491" s="49" t="s">
        <v>325</v>
      </c>
      <c r="C491" s="49" t="s">
        <v>1873</v>
      </c>
      <c r="D491" s="49" t="s">
        <v>1856</v>
      </c>
      <c r="E491" s="50">
        <v>44218</v>
      </c>
      <c r="F491" s="49" t="s">
        <v>1856</v>
      </c>
      <c r="G491" s="49" t="s">
        <v>39</v>
      </c>
      <c r="H491" s="49" t="s">
        <v>1889</v>
      </c>
      <c r="I491" s="49" t="s">
        <v>51</v>
      </c>
      <c r="J491" s="49" t="s">
        <v>237</v>
      </c>
      <c r="K491" s="49" t="s">
        <v>28</v>
      </c>
      <c r="L491" s="49" t="s">
        <v>22</v>
      </c>
      <c r="M491" s="49" t="s">
        <v>69</v>
      </c>
      <c r="N491" s="50">
        <v>44218</v>
      </c>
      <c r="O491" s="51">
        <v>1388</v>
      </c>
      <c r="P491" s="51">
        <v>2238</v>
      </c>
      <c r="Q491" s="51">
        <f>P491-O491</f>
        <v>850</v>
      </c>
      <c r="R491" s="52">
        <v>42</v>
      </c>
      <c r="S491" s="51">
        <f>R491*P491</f>
        <v>93996</v>
      </c>
      <c r="T491" s="53">
        <v>7.0000000000000007E-2</v>
      </c>
      <c r="U491" s="54">
        <f>S491*T491</f>
        <v>6579.72</v>
      </c>
      <c r="V491" s="54">
        <f>S491-U491</f>
        <v>87416.28</v>
      </c>
      <c r="W491" s="51">
        <v>1510</v>
      </c>
      <c r="X491" s="55">
        <f>V491+W491</f>
        <v>88926.28</v>
      </c>
      <c r="Y491" s="12">
        <f>YEAR(Table1[[#This Row],[Ship Date]])</f>
        <v>2021</v>
      </c>
    </row>
    <row r="492" spans="1:25" x14ac:dyDescent="0.25">
      <c r="A492" s="48" t="s">
        <v>816</v>
      </c>
      <c r="B492" s="49" t="s">
        <v>325</v>
      </c>
      <c r="C492" s="49" t="s">
        <v>1873</v>
      </c>
      <c r="D492" s="49" t="s">
        <v>1856</v>
      </c>
      <c r="E492" s="50">
        <v>44218</v>
      </c>
      <c r="F492" s="49" t="s">
        <v>1856</v>
      </c>
      <c r="G492" s="49" t="s">
        <v>39</v>
      </c>
      <c r="H492" s="49" t="s">
        <v>1889</v>
      </c>
      <c r="I492" s="49" t="s">
        <v>51</v>
      </c>
      <c r="J492" s="49" t="s">
        <v>20</v>
      </c>
      <c r="K492" s="49" t="s">
        <v>21</v>
      </c>
      <c r="L492" s="49" t="s">
        <v>22</v>
      </c>
      <c r="M492" s="49" t="s">
        <v>23</v>
      </c>
      <c r="N492" s="50">
        <v>44220</v>
      </c>
      <c r="O492" s="51">
        <v>639</v>
      </c>
      <c r="P492" s="51">
        <v>1998</v>
      </c>
      <c r="Q492" s="51">
        <f>P492-O492</f>
        <v>1359</v>
      </c>
      <c r="R492" s="52">
        <v>45</v>
      </c>
      <c r="S492" s="51">
        <f>R492*P492</f>
        <v>89910</v>
      </c>
      <c r="T492" s="53">
        <v>0.06</v>
      </c>
      <c r="U492" s="54">
        <f>S492*T492</f>
        <v>5394.5999999999995</v>
      </c>
      <c r="V492" s="54">
        <f>S492-U492</f>
        <v>84515.4</v>
      </c>
      <c r="W492" s="51">
        <v>400</v>
      </c>
      <c r="X492" s="55">
        <f>V492+W492</f>
        <v>84915.4</v>
      </c>
      <c r="Y492" s="12">
        <f>YEAR(Table1[[#This Row],[Ship Date]])</f>
        <v>2021</v>
      </c>
    </row>
    <row r="493" spans="1:25" x14ac:dyDescent="0.25">
      <c r="A493" s="48" t="s">
        <v>1304</v>
      </c>
      <c r="B493" s="49" t="s">
        <v>324</v>
      </c>
      <c r="C493" s="49" t="s">
        <v>135</v>
      </c>
      <c r="D493" s="49" t="s">
        <v>1834</v>
      </c>
      <c r="E493" s="50">
        <v>44219</v>
      </c>
      <c r="F493" s="49" t="s">
        <v>1899</v>
      </c>
      <c r="G493" s="49" t="s">
        <v>25</v>
      </c>
      <c r="H493" s="49" t="s">
        <v>1895</v>
      </c>
      <c r="I493" s="49" t="s">
        <v>40</v>
      </c>
      <c r="J493" s="49" t="s">
        <v>414</v>
      </c>
      <c r="K493" s="49" t="s">
        <v>28</v>
      </c>
      <c r="L493" s="49" t="s">
        <v>29</v>
      </c>
      <c r="M493" s="49" t="s">
        <v>23</v>
      </c>
      <c r="N493" s="50">
        <v>44221</v>
      </c>
      <c r="O493" s="51">
        <v>241</v>
      </c>
      <c r="P493" s="51">
        <v>371</v>
      </c>
      <c r="Q493" s="51">
        <f>P493-O493</f>
        <v>130</v>
      </c>
      <c r="R493" s="52">
        <v>14</v>
      </c>
      <c r="S493" s="51">
        <f>R493*P493</f>
        <v>5194</v>
      </c>
      <c r="T493" s="53">
        <v>0.09</v>
      </c>
      <c r="U493" s="54">
        <f>S493*T493</f>
        <v>467.46</v>
      </c>
      <c r="V493" s="54">
        <f>S493-U493</f>
        <v>4726.54</v>
      </c>
      <c r="W493" s="51">
        <v>193</v>
      </c>
      <c r="X493" s="55">
        <f>V493+W493</f>
        <v>4919.54</v>
      </c>
      <c r="Y493" s="12">
        <f>YEAR(Table1[[#This Row],[Ship Date]])</f>
        <v>2021</v>
      </c>
    </row>
    <row r="494" spans="1:25" x14ac:dyDescent="0.25">
      <c r="A494" s="48" t="s">
        <v>1305</v>
      </c>
      <c r="B494" s="49" t="s">
        <v>361</v>
      </c>
      <c r="C494" s="49" t="s">
        <v>1836</v>
      </c>
      <c r="D494" s="49" t="s">
        <v>1834</v>
      </c>
      <c r="E494" s="50">
        <v>44222</v>
      </c>
      <c r="F494" s="49" t="s">
        <v>1899</v>
      </c>
      <c r="G494" s="49" t="s">
        <v>25</v>
      </c>
      <c r="H494" s="49" t="s">
        <v>1889</v>
      </c>
      <c r="I494" s="49" t="s">
        <v>40</v>
      </c>
      <c r="J494" s="49" t="s">
        <v>74</v>
      </c>
      <c r="K494" s="49" t="s">
        <v>28</v>
      </c>
      <c r="L494" s="49" t="s">
        <v>29</v>
      </c>
      <c r="M494" s="49" t="s">
        <v>23</v>
      </c>
      <c r="N494" s="50">
        <v>44224</v>
      </c>
      <c r="O494" s="51">
        <v>71</v>
      </c>
      <c r="P494" s="51">
        <v>113.99999999999999</v>
      </c>
      <c r="Q494" s="51">
        <f>P494-O494</f>
        <v>42.999999999999986</v>
      </c>
      <c r="R494" s="52">
        <v>42</v>
      </c>
      <c r="S494" s="51">
        <f>R494*P494</f>
        <v>4787.9999999999991</v>
      </c>
      <c r="T494" s="53">
        <v>0.06</v>
      </c>
      <c r="U494" s="54">
        <f>S494*T494</f>
        <v>287.27999999999992</v>
      </c>
      <c r="V494" s="54">
        <f>S494-U494</f>
        <v>4500.7199999999993</v>
      </c>
      <c r="W494" s="51">
        <v>70</v>
      </c>
      <c r="X494" s="55">
        <f>V494+W494</f>
        <v>4570.7199999999993</v>
      </c>
      <c r="Y494" s="12">
        <f>YEAR(Table1[[#This Row],[Ship Date]])</f>
        <v>2021</v>
      </c>
    </row>
    <row r="495" spans="1:25" x14ac:dyDescent="0.25">
      <c r="A495" s="48" t="s">
        <v>1306</v>
      </c>
      <c r="B495" s="49" t="s">
        <v>233</v>
      </c>
      <c r="C495" s="49" t="s">
        <v>1916</v>
      </c>
      <c r="D495" s="49" t="s">
        <v>1834</v>
      </c>
      <c r="E495" s="50">
        <v>44224</v>
      </c>
      <c r="F495" s="49" t="s">
        <v>1899</v>
      </c>
      <c r="G495" s="49" t="s">
        <v>34</v>
      </c>
      <c r="H495" s="49" t="s">
        <v>1888</v>
      </c>
      <c r="I495" s="49" t="s">
        <v>26</v>
      </c>
      <c r="J495" s="49" t="s">
        <v>284</v>
      </c>
      <c r="K495" s="49" t="s">
        <v>28</v>
      </c>
      <c r="L495" s="49" t="s">
        <v>22</v>
      </c>
      <c r="M495" s="49" t="s">
        <v>23</v>
      </c>
      <c r="N495" s="50">
        <v>44225</v>
      </c>
      <c r="O495" s="51">
        <v>229</v>
      </c>
      <c r="P495" s="51">
        <v>369</v>
      </c>
      <c r="Q495" s="51">
        <f>P495-O495</f>
        <v>140</v>
      </c>
      <c r="R495" s="52">
        <v>4</v>
      </c>
      <c r="S495" s="51">
        <f>R495*P495</f>
        <v>1476</v>
      </c>
      <c r="T495" s="53">
        <v>0.01</v>
      </c>
      <c r="U495" s="54">
        <f>S495*T495</f>
        <v>14.76</v>
      </c>
      <c r="V495" s="54">
        <f>S495-U495</f>
        <v>1461.24</v>
      </c>
      <c r="W495" s="51">
        <v>50</v>
      </c>
      <c r="X495" s="55">
        <f>V495+W495</f>
        <v>1511.24</v>
      </c>
      <c r="Y495" s="12">
        <f>YEAR(Table1[[#This Row],[Ship Date]])</f>
        <v>2021</v>
      </c>
    </row>
    <row r="496" spans="1:25" x14ac:dyDescent="0.25">
      <c r="A496" s="48" t="s">
        <v>1307</v>
      </c>
      <c r="B496" s="49" t="s">
        <v>595</v>
      </c>
      <c r="C496" s="49" t="s">
        <v>596</v>
      </c>
      <c r="D496" s="49" t="s">
        <v>1834</v>
      </c>
      <c r="E496" s="50">
        <v>44226</v>
      </c>
      <c r="F496" s="49" t="s">
        <v>1899</v>
      </c>
      <c r="G496" s="49" t="s">
        <v>39</v>
      </c>
      <c r="H496" s="49" t="s">
        <v>1888</v>
      </c>
      <c r="I496" s="49" t="s">
        <v>40</v>
      </c>
      <c r="J496" s="49" t="s">
        <v>89</v>
      </c>
      <c r="K496" s="49" t="s">
        <v>21</v>
      </c>
      <c r="L496" s="49" t="s">
        <v>22</v>
      </c>
      <c r="M496" s="49" t="s">
        <v>23</v>
      </c>
      <c r="N496" s="50">
        <v>44227</v>
      </c>
      <c r="O496" s="51">
        <v>3202.0000000000005</v>
      </c>
      <c r="P496" s="51">
        <v>15247.999999999998</v>
      </c>
      <c r="Q496" s="51">
        <f>P496-O496</f>
        <v>12045.999999999998</v>
      </c>
      <c r="R496" s="52">
        <v>21</v>
      </c>
      <c r="S496" s="51">
        <f>R496*P496</f>
        <v>320207.99999999994</v>
      </c>
      <c r="T496" s="53">
        <v>0.03</v>
      </c>
      <c r="U496" s="54">
        <f>S496*T496</f>
        <v>9606.239999999998</v>
      </c>
      <c r="V496" s="54">
        <f>S496-U496</f>
        <v>310601.75999999995</v>
      </c>
      <c r="W496" s="51">
        <v>400</v>
      </c>
      <c r="X496" s="55">
        <f>V496+W496</f>
        <v>311001.75999999995</v>
      </c>
      <c r="Y496" s="12">
        <f>YEAR(Table1[[#This Row],[Ship Date]])</f>
        <v>2021</v>
      </c>
    </row>
    <row r="497" spans="1:25" x14ac:dyDescent="0.25">
      <c r="A497" s="48" t="s">
        <v>1308</v>
      </c>
      <c r="B497" s="49" t="s">
        <v>594</v>
      </c>
      <c r="C497" s="49" t="s">
        <v>1928</v>
      </c>
      <c r="D497" s="49" t="s">
        <v>1834</v>
      </c>
      <c r="E497" s="50">
        <v>44227</v>
      </c>
      <c r="F497" s="49" t="s">
        <v>1899</v>
      </c>
      <c r="G497" s="49" t="s">
        <v>39</v>
      </c>
      <c r="H497" s="49" t="s">
        <v>1887</v>
      </c>
      <c r="I497" s="49" t="s">
        <v>35</v>
      </c>
      <c r="J497" s="49" t="s">
        <v>145</v>
      </c>
      <c r="K497" s="49" t="s">
        <v>21</v>
      </c>
      <c r="L497" s="49" t="s">
        <v>48</v>
      </c>
      <c r="M497" s="49" t="s">
        <v>49</v>
      </c>
      <c r="N497" s="50">
        <v>44229</v>
      </c>
      <c r="O497" s="51">
        <v>27899</v>
      </c>
      <c r="P497" s="51">
        <v>44999</v>
      </c>
      <c r="Q497" s="51">
        <f>P497-O497</f>
        <v>17100</v>
      </c>
      <c r="R497" s="52">
        <v>25</v>
      </c>
      <c r="S497" s="51">
        <f>R497*P497</f>
        <v>1124975</v>
      </c>
      <c r="T497" s="53">
        <v>0.01</v>
      </c>
      <c r="U497" s="54">
        <f>S497*T497</f>
        <v>11249.75</v>
      </c>
      <c r="V497" s="54">
        <f>S497-U497</f>
        <v>1113725.25</v>
      </c>
      <c r="W497" s="51">
        <v>4900</v>
      </c>
      <c r="X497" s="55">
        <f>V497+W497</f>
        <v>1118625.25</v>
      </c>
      <c r="Y497" s="12">
        <f>YEAR(Table1[[#This Row],[Ship Date]])</f>
        <v>2021</v>
      </c>
    </row>
    <row r="498" spans="1:25" x14ac:dyDescent="0.25">
      <c r="A498" s="48" t="s">
        <v>1309</v>
      </c>
      <c r="B498" s="49" t="s">
        <v>591</v>
      </c>
      <c r="C498" s="49" t="s">
        <v>1837</v>
      </c>
      <c r="D498" s="49" t="s">
        <v>1834</v>
      </c>
      <c r="E498" s="50">
        <v>44228</v>
      </c>
      <c r="F498" s="49" t="s">
        <v>1899</v>
      </c>
      <c r="G498" s="49" t="s">
        <v>18</v>
      </c>
      <c r="H498" s="49" t="s">
        <v>1887</v>
      </c>
      <c r="I498" s="49" t="s">
        <v>35</v>
      </c>
      <c r="J498" s="49" t="s">
        <v>214</v>
      </c>
      <c r="K498" s="49" t="s">
        <v>117</v>
      </c>
      <c r="L498" s="49" t="s">
        <v>215</v>
      </c>
      <c r="M498" s="49" t="s">
        <v>23</v>
      </c>
      <c r="N498" s="50">
        <v>44230</v>
      </c>
      <c r="O498" s="51">
        <v>5616</v>
      </c>
      <c r="P498" s="51">
        <v>13697.999999999998</v>
      </c>
      <c r="Q498" s="51">
        <f>P498-O498</f>
        <v>8081.9999999999982</v>
      </c>
      <c r="R498" s="52">
        <v>2</v>
      </c>
      <c r="S498" s="51">
        <f>R498*P498</f>
        <v>27395.999999999996</v>
      </c>
      <c r="T498" s="53">
        <v>0.08</v>
      </c>
      <c r="U498" s="54">
        <f>S498*T498</f>
        <v>2191.6799999999998</v>
      </c>
      <c r="V498" s="54">
        <f>S498-U498</f>
        <v>25204.319999999996</v>
      </c>
      <c r="W498" s="51">
        <v>2449</v>
      </c>
      <c r="X498" s="55">
        <f>V498+W498</f>
        <v>27653.319999999996</v>
      </c>
      <c r="Y498" s="12">
        <f>YEAR(Table1[[#This Row],[Ship Date]])</f>
        <v>2021</v>
      </c>
    </row>
    <row r="499" spans="1:25" x14ac:dyDescent="0.25">
      <c r="A499" s="48" t="s">
        <v>1310</v>
      </c>
      <c r="B499" s="49" t="s">
        <v>592</v>
      </c>
      <c r="C499" s="49" t="s">
        <v>1803</v>
      </c>
      <c r="D499" s="49" t="s">
        <v>1856</v>
      </c>
      <c r="E499" s="50">
        <v>44228</v>
      </c>
      <c r="F499" s="49" t="s">
        <v>1856</v>
      </c>
      <c r="G499" s="49" t="s">
        <v>25</v>
      </c>
      <c r="H499" s="49" t="s">
        <v>1889</v>
      </c>
      <c r="I499" s="49" t="s">
        <v>51</v>
      </c>
      <c r="J499" s="49" t="s">
        <v>593</v>
      </c>
      <c r="K499" s="49" t="s">
        <v>28</v>
      </c>
      <c r="L499" s="49" t="s">
        <v>22</v>
      </c>
      <c r="M499" s="49" t="s">
        <v>23</v>
      </c>
      <c r="N499" s="50">
        <v>44230</v>
      </c>
      <c r="O499" s="51">
        <v>1838</v>
      </c>
      <c r="P499" s="51">
        <v>2917</v>
      </c>
      <c r="Q499" s="51">
        <f>P499-O499</f>
        <v>1079</v>
      </c>
      <c r="R499" s="52">
        <v>43</v>
      </c>
      <c r="S499" s="51">
        <f>R499*P499</f>
        <v>125431</v>
      </c>
      <c r="T499" s="53">
        <v>0.05</v>
      </c>
      <c r="U499" s="54">
        <f>S499*T499</f>
        <v>6271.55</v>
      </c>
      <c r="V499" s="54">
        <f>S499-U499</f>
        <v>119159.45</v>
      </c>
      <c r="W499" s="51">
        <v>627</v>
      </c>
      <c r="X499" s="55">
        <f>V499+W499</f>
        <v>119786.45</v>
      </c>
      <c r="Y499" s="12">
        <f>YEAR(Table1[[#This Row],[Ship Date]])</f>
        <v>2021</v>
      </c>
    </row>
    <row r="500" spans="1:25" x14ac:dyDescent="0.25">
      <c r="A500" s="48" t="s">
        <v>1311</v>
      </c>
      <c r="B500" s="49" t="s">
        <v>589</v>
      </c>
      <c r="C500" s="49" t="s">
        <v>31</v>
      </c>
      <c r="D500" s="49" t="s">
        <v>1834</v>
      </c>
      <c r="E500" s="50">
        <v>44230</v>
      </c>
      <c r="F500" s="49" t="s">
        <v>1899</v>
      </c>
      <c r="G500" s="49" t="s">
        <v>34</v>
      </c>
      <c r="H500" s="49" t="s">
        <v>1898</v>
      </c>
      <c r="I500" s="49" t="s">
        <v>35</v>
      </c>
      <c r="J500" s="49" t="s">
        <v>1901</v>
      </c>
      <c r="K500" s="49" t="s">
        <v>21</v>
      </c>
      <c r="L500" s="49" t="s">
        <v>66</v>
      </c>
      <c r="M500" s="49" t="s">
        <v>23</v>
      </c>
      <c r="N500" s="50">
        <v>44233</v>
      </c>
      <c r="O500" s="51">
        <v>882</v>
      </c>
      <c r="P500" s="51">
        <v>2099</v>
      </c>
      <c r="Q500" s="51">
        <f>P500-O500</f>
        <v>1217</v>
      </c>
      <c r="R500" s="52">
        <v>23</v>
      </c>
      <c r="S500" s="51">
        <f>R500*P500</f>
        <v>48277</v>
      </c>
      <c r="T500" s="53">
        <v>0.1</v>
      </c>
      <c r="U500" s="54">
        <f>S500*T500</f>
        <v>4827.7</v>
      </c>
      <c r="V500" s="54">
        <f>S500-U500</f>
        <v>43449.3</v>
      </c>
      <c r="W500" s="51">
        <v>480.99999999999994</v>
      </c>
      <c r="X500" s="55">
        <f>V500+W500</f>
        <v>43930.3</v>
      </c>
      <c r="Y500" s="12">
        <f>YEAR(Table1[[#This Row],[Ship Date]])</f>
        <v>2021</v>
      </c>
    </row>
    <row r="501" spans="1:25" x14ac:dyDescent="0.25">
      <c r="A501" s="48" t="s">
        <v>1312</v>
      </c>
      <c r="B501" s="49" t="s">
        <v>590</v>
      </c>
      <c r="C501" s="49" t="s">
        <v>1906</v>
      </c>
      <c r="D501" s="49" t="s">
        <v>1834</v>
      </c>
      <c r="E501" s="50">
        <v>44230</v>
      </c>
      <c r="F501" s="49" t="s">
        <v>1899</v>
      </c>
      <c r="G501" s="49" t="s">
        <v>18</v>
      </c>
      <c r="H501" s="49" t="s">
        <v>1898</v>
      </c>
      <c r="I501" s="49" t="s">
        <v>26</v>
      </c>
      <c r="J501" s="49" t="s">
        <v>555</v>
      </c>
      <c r="K501" s="49" t="s">
        <v>28</v>
      </c>
      <c r="L501" s="49" t="s">
        <v>29</v>
      </c>
      <c r="M501" s="49" t="s">
        <v>69</v>
      </c>
      <c r="N501" s="50">
        <v>44230</v>
      </c>
      <c r="O501" s="51">
        <v>176</v>
      </c>
      <c r="P501" s="51">
        <v>338</v>
      </c>
      <c r="Q501" s="51">
        <f>P501-O501</f>
        <v>162</v>
      </c>
      <c r="R501" s="52">
        <v>5</v>
      </c>
      <c r="S501" s="51">
        <f>R501*P501</f>
        <v>1690</v>
      </c>
      <c r="T501" s="53">
        <v>0.08</v>
      </c>
      <c r="U501" s="54">
        <f>S501*T501</f>
        <v>135.19999999999999</v>
      </c>
      <c r="V501" s="54">
        <f>S501-U501</f>
        <v>1554.8</v>
      </c>
      <c r="W501" s="51">
        <v>85</v>
      </c>
      <c r="X501" s="55">
        <f>V501+W501</f>
        <v>1639.8</v>
      </c>
      <c r="Y501" s="12">
        <f>YEAR(Table1[[#This Row],[Ship Date]])</f>
        <v>2021</v>
      </c>
    </row>
    <row r="502" spans="1:25" x14ac:dyDescent="0.25">
      <c r="A502" s="48" t="s">
        <v>1313</v>
      </c>
      <c r="B502" s="49" t="s">
        <v>564</v>
      </c>
      <c r="C502" s="49" t="s">
        <v>78</v>
      </c>
      <c r="D502" s="49" t="s">
        <v>1834</v>
      </c>
      <c r="E502" s="50">
        <v>44230</v>
      </c>
      <c r="F502" s="49" t="s">
        <v>1899</v>
      </c>
      <c r="G502" s="49" t="s">
        <v>39</v>
      </c>
      <c r="H502" s="49" t="s">
        <v>1893</v>
      </c>
      <c r="I502" s="49" t="s">
        <v>19</v>
      </c>
      <c r="J502" s="49" t="s">
        <v>245</v>
      </c>
      <c r="K502" s="49" t="s">
        <v>28</v>
      </c>
      <c r="L502" s="49" t="s">
        <v>45</v>
      </c>
      <c r="M502" s="49" t="s">
        <v>23</v>
      </c>
      <c r="N502" s="50">
        <v>44257</v>
      </c>
      <c r="O502" s="51">
        <v>479</v>
      </c>
      <c r="P502" s="51">
        <v>1197</v>
      </c>
      <c r="Q502" s="51">
        <f>P502-O502</f>
        <v>718</v>
      </c>
      <c r="R502" s="52">
        <v>17</v>
      </c>
      <c r="S502" s="51">
        <f>R502*P502</f>
        <v>20349</v>
      </c>
      <c r="T502" s="53">
        <v>0.03</v>
      </c>
      <c r="U502" s="54">
        <f>S502*T502</f>
        <v>610.47</v>
      </c>
      <c r="V502" s="54">
        <f>S502-U502</f>
        <v>19738.53</v>
      </c>
      <c r="W502" s="51">
        <v>581</v>
      </c>
      <c r="X502" s="55">
        <f>V502+W502</f>
        <v>20319.53</v>
      </c>
      <c r="Y502" s="12">
        <f>YEAR(Table1[[#This Row],[Ship Date]])</f>
        <v>2021</v>
      </c>
    </row>
    <row r="503" spans="1:25" x14ac:dyDescent="0.25">
      <c r="A503" s="48" t="s">
        <v>1314</v>
      </c>
      <c r="B503" s="49" t="s">
        <v>123</v>
      </c>
      <c r="C503" s="49" t="s">
        <v>124</v>
      </c>
      <c r="D503" s="49" t="s">
        <v>1834</v>
      </c>
      <c r="E503" s="50">
        <v>44231</v>
      </c>
      <c r="F503" s="49" t="s">
        <v>1899</v>
      </c>
      <c r="G503" s="49" t="s">
        <v>18</v>
      </c>
      <c r="H503" s="49" t="s">
        <v>1892</v>
      </c>
      <c r="I503" s="49" t="s">
        <v>26</v>
      </c>
      <c r="J503" s="49" t="s">
        <v>307</v>
      </c>
      <c r="K503" s="49" t="s">
        <v>28</v>
      </c>
      <c r="L503" s="49" t="s">
        <v>29</v>
      </c>
      <c r="M503" s="49" t="s">
        <v>23</v>
      </c>
      <c r="N503" s="50">
        <v>44233</v>
      </c>
      <c r="O503" s="51">
        <v>2156</v>
      </c>
      <c r="P503" s="51">
        <v>3654.9999999999995</v>
      </c>
      <c r="Q503" s="51">
        <f>P503-O503</f>
        <v>1498.9999999999995</v>
      </c>
      <c r="R503" s="52">
        <v>34</v>
      </c>
      <c r="S503" s="51">
        <f>R503*P503</f>
        <v>124269.99999999999</v>
      </c>
      <c r="T503" s="53">
        <v>0.03</v>
      </c>
      <c r="U503" s="54">
        <f>S503*T503</f>
        <v>3728.0999999999995</v>
      </c>
      <c r="V503" s="54">
        <f>S503-U503</f>
        <v>120541.89999999998</v>
      </c>
      <c r="W503" s="51">
        <v>1389</v>
      </c>
      <c r="X503" s="55">
        <f>V503+W503</f>
        <v>121930.89999999998</v>
      </c>
      <c r="Y503" s="12">
        <f>YEAR(Table1[[#This Row],[Ship Date]])</f>
        <v>2021</v>
      </c>
    </row>
    <row r="504" spans="1:25" x14ac:dyDescent="0.25">
      <c r="A504" s="48" t="s">
        <v>1315</v>
      </c>
      <c r="B504" s="49" t="s">
        <v>588</v>
      </c>
      <c r="C504" s="49" t="s">
        <v>59</v>
      </c>
      <c r="D504" s="49" t="s">
        <v>1834</v>
      </c>
      <c r="E504" s="50">
        <v>44231</v>
      </c>
      <c r="F504" s="49" t="s">
        <v>1899</v>
      </c>
      <c r="G504" s="49" t="s">
        <v>34</v>
      </c>
      <c r="H504" s="49" t="s">
        <v>1895</v>
      </c>
      <c r="I504" s="49" t="s">
        <v>51</v>
      </c>
      <c r="J504" s="49" t="s">
        <v>229</v>
      </c>
      <c r="K504" s="49" t="s">
        <v>28</v>
      </c>
      <c r="L504" s="49" t="s">
        <v>29</v>
      </c>
      <c r="M504" s="49" t="s">
        <v>23</v>
      </c>
      <c r="N504" s="50">
        <v>44233</v>
      </c>
      <c r="O504" s="51">
        <v>231</v>
      </c>
      <c r="P504" s="51">
        <v>378</v>
      </c>
      <c r="Q504" s="51">
        <f>P504-O504</f>
        <v>147</v>
      </c>
      <c r="R504" s="52">
        <v>34</v>
      </c>
      <c r="S504" s="51">
        <f>R504*P504</f>
        <v>12852</v>
      </c>
      <c r="T504" s="53">
        <v>0.03</v>
      </c>
      <c r="U504" s="54">
        <f>S504*T504</f>
        <v>385.56</v>
      </c>
      <c r="V504" s="54">
        <f>S504-U504</f>
        <v>12466.44</v>
      </c>
      <c r="W504" s="51">
        <v>71</v>
      </c>
      <c r="X504" s="55">
        <f>V504+W504</f>
        <v>12537.44</v>
      </c>
      <c r="Y504" s="12">
        <f>YEAR(Table1[[#This Row],[Ship Date]])</f>
        <v>2021</v>
      </c>
    </row>
    <row r="505" spans="1:25" x14ac:dyDescent="0.25">
      <c r="A505" s="48" t="s">
        <v>1316</v>
      </c>
      <c r="B505" s="49" t="s">
        <v>573</v>
      </c>
      <c r="C505" s="49" t="s">
        <v>574</v>
      </c>
      <c r="D505" s="49" t="s">
        <v>1834</v>
      </c>
      <c r="E505" s="50">
        <v>44234</v>
      </c>
      <c r="F505" s="49" t="s">
        <v>1899</v>
      </c>
      <c r="G505" s="49" t="s">
        <v>34</v>
      </c>
      <c r="H505" s="49" t="s">
        <v>1894</v>
      </c>
      <c r="I505" s="49" t="s">
        <v>26</v>
      </c>
      <c r="J505" s="49" t="s">
        <v>85</v>
      </c>
      <c r="K505" s="49" t="s">
        <v>21</v>
      </c>
      <c r="L505" s="49" t="s">
        <v>22</v>
      </c>
      <c r="M505" s="49" t="s">
        <v>23</v>
      </c>
      <c r="N505" s="50">
        <v>44245</v>
      </c>
      <c r="O505" s="51">
        <v>6059</v>
      </c>
      <c r="P505" s="51">
        <v>10098</v>
      </c>
      <c r="Q505" s="51">
        <f>P505-O505</f>
        <v>4039</v>
      </c>
      <c r="R505" s="52">
        <v>13</v>
      </c>
      <c r="S505" s="51">
        <f>R505*P505</f>
        <v>131274</v>
      </c>
      <c r="T505" s="53">
        <v>0.04</v>
      </c>
      <c r="U505" s="54">
        <f>S505*T505</f>
        <v>5250.96</v>
      </c>
      <c r="V505" s="54">
        <f>S505-U505</f>
        <v>126023.03999999999</v>
      </c>
      <c r="W505" s="51">
        <v>718</v>
      </c>
      <c r="X505" s="55">
        <f>V505+W505</f>
        <v>126741.04</v>
      </c>
      <c r="Y505" s="12">
        <f>YEAR(Table1[[#This Row],[Ship Date]])</f>
        <v>2021</v>
      </c>
    </row>
    <row r="506" spans="1:25" x14ac:dyDescent="0.25">
      <c r="A506" s="48" t="s">
        <v>1317</v>
      </c>
      <c r="B506" s="49" t="s">
        <v>587</v>
      </c>
      <c r="C506" s="49" t="s">
        <v>206</v>
      </c>
      <c r="D506" s="49" t="s">
        <v>1882</v>
      </c>
      <c r="E506" s="50">
        <v>44235</v>
      </c>
      <c r="F506" s="49" t="s">
        <v>1882</v>
      </c>
      <c r="G506" s="49" t="s">
        <v>34</v>
      </c>
      <c r="H506" s="49" t="s">
        <v>1885</v>
      </c>
      <c r="I506" s="49" t="s">
        <v>26</v>
      </c>
      <c r="J506" s="49" t="s">
        <v>316</v>
      </c>
      <c r="K506" s="49" t="s">
        <v>28</v>
      </c>
      <c r="L506" s="49" t="s">
        <v>22</v>
      </c>
      <c r="M506" s="49" t="s">
        <v>23</v>
      </c>
      <c r="N506" s="50">
        <v>44237</v>
      </c>
      <c r="O506" s="51">
        <v>9939</v>
      </c>
      <c r="P506" s="51">
        <v>16293</v>
      </c>
      <c r="Q506" s="51">
        <f>P506-O506</f>
        <v>6354</v>
      </c>
      <c r="R506" s="52">
        <v>39</v>
      </c>
      <c r="S506" s="51">
        <f>R506*P506</f>
        <v>635427</v>
      </c>
      <c r="T506" s="53">
        <v>0.03</v>
      </c>
      <c r="U506" s="54">
        <f>S506*T506</f>
        <v>19062.809999999998</v>
      </c>
      <c r="V506" s="54">
        <f>S506-U506</f>
        <v>616364.18999999994</v>
      </c>
      <c r="W506" s="51">
        <v>1998.9999999999998</v>
      </c>
      <c r="X506" s="55">
        <f>V506+W506</f>
        <v>618363.18999999994</v>
      </c>
      <c r="Y506" s="12">
        <f>YEAR(Table1[[#This Row],[Ship Date]])</f>
        <v>2021</v>
      </c>
    </row>
    <row r="507" spans="1:25" x14ac:dyDescent="0.25">
      <c r="A507" s="48" t="s">
        <v>1318</v>
      </c>
      <c r="B507" s="49" t="s">
        <v>395</v>
      </c>
      <c r="C507" s="49" t="s">
        <v>119</v>
      </c>
      <c r="D507" s="49" t="s">
        <v>1834</v>
      </c>
      <c r="E507" s="50">
        <v>44236</v>
      </c>
      <c r="F507" s="49" t="s">
        <v>1899</v>
      </c>
      <c r="G507" s="49" t="s">
        <v>25</v>
      </c>
      <c r="H507" s="49" t="s">
        <v>1889</v>
      </c>
      <c r="I507" s="49" t="s">
        <v>19</v>
      </c>
      <c r="J507" s="49" t="s">
        <v>264</v>
      </c>
      <c r="K507" s="49" t="s">
        <v>28</v>
      </c>
      <c r="L507" s="49" t="s">
        <v>29</v>
      </c>
      <c r="M507" s="49" t="s">
        <v>69</v>
      </c>
      <c r="N507" s="50">
        <v>44243</v>
      </c>
      <c r="O507" s="51">
        <v>332</v>
      </c>
      <c r="P507" s="51">
        <v>518</v>
      </c>
      <c r="Q507" s="51">
        <f>P507-O507</f>
        <v>186</v>
      </c>
      <c r="R507" s="52">
        <v>11</v>
      </c>
      <c r="S507" s="51">
        <f>R507*P507</f>
        <v>5698</v>
      </c>
      <c r="T507" s="53">
        <v>0.06</v>
      </c>
      <c r="U507" s="54">
        <f>S507*T507</f>
        <v>341.88</v>
      </c>
      <c r="V507" s="54">
        <f>S507-U507</f>
        <v>5356.12</v>
      </c>
      <c r="W507" s="51">
        <v>204</v>
      </c>
      <c r="X507" s="55">
        <f>V507+W507</f>
        <v>5560.12</v>
      </c>
      <c r="Y507" s="12">
        <f>YEAR(Table1[[#This Row],[Ship Date]])</f>
        <v>2021</v>
      </c>
    </row>
    <row r="508" spans="1:25" x14ac:dyDescent="0.25">
      <c r="A508" s="48" t="s">
        <v>1319</v>
      </c>
      <c r="B508" s="49" t="s">
        <v>348</v>
      </c>
      <c r="C508" s="49" t="s">
        <v>1918</v>
      </c>
      <c r="D508" s="49" t="s">
        <v>1834</v>
      </c>
      <c r="E508" s="50">
        <v>44239</v>
      </c>
      <c r="F508" s="49" t="s">
        <v>1899</v>
      </c>
      <c r="G508" s="49" t="s">
        <v>39</v>
      </c>
      <c r="H508" s="49" t="s">
        <v>1893</v>
      </c>
      <c r="I508" s="49" t="s">
        <v>19</v>
      </c>
      <c r="J508" s="49" t="s">
        <v>68</v>
      </c>
      <c r="K508" s="49" t="s">
        <v>28</v>
      </c>
      <c r="L508" s="49" t="s">
        <v>45</v>
      </c>
      <c r="M508" s="49" t="s">
        <v>23</v>
      </c>
      <c r="N508" s="50">
        <v>44239</v>
      </c>
      <c r="O508" s="51">
        <v>519</v>
      </c>
      <c r="P508" s="51">
        <v>1298</v>
      </c>
      <c r="Q508" s="51">
        <f>P508-O508</f>
        <v>779</v>
      </c>
      <c r="R508" s="52">
        <v>50</v>
      </c>
      <c r="S508" s="51">
        <f>R508*P508</f>
        <v>64900</v>
      </c>
      <c r="T508" s="53">
        <v>0.08</v>
      </c>
      <c r="U508" s="54">
        <f>S508*T508</f>
        <v>5192</v>
      </c>
      <c r="V508" s="54">
        <f>S508-U508</f>
        <v>59708</v>
      </c>
      <c r="W508" s="51">
        <v>314</v>
      </c>
      <c r="X508" s="55">
        <f>V508+W508</f>
        <v>60022</v>
      </c>
      <c r="Y508" s="12">
        <f>YEAR(Table1[[#This Row],[Ship Date]])</f>
        <v>2021</v>
      </c>
    </row>
    <row r="509" spans="1:25" x14ac:dyDescent="0.25">
      <c r="A509" s="48" t="s">
        <v>1320</v>
      </c>
      <c r="B509" s="49" t="s">
        <v>118</v>
      </c>
      <c r="C509" s="49" t="s">
        <v>119</v>
      </c>
      <c r="D509" s="49" t="s">
        <v>1834</v>
      </c>
      <c r="E509" s="50">
        <v>44239</v>
      </c>
      <c r="F509" s="49" t="s">
        <v>1899</v>
      </c>
      <c r="G509" s="49" t="s">
        <v>18</v>
      </c>
      <c r="H509" s="49" t="s">
        <v>1889</v>
      </c>
      <c r="I509" s="49" t="s">
        <v>40</v>
      </c>
      <c r="J509" s="49" t="s">
        <v>55</v>
      </c>
      <c r="K509" s="49" t="s">
        <v>21</v>
      </c>
      <c r="L509" s="49" t="s">
        <v>22</v>
      </c>
      <c r="M509" s="49" t="s">
        <v>23</v>
      </c>
      <c r="N509" s="50">
        <v>44240</v>
      </c>
      <c r="O509" s="51">
        <v>15650</v>
      </c>
      <c r="P509" s="51">
        <v>30097.000000000004</v>
      </c>
      <c r="Q509" s="51">
        <f>P509-O509</f>
        <v>14447.000000000004</v>
      </c>
      <c r="R509" s="52">
        <v>41</v>
      </c>
      <c r="S509" s="51">
        <f>R509*P509</f>
        <v>1233977.0000000002</v>
      </c>
      <c r="T509" s="53">
        <v>0.1</v>
      </c>
      <c r="U509" s="54">
        <f>S509*T509</f>
        <v>123397.70000000003</v>
      </c>
      <c r="V509" s="54">
        <f>S509-U509</f>
        <v>1110579.3000000003</v>
      </c>
      <c r="W509" s="51">
        <v>718</v>
      </c>
      <c r="X509" s="55">
        <f>V509+W509</f>
        <v>1111297.3000000003</v>
      </c>
      <c r="Y509" s="12">
        <f>YEAR(Table1[[#This Row],[Ship Date]])</f>
        <v>2021</v>
      </c>
    </row>
    <row r="510" spans="1:25" x14ac:dyDescent="0.25">
      <c r="A510" s="48" t="s">
        <v>1321</v>
      </c>
      <c r="B510" s="49" t="s">
        <v>586</v>
      </c>
      <c r="C510" s="49" t="s">
        <v>65</v>
      </c>
      <c r="D510" s="49" t="s">
        <v>1834</v>
      </c>
      <c r="E510" s="50">
        <v>44241</v>
      </c>
      <c r="F510" s="49" t="s">
        <v>1899</v>
      </c>
      <c r="G510" s="49" t="s">
        <v>25</v>
      </c>
      <c r="H510" s="49" t="s">
        <v>1894</v>
      </c>
      <c r="I510" s="49" t="s">
        <v>26</v>
      </c>
      <c r="J510" s="49" t="s">
        <v>63</v>
      </c>
      <c r="K510" s="49" t="s">
        <v>28</v>
      </c>
      <c r="L510" s="49" t="s">
        <v>22</v>
      </c>
      <c r="M510" s="49" t="s">
        <v>69</v>
      </c>
      <c r="N510" s="50">
        <v>44242</v>
      </c>
      <c r="O510" s="51">
        <v>459</v>
      </c>
      <c r="P510" s="51">
        <v>728</v>
      </c>
      <c r="Q510" s="51">
        <f>P510-O510</f>
        <v>269</v>
      </c>
      <c r="R510" s="52">
        <v>5</v>
      </c>
      <c r="S510" s="51">
        <f>R510*P510</f>
        <v>3640</v>
      </c>
      <c r="T510" s="53">
        <v>0.05</v>
      </c>
      <c r="U510" s="54">
        <f>S510*T510</f>
        <v>182</v>
      </c>
      <c r="V510" s="54">
        <f>S510-U510</f>
        <v>3458</v>
      </c>
      <c r="W510" s="51">
        <v>1115</v>
      </c>
      <c r="X510" s="55">
        <f>V510+W510</f>
        <v>4573</v>
      </c>
      <c r="Y510" s="12">
        <f>YEAR(Table1[[#This Row],[Ship Date]])</f>
        <v>2021</v>
      </c>
    </row>
    <row r="511" spans="1:25" x14ac:dyDescent="0.25">
      <c r="A511" s="56" t="s">
        <v>1322</v>
      </c>
      <c r="B511" s="49" t="s">
        <v>269</v>
      </c>
      <c r="C511" s="49" t="s">
        <v>1802</v>
      </c>
      <c r="D511" s="49" t="s">
        <v>1856</v>
      </c>
      <c r="E511" s="50">
        <v>44242</v>
      </c>
      <c r="F511" s="49" t="s">
        <v>1856</v>
      </c>
      <c r="G511" s="49" t="s">
        <v>18</v>
      </c>
      <c r="H511" s="49" t="s">
        <v>1897</v>
      </c>
      <c r="I511" s="49" t="s">
        <v>26</v>
      </c>
      <c r="J511" s="49" t="s">
        <v>411</v>
      </c>
      <c r="K511" s="49" t="s">
        <v>28</v>
      </c>
      <c r="L511" s="49" t="s">
        <v>22</v>
      </c>
      <c r="M511" s="49" t="s">
        <v>23</v>
      </c>
      <c r="N511" s="50">
        <v>44243</v>
      </c>
      <c r="O511" s="51">
        <v>119</v>
      </c>
      <c r="P511" s="51">
        <v>198</v>
      </c>
      <c r="Q511" s="51">
        <f>P511-O511</f>
        <v>79</v>
      </c>
      <c r="R511" s="52">
        <v>3</v>
      </c>
      <c r="S511" s="51">
        <f>R511*P511</f>
        <v>594</v>
      </c>
      <c r="T511" s="53">
        <v>0.05</v>
      </c>
      <c r="U511" s="54">
        <f>S511*T511</f>
        <v>29.700000000000003</v>
      </c>
      <c r="V511" s="54">
        <f>S511-U511</f>
        <v>564.29999999999995</v>
      </c>
      <c r="W511" s="51">
        <v>476.99999999999994</v>
      </c>
      <c r="X511" s="55">
        <f>V511+W511</f>
        <v>1041.3</v>
      </c>
      <c r="Y511" s="12">
        <f>YEAR(Table1[[#This Row],[Ship Date]])</f>
        <v>2021</v>
      </c>
    </row>
    <row r="512" spans="1:25" x14ac:dyDescent="0.25">
      <c r="A512" s="57" t="s">
        <v>1813</v>
      </c>
      <c r="B512" s="49" t="s">
        <v>90</v>
      </c>
      <c r="C512" s="49" t="s">
        <v>91</v>
      </c>
      <c r="D512" s="49" t="s">
        <v>1834</v>
      </c>
      <c r="E512" s="50">
        <v>44244</v>
      </c>
      <c r="F512" s="49" t="s">
        <v>1899</v>
      </c>
      <c r="G512" s="49" t="s">
        <v>39</v>
      </c>
      <c r="H512" s="49" t="s">
        <v>1895</v>
      </c>
      <c r="I512" s="49" t="s">
        <v>26</v>
      </c>
      <c r="J512" s="49" t="s">
        <v>245</v>
      </c>
      <c r="K512" s="49" t="s">
        <v>28</v>
      </c>
      <c r="L512" s="49" t="s">
        <v>45</v>
      </c>
      <c r="M512" s="49" t="s">
        <v>23</v>
      </c>
      <c r="N512" s="50">
        <v>44246</v>
      </c>
      <c r="O512" s="51">
        <v>479</v>
      </c>
      <c r="P512" s="51">
        <v>1197</v>
      </c>
      <c r="Q512" s="51">
        <f>P512-O512</f>
        <v>718</v>
      </c>
      <c r="R512" s="52">
        <v>30</v>
      </c>
      <c r="S512" s="51">
        <f>R512*P512</f>
        <v>35910</v>
      </c>
      <c r="T512" s="53">
        <v>0.08</v>
      </c>
      <c r="U512" s="54">
        <f>S512*T512</f>
        <v>2872.8</v>
      </c>
      <c r="V512" s="54">
        <f>S512-U512</f>
        <v>33037.199999999997</v>
      </c>
      <c r="W512" s="51">
        <v>581</v>
      </c>
      <c r="X512" s="55">
        <f>V512+W512</f>
        <v>33618.199999999997</v>
      </c>
      <c r="Y512" s="12">
        <f>YEAR(Table1[[#This Row],[Ship Date]])</f>
        <v>2021</v>
      </c>
    </row>
    <row r="513" spans="1:25" x14ac:dyDescent="0.25">
      <c r="A513" s="48" t="s">
        <v>1323</v>
      </c>
      <c r="B513" s="49" t="s">
        <v>58</v>
      </c>
      <c r="C513" s="49" t="s">
        <v>59</v>
      </c>
      <c r="D513" s="49" t="s">
        <v>1834</v>
      </c>
      <c r="E513" s="50">
        <v>44245</v>
      </c>
      <c r="F513" s="49" t="s">
        <v>1899</v>
      </c>
      <c r="G513" s="49" t="s">
        <v>39</v>
      </c>
      <c r="H513" s="49" t="s">
        <v>1895</v>
      </c>
      <c r="I513" s="49" t="s">
        <v>35</v>
      </c>
      <c r="J513" s="49" t="s">
        <v>136</v>
      </c>
      <c r="K513" s="49" t="s">
        <v>28</v>
      </c>
      <c r="L513" s="49" t="s">
        <v>22</v>
      </c>
      <c r="M513" s="49" t="s">
        <v>23</v>
      </c>
      <c r="N513" s="50">
        <v>44247</v>
      </c>
      <c r="O513" s="51">
        <v>184</v>
      </c>
      <c r="P513" s="51">
        <v>288</v>
      </c>
      <c r="Q513" s="51">
        <f>P513-O513</f>
        <v>104</v>
      </c>
      <c r="R513" s="52">
        <v>22</v>
      </c>
      <c r="S513" s="51">
        <f>R513*P513</f>
        <v>6336</v>
      </c>
      <c r="T513" s="53">
        <v>0.1</v>
      </c>
      <c r="U513" s="54">
        <f>S513*T513</f>
        <v>633.6</v>
      </c>
      <c r="V513" s="54">
        <f>S513-U513</f>
        <v>5702.4</v>
      </c>
      <c r="W513" s="51">
        <v>149</v>
      </c>
      <c r="X513" s="55">
        <f>V513+W513</f>
        <v>5851.4</v>
      </c>
      <c r="Y513" s="12">
        <f>YEAR(Table1[[#This Row],[Ship Date]])</f>
        <v>2021</v>
      </c>
    </row>
    <row r="514" spans="1:25" x14ac:dyDescent="0.25">
      <c r="A514" s="48" t="s">
        <v>817</v>
      </c>
      <c r="B514" s="49" t="s">
        <v>585</v>
      </c>
      <c r="C514" s="49" t="s">
        <v>340</v>
      </c>
      <c r="D514" s="49" t="s">
        <v>1882</v>
      </c>
      <c r="E514" s="50">
        <v>44245</v>
      </c>
      <c r="F514" s="49" t="s">
        <v>1882</v>
      </c>
      <c r="G514" s="49" t="s">
        <v>18</v>
      </c>
      <c r="H514" s="49" t="s">
        <v>1886</v>
      </c>
      <c r="I514" s="49" t="s">
        <v>35</v>
      </c>
      <c r="J514" s="49" t="s">
        <v>559</v>
      </c>
      <c r="K514" s="49" t="s">
        <v>28</v>
      </c>
      <c r="L514" s="49" t="s">
        <v>22</v>
      </c>
      <c r="M514" s="49" t="s">
        <v>23</v>
      </c>
      <c r="N514" s="50">
        <v>44248</v>
      </c>
      <c r="O514" s="51">
        <v>337</v>
      </c>
      <c r="P514" s="51">
        <v>553</v>
      </c>
      <c r="Q514" s="51">
        <f>P514-O514</f>
        <v>216</v>
      </c>
      <c r="R514" s="52">
        <v>12</v>
      </c>
      <c r="S514" s="51">
        <f>R514*P514</f>
        <v>6636</v>
      </c>
      <c r="T514" s="53">
        <v>0.06</v>
      </c>
      <c r="U514" s="54">
        <f>S514*T514</f>
        <v>398.15999999999997</v>
      </c>
      <c r="V514" s="54">
        <f>S514-U514</f>
        <v>6237.84</v>
      </c>
      <c r="W514" s="51">
        <v>698</v>
      </c>
      <c r="X514" s="55">
        <f>V514+W514</f>
        <v>6935.84</v>
      </c>
      <c r="Y514" s="12">
        <f>YEAR(Table1[[#This Row],[Ship Date]])</f>
        <v>2021</v>
      </c>
    </row>
    <row r="515" spans="1:25" x14ac:dyDescent="0.25">
      <c r="A515" s="48" t="s">
        <v>818</v>
      </c>
      <c r="B515" s="49" t="s">
        <v>585</v>
      </c>
      <c r="C515" s="49" t="s">
        <v>340</v>
      </c>
      <c r="D515" s="49" t="s">
        <v>1882</v>
      </c>
      <c r="E515" s="50">
        <v>44245</v>
      </c>
      <c r="F515" s="49" t="s">
        <v>1882</v>
      </c>
      <c r="G515" s="49" t="s">
        <v>18</v>
      </c>
      <c r="H515" s="49" t="s">
        <v>1886</v>
      </c>
      <c r="I515" s="49" t="s">
        <v>35</v>
      </c>
      <c r="J515" s="49" t="s">
        <v>60</v>
      </c>
      <c r="K515" s="49" t="s">
        <v>28</v>
      </c>
      <c r="L515" s="49" t="s">
        <v>29</v>
      </c>
      <c r="M515" s="49" t="s">
        <v>23</v>
      </c>
      <c r="N515" s="50">
        <v>44246</v>
      </c>
      <c r="O515" s="51">
        <v>216</v>
      </c>
      <c r="P515" s="51">
        <v>385</v>
      </c>
      <c r="Q515" s="51">
        <f>P515-O515</f>
        <v>169</v>
      </c>
      <c r="R515" s="52">
        <v>12</v>
      </c>
      <c r="S515" s="51">
        <f>R515*P515</f>
        <v>4620</v>
      </c>
      <c r="T515" s="53">
        <v>0.1</v>
      </c>
      <c r="U515" s="54">
        <f>S515*T515</f>
        <v>462</v>
      </c>
      <c r="V515" s="54">
        <f>S515-U515</f>
        <v>4158</v>
      </c>
      <c r="W515" s="51">
        <v>70</v>
      </c>
      <c r="X515" s="55">
        <f>V515+W515</f>
        <v>4228</v>
      </c>
      <c r="Y515" s="12">
        <f>YEAR(Table1[[#This Row],[Ship Date]])</f>
        <v>2021</v>
      </c>
    </row>
    <row r="516" spans="1:25" x14ac:dyDescent="0.25">
      <c r="A516" s="58" t="s">
        <v>1814</v>
      </c>
      <c r="B516" s="49" t="s">
        <v>583</v>
      </c>
      <c r="C516" s="49" t="s">
        <v>1851</v>
      </c>
      <c r="D516" s="49" t="s">
        <v>1834</v>
      </c>
      <c r="E516" s="50">
        <v>44250</v>
      </c>
      <c r="F516" s="49" t="s">
        <v>1899</v>
      </c>
      <c r="G516" s="49" t="s">
        <v>18</v>
      </c>
      <c r="H516" s="49" t="s">
        <v>1890</v>
      </c>
      <c r="I516" s="49" t="s">
        <v>51</v>
      </c>
      <c r="J516" s="49" t="s">
        <v>584</v>
      </c>
      <c r="K516" s="49" t="s">
        <v>28</v>
      </c>
      <c r="L516" s="49" t="s">
        <v>22</v>
      </c>
      <c r="M516" s="49" t="s">
        <v>23</v>
      </c>
      <c r="N516" s="50">
        <v>44253</v>
      </c>
      <c r="O516" s="51">
        <v>488.99999999999994</v>
      </c>
      <c r="P516" s="51">
        <v>764</v>
      </c>
      <c r="Q516" s="51">
        <f>P516-O516</f>
        <v>275.00000000000006</v>
      </c>
      <c r="R516" s="52">
        <v>32</v>
      </c>
      <c r="S516" s="51">
        <f>R516*P516</f>
        <v>24448</v>
      </c>
      <c r="T516" s="53">
        <v>0.06</v>
      </c>
      <c r="U516" s="54">
        <f>S516*T516</f>
        <v>1466.8799999999999</v>
      </c>
      <c r="V516" s="54">
        <f>S516-U516</f>
        <v>22981.119999999999</v>
      </c>
      <c r="W516" s="51">
        <v>139</v>
      </c>
      <c r="X516" s="55">
        <f>V516+W516</f>
        <v>23120.12</v>
      </c>
      <c r="Y516" s="12">
        <f>YEAR(Table1[[#This Row],[Ship Date]])</f>
        <v>2021</v>
      </c>
    </row>
    <row r="517" spans="1:25" x14ac:dyDescent="0.25">
      <c r="A517" s="48" t="s">
        <v>1324</v>
      </c>
      <c r="B517" s="49" t="s">
        <v>230</v>
      </c>
      <c r="C517" s="49" t="s">
        <v>1800</v>
      </c>
      <c r="D517" s="49" t="s">
        <v>1856</v>
      </c>
      <c r="E517" s="50">
        <v>44251</v>
      </c>
      <c r="F517" s="49" t="s">
        <v>1856</v>
      </c>
      <c r="G517" s="49" t="s">
        <v>39</v>
      </c>
      <c r="H517" s="49" t="s">
        <v>1892</v>
      </c>
      <c r="I517" s="49" t="s">
        <v>26</v>
      </c>
      <c r="J517" s="49" t="s">
        <v>151</v>
      </c>
      <c r="K517" s="49" t="s">
        <v>28</v>
      </c>
      <c r="L517" s="49" t="s">
        <v>29</v>
      </c>
      <c r="M517" s="49" t="s">
        <v>23</v>
      </c>
      <c r="N517" s="50">
        <v>44252</v>
      </c>
      <c r="O517" s="51">
        <v>87</v>
      </c>
      <c r="P517" s="51">
        <v>181</v>
      </c>
      <c r="Q517" s="51">
        <f>P517-O517</f>
        <v>94</v>
      </c>
      <c r="R517" s="52">
        <v>41</v>
      </c>
      <c r="S517" s="51">
        <f>R517*P517</f>
        <v>7421</v>
      </c>
      <c r="T517" s="53">
        <v>0.03</v>
      </c>
      <c r="U517" s="54">
        <f>S517*T517</f>
        <v>222.63</v>
      </c>
      <c r="V517" s="54">
        <f>S517-U517</f>
        <v>7198.37</v>
      </c>
      <c r="W517" s="51">
        <v>75</v>
      </c>
      <c r="X517" s="55">
        <f>V517+W517</f>
        <v>7273.37</v>
      </c>
      <c r="Y517" s="12">
        <f>YEAR(Table1[[#This Row],[Ship Date]])</f>
        <v>2021</v>
      </c>
    </row>
    <row r="518" spans="1:25" x14ac:dyDescent="0.25">
      <c r="A518" s="48" t="s">
        <v>1325</v>
      </c>
      <c r="B518" s="49" t="s">
        <v>582</v>
      </c>
      <c r="C518" s="49" t="s">
        <v>1876</v>
      </c>
      <c r="D518" s="49" t="s">
        <v>1882</v>
      </c>
      <c r="E518" s="50">
        <v>44251</v>
      </c>
      <c r="F518" s="49" t="s">
        <v>1882</v>
      </c>
      <c r="G518" s="49" t="s">
        <v>34</v>
      </c>
      <c r="H518" s="49" t="s">
        <v>1886</v>
      </c>
      <c r="I518" s="49" t="s">
        <v>51</v>
      </c>
      <c r="J518" s="49" t="s">
        <v>284</v>
      </c>
      <c r="K518" s="49" t="s">
        <v>28</v>
      </c>
      <c r="L518" s="49" t="s">
        <v>22</v>
      </c>
      <c r="M518" s="49" t="s">
        <v>23</v>
      </c>
      <c r="N518" s="50">
        <v>44251</v>
      </c>
      <c r="O518" s="51">
        <v>229</v>
      </c>
      <c r="P518" s="51">
        <v>369</v>
      </c>
      <c r="Q518" s="51">
        <f>P518-O518</f>
        <v>140</v>
      </c>
      <c r="R518" s="52">
        <v>12</v>
      </c>
      <c r="S518" s="51">
        <f>R518*P518</f>
        <v>4428</v>
      </c>
      <c r="T518" s="53">
        <v>0.02</v>
      </c>
      <c r="U518" s="54">
        <f>S518*T518</f>
        <v>88.56</v>
      </c>
      <c r="V518" s="54">
        <f>S518-U518</f>
        <v>4339.4399999999996</v>
      </c>
      <c r="W518" s="51">
        <v>50</v>
      </c>
      <c r="X518" s="55">
        <f>V518+W518</f>
        <v>4389.4399999999996</v>
      </c>
      <c r="Y518" s="12">
        <f>YEAR(Table1[[#This Row],[Ship Date]])</f>
        <v>2021</v>
      </c>
    </row>
    <row r="519" spans="1:25" x14ac:dyDescent="0.25">
      <c r="A519" s="48" t="s">
        <v>1326</v>
      </c>
      <c r="B519" s="49" t="s">
        <v>580</v>
      </c>
      <c r="C519" s="49" t="s">
        <v>581</v>
      </c>
      <c r="D519" s="49" t="s">
        <v>1834</v>
      </c>
      <c r="E519" s="50">
        <v>44254</v>
      </c>
      <c r="F519" s="49" t="s">
        <v>1899</v>
      </c>
      <c r="G519" s="49" t="s">
        <v>25</v>
      </c>
      <c r="H519" s="49" t="s">
        <v>1889</v>
      </c>
      <c r="I519" s="49" t="s">
        <v>35</v>
      </c>
      <c r="J519" s="49" t="s">
        <v>82</v>
      </c>
      <c r="K519" s="49" t="s">
        <v>28</v>
      </c>
      <c r="L519" s="49" t="s">
        <v>22</v>
      </c>
      <c r="M519" s="49" t="s">
        <v>69</v>
      </c>
      <c r="N519" s="50">
        <v>44255</v>
      </c>
      <c r="O519" s="51">
        <v>184</v>
      </c>
      <c r="P519" s="51">
        <v>288</v>
      </c>
      <c r="Q519" s="51">
        <f>P519-O519</f>
        <v>104</v>
      </c>
      <c r="R519" s="52">
        <v>9</v>
      </c>
      <c r="S519" s="51">
        <f>R519*P519</f>
        <v>2592</v>
      </c>
      <c r="T519" s="53">
        <v>0</v>
      </c>
      <c r="U519" s="54">
        <f>S519*T519</f>
        <v>0</v>
      </c>
      <c r="V519" s="54">
        <f>S519-U519</f>
        <v>2592</v>
      </c>
      <c r="W519" s="51">
        <v>99</v>
      </c>
      <c r="X519" s="55">
        <f>V519+W519</f>
        <v>2691</v>
      </c>
      <c r="Y519" s="12">
        <f>YEAR(Table1[[#This Row],[Ship Date]])</f>
        <v>2021</v>
      </c>
    </row>
    <row r="520" spans="1:25" x14ac:dyDescent="0.25">
      <c r="A520" s="48" t="s">
        <v>1327</v>
      </c>
      <c r="B520" s="49" t="s">
        <v>579</v>
      </c>
      <c r="C520" s="49" t="s">
        <v>1859</v>
      </c>
      <c r="D520" s="49" t="s">
        <v>1834</v>
      </c>
      <c r="E520" s="50">
        <v>44256</v>
      </c>
      <c r="F520" s="49" t="s">
        <v>1899</v>
      </c>
      <c r="G520" s="49" t="s">
        <v>25</v>
      </c>
      <c r="H520" s="49" t="s">
        <v>1894</v>
      </c>
      <c r="I520" s="49" t="s">
        <v>19</v>
      </c>
      <c r="J520" s="49" t="s">
        <v>99</v>
      </c>
      <c r="K520" s="49" t="s">
        <v>21</v>
      </c>
      <c r="L520" s="49" t="s">
        <v>22</v>
      </c>
      <c r="M520" s="49" t="s">
        <v>23</v>
      </c>
      <c r="N520" s="50">
        <v>44256</v>
      </c>
      <c r="O520" s="51">
        <v>1007</v>
      </c>
      <c r="P520" s="51">
        <v>1598</v>
      </c>
      <c r="Q520" s="51">
        <f>P520-O520</f>
        <v>591</v>
      </c>
      <c r="R520" s="52">
        <v>26</v>
      </c>
      <c r="S520" s="51">
        <f>R520*P520</f>
        <v>41548</v>
      </c>
      <c r="T520" s="53">
        <v>0.01</v>
      </c>
      <c r="U520" s="54">
        <f>S520*T520</f>
        <v>415.48</v>
      </c>
      <c r="V520" s="54">
        <f>S520-U520</f>
        <v>41132.519999999997</v>
      </c>
      <c r="W520" s="51">
        <v>400</v>
      </c>
      <c r="X520" s="55">
        <f>V520+W520</f>
        <v>41532.519999999997</v>
      </c>
      <c r="Y520" s="12">
        <f>YEAR(Table1[[#This Row],[Ship Date]])</f>
        <v>2021</v>
      </c>
    </row>
    <row r="521" spans="1:25" x14ac:dyDescent="0.25">
      <c r="A521" s="48" t="s">
        <v>1328</v>
      </c>
      <c r="B521" s="49" t="s">
        <v>578</v>
      </c>
      <c r="C521" s="49" t="s">
        <v>1840</v>
      </c>
      <c r="D521" s="49" t="s">
        <v>1834</v>
      </c>
      <c r="E521" s="50">
        <v>44257</v>
      </c>
      <c r="F521" s="49" t="s">
        <v>1899</v>
      </c>
      <c r="G521" s="49" t="s">
        <v>39</v>
      </c>
      <c r="H521" s="49" t="s">
        <v>1893</v>
      </c>
      <c r="I521" s="49" t="s">
        <v>26</v>
      </c>
      <c r="J521" s="49" t="s">
        <v>52</v>
      </c>
      <c r="K521" s="49" t="s">
        <v>28</v>
      </c>
      <c r="L521" s="49" t="s">
        <v>22</v>
      </c>
      <c r="M521" s="49" t="s">
        <v>69</v>
      </c>
      <c r="N521" s="50">
        <v>44258</v>
      </c>
      <c r="O521" s="51">
        <v>399</v>
      </c>
      <c r="P521" s="51">
        <v>623</v>
      </c>
      <c r="Q521" s="51">
        <f>P521-O521</f>
        <v>224</v>
      </c>
      <c r="R521" s="52">
        <v>4</v>
      </c>
      <c r="S521" s="51">
        <f>R521*P521</f>
        <v>2492</v>
      </c>
      <c r="T521" s="53">
        <v>0.1</v>
      </c>
      <c r="U521" s="54">
        <f>S521*T521</f>
        <v>249.20000000000002</v>
      </c>
      <c r="V521" s="54">
        <f>S521-U521</f>
        <v>2242.8000000000002</v>
      </c>
      <c r="W521" s="51">
        <v>697</v>
      </c>
      <c r="X521" s="55">
        <f>V521+W521</f>
        <v>2939.8</v>
      </c>
      <c r="Y521" s="12">
        <f>YEAR(Table1[[#This Row],[Ship Date]])</f>
        <v>2021</v>
      </c>
    </row>
    <row r="522" spans="1:25" x14ac:dyDescent="0.25">
      <c r="A522" s="48" t="s">
        <v>1329</v>
      </c>
      <c r="B522" s="49" t="s">
        <v>359</v>
      </c>
      <c r="C522" s="49" t="s">
        <v>204</v>
      </c>
      <c r="D522" s="49" t="s">
        <v>1882</v>
      </c>
      <c r="E522" s="50">
        <v>44257</v>
      </c>
      <c r="F522" s="49" t="s">
        <v>1882</v>
      </c>
      <c r="G522" s="49" t="s">
        <v>25</v>
      </c>
      <c r="H522" s="49" t="s">
        <v>1885</v>
      </c>
      <c r="I522" s="49" t="s">
        <v>51</v>
      </c>
      <c r="J522" s="49" t="s">
        <v>192</v>
      </c>
      <c r="K522" s="49" t="s">
        <v>28</v>
      </c>
      <c r="L522" s="49" t="s">
        <v>29</v>
      </c>
      <c r="M522" s="49" t="s">
        <v>23</v>
      </c>
      <c r="N522" s="50">
        <v>44259</v>
      </c>
      <c r="O522" s="51">
        <v>130</v>
      </c>
      <c r="P522" s="51">
        <v>288</v>
      </c>
      <c r="Q522" s="51">
        <f>P522-O522</f>
        <v>158</v>
      </c>
      <c r="R522" s="52">
        <v>43</v>
      </c>
      <c r="S522" s="51">
        <f>R522*P522</f>
        <v>12384</v>
      </c>
      <c r="T522" s="53">
        <v>0.1</v>
      </c>
      <c r="U522" s="54">
        <f>S522*T522</f>
        <v>1238.4000000000001</v>
      </c>
      <c r="V522" s="54">
        <f>S522-U522</f>
        <v>11145.6</v>
      </c>
      <c r="W522" s="51">
        <v>101</v>
      </c>
      <c r="X522" s="55">
        <f>V522+W522</f>
        <v>11246.6</v>
      </c>
      <c r="Y522" s="12">
        <f>YEAR(Table1[[#This Row],[Ship Date]])</f>
        <v>2021</v>
      </c>
    </row>
    <row r="523" spans="1:25" x14ac:dyDescent="0.25">
      <c r="A523" s="48" t="s">
        <v>1330</v>
      </c>
      <c r="B523" s="49" t="s">
        <v>212</v>
      </c>
      <c r="C523" s="49" t="s">
        <v>1918</v>
      </c>
      <c r="D523" s="49" t="s">
        <v>1834</v>
      </c>
      <c r="E523" s="50">
        <v>44258</v>
      </c>
      <c r="F523" s="49" t="s">
        <v>1899</v>
      </c>
      <c r="G523" s="49" t="s">
        <v>18</v>
      </c>
      <c r="H523" s="49" t="s">
        <v>1893</v>
      </c>
      <c r="I523" s="49" t="s">
        <v>35</v>
      </c>
      <c r="J523" s="49" t="s">
        <v>404</v>
      </c>
      <c r="K523" s="49" t="s">
        <v>28</v>
      </c>
      <c r="L523" s="49" t="s">
        <v>29</v>
      </c>
      <c r="M523" s="49" t="s">
        <v>23</v>
      </c>
      <c r="N523" s="50">
        <v>44259</v>
      </c>
      <c r="O523" s="51">
        <v>522</v>
      </c>
      <c r="P523" s="51">
        <v>985</v>
      </c>
      <c r="Q523" s="51">
        <f>P523-O523</f>
        <v>463</v>
      </c>
      <c r="R523" s="52">
        <v>41</v>
      </c>
      <c r="S523" s="51">
        <f>R523*P523</f>
        <v>40385</v>
      </c>
      <c r="T523" s="53">
        <v>0.05</v>
      </c>
      <c r="U523" s="54">
        <f>S523*T523</f>
        <v>2019.25</v>
      </c>
      <c r="V523" s="54">
        <f>S523-U523</f>
        <v>38365.75</v>
      </c>
      <c r="W523" s="51">
        <v>482</v>
      </c>
      <c r="X523" s="55">
        <f>V523+W523</f>
        <v>38847.75</v>
      </c>
      <c r="Y523" s="12">
        <f>YEAR(Table1[[#This Row],[Ship Date]])</f>
        <v>2021</v>
      </c>
    </row>
    <row r="524" spans="1:25" x14ac:dyDescent="0.25">
      <c r="A524" s="48" t="s">
        <v>1331</v>
      </c>
      <c r="B524" s="49" t="s">
        <v>577</v>
      </c>
      <c r="C524" s="49" t="s">
        <v>1936</v>
      </c>
      <c r="D524" s="49" t="s">
        <v>1834</v>
      </c>
      <c r="E524" s="50">
        <v>44259</v>
      </c>
      <c r="F524" s="49" t="s">
        <v>1899</v>
      </c>
      <c r="G524" s="49" t="s">
        <v>39</v>
      </c>
      <c r="H524" s="49" t="s">
        <v>1894</v>
      </c>
      <c r="I524" s="49" t="s">
        <v>35</v>
      </c>
      <c r="J524" s="49" t="s">
        <v>60</v>
      </c>
      <c r="K524" s="49" t="s">
        <v>28</v>
      </c>
      <c r="L524" s="49" t="s">
        <v>29</v>
      </c>
      <c r="M524" s="49" t="s">
        <v>23</v>
      </c>
      <c r="N524" s="50">
        <v>44261</v>
      </c>
      <c r="O524" s="51">
        <v>216</v>
      </c>
      <c r="P524" s="51">
        <v>385</v>
      </c>
      <c r="Q524" s="51">
        <f>P524-O524</f>
        <v>169</v>
      </c>
      <c r="R524" s="52">
        <v>4</v>
      </c>
      <c r="S524" s="51">
        <f>R524*P524</f>
        <v>1540</v>
      </c>
      <c r="T524" s="53">
        <v>0.09</v>
      </c>
      <c r="U524" s="54">
        <f>S524*T524</f>
        <v>138.6</v>
      </c>
      <c r="V524" s="54">
        <f>S524-U524</f>
        <v>1401.4</v>
      </c>
      <c r="W524" s="51">
        <v>70</v>
      </c>
      <c r="X524" s="55">
        <f>V524+W524</f>
        <v>1471.4</v>
      </c>
      <c r="Y524" s="12">
        <f>YEAR(Table1[[#This Row],[Ship Date]])</f>
        <v>2021</v>
      </c>
    </row>
    <row r="525" spans="1:25" x14ac:dyDescent="0.25">
      <c r="A525" s="48" t="s">
        <v>1332</v>
      </c>
      <c r="B525" s="49" t="s">
        <v>576</v>
      </c>
      <c r="C525" s="49" t="s">
        <v>54</v>
      </c>
      <c r="D525" s="49" t="s">
        <v>1882</v>
      </c>
      <c r="E525" s="50">
        <v>44261</v>
      </c>
      <c r="F525" s="49" t="s">
        <v>1882</v>
      </c>
      <c r="G525" s="49" t="s">
        <v>34</v>
      </c>
      <c r="H525" s="49" t="s">
        <v>1886</v>
      </c>
      <c r="I525" s="49" t="s">
        <v>35</v>
      </c>
      <c r="J525" s="49" t="s">
        <v>250</v>
      </c>
      <c r="K525" s="49" t="s">
        <v>28</v>
      </c>
      <c r="L525" s="49" t="s">
        <v>22</v>
      </c>
      <c r="M525" s="49" t="s">
        <v>23</v>
      </c>
      <c r="N525" s="50">
        <v>44262</v>
      </c>
      <c r="O525" s="51">
        <v>533</v>
      </c>
      <c r="P525" s="51">
        <v>860</v>
      </c>
      <c r="Q525" s="51">
        <f>P525-O525</f>
        <v>327</v>
      </c>
      <c r="R525" s="52">
        <v>2</v>
      </c>
      <c r="S525" s="51">
        <f>R525*P525</f>
        <v>1720</v>
      </c>
      <c r="T525" s="53">
        <v>0.05</v>
      </c>
      <c r="U525" s="54">
        <f>S525*T525</f>
        <v>86</v>
      </c>
      <c r="V525" s="54">
        <f>S525-U525</f>
        <v>1634</v>
      </c>
      <c r="W525" s="51">
        <v>619</v>
      </c>
      <c r="X525" s="55">
        <f>V525+W525</f>
        <v>2253</v>
      </c>
      <c r="Y525" s="12">
        <f>YEAR(Table1[[#This Row],[Ship Date]])</f>
        <v>2021</v>
      </c>
    </row>
    <row r="526" spans="1:25" x14ac:dyDescent="0.25">
      <c r="A526" s="48" t="s">
        <v>1333</v>
      </c>
      <c r="B526" s="49" t="s">
        <v>575</v>
      </c>
      <c r="C526" s="49" t="s">
        <v>1877</v>
      </c>
      <c r="D526" s="49" t="s">
        <v>1834</v>
      </c>
      <c r="E526" s="50">
        <v>44266</v>
      </c>
      <c r="F526" s="49" t="s">
        <v>1899</v>
      </c>
      <c r="G526" s="49" t="s">
        <v>34</v>
      </c>
      <c r="H526" s="49" t="s">
        <v>1892</v>
      </c>
      <c r="I526" s="49" t="s">
        <v>35</v>
      </c>
      <c r="J526" s="49" t="s">
        <v>41</v>
      </c>
      <c r="K526" s="49" t="s">
        <v>28</v>
      </c>
      <c r="L526" s="49" t="s">
        <v>29</v>
      </c>
      <c r="M526" s="49" t="s">
        <v>23</v>
      </c>
      <c r="N526" s="50">
        <v>44267</v>
      </c>
      <c r="O526" s="51">
        <v>375</v>
      </c>
      <c r="P526" s="51">
        <v>708</v>
      </c>
      <c r="Q526" s="51">
        <f>P526-O526</f>
        <v>333</v>
      </c>
      <c r="R526" s="52">
        <v>12</v>
      </c>
      <c r="S526" s="51">
        <f>R526*P526</f>
        <v>8496</v>
      </c>
      <c r="T526" s="53">
        <v>0.1</v>
      </c>
      <c r="U526" s="54">
        <f>S526*T526</f>
        <v>849.6</v>
      </c>
      <c r="V526" s="54">
        <f>S526-U526</f>
        <v>7646.4</v>
      </c>
      <c r="W526" s="51">
        <v>235</v>
      </c>
      <c r="X526" s="55">
        <f>V526+W526</f>
        <v>7881.4</v>
      </c>
      <c r="Y526" s="12">
        <f>YEAR(Table1[[#This Row],[Ship Date]])</f>
        <v>2021</v>
      </c>
    </row>
    <row r="527" spans="1:25" x14ac:dyDescent="0.25">
      <c r="A527" s="48" t="s">
        <v>1334</v>
      </c>
      <c r="B527" s="49" t="s">
        <v>302</v>
      </c>
      <c r="C527" s="49" t="s">
        <v>218</v>
      </c>
      <c r="D527" s="49" t="s">
        <v>1834</v>
      </c>
      <c r="E527" s="50">
        <v>44267</v>
      </c>
      <c r="F527" s="49" t="s">
        <v>1899</v>
      </c>
      <c r="G527" s="49" t="s">
        <v>18</v>
      </c>
      <c r="H527" s="49" t="s">
        <v>1889</v>
      </c>
      <c r="I527" s="49" t="s">
        <v>51</v>
      </c>
      <c r="J527" s="49" t="s">
        <v>141</v>
      </c>
      <c r="K527" s="49" t="s">
        <v>28</v>
      </c>
      <c r="L527" s="49" t="s">
        <v>22</v>
      </c>
      <c r="M527" s="49" t="s">
        <v>23</v>
      </c>
      <c r="N527" s="50">
        <v>44268</v>
      </c>
      <c r="O527" s="51">
        <v>194</v>
      </c>
      <c r="P527" s="51">
        <v>308</v>
      </c>
      <c r="Q527" s="51">
        <f>P527-O527</f>
        <v>114</v>
      </c>
      <c r="R527" s="52">
        <v>4</v>
      </c>
      <c r="S527" s="51">
        <f>R527*P527</f>
        <v>1232</v>
      </c>
      <c r="T527" s="53">
        <v>0.03</v>
      </c>
      <c r="U527" s="54">
        <f>S527*T527</f>
        <v>36.96</v>
      </c>
      <c r="V527" s="54">
        <f>S527-U527</f>
        <v>1195.04</v>
      </c>
      <c r="W527" s="51">
        <v>99</v>
      </c>
      <c r="X527" s="55">
        <f>V527+W527</f>
        <v>1294.04</v>
      </c>
      <c r="Y527" s="12">
        <f>YEAR(Table1[[#This Row],[Ship Date]])</f>
        <v>2021</v>
      </c>
    </row>
    <row r="528" spans="1:25" x14ac:dyDescent="0.25">
      <c r="A528" s="48" t="s">
        <v>1335</v>
      </c>
      <c r="B528" s="49" t="s">
        <v>573</v>
      </c>
      <c r="C528" s="49" t="s">
        <v>574</v>
      </c>
      <c r="D528" s="49" t="s">
        <v>1834</v>
      </c>
      <c r="E528" s="50">
        <v>44270</v>
      </c>
      <c r="F528" s="49" t="s">
        <v>1899</v>
      </c>
      <c r="G528" s="49" t="s">
        <v>25</v>
      </c>
      <c r="H528" s="49" t="s">
        <v>1894</v>
      </c>
      <c r="I528" s="49" t="s">
        <v>35</v>
      </c>
      <c r="J528" s="49" t="s">
        <v>345</v>
      </c>
      <c r="K528" s="49" t="s">
        <v>28</v>
      </c>
      <c r="L528" s="49" t="s">
        <v>22</v>
      </c>
      <c r="M528" s="49" t="s">
        <v>23</v>
      </c>
      <c r="N528" s="50">
        <v>44272</v>
      </c>
      <c r="O528" s="51">
        <v>218.00000000000003</v>
      </c>
      <c r="P528" s="51">
        <v>352</v>
      </c>
      <c r="Q528" s="51">
        <f>P528-O528</f>
        <v>133.99999999999997</v>
      </c>
      <c r="R528" s="52">
        <v>49</v>
      </c>
      <c r="S528" s="51">
        <f>R528*P528</f>
        <v>17248</v>
      </c>
      <c r="T528" s="53">
        <v>0.08</v>
      </c>
      <c r="U528" s="54">
        <f>S528*T528</f>
        <v>1379.84</v>
      </c>
      <c r="V528" s="54">
        <f>S528-U528</f>
        <v>15868.16</v>
      </c>
      <c r="W528" s="51">
        <v>683</v>
      </c>
      <c r="X528" s="55">
        <f>V528+W528</f>
        <v>16551.16</v>
      </c>
      <c r="Y528" s="12">
        <f>YEAR(Table1[[#This Row],[Ship Date]])</f>
        <v>2021</v>
      </c>
    </row>
    <row r="529" spans="1:25" x14ac:dyDescent="0.25">
      <c r="A529" s="48" t="s">
        <v>1336</v>
      </c>
      <c r="B529" s="49" t="s">
        <v>507</v>
      </c>
      <c r="C529" s="49" t="s">
        <v>508</v>
      </c>
      <c r="D529" s="49" t="s">
        <v>1834</v>
      </c>
      <c r="E529" s="50">
        <v>44271</v>
      </c>
      <c r="F529" s="49" t="s">
        <v>1899</v>
      </c>
      <c r="G529" s="49" t="s">
        <v>18</v>
      </c>
      <c r="H529" s="49" t="s">
        <v>1891</v>
      </c>
      <c r="I529" s="49" t="s">
        <v>40</v>
      </c>
      <c r="J529" s="49" t="s">
        <v>468</v>
      </c>
      <c r="K529" s="49" t="s">
        <v>21</v>
      </c>
      <c r="L529" s="49" t="s">
        <v>48</v>
      </c>
      <c r="M529" s="49" t="s">
        <v>49</v>
      </c>
      <c r="N529" s="50">
        <v>44272</v>
      </c>
      <c r="O529" s="51">
        <v>31561</v>
      </c>
      <c r="P529" s="51">
        <v>50097</v>
      </c>
      <c r="Q529" s="51">
        <f>P529-O529</f>
        <v>18536</v>
      </c>
      <c r="R529" s="52">
        <v>3</v>
      </c>
      <c r="S529" s="51">
        <f>R529*P529</f>
        <v>150291</v>
      </c>
      <c r="T529" s="53">
        <v>0.06</v>
      </c>
      <c r="U529" s="54">
        <f>S529*T529</f>
        <v>9017.4599999999991</v>
      </c>
      <c r="V529" s="54">
        <f>S529-U529</f>
        <v>141273.54</v>
      </c>
      <c r="W529" s="51">
        <v>6930</v>
      </c>
      <c r="X529" s="55">
        <f>V529+W529</f>
        <v>148203.54</v>
      </c>
      <c r="Y529" s="12">
        <f>YEAR(Table1[[#This Row],[Ship Date]])</f>
        <v>2021</v>
      </c>
    </row>
    <row r="530" spans="1:25" x14ac:dyDescent="0.25">
      <c r="A530" s="48" t="s">
        <v>1337</v>
      </c>
      <c r="B530" s="49" t="s">
        <v>53</v>
      </c>
      <c r="C530" s="49" t="s">
        <v>54</v>
      </c>
      <c r="D530" s="49" t="s">
        <v>1882</v>
      </c>
      <c r="E530" s="50">
        <v>44271</v>
      </c>
      <c r="F530" s="49" t="s">
        <v>1882</v>
      </c>
      <c r="G530" s="49" t="s">
        <v>34</v>
      </c>
      <c r="H530" s="49" t="s">
        <v>1886</v>
      </c>
      <c r="I530" s="49" t="s">
        <v>35</v>
      </c>
      <c r="J530" s="49" t="s">
        <v>130</v>
      </c>
      <c r="K530" s="49" t="s">
        <v>28</v>
      </c>
      <c r="L530" s="49" t="s">
        <v>22</v>
      </c>
      <c r="M530" s="49" t="s">
        <v>23</v>
      </c>
      <c r="N530" s="50">
        <v>44271</v>
      </c>
      <c r="O530" s="51">
        <v>1495</v>
      </c>
      <c r="P530" s="51">
        <v>3476</v>
      </c>
      <c r="Q530" s="51">
        <f>P530-O530</f>
        <v>1981</v>
      </c>
      <c r="R530" s="52">
        <v>43</v>
      </c>
      <c r="S530" s="51">
        <f>R530*P530</f>
        <v>149468</v>
      </c>
      <c r="T530" s="53">
        <v>0</v>
      </c>
      <c r="U530" s="54">
        <f>S530*T530</f>
        <v>0</v>
      </c>
      <c r="V530" s="54">
        <f>S530-U530</f>
        <v>149468</v>
      </c>
      <c r="W530" s="51">
        <v>822.00000000000011</v>
      </c>
      <c r="X530" s="55">
        <f>V530+W530</f>
        <v>150290</v>
      </c>
      <c r="Y530" s="12">
        <f>YEAR(Table1[[#This Row],[Ship Date]])</f>
        <v>2021</v>
      </c>
    </row>
    <row r="531" spans="1:25" x14ac:dyDescent="0.25">
      <c r="A531" s="48" t="s">
        <v>1338</v>
      </c>
      <c r="B531" s="49" t="s">
        <v>572</v>
      </c>
      <c r="C531" s="49" t="s">
        <v>54</v>
      </c>
      <c r="D531" s="49" t="s">
        <v>1882</v>
      </c>
      <c r="E531" s="50">
        <v>44272</v>
      </c>
      <c r="F531" s="49" t="s">
        <v>1882</v>
      </c>
      <c r="G531" s="49" t="s">
        <v>25</v>
      </c>
      <c r="H531" s="49" t="s">
        <v>1886</v>
      </c>
      <c r="I531" s="49" t="s">
        <v>26</v>
      </c>
      <c r="J531" s="49" t="s">
        <v>386</v>
      </c>
      <c r="K531" s="49" t="s">
        <v>28</v>
      </c>
      <c r="L531" s="49" t="s">
        <v>22</v>
      </c>
      <c r="M531" s="49" t="s">
        <v>23</v>
      </c>
      <c r="N531" s="50">
        <v>44272</v>
      </c>
      <c r="O531" s="51">
        <v>1239</v>
      </c>
      <c r="P531" s="51">
        <v>1998</v>
      </c>
      <c r="Q531" s="51">
        <f>P531-O531</f>
        <v>759</v>
      </c>
      <c r="R531" s="52">
        <v>32</v>
      </c>
      <c r="S531" s="51">
        <f>R531*P531</f>
        <v>63936</v>
      </c>
      <c r="T531" s="53">
        <v>0.05</v>
      </c>
      <c r="U531" s="54">
        <f>S531*T531</f>
        <v>3196.8</v>
      </c>
      <c r="V531" s="54">
        <f>S531-U531</f>
        <v>60739.199999999997</v>
      </c>
      <c r="W531" s="51">
        <v>577</v>
      </c>
      <c r="X531" s="55">
        <f>V531+W531</f>
        <v>61316.2</v>
      </c>
      <c r="Y531" s="12">
        <f>YEAR(Table1[[#This Row],[Ship Date]])</f>
        <v>2021</v>
      </c>
    </row>
    <row r="532" spans="1:25" x14ac:dyDescent="0.25">
      <c r="A532" s="48" t="s">
        <v>1339</v>
      </c>
      <c r="B532" s="49" t="s">
        <v>437</v>
      </c>
      <c r="C532" s="49" t="s">
        <v>223</v>
      </c>
      <c r="D532" s="49" t="s">
        <v>1834</v>
      </c>
      <c r="E532" s="50">
        <v>44273</v>
      </c>
      <c r="F532" s="49" t="s">
        <v>1899</v>
      </c>
      <c r="G532" s="49" t="s">
        <v>39</v>
      </c>
      <c r="H532" s="49" t="s">
        <v>1893</v>
      </c>
      <c r="I532" s="49" t="s">
        <v>51</v>
      </c>
      <c r="J532" s="49" t="s">
        <v>569</v>
      </c>
      <c r="K532" s="49" t="s">
        <v>28</v>
      </c>
      <c r="L532" s="49" t="s">
        <v>45</v>
      </c>
      <c r="M532" s="49" t="s">
        <v>23</v>
      </c>
      <c r="N532" s="50">
        <v>44276</v>
      </c>
      <c r="O532" s="51">
        <v>287</v>
      </c>
      <c r="P532" s="51">
        <v>684</v>
      </c>
      <c r="Q532" s="51">
        <f>P532-O532</f>
        <v>397</v>
      </c>
      <c r="R532" s="52">
        <v>35</v>
      </c>
      <c r="S532" s="51">
        <f>R532*P532</f>
        <v>23940</v>
      </c>
      <c r="T532" s="53">
        <v>0.02</v>
      </c>
      <c r="U532" s="54">
        <f>S532*T532</f>
        <v>478.8</v>
      </c>
      <c r="V532" s="54">
        <f>S532-U532</f>
        <v>23461.200000000001</v>
      </c>
      <c r="W532" s="51">
        <v>442</v>
      </c>
      <c r="X532" s="55">
        <f>V532+W532</f>
        <v>23903.200000000001</v>
      </c>
      <c r="Y532" s="12">
        <f>YEAR(Table1[[#This Row],[Ship Date]])</f>
        <v>2021</v>
      </c>
    </row>
    <row r="533" spans="1:25" x14ac:dyDescent="0.25">
      <c r="A533" s="48" t="s">
        <v>1340</v>
      </c>
      <c r="B533" s="49" t="s">
        <v>539</v>
      </c>
      <c r="C533" s="49" t="s">
        <v>54</v>
      </c>
      <c r="D533" s="49" t="s">
        <v>1882</v>
      </c>
      <c r="E533" s="50">
        <v>44275</v>
      </c>
      <c r="F533" s="49" t="s">
        <v>1882</v>
      </c>
      <c r="G533" s="49" t="s">
        <v>34</v>
      </c>
      <c r="H533" s="49" t="s">
        <v>1886</v>
      </c>
      <c r="I533" s="49" t="s">
        <v>51</v>
      </c>
      <c r="J533" s="49" t="s">
        <v>568</v>
      </c>
      <c r="K533" s="49" t="s">
        <v>21</v>
      </c>
      <c r="L533" s="49" t="s">
        <v>22</v>
      </c>
      <c r="M533" s="49" t="s">
        <v>69</v>
      </c>
      <c r="N533" s="50">
        <v>44276</v>
      </c>
      <c r="O533" s="51">
        <v>640</v>
      </c>
      <c r="P533" s="51">
        <v>2910</v>
      </c>
      <c r="Q533" s="51">
        <f>P533-O533</f>
        <v>2270</v>
      </c>
      <c r="R533" s="52">
        <v>50</v>
      </c>
      <c r="S533" s="51">
        <f>R533*P533</f>
        <v>145500</v>
      </c>
      <c r="T533" s="53">
        <v>0.09</v>
      </c>
      <c r="U533" s="54">
        <f>S533*T533</f>
        <v>13095</v>
      </c>
      <c r="V533" s="54">
        <f>S533-U533</f>
        <v>132405</v>
      </c>
      <c r="W533" s="51">
        <v>400</v>
      </c>
      <c r="X533" s="55">
        <f>V533+W533</f>
        <v>132805</v>
      </c>
      <c r="Y533" s="12">
        <f>YEAR(Table1[[#This Row],[Ship Date]])</f>
        <v>2021</v>
      </c>
    </row>
    <row r="534" spans="1:25" x14ac:dyDescent="0.25">
      <c r="A534" s="58" t="s">
        <v>1815</v>
      </c>
      <c r="B534" s="49" t="s">
        <v>332</v>
      </c>
      <c r="C534" s="49" t="s">
        <v>1809</v>
      </c>
      <c r="D534" s="49" t="s">
        <v>1856</v>
      </c>
      <c r="E534" s="50">
        <v>44276</v>
      </c>
      <c r="F534" s="49" t="s">
        <v>1856</v>
      </c>
      <c r="G534" s="49" t="s">
        <v>34</v>
      </c>
      <c r="H534" s="49" t="s">
        <v>1892</v>
      </c>
      <c r="I534" s="49" t="s">
        <v>19</v>
      </c>
      <c r="J534" s="49" t="s">
        <v>116</v>
      </c>
      <c r="K534" s="49" t="s">
        <v>117</v>
      </c>
      <c r="L534" s="49" t="s">
        <v>45</v>
      </c>
      <c r="M534" s="49" t="s">
        <v>23</v>
      </c>
      <c r="N534" s="50">
        <v>44283</v>
      </c>
      <c r="O534" s="51">
        <v>550</v>
      </c>
      <c r="P534" s="51">
        <v>1222</v>
      </c>
      <c r="Q534" s="51">
        <f>P534-O534</f>
        <v>672</v>
      </c>
      <c r="R534" s="52">
        <v>5</v>
      </c>
      <c r="S534" s="51">
        <f>R534*P534</f>
        <v>6110</v>
      </c>
      <c r="T534" s="53">
        <v>0.04</v>
      </c>
      <c r="U534" s="54">
        <f>S534*T534</f>
        <v>244.4</v>
      </c>
      <c r="V534" s="54">
        <f>S534-U534</f>
        <v>5865.6</v>
      </c>
      <c r="W534" s="51">
        <v>285</v>
      </c>
      <c r="X534" s="55">
        <f>V534+W534</f>
        <v>6150.6</v>
      </c>
      <c r="Y534" s="12">
        <f>YEAR(Table1[[#This Row],[Ship Date]])</f>
        <v>2021</v>
      </c>
    </row>
    <row r="535" spans="1:25" x14ac:dyDescent="0.25">
      <c r="A535" s="48" t="s">
        <v>1341</v>
      </c>
      <c r="B535" s="49" t="s">
        <v>157</v>
      </c>
      <c r="C535" s="49" t="s">
        <v>158</v>
      </c>
      <c r="D535" s="49" t="s">
        <v>1882</v>
      </c>
      <c r="E535" s="50">
        <v>44276</v>
      </c>
      <c r="F535" s="49" t="s">
        <v>1882</v>
      </c>
      <c r="G535" s="49" t="s">
        <v>34</v>
      </c>
      <c r="H535" s="49" t="s">
        <v>1885</v>
      </c>
      <c r="I535" s="49" t="s">
        <v>51</v>
      </c>
      <c r="J535" s="49" t="s">
        <v>41</v>
      </c>
      <c r="K535" s="49" t="s">
        <v>28</v>
      </c>
      <c r="L535" s="49" t="s">
        <v>29</v>
      </c>
      <c r="M535" s="49" t="s">
        <v>23</v>
      </c>
      <c r="N535" s="50">
        <v>44277</v>
      </c>
      <c r="O535" s="51">
        <v>375</v>
      </c>
      <c r="P535" s="51">
        <v>708</v>
      </c>
      <c r="Q535" s="51">
        <f>P535-O535</f>
        <v>333</v>
      </c>
      <c r="R535" s="52">
        <v>31</v>
      </c>
      <c r="S535" s="51">
        <f>R535*P535</f>
        <v>21948</v>
      </c>
      <c r="T535" s="53">
        <v>0.01</v>
      </c>
      <c r="U535" s="54">
        <f>S535*T535</f>
        <v>219.48000000000002</v>
      </c>
      <c r="V535" s="54">
        <f>S535-U535</f>
        <v>21728.52</v>
      </c>
      <c r="W535" s="51">
        <v>235</v>
      </c>
      <c r="X535" s="55">
        <f>V535+W535</f>
        <v>21963.52</v>
      </c>
      <c r="Y535" s="12">
        <f>YEAR(Table1[[#This Row],[Ship Date]])</f>
        <v>2021</v>
      </c>
    </row>
    <row r="536" spans="1:25" x14ac:dyDescent="0.25">
      <c r="A536" s="48" t="s">
        <v>1342</v>
      </c>
      <c r="B536" s="49" t="s">
        <v>567</v>
      </c>
      <c r="C536" s="49" t="s">
        <v>1844</v>
      </c>
      <c r="D536" s="49" t="s">
        <v>1834</v>
      </c>
      <c r="E536" s="50">
        <v>44277</v>
      </c>
      <c r="F536" s="49" t="s">
        <v>1899</v>
      </c>
      <c r="G536" s="49" t="s">
        <v>18</v>
      </c>
      <c r="H536" s="49" t="s">
        <v>1891</v>
      </c>
      <c r="I536" s="49" t="s">
        <v>35</v>
      </c>
      <c r="J536" s="49" t="s">
        <v>63</v>
      </c>
      <c r="K536" s="49" t="s">
        <v>28</v>
      </c>
      <c r="L536" s="49" t="s">
        <v>22</v>
      </c>
      <c r="M536" s="49" t="s">
        <v>69</v>
      </c>
      <c r="N536" s="50">
        <v>44278</v>
      </c>
      <c r="O536" s="51">
        <v>459</v>
      </c>
      <c r="P536" s="51">
        <v>728</v>
      </c>
      <c r="Q536" s="51">
        <f>P536-O536</f>
        <v>269</v>
      </c>
      <c r="R536" s="52">
        <v>40</v>
      </c>
      <c r="S536" s="51">
        <f>R536*P536</f>
        <v>29120</v>
      </c>
      <c r="T536" s="53">
        <v>0.04</v>
      </c>
      <c r="U536" s="54">
        <f>S536*T536</f>
        <v>1164.8</v>
      </c>
      <c r="V536" s="54">
        <f>S536-U536</f>
        <v>27955.200000000001</v>
      </c>
      <c r="W536" s="51">
        <v>1115</v>
      </c>
      <c r="X536" s="55">
        <f>V536+W536</f>
        <v>29070.2</v>
      </c>
      <c r="Y536" s="12">
        <f>YEAR(Table1[[#This Row],[Ship Date]])</f>
        <v>2021</v>
      </c>
    </row>
    <row r="537" spans="1:25" x14ac:dyDescent="0.25">
      <c r="A537" s="48" t="s">
        <v>1343</v>
      </c>
      <c r="B537" s="49" t="s">
        <v>303</v>
      </c>
      <c r="C537" s="49" t="s">
        <v>1878</v>
      </c>
      <c r="D537" s="49" t="s">
        <v>1834</v>
      </c>
      <c r="E537" s="50">
        <v>44279</v>
      </c>
      <c r="F537" s="49" t="s">
        <v>1899</v>
      </c>
      <c r="G537" s="49" t="s">
        <v>39</v>
      </c>
      <c r="H537" s="49" t="s">
        <v>1887</v>
      </c>
      <c r="I537" s="49" t="s">
        <v>26</v>
      </c>
      <c r="J537" s="49" t="s">
        <v>559</v>
      </c>
      <c r="K537" s="49" t="s">
        <v>28</v>
      </c>
      <c r="L537" s="49" t="s">
        <v>22</v>
      </c>
      <c r="M537" s="49" t="s">
        <v>23</v>
      </c>
      <c r="N537" s="50">
        <v>44281</v>
      </c>
      <c r="O537" s="51">
        <v>337</v>
      </c>
      <c r="P537" s="51">
        <v>553</v>
      </c>
      <c r="Q537" s="51">
        <f>P537-O537</f>
        <v>216</v>
      </c>
      <c r="R537" s="52">
        <v>23</v>
      </c>
      <c r="S537" s="51">
        <f>R537*P537</f>
        <v>12719</v>
      </c>
      <c r="T537" s="53">
        <v>0.1</v>
      </c>
      <c r="U537" s="54">
        <f>S537*T537</f>
        <v>1271.9000000000001</v>
      </c>
      <c r="V537" s="54">
        <f>S537-U537</f>
        <v>11447.1</v>
      </c>
      <c r="W537" s="51">
        <v>698</v>
      </c>
      <c r="X537" s="55">
        <f>V537+W537</f>
        <v>12145.1</v>
      </c>
      <c r="Y537" s="12">
        <f>YEAR(Table1[[#This Row],[Ship Date]])</f>
        <v>2021</v>
      </c>
    </row>
    <row r="538" spans="1:25" x14ac:dyDescent="0.25">
      <c r="A538" s="48" t="s">
        <v>1344</v>
      </c>
      <c r="B538" s="49" t="s">
        <v>471</v>
      </c>
      <c r="C538" s="49" t="s">
        <v>1914</v>
      </c>
      <c r="D538" s="49" t="s">
        <v>1882</v>
      </c>
      <c r="E538" s="50">
        <v>44279</v>
      </c>
      <c r="F538" s="49" t="s">
        <v>1882</v>
      </c>
      <c r="G538" s="49" t="s">
        <v>39</v>
      </c>
      <c r="H538" s="49" t="s">
        <v>1885</v>
      </c>
      <c r="I538" s="49" t="s">
        <v>51</v>
      </c>
      <c r="J538" s="49" t="s">
        <v>156</v>
      </c>
      <c r="K538" s="49" t="s">
        <v>28</v>
      </c>
      <c r="L538" s="49" t="s">
        <v>22</v>
      </c>
      <c r="M538" s="49" t="s">
        <v>23</v>
      </c>
      <c r="N538" s="50">
        <v>44280</v>
      </c>
      <c r="O538" s="51">
        <v>352</v>
      </c>
      <c r="P538" s="51">
        <v>568</v>
      </c>
      <c r="Q538" s="51">
        <f>P538-O538</f>
        <v>216</v>
      </c>
      <c r="R538" s="52">
        <v>8</v>
      </c>
      <c r="S538" s="51">
        <f>R538*P538</f>
        <v>4544</v>
      </c>
      <c r="T538" s="53">
        <v>0.02</v>
      </c>
      <c r="U538" s="54">
        <f>S538*T538</f>
        <v>90.88</v>
      </c>
      <c r="V538" s="54">
        <f>S538-U538</f>
        <v>4453.12</v>
      </c>
      <c r="W538" s="51">
        <v>139</v>
      </c>
      <c r="X538" s="55">
        <f>V538+W538</f>
        <v>4592.12</v>
      </c>
      <c r="Y538" s="12">
        <f>YEAR(Table1[[#This Row],[Ship Date]])</f>
        <v>2021</v>
      </c>
    </row>
    <row r="539" spans="1:25" x14ac:dyDescent="0.25">
      <c r="A539" s="48" t="s">
        <v>1345</v>
      </c>
      <c r="B539" s="49" t="s">
        <v>408</v>
      </c>
      <c r="C539" s="49" t="s">
        <v>158</v>
      </c>
      <c r="D539" s="49" t="s">
        <v>1882</v>
      </c>
      <c r="E539" s="50">
        <v>44280</v>
      </c>
      <c r="F539" s="49" t="s">
        <v>1882</v>
      </c>
      <c r="G539" s="49" t="s">
        <v>18</v>
      </c>
      <c r="H539" s="49" t="s">
        <v>1885</v>
      </c>
      <c r="I539" s="49" t="s">
        <v>40</v>
      </c>
      <c r="J539" s="49" t="s">
        <v>1901</v>
      </c>
      <c r="K539" s="49" t="s">
        <v>21</v>
      </c>
      <c r="L539" s="49" t="s">
        <v>66</v>
      </c>
      <c r="M539" s="49" t="s">
        <v>23</v>
      </c>
      <c r="N539" s="50">
        <v>44282</v>
      </c>
      <c r="O539" s="51">
        <v>882</v>
      </c>
      <c r="P539" s="51">
        <v>2099</v>
      </c>
      <c r="Q539" s="51">
        <f>P539-O539</f>
        <v>1217</v>
      </c>
      <c r="R539" s="52">
        <v>45</v>
      </c>
      <c r="S539" s="51">
        <f>R539*P539</f>
        <v>94455</v>
      </c>
      <c r="T539" s="53">
        <v>0.03</v>
      </c>
      <c r="U539" s="54">
        <f>S539*T539</f>
        <v>2833.65</v>
      </c>
      <c r="V539" s="54">
        <f>S539-U539</f>
        <v>91621.35</v>
      </c>
      <c r="W539" s="51">
        <v>480.99999999999994</v>
      </c>
      <c r="X539" s="55">
        <f>V539+W539</f>
        <v>92102.35</v>
      </c>
      <c r="Y539" s="12">
        <f>YEAR(Table1[[#This Row],[Ship Date]])</f>
        <v>2021</v>
      </c>
    </row>
    <row r="540" spans="1:25" x14ac:dyDescent="0.25">
      <c r="A540" s="48" t="s">
        <v>1346</v>
      </c>
      <c r="B540" s="49" t="s">
        <v>437</v>
      </c>
      <c r="C540" s="49" t="s">
        <v>223</v>
      </c>
      <c r="D540" s="49" t="s">
        <v>1834</v>
      </c>
      <c r="E540" s="50">
        <v>44280</v>
      </c>
      <c r="F540" s="49" t="s">
        <v>1899</v>
      </c>
      <c r="G540" s="49" t="s">
        <v>39</v>
      </c>
      <c r="H540" s="49" t="s">
        <v>1893</v>
      </c>
      <c r="I540" s="49" t="s">
        <v>40</v>
      </c>
      <c r="J540" s="49" t="s">
        <v>96</v>
      </c>
      <c r="K540" s="49" t="s">
        <v>28</v>
      </c>
      <c r="L540" s="49" t="s">
        <v>29</v>
      </c>
      <c r="M540" s="49" t="s">
        <v>69</v>
      </c>
      <c r="N540" s="50">
        <v>44282</v>
      </c>
      <c r="O540" s="51">
        <v>153</v>
      </c>
      <c r="P540" s="51">
        <v>278</v>
      </c>
      <c r="Q540" s="51">
        <f>P540-O540</f>
        <v>125</v>
      </c>
      <c r="R540" s="52">
        <v>34</v>
      </c>
      <c r="S540" s="51">
        <f>R540*P540</f>
        <v>9452</v>
      </c>
      <c r="T540" s="53">
        <v>0</v>
      </c>
      <c r="U540" s="54">
        <f>S540*T540</f>
        <v>0</v>
      </c>
      <c r="V540" s="54">
        <f>S540-U540</f>
        <v>9452</v>
      </c>
      <c r="W540" s="51">
        <v>134</v>
      </c>
      <c r="X540" s="55">
        <f>V540+W540</f>
        <v>9586</v>
      </c>
      <c r="Y540" s="12">
        <f>YEAR(Table1[[#This Row],[Ship Date]])</f>
        <v>2021</v>
      </c>
    </row>
    <row r="541" spans="1:25" x14ac:dyDescent="0.25">
      <c r="A541" s="48" t="s">
        <v>1347</v>
      </c>
      <c r="B541" s="49" t="s">
        <v>238</v>
      </c>
      <c r="C541" s="49" t="s">
        <v>1900</v>
      </c>
      <c r="D541" s="49" t="s">
        <v>1882</v>
      </c>
      <c r="E541" s="50">
        <v>44285</v>
      </c>
      <c r="F541" s="49" t="s">
        <v>1882</v>
      </c>
      <c r="G541" s="49" t="s">
        <v>34</v>
      </c>
      <c r="H541" s="49" t="s">
        <v>1886</v>
      </c>
      <c r="I541" s="49" t="s">
        <v>26</v>
      </c>
      <c r="J541" s="49" t="s">
        <v>137</v>
      </c>
      <c r="K541" s="49" t="s">
        <v>21</v>
      </c>
      <c r="L541" s="49" t="s">
        <v>22</v>
      </c>
      <c r="M541" s="49" t="s">
        <v>23</v>
      </c>
      <c r="N541" s="50">
        <v>44287</v>
      </c>
      <c r="O541" s="51">
        <v>5452</v>
      </c>
      <c r="P541" s="51">
        <v>10097</v>
      </c>
      <c r="Q541" s="51">
        <f>P541-O541</f>
        <v>4645</v>
      </c>
      <c r="R541" s="52">
        <v>13</v>
      </c>
      <c r="S541" s="51">
        <f>R541*P541</f>
        <v>131261</v>
      </c>
      <c r="T541" s="53">
        <v>0.06</v>
      </c>
      <c r="U541" s="54">
        <f>S541*T541</f>
        <v>7875.66</v>
      </c>
      <c r="V541" s="54">
        <f>S541-U541</f>
        <v>123385.34</v>
      </c>
      <c r="W541" s="51">
        <v>718</v>
      </c>
      <c r="X541" s="55">
        <f>V541+W541</f>
        <v>124103.34</v>
      </c>
      <c r="Y541" s="12">
        <f>YEAR(Table1[[#This Row],[Ship Date]])</f>
        <v>2021</v>
      </c>
    </row>
    <row r="542" spans="1:25" x14ac:dyDescent="0.25">
      <c r="A542" s="48" t="s">
        <v>1348</v>
      </c>
      <c r="B542" s="49" t="s">
        <v>189</v>
      </c>
      <c r="C542" s="49" t="s">
        <v>1929</v>
      </c>
      <c r="D542" s="49" t="s">
        <v>1856</v>
      </c>
      <c r="E542" s="50">
        <v>44290</v>
      </c>
      <c r="F542" s="49" t="s">
        <v>1856</v>
      </c>
      <c r="G542" s="49" t="s">
        <v>18</v>
      </c>
      <c r="H542" s="49" t="s">
        <v>1891</v>
      </c>
      <c r="I542" s="49" t="s">
        <v>26</v>
      </c>
      <c r="J542" s="49" t="s">
        <v>47</v>
      </c>
      <c r="K542" s="49" t="s">
        <v>21</v>
      </c>
      <c r="L542" s="49" t="s">
        <v>48</v>
      </c>
      <c r="M542" s="49" t="s">
        <v>49</v>
      </c>
      <c r="N542" s="50">
        <v>44291</v>
      </c>
      <c r="O542" s="51">
        <v>7500</v>
      </c>
      <c r="P542" s="51">
        <v>12097</v>
      </c>
      <c r="Q542" s="51">
        <f>P542-O542</f>
        <v>4597</v>
      </c>
      <c r="R542" s="52">
        <v>38</v>
      </c>
      <c r="S542" s="51">
        <f>R542*P542</f>
        <v>459686</v>
      </c>
      <c r="T542" s="53">
        <v>0.09</v>
      </c>
      <c r="U542" s="54">
        <f>S542*T542</f>
        <v>41371.74</v>
      </c>
      <c r="V542" s="54">
        <f>S542-U542</f>
        <v>418314.26</v>
      </c>
      <c r="W542" s="51">
        <v>2630</v>
      </c>
      <c r="X542" s="55">
        <f>V542+W542</f>
        <v>420944.26</v>
      </c>
      <c r="Y542" s="12">
        <f>YEAR(Table1[[#This Row],[Ship Date]])</f>
        <v>2021</v>
      </c>
    </row>
    <row r="543" spans="1:25" x14ac:dyDescent="0.25">
      <c r="A543" s="48" t="s">
        <v>1349</v>
      </c>
      <c r="B543" s="49" t="s">
        <v>160</v>
      </c>
      <c r="C543" s="49" t="s">
        <v>1935</v>
      </c>
      <c r="D543" s="49" t="s">
        <v>1882</v>
      </c>
      <c r="E543" s="50">
        <v>44290</v>
      </c>
      <c r="F543" s="49" t="s">
        <v>1882</v>
      </c>
      <c r="G543" s="49" t="s">
        <v>34</v>
      </c>
      <c r="H543" s="49" t="s">
        <v>1886</v>
      </c>
      <c r="I543" s="49" t="s">
        <v>35</v>
      </c>
      <c r="J543" s="49" t="s">
        <v>207</v>
      </c>
      <c r="K543" s="49" t="s">
        <v>28</v>
      </c>
      <c r="L543" s="49" t="s">
        <v>29</v>
      </c>
      <c r="M543" s="49" t="s">
        <v>23</v>
      </c>
      <c r="N543" s="50">
        <v>44291</v>
      </c>
      <c r="O543" s="51">
        <v>259</v>
      </c>
      <c r="P543" s="51">
        <v>398</v>
      </c>
      <c r="Q543" s="51">
        <f>P543-O543</f>
        <v>139</v>
      </c>
      <c r="R543" s="52">
        <v>2</v>
      </c>
      <c r="S543" s="51">
        <f>R543*P543</f>
        <v>796</v>
      </c>
      <c r="T543" s="53">
        <v>0.04</v>
      </c>
      <c r="U543" s="54">
        <f>S543*T543</f>
        <v>31.84</v>
      </c>
      <c r="V543" s="54">
        <f>S543-U543</f>
        <v>764.16</v>
      </c>
      <c r="W543" s="51">
        <v>297</v>
      </c>
      <c r="X543" s="55">
        <f>V543+W543</f>
        <v>1061.1599999999999</v>
      </c>
      <c r="Y543" s="12">
        <f>YEAR(Table1[[#This Row],[Ship Date]])</f>
        <v>2021</v>
      </c>
    </row>
    <row r="544" spans="1:25" x14ac:dyDescent="0.25">
      <c r="A544" s="48" t="s">
        <v>1350</v>
      </c>
      <c r="B544" s="49" t="s">
        <v>175</v>
      </c>
      <c r="C544" s="49" t="s">
        <v>1799</v>
      </c>
      <c r="D544" s="49" t="s">
        <v>1856</v>
      </c>
      <c r="E544" s="50">
        <v>44294</v>
      </c>
      <c r="F544" s="49" t="s">
        <v>1856</v>
      </c>
      <c r="G544" s="49" t="s">
        <v>18</v>
      </c>
      <c r="H544" s="49" t="s">
        <v>1897</v>
      </c>
      <c r="I544" s="49" t="s">
        <v>51</v>
      </c>
      <c r="J544" s="49" t="s">
        <v>559</v>
      </c>
      <c r="K544" s="49" t="s">
        <v>28</v>
      </c>
      <c r="L544" s="49" t="s">
        <v>22</v>
      </c>
      <c r="M544" s="49" t="s">
        <v>23</v>
      </c>
      <c r="N544" s="50">
        <v>44295</v>
      </c>
      <c r="O544" s="51">
        <v>337</v>
      </c>
      <c r="P544" s="51">
        <v>553</v>
      </c>
      <c r="Q544" s="51">
        <f>P544-O544</f>
        <v>216</v>
      </c>
      <c r="R544" s="52">
        <v>9</v>
      </c>
      <c r="S544" s="51">
        <f>R544*P544</f>
        <v>4977</v>
      </c>
      <c r="T544" s="53">
        <v>0.09</v>
      </c>
      <c r="U544" s="54">
        <f>S544*T544</f>
        <v>447.93</v>
      </c>
      <c r="V544" s="54">
        <f>S544-U544</f>
        <v>4529.07</v>
      </c>
      <c r="W544" s="51">
        <v>698</v>
      </c>
      <c r="X544" s="55">
        <f>V544+W544</f>
        <v>5227.07</v>
      </c>
      <c r="Y544" s="12">
        <f>YEAR(Table1[[#This Row],[Ship Date]])</f>
        <v>2021</v>
      </c>
    </row>
    <row r="545" spans="1:25" x14ac:dyDescent="0.25">
      <c r="A545" s="48" t="s">
        <v>1351</v>
      </c>
      <c r="B545" s="49" t="s">
        <v>566</v>
      </c>
      <c r="C545" s="49" t="s">
        <v>542</v>
      </c>
      <c r="D545" s="49" t="s">
        <v>1834</v>
      </c>
      <c r="E545" s="50">
        <v>44294</v>
      </c>
      <c r="F545" s="49" t="s">
        <v>1899</v>
      </c>
      <c r="G545" s="49" t="s">
        <v>34</v>
      </c>
      <c r="H545" s="49" t="s">
        <v>1889</v>
      </c>
      <c r="I545" s="49" t="s">
        <v>40</v>
      </c>
      <c r="J545" s="49" t="s">
        <v>247</v>
      </c>
      <c r="K545" s="49" t="s">
        <v>28</v>
      </c>
      <c r="L545" s="49" t="s">
        <v>29</v>
      </c>
      <c r="M545" s="49" t="s">
        <v>23</v>
      </c>
      <c r="N545" s="50">
        <v>44295</v>
      </c>
      <c r="O545" s="51">
        <v>348</v>
      </c>
      <c r="P545" s="51">
        <v>543</v>
      </c>
      <c r="Q545" s="51">
        <f>P545-O545</f>
        <v>195</v>
      </c>
      <c r="R545" s="52">
        <v>13</v>
      </c>
      <c r="S545" s="51">
        <f>R545*P545</f>
        <v>7059</v>
      </c>
      <c r="T545" s="53">
        <v>0.02</v>
      </c>
      <c r="U545" s="54">
        <f>S545*T545</f>
        <v>141.18</v>
      </c>
      <c r="V545" s="54">
        <f>S545-U545</f>
        <v>6917.82</v>
      </c>
      <c r="W545" s="51">
        <v>95</v>
      </c>
      <c r="X545" s="55">
        <f>V545+W545</f>
        <v>7012.82</v>
      </c>
      <c r="Y545" s="12">
        <f>YEAR(Table1[[#This Row],[Ship Date]])</f>
        <v>2021</v>
      </c>
    </row>
    <row r="546" spans="1:25" x14ac:dyDescent="0.25">
      <c r="A546" s="48" t="s">
        <v>1352</v>
      </c>
      <c r="B546" s="49" t="s">
        <v>563</v>
      </c>
      <c r="C546" s="49" t="s">
        <v>135</v>
      </c>
      <c r="D546" s="49" t="s">
        <v>1834</v>
      </c>
      <c r="E546" s="50">
        <v>44296</v>
      </c>
      <c r="F546" s="49" t="s">
        <v>1899</v>
      </c>
      <c r="G546" s="49" t="s">
        <v>25</v>
      </c>
      <c r="H546" s="49" t="s">
        <v>1895</v>
      </c>
      <c r="I546" s="49" t="s">
        <v>35</v>
      </c>
      <c r="J546" s="49" t="s">
        <v>484</v>
      </c>
      <c r="K546" s="49" t="s">
        <v>28</v>
      </c>
      <c r="L546" s="49" t="s">
        <v>22</v>
      </c>
      <c r="M546" s="49" t="s">
        <v>23</v>
      </c>
      <c r="N546" s="50">
        <v>44299</v>
      </c>
      <c r="O546" s="51">
        <v>353</v>
      </c>
      <c r="P546" s="51">
        <v>861.99999999999989</v>
      </c>
      <c r="Q546" s="51">
        <f>P546-O546</f>
        <v>508.99999999999989</v>
      </c>
      <c r="R546" s="52">
        <v>50</v>
      </c>
      <c r="S546" s="51">
        <f>R546*P546</f>
        <v>43099.999999999993</v>
      </c>
      <c r="T546" s="53">
        <v>7.0000000000000007E-2</v>
      </c>
      <c r="U546" s="54">
        <f>S546*T546</f>
        <v>3017</v>
      </c>
      <c r="V546" s="54">
        <f>S546-U546</f>
        <v>40082.999999999993</v>
      </c>
      <c r="W546" s="51">
        <v>450</v>
      </c>
      <c r="X546" s="55">
        <f>V546+W546</f>
        <v>40532.999999999993</v>
      </c>
      <c r="Y546" s="12">
        <f>YEAR(Table1[[#This Row],[Ship Date]])</f>
        <v>2021</v>
      </c>
    </row>
    <row r="547" spans="1:25" x14ac:dyDescent="0.25">
      <c r="A547" s="48" t="s">
        <v>1353</v>
      </c>
      <c r="B547" s="49" t="s">
        <v>565</v>
      </c>
      <c r="C547" s="49" t="s">
        <v>1930</v>
      </c>
      <c r="D547" s="49" t="s">
        <v>1834</v>
      </c>
      <c r="E547" s="50">
        <v>44296</v>
      </c>
      <c r="F547" s="49" t="s">
        <v>1899</v>
      </c>
      <c r="G547" s="49" t="s">
        <v>39</v>
      </c>
      <c r="H547" s="49" t="s">
        <v>1896</v>
      </c>
      <c r="I547" s="49" t="s">
        <v>51</v>
      </c>
      <c r="J547" s="49" t="s">
        <v>96</v>
      </c>
      <c r="K547" s="49" t="s">
        <v>28</v>
      </c>
      <c r="L547" s="49" t="s">
        <v>29</v>
      </c>
      <c r="M547" s="49" t="s">
        <v>23</v>
      </c>
      <c r="N547" s="50">
        <v>44297</v>
      </c>
      <c r="O547" s="51">
        <v>153</v>
      </c>
      <c r="P547" s="51">
        <v>278</v>
      </c>
      <c r="Q547" s="51">
        <f>P547-O547</f>
        <v>125</v>
      </c>
      <c r="R547" s="52">
        <v>19</v>
      </c>
      <c r="S547" s="51">
        <f>R547*P547</f>
        <v>5282</v>
      </c>
      <c r="T547" s="53">
        <v>0.06</v>
      </c>
      <c r="U547" s="54">
        <f>S547*T547</f>
        <v>316.92</v>
      </c>
      <c r="V547" s="54">
        <f>S547-U547</f>
        <v>4965.08</v>
      </c>
      <c r="W547" s="51">
        <v>134</v>
      </c>
      <c r="X547" s="55">
        <f>V547+W547</f>
        <v>5099.08</v>
      </c>
      <c r="Y547" s="12">
        <f>YEAR(Table1[[#This Row],[Ship Date]])</f>
        <v>2021</v>
      </c>
    </row>
    <row r="548" spans="1:25" x14ac:dyDescent="0.25">
      <c r="A548" s="48" t="s">
        <v>1354</v>
      </c>
      <c r="B548" s="49" t="s">
        <v>134</v>
      </c>
      <c r="C548" s="49" t="s">
        <v>1877</v>
      </c>
      <c r="D548" s="49" t="s">
        <v>1856</v>
      </c>
      <c r="E548" s="50">
        <v>44297</v>
      </c>
      <c r="F548" s="49" t="s">
        <v>1856</v>
      </c>
      <c r="G548" s="49" t="s">
        <v>34</v>
      </c>
      <c r="H548" s="49" t="s">
        <v>1895</v>
      </c>
      <c r="I548" s="49" t="s">
        <v>26</v>
      </c>
      <c r="J548" s="49" t="s">
        <v>99</v>
      </c>
      <c r="K548" s="49" t="s">
        <v>21</v>
      </c>
      <c r="L548" s="49" t="s">
        <v>22</v>
      </c>
      <c r="M548" s="49" t="s">
        <v>23</v>
      </c>
      <c r="N548" s="50">
        <v>44298</v>
      </c>
      <c r="O548" s="51">
        <v>1007</v>
      </c>
      <c r="P548" s="51">
        <v>1598</v>
      </c>
      <c r="Q548" s="51">
        <f>P548-O548</f>
        <v>591</v>
      </c>
      <c r="R548" s="52">
        <v>40</v>
      </c>
      <c r="S548" s="51">
        <f>R548*P548</f>
        <v>63920</v>
      </c>
      <c r="T548" s="53">
        <v>0.01</v>
      </c>
      <c r="U548" s="54">
        <f>S548*T548</f>
        <v>639.20000000000005</v>
      </c>
      <c r="V548" s="54">
        <f>S548-U548</f>
        <v>63280.800000000003</v>
      </c>
      <c r="W548" s="51">
        <v>400</v>
      </c>
      <c r="X548" s="55">
        <f>V548+W548</f>
        <v>63680.800000000003</v>
      </c>
      <c r="Y548" s="12">
        <f>YEAR(Table1[[#This Row],[Ship Date]])</f>
        <v>2021</v>
      </c>
    </row>
    <row r="549" spans="1:25" x14ac:dyDescent="0.25">
      <c r="A549" s="48" t="s">
        <v>1355</v>
      </c>
      <c r="B549" s="49" t="s">
        <v>562</v>
      </c>
      <c r="C549" s="49" t="s">
        <v>292</v>
      </c>
      <c r="D549" s="49" t="s">
        <v>1834</v>
      </c>
      <c r="E549" s="50">
        <v>44299</v>
      </c>
      <c r="F549" s="49" t="s">
        <v>1899</v>
      </c>
      <c r="G549" s="49" t="s">
        <v>39</v>
      </c>
      <c r="H549" s="49" t="s">
        <v>1890</v>
      </c>
      <c r="I549" s="49" t="s">
        <v>35</v>
      </c>
      <c r="J549" s="49" t="s">
        <v>60</v>
      </c>
      <c r="K549" s="49" t="s">
        <v>28</v>
      </c>
      <c r="L549" s="49" t="s">
        <v>29</v>
      </c>
      <c r="M549" s="49" t="s">
        <v>23</v>
      </c>
      <c r="N549" s="50">
        <v>44300</v>
      </c>
      <c r="O549" s="51">
        <v>216</v>
      </c>
      <c r="P549" s="51">
        <v>385</v>
      </c>
      <c r="Q549" s="51">
        <f>P549-O549</f>
        <v>169</v>
      </c>
      <c r="R549" s="52">
        <v>42</v>
      </c>
      <c r="S549" s="51">
        <f>R549*P549</f>
        <v>16170</v>
      </c>
      <c r="T549" s="53">
        <v>0.01</v>
      </c>
      <c r="U549" s="54">
        <f>S549*T549</f>
        <v>161.70000000000002</v>
      </c>
      <c r="V549" s="54">
        <f>S549-U549</f>
        <v>16008.3</v>
      </c>
      <c r="W549" s="51">
        <v>70</v>
      </c>
      <c r="X549" s="55">
        <f>V549+W549</f>
        <v>16078.3</v>
      </c>
      <c r="Y549" s="12">
        <f>YEAR(Table1[[#This Row],[Ship Date]])</f>
        <v>2021</v>
      </c>
    </row>
    <row r="550" spans="1:25" x14ac:dyDescent="0.25">
      <c r="A550" s="48" t="s">
        <v>1356</v>
      </c>
      <c r="B550" s="49" t="s">
        <v>558</v>
      </c>
      <c r="C550" s="49" t="s">
        <v>158</v>
      </c>
      <c r="D550" s="49" t="s">
        <v>1882</v>
      </c>
      <c r="E550" s="50">
        <v>44304</v>
      </c>
      <c r="F550" s="49" t="s">
        <v>1882</v>
      </c>
      <c r="G550" s="49" t="s">
        <v>39</v>
      </c>
      <c r="H550" s="49" t="s">
        <v>1885</v>
      </c>
      <c r="I550" s="49" t="s">
        <v>26</v>
      </c>
      <c r="J550" s="49" t="s">
        <v>559</v>
      </c>
      <c r="K550" s="49" t="s">
        <v>28</v>
      </c>
      <c r="L550" s="49" t="s">
        <v>22</v>
      </c>
      <c r="M550" s="49" t="s">
        <v>23</v>
      </c>
      <c r="N550" s="50">
        <v>44305</v>
      </c>
      <c r="O550" s="51">
        <v>337</v>
      </c>
      <c r="P550" s="51">
        <v>553</v>
      </c>
      <c r="Q550" s="51">
        <f>P550-O550</f>
        <v>216</v>
      </c>
      <c r="R550" s="52">
        <v>30</v>
      </c>
      <c r="S550" s="51">
        <f>R550*P550</f>
        <v>16590</v>
      </c>
      <c r="T550" s="53">
        <v>0.01</v>
      </c>
      <c r="U550" s="54">
        <f>S550*T550</f>
        <v>165.9</v>
      </c>
      <c r="V550" s="54">
        <f>S550-U550</f>
        <v>16424.099999999999</v>
      </c>
      <c r="W550" s="51">
        <v>698</v>
      </c>
      <c r="X550" s="55">
        <f>V550+W550</f>
        <v>17122.099999999999</v>
      </c>
      <c r="Y550" s="12">
        <f>YEAR(Table1[[#This Row],[Ship Date]])</f>
        <v>2021</v>
      </c>
    </row>
    <row r="551" spans="1:25" x14ac:dyDescent="0.25">
      <c r="A551" s="48" t="s">
        <v>1357</v>
      </c>
      <c r="B551" s="49" t="s">
        <v>560</v>
      </c>
      <c r="C551" s="49" t="s">
        <v>1872</v>
      </c>
      <c r="D551" s="49" t="s">
        <v>1882</v>
      </c>
      <c r="E551" s="50">
        <v>44304</v>
      </c>
      <c r="F551" s="49" t="s">
        <v>1882</v>
      </c>
      <c r="G551" s="49" t="s">
        <v>39</v>
      </c>
      <c r="H551" s="49" t="s">
        <v>1886</v>
      </c>
      <c r="I551" s="49" t="s">
        <v>26</v>
      </c>
      <c r="J551" s="49" t="s">
        <v>559</v>
      </c>
      <c r="K551" s="49" t="s">
        <v>28</v>
      </c>
      <c r="L551" s="49" t="s">
        <v>22</v>
      </c>
      <c r="M551" s="49" t="s">
        <v>23</v>
      </c>
      <c r="N551" s="50">
        <v>44305</v>
      </c>
      <c r="O551" s="51">
        <v>337</v>
      </c>
      <c r="P551" s="51">
        <v>553</v>
      </c>
      <c r="Q551" s="51">
        <f>P551-O551</f>
        <v>216</v>
      </c>
      <c r="R551" s="52">
        <v>27</v>
      </c>
      <c r="S551" s="51">
        <f>R551*P551</f>
        <v>14931</v>
      </c>
      <c r="T551" s="53">
        <v>0.04</v>
      </c>
      <c r="U551" s="54">
        <f>S551*T551</f>
        <v>597.24</v>
      </c>
      <c r="V551" s="54">
        <f>S551-U551</f>
        <v>14333.76</v>
      </c>
      <c r="W551" s="51">
        <v>698</v>
      </c>
      <c r="X551" s="55">
        <f>V551+W551</f>
        <v>15031.76</v>
      </c>
      <c r="Y551" s="12">
        <f>YEAR(Table1[[#This Row],[Ship Date]])</f>
        <v>2021</v>
      </c>
    </row>
    <row r="552" spans="1:25" x14ac:dyDescent="0.25">
      <c r="A552" s="48" t="s">
        <v>1358</v>
      </c>
      <c r="B552" s="49" t="s">
        <v>561</v>
      </c>
      <c r="C552" s="49" t="s">
        <v>527</v>
      </c>
      <c r="D552" s="49" t="s">
        <v>1834</v>
      </c>
      <c r="E552" s="50">
        <v>44304</v>
      </c>
      <c r="F552" s="49" t="s">
        <v>1899</v>
      </c>
      <c r="G552" s="49" t="s">
        <v>34</v>
      </c>
      <c r="H552" s="49" t="s">
        <v>1896</v>
      </c>
      <c r="I552" s="49" t="s">
        <v>26</v>
      </c>
      <c r="J552" s="49" t="s">
        <v>57</v>
      </c>
      <c r="K552" s="49" t="s">
        <v>28</v>
      </c>
      <c r="L552" s="49" t="s">
        <v>22</v>
      </c>
      <c r="M552" s="49" t="s">
        <v>23</v>
      </c>
      <c r="N552" s="50">
        <v>44304</v>
      </c>
      <c r="O552" s="51">
        <v>350</v>
      </c>
      <c r="P552" s="51">
        <v>574</v>
      </c>
      <c r="Q552" s="51">
        <f>P552-O552</f>
        <v>224</v>
      </c>
      <c r="R552" s="52">
        <v>23</v>
      </c>
      <c r="S552" s="51">
        <f>R552*P552</f>
        <v>13202</v>
      </c>
      <c r="T552" s="53">
        <v>0.06</v>
      </c>
      <c r="U552" s="54">
        <f>S552*T552</f>
        <v>792.12</v>
      </c>
      <c r="V552" s="54">
        <f>S552-U552</f>
        <v>12409.88</v>
      </c>
      <c r="W552" s="51">
        <v>501</v>
      </c>
      <c r="X552" s="55">
        <f>V552+W552</f>
        <v>12910.88</v>
      </c>
      <c r="Y552" s="12">
        <f>YEAR(Table1[[#This Row],[Ship Date]])</f>
        <v>2021</v>
      </c>
    </row>
    <row r="553" spans="1:25" x14ac:dyDescent="0.25">
      <c r="A553" s="48" t="s">
        <v>1359</v>
      </c>
      <c r="B553" s="49" t="s">
        <v>332</v>
      </c>
      <c r="C553" s="49" t="s">
        <v>1809</v>
      </c>
      <c r="D553" s="49" t="s">
        <v>1856</v>
      </c>
      <c r="E553" s="50">
        <v>44305</v>
      </c>
      <c r="F553" s="49" t="s">
        <v>1856</v>
      </c>
      <c r="G553" s="49" t="s">
        <v>39</v>
      </c>
      <c r="H553" s="49" t="s">
        <v>1892</v>
      </c>
      <c r="I553" s="49" t="s">
        <v>40</v>
      </c>
      <c r="J553" s="49" t="s">
        <v>20</v>
      </c>
      <c r="K553" s="49" t="s">
        <v>21</v>
      </c>
      <c r="L553" s="49" t="s">
        <v>22</v>
      </c>
      <c r="M553" s="49" t="s">
        <v>69</v>
      </c>
      <c r="N553" s="50">
        <v>44305</v>
      </c>
      <c r="O553" s="51">
        <v>639</v>
      </c>
      <c r="P553" s="51">
        <v>1998</v>
      </c>
      <c r="Q553" s="51">
        <f>P553-O553</f>
        <v>1359</v>
      </c>
      <c r="R553" s="52">
        <v>6</v>
      </c>
      <c r="S553" s="51">
        <f>R553*P553</f>
        <v>11988</v>
      </c>
      <c r="T553" s="53">
        <v>0.08</v>
      </c>
      <c r="U553" s="54">
        <f>S553*T553</f>
        <v>959.04</v>
      </c>
      <c r="V553" s="54">
        <f>S553-U553</f>
        <v>11028.96</v>
      </c>
      <c r="W553" s="51">
        <v>400</v>
      </c>
      <c r="X553" s="55">
        <f>V553+W553</f>
        <v>11428.96</v>
      </c>
      <c r="Y553" s="12">
        <f>YEAR(Table1[[#This Row],[Ship Date]])</f>
        <v>2021</v>
      </c>
    </row>
    <row r="554" spans="1:25" x14ac:dyDescent="0.25">
      <c r="A554" s="48" t="s">
        <v>1360</v>
      </c>
      <c r="B554" s="49" t="s">
        <v>557</v>
      </c>
      <c r="C554" s="49" t="s">
        <v>1854</v>
      </c>
      <c r="D554" s="49" t="s">
        <v>1834</v>
      </c>
      <c r="E554" s="50">
        <v>44306</v>
      </c>
      <c r="F554" s="49" t="s">
        <v>1899</v>
      </c>
      <c r="G554" s="49" t="s">
        <v>39</v>
      </c>
      <c r="H554" s="49" t="s">
        <v>1895</v>
      </c>
      <c r="I554" s="49" t="s">
        <v>35</v>
      </c>
      <c r="J554" s="49" t="s">
        <v>396</v>
      </c>
      <c r="K554" s="49" t="s">
        <v>28</v>
      </c>
      <c r="L554" s="49" t="s">
        <v>29</v>
      </c>
      <c r="M554" s="49" t="s">
        <v>69</v>
      </c>
      <c r="N554" s="50">
        <v>44308</v>
      </c>
      <c r="O554" s="51">
        <v>298</v>
      </c>
      <c r="P554" s="51">
        <v>584</v>
      </c>
      <c r="Q554" s="51">
        <f>P554-O554</f>
        <v>286</v>
      </c>
      <c r="R554" s="52">
        <v>12</v>
      </c>
      <c r="S554" s="51">
        <f>R554*P554</f>
        <v>7008</v>
      </c>
      <c r="T554" s="53">
        <v>0.02</v>
      </c>
      <c r="U554" s="54">
        <f>S554*T554</f>
        <v>140.16</v>
      </c>
      <c r="V554" s="54">
        <f>S554-U554</f>
        <v>6867.84</v>
      </c>
      <c r="W554" s="51">
        <v>83</v>
      </c>
      <c r="X554" s="55">
        <f>V554+W554</f>
        <v>6950.84</v>
      </c>
      <c r="Y554" s="12">
        <f>YEAR(Table1[[#This Row],[Ship Date]])</f>
        <v>2021</v>
      </c>
    </row>
    <row r="555" spans="1:25" x14ac:dyDescent="0.25">
      <c r="A555" s="48" t="s">
        <v>1361</v>
      </c>
      <c r="B555" s="49" t="s">
        <v>556</v>
      </c>
      <c r="C555" s="49" t="s">
        <v>1839</v>
      </c>
      <c r="D555" s="49" t="s">
        <v>1834</v>
      </c>
      <c r="E555" s="50">
        <v>44309</v>
      </c>
      <c r="F555" s="49" t="s">
        <v>1899</v>
      </c>
      <c r="G555" s="49" t="s">
        <v>34</v>
      </c>
      <c r="H555" s="49" t="s">
        <v>1890</v>
      </c>
      <c r="I555" s="49" t="s">
        <v>35</v>
      </c>
      <c r="J555" s="49" t="s">
        <v>270</v>
      </c>
      <c r="K555" s="49" t="s">
        <v>21</v>
      </c>
      <c r="L555" s="49" t="s">
        <v>215</v>
      </c>
      <c r="M555" s="49" t="s">
        <v>23</v>
      </c>
      <c r="N555" s="50">
        <v>44309</v>
      </c>
      <c r="O555" s="51">
        <v>37799</v>
      </c>
      <c r="P555" s="51">
        <v>59999</v>
      </c>
      <c r="Q555" s="51">
        <f>P555-O555</f>
        <v>22200</v>
      </c>
      <c r="R555" s="52">
        <v>50</v>
      </c>
      <c r="S555" s="51">
        <f>R555*P555</f>
        <v>2999950</v>
      </c>
      <c r="T555" s="53">
        <v>0.09</v>
      </c>
      <c r="U555" s="54">
        <f>S555*T555</f>
        <v>269995.5</v>
      </c>
      <c r="V555" s="54">
        <f>S555-U555</f>
        <v>2729954.5</v>
      </c>
      <c r="W555" s="51">
        <v>2449</v>
      </c>
      <c r="X555" s="55">
        <f>V555+W555</f>
        <v>2732403.5</v>
      </c>
      <c r="Y555" s="12">
        <f>YEAR(Table1[[#This Row],[Ship Date]])</f>
        <v>2021</v>
      </c>
    </row>
    <row r="556" spans="1:25" x14ac:dyDescent="0.25">
      <c r="A556" s="48" t="s">
        <v>1362</v>
      </c>
      <c r="B556" s="49" t="s">
        <v>554</v>
      </c>
      <c r="C556" s="49" t="s">
        <v>314</v>
      </c>
      <c r="D556" s="49" t="s">
        <v>1834</v>
      </c>
      <c r="E556" s="50">
        <v>44310</v>
      </c>
      <c r="F556" s="49" t="s">
        <v>1899</v>
      </c>
      <c r="G556" s="49" t="s">
        <v>39</v>
      </c>
      <c r="H556" s="49" t="s">
        <v>1892</v>
      </c>
      <c r="I556" s="49" t="s">
        <v>19</v>
      </c>
      <c r="J556" s="49" t="s">
        <v>555</v>
      </c>
      <c r="K556" s="49" t="s">
        <v>28</v>
      </c>
      <c r="L556" s="49" t="s">
        <v>29</v>
      </c>
      <c r="M556" s="49" t="s">
        <v>23</v>
      </c>
      <c r="N556" s="50">
        <v>44310</v>
      </c>
      <c r="O556" s="51">
        <v>176</v>
      </c>
      <c r="P556" s="51">
        <v>338</v>
      </c>
      <c r="Q556" s="51">
        <f>P556-O556</f>
        <v>162</v>
      </c>
      <c r="R556" s="52">
        <v>31</v>
      </c>
      <c r="S556" s="51">
        <f>R556*P556</f>
        <v>10478</v>
      </c>
      <c r="T556" s="53">
        <v>0.04</v>
      </c>
      <c r="U556" s="54">
        <f>S556*T556</f>
        <v>419.12</v>
      </c>
      <c r="V556" s="54">
        <f>S556-U556</f>
        <v>10058.879999999999</v>
      </c>
      <c r="W556" s="51">
        <v>85</v>
      </c>
      <c r="X556" s="55">
        <f>V556+W556</f>
        <v>10143.879999999999</v>
      </c>
      <c r="Y556" s="12">
        <f>YEAR(Table1[[#This Row],[Ship Date]])</f>
        <v>2021</v>
      </c>
    </row>
    <row r="557" spans="1:25" x14ac:dyDescent="0.25">
      <c r="A557" s="48" t="s">
        <v>819</v>
      </c>
      <c r="B557" s="49" t="s">
        <v>552</v>
      </c>
      <c r="C557" s="49" t="s">
        <v>1883</v>
      </c>
      <c r="D557" s="49" t="s">
        <v>1882</v>
      </c>
      <c r="E557" s="50">
        <v>44311</v>
      </c>
      <c r="F557" s="49" t="s">
        <v>1882</v>
      </c>
      <c r="G557" s="49" t="s">
        <v>34</v>
      </c>
      <c r="H557" s="49" t="s">
        <v>1886</v>
      </c>
      <c r="I557" s="49" t="s">
        <v>51</v>
      </c>
      <c r="J557" s="49" t="s">
        <v>121</v>
      </c>
      <c r="K557" s="49" t="s">
        <v>28</v>
      </c>
      <c r="L557" s="49" t="s">
        <v>29</v>
      </c>
      <c r="M557" s="49" t="s">
        <v>23</v>
      </c>
      <c r="N557" s="50">
        <v>44312</v>
      </c>
      <c r="O557" s="51">
        <v>24</v>
      </c>
      <c r="P557" s="51">
        <v>126</v>
      </c>
      <c r="Q557" s="51">
        <f>P557-O557</f>
        <v>102</v>
      </c>
      <c r="R557" s="52">
        <v>35</v>
      </c>
      <c r="S557" s="51">
        <f>R557*P557</f>
        <v>4410</v>
      </c>
      <c r="T557" s="53">
        <v>0.1</v>
      </c>
      <c r="U557" s="54">
        <f>S557*T557</f>
        <v>441</v>
      </c>
      <c r="V557" s="54">
        <f>S557-U557</f>
        <v>3969</v>
      </c>
      <c r="W557" s="51">
        <v>70</v>
      </c>
      <c r="X557" s="55">
        <f>V557+W557</f>
        <v>4039</v>
      </c>
      <c r="Y557" s="12">
        <f>YEAR(Table1[[#This Row],[Ship Date]])</f>
        <v>2021</v>
      </c>
    </row>
    <row r="558" spans="1:25" x14ac:dyDescent="0.25">
      <c r="A558" s="48" t="s">
        <v>820</v>
      </c>
      <c r="B558" s="49" t="s">
        <v>552</v>
      </c>
      <c r="C558" s="49" t="s">
        <v>1883</v>
      </c>
      <c r="D558" s="49" t="s">
        <v>1882</v>
      </c>
      <c r="E558" s="50">
        <v>44311</v>
      </c>
      <c r="F558" s="49" t="s">
        <v>1882</v>
      </c>
      <c r="G558" s="49" t="s">
        <v>34</v>
      </c>
      <c r="H558" s="49" t="s">
        <v>1886</v>
      </c>
      <c r="I558" s="49" t="s">
        <v>51</v>
      </c>
      <c r="J558" s="49" t="s">
        <v>1912</v>
      </c>
      <c r="K558" s="49" t="s">
        <v>28</v>
      </c>
      <c r="L558" s="49" t="s">
        <v>29</v>
      </c>
      <c r="M558" s="49" t="s">
        <v>23</v>
      </c>
      <c r="N558" s="50">
        <v>44313</v>
      </c>
      <c r="O558" s="51">
        <v>239</v>
      </c>
      <c r="P558" s="51">
        <v>426</v>
      </c>
      <c r="Q558" s="51">
        <f>P558-O558</f>
        <v>187</v>
      </c>
      <c r="R558" s="52">
        <v>8</v>
      </c>
      <c r="S558" s="51">
        <f>R558*P558</f>
        <v>3408</v>
      </c>
      <c r="T558" s="53">
        <v>0.1</v>
      </c>
      <c r="U558" s="54">
        <f>S558*T558</f>
        <v>340.8</v>
      </c>
      <c r="V558" s="54">
        <f>S558-U558</f>
        <v>3067.2</v>
      </c>
      <c r="W558" s="51">
        <v>120</v>
      </c>
      <c r="X558" s="55">
        <f>V558+W558</f>
        <v>3187.2</v>
      </c>
      <c r="Y558" s="12">
        <f>YEAR(Table1[[#This Row],[Ship Date]])</f>
        <v>2021</v>
      </c>
    </row>
    <row r="559" spans="1:25" x14ac:dyDescent="0.25">
      <c r="A559" s="48" t="s">
        <v>1363</v>
      </c>
      <c r="B559" s="49" t="s">
        <v>553</v>
      </c>
      <c r="C559" s="49" t="s">
        <v>1883</v>
      </c>
      <c r="D559" s="49" t="s">
        <v>1882</v>
      </c>
      <c r="E559" s="50">
        <v>44311</v>
      </c>
      <c r="F559" s="49" t="s">
        <v>1882</v>
      </c>
      <c r="G559" s="49" t="s">
        <v>34</v>
      </c>
      <c r="H559" s="49" t="s">
        <v>1886</v>
      </c>
      <c r="I559" s="49" t="s">
        <v>51</v>
      </c>
      <c r="J559" s="49" t="s">
        <v>145</v>
      </c>
      <c r="K559" s="49" t="s">
        <v>21</v>
      </c>
      <c r="L559" s="49" t="s">
        <v>215</v>
      </c>
      <c r="M559" s="49" t="s">
        <v>23</v>
      </c>
      <c r="N559" s="50">
        <v>44313</v>
      </c>
      <c r="O559" s="51">
        <v>21600</v>
      </c>
      <c r="P559" s="51">
        <v>44999</v>
      </c>
      <c r="Q559" s="51">
        <f>P559-O559</f>
        <v>23399</v>
      </c>
      <c r="R559" s="52">
        <v>2</v>
      </c>
      <c r="S559" s="51">
        <f>R559*P559</f>
        <v>89998</v>
      </c>
      <c r="T559" s="53">
        <v>0.08</v>
      </c>
      <c r="U559" s="54">
        <f>S559*T559</f>
        <v>7199.84</v>
      </c>
      <c r="V559" s="54">
        <f>S559-U559</f>
        <v>82798.16</v>
      </c>
      <c r="W559" s="51">
        <v>2449</v>
      </c>
      <c r="X559" s="55">
        <f>V559+W559</f>
        <v>85247.16</v>
      </c>
      <c r="Y559" s="12">
        <f>YEAR(Table1[[#This Row],[Ship Date]])</f>
        <v>2021</v>
      </c>
    </row>
    <row r="560" spans="1:25" x14ac:dyDescent="0.25">
      <c r="A560" s="58" t="s">
        <v>1816</v>
      </c>
      <c r="B560" s="49" t="s">
        <v>535</v>
      </c>
      <c r="C560" s="48" t="s">
        <v>1808</v>
      </c>
      <c r="D560" s="49" t="s">
        <v>1856</v>
      </c>
      <c r="E560" s="50">
        <v>44312</v>
      </c>
      <c r="F560" s="49" t="s">
        <v>1856</v>
      </c>
      <c r="G560" s="49" t="s">
        <v>39</v>
      </c>
      <c r="H560" s="49" t="s">
        <v>1895</v>
      </c>
      <c r="I560" s="49" t="s">
        <v>51</v>
      </c>
      <c r="J560" s="49" t="s">
        <v>1901</v>
      </c>
      <c r="K560" s="49" t="s">
        <v>21</v>
      </c>
      <c r="L560" s="49" t="s">
        <v>66</v>
      </c>
      <c r="M560" s="49" t="s">
        <v>23</v>
      </c>
      <c r="N560" s="50">
        <v>44312</v>
      </c>
      <c r="O560" s="51">
        <v>882</v>
      </c>
      <c r="P560" s="51">
        <v>2099</v>
      </c>
      <c r="Q560" s="51">
        <f>P560-O560</f>
        <v>1217</v>
      </c>
      <c r="R560" s="52">
        <v>19</v>
      </c>
      <c r="S560" s="51">
        <f>R560*P560</f>
        <v>39881</v>
      </c>
      <c r="T560" s="53">
        <v>0.01</v>
      </c>
      <c r="U560" s="54">
        <f>S560*T560</f>
        <v>398.81</v>
      </c>
      <c r="V560" s="54">
        <f>S560-U560</f>
        <v>39482.19</v>
      </c>
      <c r="W560" s="51">
        <v>480.99999999999994</v>
      </c>
      <c r="X560" s="55">
        <f>V560+W560</f>
        <v>39963.19</v>
      </c>
      <c r="Y560" s="12">
        <f>YEAR(Table1[[#This Row],[Ship Date]])</f>
        <v>2021</v>
      </c>
    </row>
    <row r="561" spans="1:25" x14ac:dyDescent="0.25">
      <c r="A561" s="48" t="s">
        <v>1364</v>
      </c>
      <c r="B561" s="49" t="s">
        <v>499</v>
      </c>
      <c r="C561" s="49" t="s">
        <v>71</v>
      </c>
      <c r="D561" s="49" t="s">
        <v>1882</v>
      </c>
      <c r="E561" s="50">
        <v>44312</v>
      </c>
      <c r="F561" s="49" t="s">
        <v>1882</v>
      </c>
      <c r="G561" s="49" t="s">
        <v>18</v>
      </c>
      <c r="H561" s="49" t="s">
        <v>1885</v>
      </c>
      <c r="I561" s="49" t="s">
        <v>51</v>
      </c>
      <c r="J561" s="49" t="s">
        <v>237</v>
      </c>
      <c r="K561" s="49" t="s">
        <v>28</v>
      </c>
      <c r="L561" s="49" t="s">
        <v>22</v>
      </c>
      <c r="M561" s="49" t="s">
        <v>23</v>
      </c>
      <c r="N561" s="50">
        <v>44314</v>
      </c>
      <c r="O561" s="51">
        <v>1388</v>
      </c>
      <c r="P561" s="51">
        <v>2238</v>
      </c>
      <c r="Q561" s="51">
        <f>P561-O561</f>
        <v>850</v>
      </c>
      <c r="R561" s="52">
        <v>6</v>
      </c>
      <c r="S561" s="51">
        <f>R561*P561</f>
        <v>13428</v>
      </c>
      <c r="T561" s="53">
        <v>0</v>
      </c>
      <c r="U561" s="54">
        <f>S561*T561</f>
        <v>0</v>
      </c>
      <c r="V561" s="54">
        <f>S561-U561</f>
        <v>13428</v>
      </c>
      <c r="W561" s="51">
        <v>1510</v>
      </c>
      <c r="X561" s="55">
        <f>V561+W561</f>
        <v>14938</v>
      </c>
      <c r="Y561" s="12">
        <f>YEAR(Table1[[#This Row],[Ship Date]])</f>
        <v>2021</v>
      </c>
    </row>
    <row r="562" spans="1:25" x14ac:dyDescent="0.25">
      <c r="A562" s="48" t="s">
        <v>1365</v>
      </c>
      <c r="B562" s="49" t="s">
        <v>551</v>
      </c>
      <c r="C562" s="49" t="s">
        <v>1900</v>
      </c>
      <c r="D562" s="49" t="s">
        <v>1882</v>
      </c>
      <c r="E562" s="50">
        <v>44314</v>
      </c>
      <c r="F562" s="49" t="s">
        <v>1882</v>
      </c>
      <c r="G562" s="49" t="s">
        <v>18</v>
      </c>
      <c r="H562" s="49" t="s">
        <v>1886</v>
      </c>
      <c r="I562" s="49" t="s">
        <v>19</v>
      </c>
      <c r="J562" s="49" t="s">
        <v>197</v>
      </c>
      <c r="K562" s="49" t="s">
        <v>28</v>
      </c>
      <c r="L562" s="49" t="s">
        <v>22</v>
      </c>
      <c r="M562" s="49" t="s">
        <v>69</v>
      </c>
      <c r="N562" s="50">
        <v>44316</v>
      </c>
      <c r="O562" s="51">
        <v>365</v>
      </c>
      <c r="P562" s="51">
        <v>598</v>
      </c>
      <c r="Q562" s="51">
        <f>P562-O562</f>
        <v>233</v>
      </c>
      <c r="R562" s="52">
        <v>50</v>
      </c>
      <c r="S562" s="51">
        <f>R562*P562</f>
        <v>29900</v>
      </c>
      <c r="T562" s="53">
        <v>0.09</v>
      </c>
      <c r="U562" s="54">
        <f>S562*T562</f>
        <v>2691</v>
      </c>
      <c r="V562" s="54">
        <f>S562-U562</f>
        <v>27209</v>
      </c>
      <c r="W562" s="51">
        <v>149</v>
      </c>
      <c r="X562" s="55">
        <f>V562+W562</f>
        <v>27358</v>
      </c>
      <c r="Y562" s="12">
        <f>YEAR(Table1[[#This Row],[Ship Date]])</f>
        <v>2021</v>
      </c>
    </row>
    <row r="563" spans="1:25" x14ac:dyDescent="0.25">
      <c r="A563" s="48" t="s">
        <v>1366</v>
      </c>
      <c r="B563" s="49" t="s">
        <v>451</v>
      </c>
      <c r="C563" s="49" t="s">
        <v>17</v>
      </c>
      <c r="D563" s="49" t="s">
        <v>1882</v>
      </c>
      <c r="E563" s="50">
        <v>44314</v>
      </c>
      <c r="F563" s="49" t="s">
        <v>1882</v>
      </c>
      <c r="G563" s="49" t="s">
        <v>39</v>
      </c>
      <c r="H563" s="49" t="s">
        <v>1886</v>
      </c>
      <c r="I563" s="49" t="s">
        <v>40</v>
      </c>
      <c r="J563" s="49" t="s">
        <v>468</v>
      </c>
      <c r="K563" s="49" t="s">
        <v>21</v>
      </c>
      <c r="L563" s="49" t="s">
        <v>48</v>
      </c>
      <c r="M563" s="49" t="s">
        <v>49</v>
      </c>
      <c r="N563" s="50">
        <v>44317</v>
      </c>
      <c r="O563" s="51">
        <v>31561</v>
      </c>
      <c r="P563" s="51">
        <v>50097</v>
      </c>
      <c r="Q563" s="51">
        <f>P563-O563</f>
        <v>18536</v>
      </c>
      <c r="R563" s="52">
        <v>44</v>
      </c>
      <c r="S563" s="51">
        <f>R563*P563</f>
        <v>2204268</v>
      </c>
      <c r="T563" s="53">
        <v>0.09</v>
      </c>
      <c r="U563" s="54">
        <f>S563*T563</f>
        <v>198384.12</v>
      </c>
      <c r="V563" s="54">
        <f>S563-U563</f>
        <v>2005883.88</v>
      </c>
      <c r="W563" s="51">
        <v>6930</v>
      </c>
      <c r="X563" s="55">
        <f>V563+W563</f>
        <v>2012813.88</v>
      </c>
      <c r="Y563" s="12">
        <f>YEAR(Table1[[#This Row],[Ship Date]])</f>
        <v>2021</v>
      </c>
    </row>
    <row r="564" spans="1:25" x14ac:dyDescent="0.25">
      <c r="A564" s="48" t="s">
        <v>1367</v>
      </c>
      <c r="B564" s="49" t="s">
        <v>219</v>
      </c>
      <c r="C564" s="49" t="s">
        <v>1800</v>
      </c>
      <c r="D564" s="49" t="s">
        <v>1856</v>
      </c>
      <c r="E564" s="50">
        <v>44315</v>
      </c>
      <c r="F564" s="49" t="s">
        <v>1856</v>
      </c>
      <c r="G564" s="49" t="s">
        <v>39</v>
      </c>
      <c r="H564" s="49" t="s">
        <v>1892</v>
      </c>
      <c r="I564" s="49" t="s">
        <v>19</v>
      </c>
      <c r="J564" s="49" t="s">
        <v>82</v>
      </c>
      <c r="K564" s="49" t="s">
        <v>28</v>
      </c>
      <c r="L564" s="49" t="s">
        <v>22</v>
      </c>
      <c r="M564" s="49" t="s">
        <v>23</v>
      </c>
      <c r="N564" s="50">
        <v>44320</v>
      </c>
      <c r="O564" s="51">
        <v>184</v>
      </c>
      <c r="P564" s="51">
        <v>288</v>
      </c>
      <c r="Q564" s="51">
        <f>P564-O564</f>
        <v>104</v>
      </c>
      <c r="R564" s="52">
        <v>29</v>
      </c>
      <c r="S564" s="51">
        <f>R564*P564</f>
        <v>8352</v>
      </c>
      <c r="T564" s="53">
        <v>0.03</v>
      </c>
      <c r="U564" s="54">
        <f>S564*T564</f>
        <v>250.56</v>
      </c>
      <c r="V564" s="54">
        <f>S564-U564</f>
        <v>8101.44</v>
      </c>
      <c r="W564" s="51">
        <v>99</v>
      </c>
      <c r="X564" s="55">
        <f>V564+W564</f>
        <v>8200.4399999999987</v>
      </c>
      <c r="Y564" s="12">
        <f>YEAR(Table1[[#This Row],[Ship Date]])</f>
        <v>2021</v>
      </c>
    </row>
    <row r="565" spans="1:25" x14ac:dyDescent="0.25">
      <c r="A565" s="48" t="s">
        <v>1368</v>
      </c>
      <c r="B565" s="49" t="s">
        <v>550</v>
      </c>
      <c r="C565" s="49" t="s">
        <v>158</v>
      </c>
      <c r="D565" s="49" t="s">
        <v>1882</v>
      </c>
      <c r="E565" s="50">
        <v>44316</v>
      </c>
      <c r="F565" s="49" t="s">
        <v>1882</v>
      </c>
      <c r="G565" s="49" t="s">
        <v>25</v>
      </c>
      <c r="H565" s="49" t="s">
        <v>1885</v>
      </c>
      <c r="I565" s="49" t="s">
        <v>35</v>
      </c>
      <c r="J565" s="49" t="s">
        <v>79</v>
      </c>
      <c r="K565" s="49" t="s">
        <v>28</v>
      </c>
      <c r="L565" s="49" t="s">
        <v>22</v>
      </c>
      <c r="M565" s="49" t="s">
        <v>23</v>
      </c>
      <c r="N565" s="50">
        <v>44318</v>
      </c>
      <c r="O565" s="51">
        <v>225.99999999999997</v>
      </c>
      <c r="P565" s="51">
        <v>358</v>
      </c>
      <c r="Q565" s="51">
        <f>P565-O565</f>
        <v>132.00000000000003</v>
      </c>
      <c r="R565" s="52">
        <v>7</v>
      </c>
      <c r="S565" s="51">
        <f>R565*P565</f>
        <v>2506</v>
      </c>
      <c r="T565" s="53">
        <v>0.09</v>
      </c>
      <c r="U565" s="54">
        <f>S565*T565</f>
        <v>225.54</v>
      </c>
      <c r="V565" s="54">
        <f>S565-U565</f>
        <v>2280.46</v>
      </c>
      <c r="W565" s="51">
        <v>547</v>
      </c>
      <c r="X565" s="55">
        <f>V565+W565</f>
        <v>2827.46</v>
      </c>
      <c r="Y565" s="12">
        <f>YEAR(Table1[[#This Row],[Ship Date]])</f>
        <v>2021</v>
      </c>
    </row>
    <row r="566" spans="1:25" x14ac:dyDescent="0.25">
      <c r="A566" s="48" t="s">
        <v>1369</v>
      </c>
      <c r="B566" s="49" t="s">
        <v>549</v>
      </c>
      <c r="C566" s="49" t="s">
        <v>181</v>
      </c>
      <c r="D566" s="49" t="s">
        <v>1834</v>
      </c>
      <c r="E566" s="50">
        <v>44317</v>
      </c>
      <c r="F566" s="49" t="s">
        <v>1899</v>
      </c>
      <c r="G566" s="49" t="s">
        <v>34</v>
      </c>
      <c r="H566" s="49" t="s">
        <v>1891</v>
      </c>
      <c r="I566" s="49" t="s">
        <v>40</v>
      </c>
      <c r="J566" s="49" t="s">
        <v>257</v>
      </c>
      <c r="K566" s="49" t="s">
        <v>28</v>
      </c>
      <c r="L566" s="49" t="s">
        <v>22</v>
      </c>
      <c r="M566" s="49" t="s">
        <v>23</v>
      </c>
      <c r="N566" s="50">
        <v>44318</v>
      </c>
      <c r="O566" s="51">
        <v>403</v>
      </c>
      <c r="P566" s="51">
        <v>938.00000000000011</v>
      </c>
      <c r="Q566" s="51">
        <f>P566-O566</f>
        <v>535.00000000000011</v>
      </c>
      <c r="R566" s="52">
        <v>31</v>
      </c>
      <c r="S566" s="51">
        <f>R566*P566</f>
        <v>29078.000000000004</v>
      </c>
      <c r="T566" s="53">
        <v>0.08</v>
      </c>
      <c r="U566" s="54">
        <f>S566*T566</f>
        <v>2326.2400000000002</v>
      </c>
      <c r="V566" s="54">
        <f>S566-U566</f>
        <v>26751.760000000002</v>
      </c>
      <c r="W566" s="51">
        <v>728</v>
      </c>
      <c r="X566" s="55">
        <f>V566+W566</f>
        <v>27479.760000000002</v>
      </c>
      <c r="Y566" s="12">
        <f>YEAR(Table1[[#This Row],[Ship Date]])</f>
        <v>2021</v>
      </c>
    </row>
    <row r="567" spans="1:25" x14ac:dyDescent="0.25">
      <c r="A567" s="48" t="s">
        <v>1370</v>
      </c>
      <c r="B567" s="49" t="s">
        <v>547</v>
      </c>
      <c r="C567" s="49" t="s">
        <v>1850</v>
      </c>
      <c r="D567" s="49" t="s">
        <v>1834</v>
      </c>
      <c r="E567" s="50">
        <v>44318</v>
      </c>
      <c r="F567" s="49" t="s">
        <v>1899</v>
      </c>
      <c r="G567" s="49" t="s">
        <v>18</v>
      </c>
      <c r="H567" s="49" t="s">
        <v>1894</v>
      </c>
      <c r="I567" s="49" t="s">
        <v>51</v>
      </c>
      <c r="J567" s="49" t="s">
        <v>548</v>
      </c>
      <c r="K567" s="49" t="s">
        <v>28</v>
      </c>
      <c r="L567" s="49" t="s">
        <v>45</v>
      </c>
      <c r="M567" s="49" t="s">
        <v>23</v>
      </c>
      <c r="N567" s="50">
        <v>44319</v>
      </c>
      <c r="O567" s="51">
        <v>342</v>
      </c>
      <c r="P567" s="51">
        <v>834</v>
      </c>
      <c r="Q567" s="51">
        <f>P567-O567</f>
        <v>492</v>
      </c>
      <c r="R567" s="52">
        <v>21</v>
      </c>
      <c r="S567" s="51">
        <f>R567*P567</f>
        <v>17514</v>
      </c>
      <c r="T567" s="53">
        <v>0.03</v>
      </c>
      <c r="U567" s="54">
        <f>S567*T567</f>
        <v>525.41999999999996</v>
      </c>
      <c r="V567" s="54">
        <f>S567-U567</f>
        <v>16988.580000000002</v>
      </c>
      <c r="W567" s="51">
        <v>264</v>
      </c>
      <c r="X567" s="55">
        <f>V567+W567</f>
        <v>17252.580000000002</v>
      </c>
      <c r="Y567" s="12">
        <f>YEAR(Table1[[#This Row],[Ship Date]])</f>
        <v>2021</v>
      </c>
    </row>
    <row r="568" spans="1:25" x14ac:dyDescent="0.25">
      <c r="A568" s="48" t="s">
        <v>1371</v>
      </c>
      <c r="B568" s="49" t="s">
        <v>546</v>
      </c>
      <c r="C568" s="49" t="s">
        <v>71</v>
      </c>
      <c r="D568" s="49" t="s">
        <v>1882</v>
      </c>
      <c r="E568" s="50">
        <v>44319</v>
      </c>
      <c r="F568" s="49" t="s">
        <v>1882</v>
      </c>
      <c r="G568" s="49" t="s">
        <v>39</v>
      </c>
      <c r="H568" s="49" t="s">
        <v>1886</v>
      </c>
      <c r="I568" s="49" t="s">
        <v>51</v>
      </c>
      <c r="J568" s="49" t="s">
        <v>99</v>
      </c>
      <c r="K568" s="49" t="s">
        <v>21</v>
      </c>
      <c r="L568" s="49" t="s">
        <v>22</v>
      </c>
      <c r="M568" s="49" t="s">
        <v>23</v>
      </c>
      <c r="N568" s="50">
        <v>44321</v>
      </c>
      <c r="O568" s="51">
        <v>1007</v>
      </c>
      <c r="P568" s="51">
        <v>1598</v>
      </c>
      <c r="Q568" s="51">
        <f>P568-O568</f>
        <v>591</v>
      </c>
      <c r="R568" s="52">
        <v>26</v>
      </c>
      <c r="S568" s="51">
        <f>R568*P568</f>
        <v>41548</v>
      </c>
      <c r="T568" s="53">
        <v>0.03</v>
      </c>
      <c r="U568" s="54">
        <f>S568*T568</f>
        <v>1246.44</v>
      </c>
      <c r="V568" s="54">
        <f>S568-U568</f>
        <v>40301.56</v>
      </c>
      <c r="W568" s="51">
        <v>400</v>
      </c>
      <c r="X568" s="55">
        <f>V568+W568</f>
        <v>40701.56</v>
      </c>
      <c r="Y568" s="12">
        <f>YEAR(Table1[[#This Row],[Ship Date]])</f>
        <v>2021</v>
      </c>
    </row>
    <row r="569" spans="1:25" x14ac:dyDescent="0.25">
      <c r="A569" s="48" t="s">
        <v>1372</v>
      </c>
      <c r="B569" s="49" t="s">
        <v>97</v>
      </c>
      <c r="C569" s="49" t="s">
        <v>98</v>
      </c>
      <c r="D569" s="49" t="s">
        <v>1834</v>
      </c>
      <c r="E569" s="50">
        <v>44320</v>
      </c>
      <c r="F569" s="49" t="s">
        <v>1899</v>
      </c>
      <c r="G569" s="49" t="s">
        <v>39</v>
      </c>
      <c r="H569" s="49" t="s">
        <v>1890</v>
      </c>
      <c r="I569" s="49" t="s">
        <v>35</v>
      </c>
      <c r="J569" s="49" t="s">
        <v>347</v>
      </c>
      <c r="K569" s="49" t="s">
        <v>28</v>
      </c>
      <c r="L569" s="49" t="s">
        <v>22</v>
      </c>
      <c r="M569" s="49" t="s">
        <v>23</v>
      </c>
      <c r="N569" s="50">
        <v>44321</v>
      </c>
      <c r="O569" s="51">
        <v>8422</v>
      </c>
      <c r="P569" s="51">
        <v>21055</v>
      </c>
      <c r="Q569" s="51">
        <f>P569-O569</f>
        <v>12633</v>
      </c>
      <c r="R569" s="52">
        <v>18</v>
      </c>
      <c r="S569" s="51">
        <f>R569*P569</f>
        <v>378990</v>
      </c>
      <c r="T569" s="53">
        <v>0.05</v>
      </c>
      <c r="U569" s="54">
        <f>S569*T569</f>
        <v>18949.5</v>
      </c>
      <c r="V569" s="54">
        <f>S569-U569</f>
        <v>360040.5</v>
      </c>
      <c r="W569" s="51">
        <v>999</v>
      </c>
      <c r="X569" s="55">
        <f>V569+W569</f>
        <v>361039.5</v>
      </c>
      <c r="Y569" s="12">
        <f>YEAR(Table1[[#This Row],[Ship Date]])</f>
        <v>2021</v>
      </c>
    </row>
    <row r="570" spans="1:25" x14ac:dyDescent="0.25">
      <c r="A570" s="48" t="s">
        <v>1373</v>
      </c>
      <c r="B570" s="49" t="s">
        <v>545</v>
      </c>
      <c r="C570" s="49" t="s">
        <v>54</v>
      </c>
      <c r="D570" s="49" t="s">
        <v>1882</v>
      </c>
      <c r="E570" s="50">
        <v>44322</v>
      </c>
      <c r="F570" s="49" t="s">
        <v>1882</v>
      </c>
      <c r="G570" s="49" t="s">
        <v>18</v>
      </c>
      <c r="H570" s="49" t="s">
        <v>1886</v>
      </c>
      <c r="I570" s="49" t="s">
        <v>19</v>
      </c>
      <c r="J570" s="49" t="s">
        <v>237</v>
      </c>
      <c r="K570" s="49" t="s">
        <v>28</v>
      </c>
      <c r="L570" s="49" t="s">
        <v>22</v>
      </c>
      <c r="M570" s="49" t="s">
        <v>23</v>
      </c>
      <c r="N570" s="50">
        <v>44324</v>
      </c>
      <c r="O570" s="51">
        <v>1388</v>
      </c>
      <c r="P570" s="51">
        <v>2238</v>
      </c>
      <c r="Q570" s="51">
        <f>P570-O570</f>
        <v>850</v>
      </c>
      <c r="R570" s="52">
        <v>45</v>
      </c>
      <c r="S570" s="51">
        <f>R570*P570</f>
        <v>100710</v>
      </c>
      <c r="T570" s="53">
        <v>0.05</v>
      </c>
      <c r="U570" s="54">
        <f>S570*T570</f>
        <v>5035.5</v>
      </c>
      <c r="V570" s="54">
        <f>S570-U570</f>
        <v>95674.5</v>
      </c>
      <c r="W570" s="51">
        <v>1510</v>
      </c>
      <c r="X570" s="55">
        <f>V570+W570</f>
        <v>97184.5</v>
      </c>
      <c r="Y570" s="12">
        <f>YEAR(Table1[[#This Row],[Ship Date]])</f>
        <v>2021</v>
      </c>
    </row>
    <row r="571" spans="1:25" x14ac:dyDescent="0.25">
      <c r="A571" s="58" t="s">
        <v>821</v>
      </c>
      <c r="B571" s="49" t="s">
        <v>535</v>
      </c>
      <c r="C571" s="48" t="s">
        <v>1808</v>
      </c>
      <c r="D571" s="49" t="s">
        <v>1856</v>
      </c>
      <c r="E571" s="50">
        <v>44326</v>
      </c>
      <c r="F571" s="49" t="s">
        <v>1856</v>
      </c>
      <c r="G571" s="49" t="s">
        <v>39</v>
      </c>
      <c r="H571" s="49" t="s">
        <v>1895</v>
      </c>
      <c r="I571" s="49" t="s">
        <v>40</v>
      </c>
      <c r="J571" s="49" t="s">
        <v>137</v>
      </c>
      <c r="K571" s="49" t="s">
        <v>21</v>
      </c>
      <c r="L571" s="49" t="s">
        <v>22</v>
      </c>
      <c r="M571" s="49" t="s">
        <v>23</v>
      </c>
      <c r="N571" s="50">
        <v>44327</v>
      </c>
      <c r="O571" s="51">
        <v>5452</v>
      </c>
      <c r="P571" s="51">
        <v>10097</v>
      </c>
      <c r="Q571" s="51">
        <f>P571-O571</f>
        <v>4645</v>
      </c>
      <c r="R571" s="52">
        <v>15</v>
      </c>
      <c r="S571" s="51">
        <f>R571*P571</f>
        <v>151455</v>
      </c>
      <c r="T571" s="53">
        <v>0.1</v>
      </c>
      <c r="U571" s="54">
        <f>S571*T571</f>
        <v>15145.5</v>
      </c>
      <c r="V571" s="54">
        <f>S571-U571</f>
        <v>136309.5</v>
      </c>
      <c r="W571" s="51">
        <v>718</v>
      </c>
      <c r="X571" s="55">
        <f>V571+W571</f>
        <v>137027.5</v>
      </c>
      <c r="Y571" s="12">
        <f>YEAR(Table1[[#This Row],[Ship Date]])</f>
        <v>2021</v>
      </c>
    </row>
    <row r="572" spans="1:25" x14ac:dyDescent="0.25">
      <c r="A572" s="58" t="s">
        <v>1817</v>
      </c>
      <c r="B572" s="49" t="s">
        <v>1932</v>
      </c>
      <c r="C572" s="49" t="s">
        <v>1868</v>
      </c>
      <c r="D572" s="49" t="s">
        <v>1834</v>
      </c>
      <c r="E572" s="50">
        <v>44327</v>
      </c>
      <c r="F572" s="49" t="s">
        <v>1899</v>
      </c>
      <c r="G572" s="49" t="s">
        <v>39</v>
      </c>
      <c r="H572" s="49" t="s">
        <v>1892</v>
      </c>
      <c r="I572" s="49" t="s">
        <v>26</v>
      </c>
      <c r="J572" s="49" t="s">
        <v>112</v>
      </c>
      <c r="K572" s="49" t="s">
        <v>28</v>
      </c>
      <c r="L572" s="49" t="s">
        <v>45</v>
      </c>
      <c r="M572" s="49" t="s">
        <v>23</v>
      </c>
      <c r="N572" s="50">
        <v>44329</v>
      </c>
      <c r="O572" s="51">
        <v>419.00000000000006</v>
      </c>
      <c r="P572" s="51">
        <v>1023</v>
      </c>
      <c r="Q572" s="51">
        <f>P572-O572</f>
        <v>604</v>
      </c>
      <c r="R572" s="52">
        <v>46</v>
      </c>
      <c r="S572" s="51">
        <f>R572*P572</f>
        <v>47058</v>
      </c>
      <c r="T572" s="53">
        <v>0.05</v>
      </c>
      <c r="U572" s="54">
        <f>S572*T572</f>
        <v>2352.9</v>
      </c>
      <c r="V572" s="54">
        <f>S572-U572</f>
        <v>44705.1</v>
      </c>
      <c r="W572" s="51">
        <v>468</v>
      </c>
      <c r="X572" s="55">
        <f>V572+W572</f>
        <v>45173.1</v>
      </c>
      <c r="Y572" s="12">
        <f>YEAR(Table1[[#This Row],[Ship Date]])</f>
        <v>2021</v>
      </c>
    </row>
    <row r="573" spans="1:25" x14ac:dyDescent="0.25">
      <c r="A573" s="58" t="s">
        <v>1818</v>
      </c>
      <c r="B573" s="49" t="s">
        <v>1932</v>
      </c>
      <c r="C573" s="49" t="s">
        <v>1868</v>
      </c>
      <c r="D573" s="49" t="s">
        <v>1834</v>
      </c>
      <c r="E573" s="50">
        <v>44327</v>
      </c>
      <c r="F573" s="49" t="s">
        <v>1899</v>
      </c>
      <c r="G573" s="49" t="s">
        <v>39</v>
      </c>
      <c r="H573" s="49" t="s">
        <v>1892</v>
      </c>
      <c r="I573" s="49" t="s">
        <v>26</v>
      </c>
      <c r="J573" s="49" t="s">
        <v>197</v>
      </c>
      <c r="K573" s="49" t="s">
        <v>28</v>
      </c>
      <c r="L573" s="49" t="s">
        <v>22</v>
      </c>
      <c r="M573" s="49" t="s">
        <v>23</v>
      </c>
      <c r="N573" s="50">
        <v>44329</v>
      </c>
      <c r="O573" s="51">
        <v>365</v>
      </c>
      <c r="P573" s="51">
        <v>598</v>
      </c>
      <c r="Q573" s="51">
        <f>P573-O573</f>
        <v>233</v>
      </c>
      <c r="R573" s="52">
        <v>4</v>
      </c>
      <c r="S573" s="51">
        <f>R573*P573</f>
        <v>2392</v>
      </c>
      <c r="T573" s="53">
        <v>7.0000000000000007E-2</v>
      </c>
      <c r="U573" s="54">
        <f>S573*T573</f>
        <v>167.44000000000003</v>
      </c>
      <c r="V573" s="54">
        <f>S573-U573</f>
        <v>2224.56</v>
      </c>
      <c r="W573" s="51">
        <v>149</v>
      </c>
      <c r="X573" s="55">
        <f>V573+W573</f>
        <v>2373.56</v>
      </c>
      <c r="Y573" s="12">
        <f>YEAR(Table1[[#This Row],[Ship Date]])</f>
        <v>2021</v>
      </c>
    </row>
    <row r="574" spans="1:25" x14ac:dyDescent="0.25">
      <c r="A574" s="48" t="s">
        <v>1374</v>
      </c>
      <c r="B574" s="49" t="s">
        <v>213</v>
      </c>
      <c r="C574" s="49" t="s">
        <v>178</v>
      </c>
      <c r="D574" s="49" t="s">
        <v>1882</v>
      </c>
      <c r="E574" s="50">
        <v>44328</v>
      </c>
      <c r="F574" s="49" t="s">
        <v>1882</v>
      </c>
      <c r="G574" s="49" t="s">
        <v>39</v>
      </c>
      <c r="H574" s="49" t="s">
        <v>1885</v>
      </c>
      <c r="I574" s="49" t="s">
        <v>35</v>
      </c>
      <c r="J574" s="49" t="s">
        <v>498</v>
      </c>
      <c r="K574" s="49" t="s">
        <v>28</v>
      </c>
      <c r="L574" s="49" t="s">
        <v>29</v>
      </c>
      <c r="M574" s="49" t="s">
        <v>23</v>
      </c>
      <c r="N574" s="50">
        <v>44330</v>
      </c>
      <c r="O574" s="51">
        <v>188</v>
      </c>
      <c r="P574" s="51">
        <v>314</v>
      </c>
      <c r="Q574" s="51">
        <f>P574-O574</f>
        <v>126</v>
      </c>
      <c r="R574" s="52">
        <v>50</v>
      </c>
      <c r="S574" s="51">
        <f>R574*P574</f>
        <v>15700</v>
      </c>
      <c r="T574" s="53">
        <v>0</v>
      </c>
      <c r="U574" s="54">
        <f>S574*T574</f>
        <v>0</v>
      </c>
      <c r="V574" s="54">
        <f>S574-U574</f>
        <v>15700</v>
      </c>
      <c r="W574" s="51">
        <v>113.99999999999999</v>
      </c>
      <c r="X574" s="55">
        <f>V574+W574</f>
        <v>15814</v>
      </c>
      <c r="Y574" s="12">
        <f>YEAR(Table1[[#This Row],[Ship Date]])</f>
        <v>2021</v>
      </c>
    </row>
    <row r="575" spans="1:25" x14ac:dyDescent="0.25">
      <c r="A575" s="48" t="s">
        <v>1375</v>
      </c>
      <c r="B575" s="49" t="s">
        <v>543</v>
      </c>
      <c r="C575" s="49" t="s">
        <v>187</v>
      </c>
      <c r="D575" s="49" t="s">
        <v>1834</v>
      </c>
      <c r="E575" s="50">
        <v>44330</v>
      </c>
      <c r="F575" s="49" t="s">
        <v>1899</v>
      </c>
      <c r="G575" s="49" t="s">
        <v>39</v>
      </c>
      <c r="H575" s="49" t="s">
        <v>1887</v>
      </c>
      <c r="I575" s="49" t="s">
        <v>26</v>
      </c>
      <c r="J575" s="49" t="s">
        <v>121</v>
      </c>
      <c r="K575" s="49" t="s">
        <v>28</v>
      </c>
      <c r="L575" s="49" t="s">
        <v>29</v>
      </c>
      <c r="M575" s="49" t="s">
        <v>69</v>
      </c>
      <c r="N575" s="50">
        <v>44330</v>
      </c>
      <c r="O575" s="51">
        <v>24</v>
      </c>
      <c r="P575" s="51">
        <v>126</v>
      </c>
      <c r="Q575" s="51">
        <f>P575-O575</f>
        <v>102</v>
      </c>
      <c r="R575" s="52">
        <v>35</v>
      </c>
      <c r="S575" s="51">
        <f>R575*P575</f>
        <v>4410</v>
      </c>
      <c r="T575" s="53">
        <v>0.06</v>
      </c>
      <c r="U575" s="54">
        <f>S575*T575</f>
        <v>264.59999999999997</v>
      </c>
      <c r="V575" s="54">
        <f>S575-U575</f>
        <v>4145.3999999999996</v>
      </c>
      <c r="W575" s="51">
        <v>70</v>
      </c>
      <c r="X575" s="55">
        <f>V575+W575</f>
        <v>4215.3999999999996</v>
      </c>
      <c r="Y575" s="12">
        <f>YEAR(Table1[[#This Row],[Ship Date]])</f>
        <v>2021</v>
      </c>
    </row>
    <row r="576" spans="1:25" x14ac:dyDescent="0.25">
      <c r="A576" s="48" t="s">
        <v>1376</v>
      </c>
      <c r="B576" s="49" t="s">
        <v>544</v>
      </c>
      <c r="C576" s="49" t="s">
        <v>1933</v>
      </c>
      <c r="D576" s="49" t="s">
        <v>1834</v>
      </c>
      <c r="E576" s="50">
        <v>44330</v>
      </c>
      <c r="F576" s="49" t="s">
        <v>1899</v>
      </c>
      <c r="G576" s="49" t="s">
        <v>18</v>
      </c>
      <c r="H576" s="49" t="s">
        <v>1894</v>
      </c>
      <c r="I576" s="49" t="s">
        <v>35</v>
      </c>
      <c r="J576" s="49" t="s">
        <v>1919</v>
      </c>
      <c r="K576" s="49" t="s">
        <v>28</v>
      </c>
      <c r="L576" s="49" t="s">
        <v>22</v>
      </c>
      <c r="M576" s="49" t="s">
        <v>23</v>
      </c>
      <c r="N576" s="50">
        <v>44332</v>
      </c>
      <c r="O576" s="51">
        <v>17883</v>
      </c>
      <c r="P576" s="51">
        <v>41588</v>
      </c>
      <c r="Q576" s="51">
        <f>P576-O576</f>
        <v>23705</v>
      </c>
      <c r="R576" s="52">
        <v>11</v>
      </c>
      <c r="S576" s="51">
        <f>R576*P576</f>
        <v>457468</v>
      </c>
      <c r="T576" s="53">
        <v>0.06</v>
      </c>
      <c r="U576" s="54">
        <f>S576*T576</f>
        <v>27448.079999999998</v>
      </c>
      <c r="V576" s="54">
        <f>S576-U576</f>
        <v>430019.92</v>
      </c>
      <c r="W576" s="51">
        <v>1137</v>
      </c>
      <c r="X576" s="55">
        <f>V576+W576</f>
        <v>431156.92</v>
      </c>
      <c r="Y576" s="12">
        <f>YEAR(Table1[[#This Row],[Ship Date]])</f>
        <v>2021</v>
      </c>
    </row>
    <row r="577" spans="1:25" x14ac:dyDescent="0.25">
      <c r="A577" s="48" t="s">
        <v>1377</v>
      </c>
      <c r="B577" s="49" t="s">
        <v>1939</v>
      </c>
      <c r="C577" s="49" t="s">
        <v>1852</v>
      </c>
      <c r="D577" s="49" t="s">
        <v>1834</v>
      </c>
      <c r="E577" s="50">
        <v>44331</v>
      </c>
      <c r="F577" s="49" t="s">
        <v>1899</v>
      </c>
      <c r="G577" s="49" t="s">
        <v>18</v>
      </c>
      <c r="H577" s="49" t="s">
        <v>1890</v>
      </c>
      <c r="I577" s="49" t="s">
        <v>35</v>
      </c>
      <c r="J577" s="49" t="s">
        <v>68</v>
      </c>
      <c r="K577" s="49" t="s">
        <v>28</v>
      </c>
      <c r="L577" s="49" t="s">
        <v>45</v>
      </c>
      <c r="M577" s="49" t="s">
        <v>23</v>
      </c>
      <c r="N577" s="50">
        <v>44333</v>
      </c>
      <c r="O577" s="51">
        <v>519</v>
      </c>
      <c r="P577" s="51">
        <v>1298</v>
      </c>
      <c r="Q577" s="51">
        <f>P577-O577</f>
        <v>779</v>
      </c>
      <c r="R577" s="52">
        <v>23</v>
      </c>
      <c r="S577" s="51">
        <f>R577*P577</f>
        <v>29854</v>
      </c>
      <c r="T577" s="53">
        <v>0.01</v>
      </c>
      <c r="U577" s="54">
        <f>S577*T577</f>
        <v>298.54000000000002</v>
      </c>
      <c r="V577" s="54">
        <f>S577-U577</f>
        <v>29555.46</v>
      </c>
      <c r="W577" s="51">
        <v>314</v>
      </c>
      <c r="X577" s="55">
        <f>V577+W577</f>
        <v>29869.46</v>
      </c>
      <c r="Y577" s="12">
        <f>YEAR(Table1[[#This Row],[Ship Date]])</f>
        <v>2021</v>
      </c>
    </row>
    <row r="578" spans="1:25" x14ac:dyDescent="0.25">
      <c r="A578" s="48" t="s">
        <v>1378</v>
      </c>
      <c r="B578" s="49" t="s">
        <v>541</v>
      </c>
      <c r="C578" s="49" t="s">
        <v>542</v>
      </c>
      <c r="D578" s="49" t="s">
        <v>1834</v>
      </c>
      <c r="E578" s="50">
        <v>44333</v>
      </c>
      <c r="F578" s="49" t="s">
        <v>1899</v>
      </c>
      <c r="G578" s="49" t="s">
        <v>18</v>
      </c>
      <c r="H578" s="49" t="s">
        <v>1889</v>
      </c>
      <c r="I578" s="49" t="s">
        <v>40</v>
      </c>
      <c r="J578" s="49" t="s">
        <v>386</v>
      </c>
      <c r="K578" s="49" t="s">
        <v>28</v>
      </c>
      <c r="L578" s="49" t="s">
        <v>22</v>
      </c>
      <c r="M578" s="49" t="s">
        <v>23</v>
      </c>
      <c r="N578" s="50">
        <v>44336</v>
      </c>
      <c r="O578" s="51">
        <v>1239</v>
      </c>
      <c r="P578" s="51">
        <v>1998</v>
      </c>
      <c r="Q578" s="51">
        <f>P578-O578</f>
        <v>759</v>
      </c>
      <c r="R578" s="52">
        <v>33</v>
      </c>
      <c r="S578" s="51">
        <f>R578*P578</f>
        <v>65934</v>
      </c>
      <c r="T578" s="53">
        <v>0.09</v>
      </c>
      <c r="U578" s="54">
        <f>S578*T578</f>
        <v>5934.0599999999995</v>
      </c>
      <c r="V578" s="54">
        <f>S578-U578</f>
        <v>59999.94</v>
      </c>
      <c r="W578" s="51">
        <v>577</v>
      </c>
      <c r="X578" s="55">
        <f>V578+W578</f>
        <v>60576.94</v>
      </c>
      <c r="Y578" s="12">
        <f>YEAR(Table1[[#This Row],[Ship Date]])</f>
        <v>2021</v>
      </c>
    </row>
    <row r="579" spans="1:25" x14ac:dyDescent="0.25">
      <c r="A579" s="58" t="s">
        <v>1819</v>
      </c>
      <c r="B579" s="49" t="s">
        <v>346</v>
      </c>
      <c r="C579" s="49" t="s">
        <v>1810</v>
      </c>
      <c r="D579" s="49" t="s">
        <v>1856</v>
      </c>
      <c r="E579" s="50">
        <v>44334</v>
      </c>
      <c r="F579" s="49" t="s">
        <v>1856</v>
      </c>
      <c r="G579" s="49" t="s">
        <v>39</v>
      </c>
      <c r="H579" s="49" t="s">
        <v>1891</v>
      </c>
      <c r="I579" s="49" t="s">
        <v>40</v>
      </c>
      <c r="J579" s="49" t="s">
        <v>228</v>
      </c>
      <c r="K579" s="49" t="s">
        <v>28</v>
      </c>
      <c r="L579" s="49" t="s">
        <v>22</v>
      </c>
      <c r="M579" s="49" t="s">
        <v>23</v>
      </c>
      <c r="N579" s="50">
        <v>44336</v>
      </c>
      <c r="O579" s="51">
        <v>5429</v>
      </c>
      <c r="P579" s="51">
        <v>9048</v>
      </c>
      <c r="Q579" s="51">
        <f>P579-O579</f>
        <v>3619</v>
      </c>
      <c r="R579" s="52">
        <v>11</v>
      </c>
      <c r="S579" s="51">
        <f>R579*P579</f>
        <v>99528</v>
      </c>
      <c r="T579" s="53">
        <v>0.04</v>
      </c>
      <c r="U579" s="54">
        <f>S579*T579</f>
        <v>3981.12</v>
      </c>
      <c r="V579" s="54">
        <f>S579-U579</f>
        <v>95546.880000000005</v>
      </c>
      <c r="W579" s="51">
        <v>1998.9999999999998</v>
      </c>
      <c r="X579" s="55">
        <f>V579+W579</f>
        <v>97545.88</v>
      </c>
      <c r="Y579" s="12">
        <f>YEAR(Table1[[#This Row],[Ship Date]])</f>
        <v>2021</v>
      </c>
    </row>
    <row r="580" spans="1:25" x14ac:dyDescent="0.25">
      <c r="A580" s="48" t="s">
        <v>1379</v>
      </c>
      <c r="B580" s="49" t="s">
        <v>539</v>
      </c>
      <c r="C580" s="49" t="s">
        <v>54</v>
      </c>
      <c r="D580" s="49" t="s">
        <v>1882</v>
      </c>
      <c r="E580" s="50">
        <v>44334</v>
      </c>
      <c r="F580" s="49" t="s">
        <v>1882</v>
      </c>
      <c r="G580" s="49" t="s">
        <v>34</v>
      </c>
      <c r="H580" s="49" t="s">
        <v>1886</v>
      </c>
      <c r="I580" s="49" t="s">
        <v>40</v>
      </c>
      <c r="J580" s="49" t="s">
        <v>411</v>
      </c>
      <c r="K580" s="49" t="s">
        <v>28</v>
      </c>
      <c r="L580" s="49" t="s">
        <v>22</v>
      </c>
      <c r="M580" s="49" t="s">
        <v>23</v>
      </c>
      <c r="N580" s="50">
        <v>44334</v>
      </c>
      <c r="O580" s="51">
        <v>119</v>
      </c>
      <c r="P580" s="51">
        <v>198</v>
      </c>
      <c r="Q580" s="51">
        <f>P580-O580</f>
        <v>79</v>
      </c>
      <c r="R580" s="52">
        <v>29</v>
      </c>
      <c r="S580" s="51">
        <f>R580*P580</f>
        <v>5742</v>
      </c>
      <c r="T580" s="53">
        <v>0.09</v>
      </c>
      <c r="U580" s="54">
        <f>S580*T580</f>
        <v>516.78</v>
      </c>
      <c r="V580" s="54">
        <f>S580-U580</f>
        <v>5225.22</v>
      </c>
      <c r="W580" s="51">
        <v>476.99999999999994</v>
      </c>
      <c r="X580" s="55">
        <f>V580+W580</f>
        <v>5702.22</v>
      </c>
      <c r="Y580" s="12">
        <f>YEAR(Table1[[#This Row],[Ship Date]])</f>
        <v>2021</v>
      </c>
    </row>
    <row r="581" spans="1:25" x14ac:dyDescent="0.25">
      <c r="A581" s="48" t="s">
        <v>1380</v>
      </c>
      <c r="B581" s="49" t="s">
        <v>306</v>
      </c>
      <c r="C581" s="49" t="s">
        <v>223</v>
      </c>
      <c r="D581" s="49" t="s">
        <v>1834</v>
      </c>
      <c r="E581" s="50">
        <v>44334</v>
      </c>
      <c r="F581" s="49" t="s">
        <v>1899</v>
      </c>
      <c r="G581" s="49" t="s">
        <v>39</v>
      </c>
      <c r="H581" s="49" t="s">
        <v>1893</v>
      </c>
      <c r="I581" s="49" t="s">
        <v>19</v>
      </c>
      <c r="J581" s="49" t="s">
        <v>171</v>
      </c>
      <c r="K581" s="49" t="s">
        <v>21</v>
      </c>
      <c r="L581" s="49" t="s">
        <v>45</v>
      </c>
      <c r="M581" s="49" t="s">
        <v>23</v>
      </c>
      <c r="N581" s="50">
        <v>44341</v>
      </c>
      <c r="O581" s="51">
        <v>2018</v>
      </c>
      <c r="P581" s="51">
        <v>3540.9999999999995</v>
      </c>
      <c r="Q581" s="51">
        <f>P581-O581</f>
        <v>1522.9999999999995</v>
      </c>
      <c r="R581" s="52">
        <v>1</v>
      </c>
      <c r="S581" s="51">
        <f>R581*P581</f>
        <v>3540.9999999999995</v>
      </c>
      <c r="T581" s="53">
        <v>0.1</v>
      </c>
      <c r="U581" s="54">
        <f>S581*T581</f>
        <v>354.09999999999997</v>
      </c>
      <c r="V581" s="54">
        <f>S581-U581</f>
        <v>3186.8999999999996</v>
      </c>
      <c r="W581" s="51">
        <v>199</v>
      </c>
      <c r="X581" s="55">
        <f>V581+W581</f>
        <v>3385.8999999999996</v>
      </c>
      <c r="Y581" s="12">
        <f>YEAR(Table1[[#This Row],[Ship Date]])</f>
        <v>2021</v>
      </c>
    </row>
    <row r="582" spans="1:25" x14ac:dyDescent="0.25">
      <c r="A582" s="48" t="s">
        <v>1381</v>
      </c>
      <c r="B582" s="49" t="s">
        <v>538</v>
      </c>
      <c r="C582" s="49" t="s">
        <v>124</v>
      </c>
      <c r="D582" s="49" t="s">
        <v>1834</v>
      </c>
      <c r="E582" s="50">
        <v>44335</v>
      </c>
      <c r="F582" s="49" t="s">
        <v>1899</v>
      </c>
      <c r="G582" s="49" t="s">
        <v>39</v>
      </c>
      <c r="H582" s="49" t="s">
        <v>1892</v>
      </c>
      <c r="I582" s="49" t="s">
        <v>51</v>
      </c>
      <c r="J582" s="49" t="s">
        <v>136</v>
      </c>
      <c r="K582" s="49" t="s">
        <v>28</v>
      </c>
      <c r="L582" s="49" t="s">
        <v>22</v>
      </c>
      <c r="M582" s="49" t="s">
        <v>23</v>
      </c>
      <c r="N582" s="50">
        <v>44336</v>
      </c>
      <c r="O582" s="51">
        <v>184</v>
      </c>
      <c r="P582" s="51">
        <v>288</v>
      </c>
      <c r="Q582" s="51">
        <f>P582-O582</f>
        <v>104</v>
      </c>
      <c r="R582" s="52">
        <v>16</v>
      </c>
      <c r="S582" s="51">
        <f>R582*P582</f>
        <v>4608</v>
      </c>
      <c r="T582" s="53">
        <v>0.05</v>
      </c>
      <c r="U582" s="54">
        <f>S582*T582</f>
        <v>230.4</v>
      </c>
      <c r="V582" s="54">
        <f>S582-U582</f>
        <v>4377.6000000000004</v>
      </c>
      <c r="W582" s="51">
        <v>149</v>
      </c>
      <c r="X582" s="55">
        <f>V582+W582</f>
        <v>4526.6000000000004</v>
      </c>
      <c r="Y582" s="12">
        <f>YEAR(Table1[[#This Row],[Ship Date]])</f>
        <v>2021</v>
      </c>
    </row>
    <row r="583" spans="1:25" x14ac:dyDescent="0.25">
      <c r="A583" s="48" t="s">
        <v>1382</v>
      </c>
      <c r="B583" s="49" t="s">
        <v>238</v>
      </c>
      <c r="C583" s="49" t="s">
        <v>1900</v>
      </c>
      <c r="D583" s="49" t="s">
        <v>1882</v>
      </c>
      <c r="E583" s="50">
        <v>44336</v>
      </c>
      <c r="F583" s="49" t="s">
        <v>1882</v>
      </c>
      <c r="G583" s="49" t="s">
        <v>39</v>
      </c>
      <c r="H583" s="49" t="s">
        <v>1886</v>
      </c>
      <c r="I583" s="49" t="s">
        <v>35</v>
      </c>
      <c r="J583" s="49" t="s">
        <v>136</v>
      </c>
      <c r="K583" s="49" t="s">
        <v>28</v>
      </c>
      <c r="L583" s="49" t="s">
        <v>22</v>
      </c>
      <c r="M583" s="49" t="s">
        <v>23</v>
      </c>
      <c r="N583" s="50">
        <v>44339</v>
      </c>
      <c r="O583" s="51">
        <v>184</v>
      </c>
      <c r="P583" s="51">
        <v>288</v>
      </c>
      <c r="Q583" s="51">
        <f>P583-O583</f>
        <v>104</v>
      </c>
      <c r="R583" s="52">
        <v>26</v>
      </c>
      <c r="S583" s="51">
        <f>R583*P583</f>
        <v>7488</v>
      </c>
      <c r="T583" s="53">
        <v>0.08</v>
      </c>
      <c r="U583" s="54">
        <f>S583*T583</f>
        <v>599.04</v>
      </c>
      <c r="V583" s="54">
        <f>S583-U583</f>
        <v>6888.96</v>
      </c>
      <c r="W583" s="51">
        <v>149</v>
      </c>
      <c r="X583" s="55">
        <f>V583+W583</f>
        <v>7037.96</v>
      </c>
      <c r="Y583" s="12">
        <f>YEAR(Table1[[#This Row],[Ship Date]])</f>
        <v>2021</v>
      </c>
    </row>
    <row r="584" spans="1:25" x14ac:dyDescent="0.25">
      <c r="A584" s="48" t="s">
        <v>1383</v>
      </c>
      <c r="B584" s="49" t="s">
        <v>536</v>
      </c>
      <c r="C584" s="49" t="s">
        <v>1903</v>
      </c>
      <c r="D584" s="49" t="s">
        <v>1882</v>
      </c>
      <c r="E584" s="50">
        <v>44336</v>
      </c>
      <c r="F584" s="49" t="s">
        <v>1882</v>
      </c>
      <c r="G584" s="49" t="s">
        <v>18</v>
      </c>
      <c r="H584" s="49" t="s">
        <v>1886</v>
      </c>
      <c r="I584" s="49" t="s">
        <v>51</v>
      </c>
      <c r="J584" s="49" t="s">
        <v>171</v>
      </c>
      <c r="K584" s="49" t="s">
        <v>21</v>
      </c>
      <c r="L584" s="49" t="s">
        <v>45</v>
      </c>
      <c r="M584" s="49" t="s">
        <v>23</v>
      </c>
      <c r="N584" s="50">
        <v>44338</v>
      </c>
      <c r="O584" s="51">
        <v>2018</v>
      </c>
      <c r="P584" s="51">
        <v>3540.9999999999995</v>
      </c>
      <c r="Q584" s="51">
        <f>P584-O584</f>
        <v>1522.9999999999995</v>
      </c>
      <c r="R584" s="52">
        <v>49</v>
      </c>
      <c r="S584" s="51">
        <f>R584*P584</f>
        <v>173508.99999999997</v>
      </c>
      <c r="T584" s="53">
        <v>0.02</v>
      </c>
      <c r="U584" s="54">
        <f>S584*T584</f>
        <v>3470.1799999999994</v>
      </c>
      <c r="V584" s="54">
        <f>S584-U584</f>
        <v>170038.81999999998</v>
      </c>
      <c r="W584" s="51">
        <v>199</v>
      </c>
      <c r="X584" s="55">
        <f>V584+W584</f>
        <v>170237.81999999998</v>
      </c>
      <c r="Y584" s="12">
        <f>YEAR(Table1[[#This Row],[Ship Date]])</f>
        <v>2021</v>
      </c>
    </row>
    <row r="585" spans="1:25" x14ac:dyDescent="0.25">
      <c r="A585" s="48" t="s">
        <v>1384</v>
      </c>
      <c r="B585" s="49" t="s">
        <v>537</v>
      </c>
      <c r="C585" s="49" t="s">
        <v>1916</v>
      </c>
      <c r="D585" s="49" t="s">
        <v>1834</v>
      </c>
      <c r="E585" s="50">
        <v>44336</v>
      </c>
      <c r="F585" s="49" t="s">
        <v>1899</v>
      </c>
      <c r="G585" s="49" t="s">
        <v>34</v>
      </c>
      <c r="H585" s="49" t="s">
        <v>1888</v>
      </c>
      <c r="I585" s="49" t="s">
        <v>51</v>
      </c>
      <c r="J585" s="49" t="s">
        <v>311</v>
      </c>
      <c r="K585" s="49" t="s">
        <v>21</v>
      </c>
      <c r="L585" s="49" t="s">
        <v>22</v>
      </c>
      <c r="M585" s="49" t="s">
        <v>23</v>
      </c>
      <c r="N585" s="50">
        <v>44337</v>
      </c>
      <c r="O585" s="51">
        <v>8159</v>
      </c>
      <c r="P585" s="51">
        <v>15999</v>
      </c>
      <c r="Q585" s="51">
        <f>P585-O585</f>
        <v>7840</v>
      </c>
      <c r="R585" s="52">
        <v>19</v>
      </c>
      <c r="S585" s="51">
        <f>R585*P585</f>
        <v>303981</v>
      </c>
      <c r="T585" s="53">
        <v>0.1</v>
      </c>
      <c r="U585" s="54">
        <f>S585*T585</f>
        <v>30398.100000000002</v>
      </c>
      <c r="V585" s="54">
        <f>S585-U585</f>
        <v>273582.90000000002</v>
      </c>
      <c r="W585" s="51">
        <v>550</v>
      </c>
      <c r="X585" s="55">
        <f>V585+W585</f>
        <v>274132.90000000002</v>
      </c>
      <c r="Y585" s="12">
        <f>YEAR(Table1[[#This Row],[Ship Date]])</f>
        <v>2021</v>
      </c>
    </row>
    <row r="586" spans="1:25" x14ac:dyDescent="0.25">
      <c r="A586" s="48" t="s">
        <v>1385</v>
      </c>
      <c r="B586" s="49" t="s">
        <v>535</v>
      </c>
      <c r="C586" s="48" t="s">
        <v>1808</v>
      </c>
      <c r="D586" s="49" t="s">
        <v>1856</v>
      </c>
      <c r="E586" s="50">
        <v>44338</v>
      </c>
      <c r="F586" s="49" t="s">
        <v>1856</v>
      </c>
      <c r="G586" s="49" t="s">
        <v>39</v>
      </c>
      <c r="H586" s="49" t="s">
        <v>1895</v>
      </c>
      <c r="I586" s="49" t="s">
        <v>51</v>
      </c>
      <c r="J586" s="49" t="s">
        <v>229</v>
      </c>
      <c r="K586" s="49" t="s">
        <v>28</v>
      </c>
      <c r="L586" s="49" t="s">
        <v>29</v>
      </c>
      <c r="M586" s="49" t="s">
        <v>23</v>
      </c>
      <c r="N586" s="50">
        <v>44340</v>
      </c>
      <c r="O586" s="51">
        <v>231</v>
      </c>
      <c r="P586" s="51">
        <v>378</v>
      </c>
      <c r="Q586" s="51">
        <f>P586-O586</f>
        <v>147</v>
      </c>
      <c r="R586" s="52">
        <v>19</v>
      </c>
      <c r="S586" s="51">
        <f>R586*P586</f>
        <v>7182</v>
      </c>
      <c r="T586" s="53">
        <v>0.03</v>
      </c>
      <c r="U586" s="54">
        <f>S586*T586</f>
        <v>215.45999999999998</v>
      </c>
      <c r="V586" s="54">
        <f>S586-U586</f>
        <v>6966.54</v>
      </c>
      <c r="W586" s="51">
        <v>71</v>
      </c>
      <c r="X586" s="55">
        <f>V586+W586</f>
        <v>7037.54</v>
      </c>
      <c r="Y586" s="12">
        <f>YEAR(Table1[[#This Row],[Ship Date]])</f>
        <v>2021</v>
      </c>
    </row>
    <row r="587" spans="1:25" x14ac:dyDescent="0.25">
      <c r="A587" s="48" t="s">
        <v>1386</v>
      </c>
      <c r="B587" s="49" t="s">
        <v>533</v>
      </c>
      <c r="C587" s="49" t="s">
        <v>1838</v>
      </c>
      <c r="D587" s="49" t="s">
        <v>1834</v>
      </c>
      <c r="E587" s="50">
        <v>44340</v>
      </c>
      <c r="F587" s="49" t="s">
        <v>1899</v>
      </c>
      <c r="G587" s="49" t="s">
        <v>39</v>
      </c>
      <c r="H587" s="49" t="s">
        <v>1892</v>
      </c>
      <c r="I587" s="49" t="s">
        <v>26</v>
      </c>
      <c r="J587" s="49" t="s">
        <v>179</v>
      </c>
      <c r="K587" s="49" t="s">
        <v>28</v>
      </c>
      <c r="L587" s="49" t="s">
        <v>29</v>
      </c>
      <c r="M587" s="49" t="s">
        <v>23</v>
      </c>
      <c r="N587" s="50">
        <v>44341</v>
      </c>
      <c r="O587" s="51">
        <v>90</v>
      </c>
      <c r="P587" s="51">
        <v>210</v>
      </c>
      <c r="Q587" s="51">
        <f>P587-O587</f>
        <v>120</v>
      </c>
      <c r="R587" s="52">
        <v>17</v>
      </c>
      <c r="S587" s="51">
        <f>R587*P587</f>
        <v>3570</v>
      </c>
      <c r="T587" s="53">
        <v>0.09</v>
      </c>
      <c r="U587" s="54">
        <f>S587*T587</f>
        <v>321.3</v>
      </c>
      <c r="V587" s="54">
        <f>S587-U587</f>
        <v>3248.7</v>
      </c>
      <c r="W587" s="51">
        <v>70</v>
      </c>
      <c r="X587" s="55">
        <f>V587+W587</f>
        <v>3318.7</v>
      </c>
      <c r="Y587" s="12">
        <f>YEAR(Table1[[#This Row],[Ship Date]])</f>
        <v>2021</v>
      </c>
    </row>
    <row r="588" spans="1:25" x14ac:dyDescent="0.25">
      <c r="A588" s="48" t="s">
        <v>1387</v>
      </c>
      <c r="B588" s="49" t="s">
        <v>534</v>
      </c>
      <c r="C588" s="49" t="s">
        <v>54</v>
      </c>
      <c r="D588" s="49" t="s">
        <v>1882</v>
      </c>
      <c r="E588" s="50">
        <v>44340</v>
      </c>
      <c r="F588" s="49" t="s">
        <v>1882</v>
      </c>
      <c r="G588" s="49" t="s">
        <v>25</v>
      </c>
      <c r="H588" s="49" t="s">
        <v>1886</v>
      </c>
      <c r="I588" s="49" t="s">
        <v>19</v>
      </c>
      <c r="J588" s="49" t="s">
        <v>41</v>
      </c>
      <c r="K588" s="49" t="s">
        <v>28</v>
      </c>
      <c r="L588" s="49" t="s">
        <v>29</v>
      </c>
      <c r="M588" s="49" t="s">
        <v>23</v>
      </c>
      <c r="N588" s="50">
        <v>44344</v>
      </c>
      <c r="O588" s="51">
        <v>375</v>
      </c>
      <c r="P588" s="51">
        <v>708</v>
      </c>
      <c r="Q588" s="51">
        <f>P588-O588</f>
        <v>333</v>
      </c>
      <c r="R588" s="52">
        <v>49</v>
      </c>
      <c r="S588" s="51">
        <f>R588*P588</f>
        <v>34692</v>
      </c>
      <c r="T588" s="53">
        <v>0</v>
      </c>
      <c r="U588" s="54">
        <f>S588*T588</f>
        <v>0</v>
      </c>
      <c r="V588" s="54">
        <f>S588-U588</f>
        <v>34692</v>
      </c>
      <c r="W588" s="51">
        <v>235</v>
      </c>
      <c r="X588" s="55">
        <f>V588+W588</f>
        <v>34927</v>
      </c>
      <c r="Y588" s="12">
        <f>YEAR(Table1[[#This Row],[Ship Date]])</f>
        <v>2021</v>
      </c>
    </row>
    <row r="589" spans="1:25" x14ac:dyDescent="0.25">
      <c r="A589" s="48" t="s">
        <v>1388</v>
      </c>
      <c r="B589" s="49" t="s">
        <v>512</v>
      </c>
      <c r="C589" s="49" t="s">
        <v>103</v>
      </c>
      <c r="D589" s="49" t="s">
        <v>1882</v>
      </c>
      <c r="E589" s="50">
        <v>44342</v>
      </c>
      <c r="F589" s="49" t="s">
        <v>1882</v>
      </c>
      <c r="G589" s="49" t="s">
        <v>39</v>
      </c>
      <c r="H589" s="49" t="s">
        <v>1885</v>
      </c>
      <c r="I589" s="49" t="s">
        <v>51</v>
      </c>
      <c r="J589" s="49" t="s">
        <v>126</v>
      </c>
      <c r="K589" s="49" t="s">
        <v>28</v>
      </c>
      <c r="L589" s="49" t="s">
        <v>29</v>
      </c>
      <c r="M589" s="49" t="s">
        <v>23</v>
      </c>
      <c r="N589" s="50">
        <v>44344</v>
      </c>
      <c r="O589" s="51">
        <v>109.00000000000001</v>
      </c>
      <c r="P589" s="51">
        <v>260</v>
      </c>
      <c r="Q589" s="51">
        <f>P589-O589</f>
        <v>151</v>
      </c>
      <c r="R589" s="52">
        <v>8</v>
      </c>
      <c r="S589" s="51">
        <f>R589*P589</f>
        <v>2080</v>
      </c>
      <c r="T589" s="53">
        <v>0.04</v>
      </c>
      <c r="U589" s="54">
        <f>S589*T589</f>
        <v>83.2</v>
      </c>
      <c r="V589" s="54">
        <f>S589-U589</f>
        <v>1996.8</v>
      </c>
      <c r="W589" s="51">
        <v>240</v>
      </c>
      <c r="X589" s="55">
        <f>V589+W589</f>
        <v>2236.8000000000002</v>
      </c>
      <c r="Y589" s="12">
        <f>YEAR(Table1[[#This Row],[Ship Date]])</f>
        <v>2021</v>
      </c>
    </row>
    <row r="590" spans="1:25" x14ac:dyDescent="0.25">
      <c r="A590" s="48" t="s">
        <v>1389</v>
      </c>
      <c r="B590" s="49" t="s">
        <v>146</v>
      </c>
      <c r="C590" s="49" t="s">
        <v>147</v>
      </c>
      <c r="D590" s="49" t="s">
        <v>1834</v>
      </c>
      <c r="E590" s="50">
        <v>44343</v>
      </c>
      <c r="F590" s="49" t="s">
        <v>1899</v>
      </c>
      <c r="G590" s="49" t="s">
        <v>34</v>
      </c>
      <c r="H590" s="49" t="s">
        <v>1895</v>
      </c>
      <c r="I590" s="49" t="s">
        <v>40</v>
      </c>
      <c r="J590" s="49" t="s">
        <v>20</v>
      </c>
      <c r="K590" s="49" t="s">
        <v>21</v>
      </c>
      <c r="L590" s="49" t="s">
        <v>22</v>
      </c>
      <c r="M590" s="49" t="s">
        <v>23</v>
      </c>
      <c r="N590" s="50">
        <v>44345</v>
      </c>
      <c r="O590" s="51">
        <v>639</v>
      </c>
      <c r="P590" s="51">
        <v>1998</v>
      </c>
      <c r="Q590" s="51">
        <f>P590-O590</f>
        <v>1359</v>
      </c>
      <c r="R590" s="52">
        <v>7</v>
      </c>
      <c r="S590" s="51">
        <f>R590*P590</f>
        <v>13986</v>
      </c>
      <c r="T590" s="53">
        <v>0.09</v>
      </c>
      <c r="U590" s="54">
        <f>S590*T590</f>
        <v>1258.74</v>
      </c>
      <c r="V590" s="54">
        <f>S590-U590</f>
        <v>12727.26</v>
      </c>
      <c r="W590" s="51">
        <v>400</v>
      </c>
      <c r="X590" s="55">
        <f>V590+W590</f>
        <v>13127.26</v>
      </c>
      <c r="Y590" s="12">
        <f>YEAR(Table1[[#This Row],[Ship Date]])</f>
        <v>2021</v>
      </c>
    </row>
    <row r="591" spans="1:25" x14ac:dyDescent="0.25">
      <c r="A591" s="48" t="s">
        <v>1390</v>
      </c>
      <c r="B591" s="49" t="s">
        <v>532</v>
      </c>
      <c r="C591" s="49" t="s">
        <v>232</v>
      </c>
      <c r="D591" s="49" t="s">
        <v>1834</v>
      </c>
      <c r="E591" s="50">
        <v>44344</v>
      </c>
      <c r="F591" s="49" t="s">
        <v>1899</v>
      </c>
      <c r="G591" s="49" t="s">
        <v>39</v>
      </c>
      <c r="H591" s="49" t="s">
        <v>1890</v>
      </c>
      <c r="I591" s="49" t="s">
        <v>40</v>
      </c>
      <c r="J591" s="49" t="s">
        <v>126</v>
      </c>
      <c r="K591" s="49" t="s">
        <v>28</v>
      </c>
      <c r="L591" s="49" t="s">
        <v>29</v>
      </c>
      <c r="M591" s="49" t="s">
        <v>69</v>
      </c>
      <c r="N591" s="50">
        <v>44345</v>
      </c>
      <c r="O591" s="51">
        <v>109.00000000000001</v>
      </c>
      <c r="P591" s="51">
        <v>260</v>
      </c>
      <c r="Q591" s="51">
        <f>P591-O591</f>
        <v>151</v>
      </c>
      <c r="R591" s="52">
        <v>42</v>
      </c>
      <c r="S591" s="51">
        <f>R591*P591</f>
        <v>10920</v>
      </c>
      <c r="T591" s="53">
        <v>0.05</v>
      </c>
      <c r="U591" s="54">
        <f>S591*T591</f>
        <v>546</v>
      </c>
      <c r="V591" s="54">
        <f>S591-U591</f>
        <v>10374</v>
      </c>
      <c r="W591" s="51">
        <v>240</v>
      </c>
      <c r="X591" s="55">
        <f>V591+W591</f>
        <v>10614</v>
      </c>
      <c r="Y591" s="12">
        <f>YEAR(Table1[[#This Row],[Ship Date]])</f>
        <v>2021</v>
      </c>
    </row>
    <row r="592" spans="1:25" x14ac:dyDescent="0.25">
      <c r="A592" s="48" t="s">
        <v>1391</v>
      </c>
      <c r="B592" s="49" t="s">
        <v>451</v>
      </c>
      <c r="C592" s="49" t="s">
        <v>17</v>
      </c>
      <c r="D592" s="49" t="s">
        <v>1882</v>
      </c>
      <c r="E592" s="50">
        <v>44345</v>
      </c>
      <c r="F592" s="49" t="s">
        <v>1882</v>
      </c>
      <c r="G592" s="49" t="s">
        <v>39</v>
      </c>
      <c r="H592" s="49" t="s">
        <v>1886</v>
      </c>
      <c r="I592" s="49" t="s">
        <v>35</v>
      </c>
      <c r="J592" s="49" t="s">
        <v>82</v>
      </c>
      <c r="K592" s="49" t="s">
        <v>28</v>
      </c>
      <c r="L592" s="49" t="s">
        <v>22</v>
      </c>
      <c r="M592" s="49" t="s">
        <v>23</v>
      </c>
      <c r="N592" s="50">
        <v>44347</v>
      </c>
      <c r="O592" s="51">
        <v>184</v>
      </c>
      <c r="P592" s="51">
        <v>288</v>
      </c>
      <c r="Q592" s="51">
        <f>P592-O592</f>
        <v>104</v>
      </c>
      <c r="R592" s="52">
        <v>24</v>
      </c>
      <c r="S592" s="51">
        <f>R592*P592</f>
        <v>6912</v>
      </c>
      <c r="T592" s="53">
        <v>7.0000000000000007E-2</v>
      </c>
      <c r="U592" s="54">
        <f>S592*T592</f>
        <v>483.84000000000003</v>
      </c>
      <c r="V592" s="54">
        <f>S592-U592</f>
        <v>6428.16</v>
      </c>
      <c r="W592" s="51">
        <v>99</v>
      </c>
      <c r="X592" s="55">
        <f>V592+W592</f>
        <v>6527.16</v>
      </c>
      <c r="Y592" s="12">
        <f>YEAR(Table1[[#This Row],[Ship Date]])</f>
        <v>2021</v>
      </c>
    </row>
    <row r="593" spans="1:25" x14ac:dyDescent="0.25">
      <c r="A593" s="48" t="s">
        <v>1392</v>
      </c>
      <c r="B593" s="49" t="s">
        <v>531</v>
      </c>
      <c r="C593" s="49" t="s">
        <v>158</v>
      </c>
      <c r="D593" s="49" t="s">
        <v>1882</v>
      </c>
      <c r="E593" s="50">
        <v>44347</v>
      </c>
      <c r="F593" s="49" t="s">
        <v>1882</v>
      </c>
      <c r="G593" s="49" t="s">
        <v>39</v>
      </c>
      <c r="H593" s="49" t="s">
        <v>1885</v>
      </c>
      <c r="I593" s="49" t="s">
        <v>40</v>
      </c>
      <c r="J593" s="49" t="s">
        <v>1901</v>
      </c>
      <c r="K593" s="49" t="s">
        <v>21</v>
      </c>
      <c r="L593" s="49" t="s">
        <v>66</v>
      </c>
      <c r="M593" s="49" t="s">
        <v>69</v>
      </c>
      <c r="N593" s="50">
        <v>44349</v>
      </c>
      <c r="O593" s="51">
        <v>882</v>
      </c>
      <c r="P593" s="51">
        <v>2099</v>
      </c>
      <c r="Q593" s="51">
        <f>P593-O593</f>
        <v>1217</v>
      </c>
      <c r="R593" s="52">
        <v>18</v>
      </c>
      <c r="S593" s="51">
        <f>R593*P593</f>
        <v>37782</v>
      </c>
      <c r="T593" s="53">
        <v>0</v>
      </c>
      <c r="U593" s="54">
        <f>S593*T593</f>
        <v>0</v>
      </c>
      <c r="V593" s="54">
        <f>S593-U593</f>
        <v>37782</v>
      </c>
      <c r="W593" s="51">
        <v>480.99999999999994</v>
      </c>
      <c r="X593" s="55">
        <f>V593+W593</f>
        <v>38263</v>
      </c>
      <c r="Y593" s="12">
        <f>YEAR(Table1[[#This Row],[Ship Date]])</f>
        <v>2021</v>
      </c>
    </row>
    <row r="594" spans="1:25" x14ac:dyDescent="0.25">
      <c r="A594" s="48" t="s">
        <v>1393</v>
      </c>
      <c r="B594" s="49" t="s">
        <v>280</v>
      </c>
      <c r="C594" s="49" t="s">
        <v>1935</v>
      </c>
      <c r="D594" s="49" t="s">
        <v>1882</v>
      </c>
      <c r="E594" s="50">
        <v>44347</v>
      </c>
      <c r="F594" s="49" t="s">
        <v>1882</v>
      </c>
      <c r="G594" s="49" t="s">
        <v>25</v>
      </c>
      <c r="H594" s="49" t="s">
        <v>1886</v>
      </c>
      <c r="I594" s="49" t="s">
        <v>26</v>
      </c>
      <c r="J594" s="49" t="s">
        <v>384</v>
      </c>
      <c r="K594" s="49" t="s">
        <v>21</v>
      </c>
      <c r="L594" s="49" t="s">
        <v>45</v>
      </c>
      <c r="M594" s="49" t="s">
        <v>23</v>
      </c>
      <c r="N594" s="50">
        <v>44348</v>
      </c>
      <c r="O594" s="51">
        <v>187</v>
      </c>
      <c r="P594" s="51">
        <v>811.99999999999989</v>
      </c>
      <c r="Q594" s="51">
        <f>P594-O594</f>
        <v>624.99999999999989</v>
      </c>
      <c r="R594" s="52">
        <v>3</v>
      </c>
      <c r="S594" s="51">
        <f>R594*P594</f>
        <v>2435.9999999999995</v>
      </c>
      <c r="T594" s="53">
        <v>0.03</v>
      </c>
      <c r="U594" s="54">
        <f>S594*T594</f>
        <v>73.079999999999984</v>
      </c>
      <c r="V594" s="54">
        <f>S594-U594</f>
        <v>2362.9199999999996</v>
      </c>
      <c r="W594" s="51">
        <v>283</v>
      </c>
      <c r="X594" s="55">
        <f>V594+W594</f>
        <v>2645.9199999999996</v>
      </c>
      <c r="Y594" s="12">
        <f>YEAR(Table1[[#This Row],[Ship Date]])</f>
        <v>2021</v>
      </c>
    </row>
    <row r="595" spans="1:25" x14ac:dyDescent="0.25">
      <c r="A595" s="48" t="s">
        <v>1394</v>
      </c>
      <c r="B595" s="49" t="s">
        <v>521</v>
      </c>
      <c r="C595" s="49" t="s">
        <v>80</v>
      </c>
      <c r="D595" s="49" t="s">
        <v>1834</v>
      </c>
      <c r="E595" s="50">
        <v>44347</v>
      </c>
      <c r="F595" s="49" t="s">
        <v>1899</v>
      </c>
      <c r="G595" s="49" t="s">
        <v>18</v>
      </c>
      <c r="H595" s="49" t="s">
        <v>1888</v>
      </c>
      <c r="I595" s="49" t="s">
        <v>19</v>
      </c>
      <c r="J595" s="49" t="s">
        <v>130</v>
      </c>
      <c r="K595" s="49" t="s">
        <v>28</v>
      </c>
      <c r="L595" s="49" t="s">
        <v>22</v>
      </c>
      <c r="M595" s="49" t="s">
        <v>23</v>
      </c>
      <c r="N595" s="50">
        <v>44352</v>
      </c>
      <c r="O595" s="51">
        <v>1495</v>
      </c>
      <c r="P595" s="51">
        <v>3476</v>
      </c>
      <c r="Q595" s="51">
        <f>P595-O595</f>
        <v>1981</v>
      </c>
      <c r="R595" s="52">
        <v>43</v>
      </c>
      <c r="S595" s="51">
        <f>R595*P595</f>
        <v>149468</v>
      </c>
      <c r="T595" s="53">
        <v>0.08</v>
      </c>
      <c r="U595" s="54">
        <f>S595*T595</f>
        <v>11957.44</v>
      </c>
      <c r="V595" s="54">
        <f>S595-U595</f>
        <v>137510.56</v>
      </c>
      <c r="W595" s="51">
        <v>822.00000000000011</v>
      </c>
      <c r="X595" s="55">
        <f>V595+W595</f>
        <v>138332.56</v>
      </c>
      <c r="Y595" s="12">
        <f>YEAR(Table1[[#This Row],[Ship Date]])</f>
        <v>2021</v>
      </c>
    </row>
    <row r="596" spans="1:25" x14ac:dyDescent="0.25">
      <c r="A596" s="48" t="s">
        <v>1395</v>
      </c>
      <c r="B596" s="49" t="s">
        <v>530</v>
      </c>
      <c r="C596" s="49" t="s">
        <v>1902</v>
      </c>
      <c r="D596" s="49" t="s">
        <v>1882</v>
      </c>
      <c r="E596" s="50">
        <v>44348</v>
      </c>
      <c r="F596" s="49" t="s">
        <v>1882</v>
      </c>
      <c r="G596" s="49" t="s">
        <v>39</v>
      </c>
      <c r="H596" s="49" t="s">
        <v>1886</v>
      </c>
      <c r="I596" s="49" t="s">
        <v>19</v>
      </c>
      <c r="J596" s="49" t="s">
        <v>112</v>
      </c>
      <c r="K596" s="49" t="s">
        <v>28</v>
      </c>
      <c r="L596" s="49" t="s">
        <v>45</v>
      </c>
      <c r="M596" s="49" t="s">
        <v>23</v>
      </c>
      <c r="N596" s="50">
        <v>44353</v>
      </c>
      <c r="O596" s="51">
        <v>419.00000000000006</v>
      </c>
      <c r="P596" s="51">
        <v>1023</v>
      </c>
      <c r="Q596" s="51">
        <f>P596-O596</f>
        <v>604</v>
      </c>
      <c r="R596" s="52">
        <v>35</v>
      </c>
      <c r="S596" s="51">
        <f>R596*P596</f>
        <v>35805</v>
      </c>
      <c r="T596" s="53">
        <v>0.01</v>
      </c>
      <c r="U596" s="54">
        <f>S596*T596</f>
        <v>358.05</v>
      </c>
      <c r="V596" s="54">
        <f>S596-U596</f>
        <v>35446.949999999997</v>
      </c>
      <c r="W596" s="51">
        <v>468</v>
      </c>
      <c r="X596" s="55">
        <f>V596+W596</f>
        <v>35914.949999999997</v>
      </c>
      <c r="Y596" s="12">
        <f>YEAR(Table1[[#This Row],[Ship Date]])</f>
        <v>2021</v>
      </c>
    </row>
    <row r="597" spans="1:25" x14ac:dyDescent="0.25">
      <c r="A597" s="48" t="s">
        <v>1396</v>
      </c>
      <c r="B597" s="49" t="s">
        <v>529</v>
      </c>
      <c r="C597" s="49" t="s">
        <v>1940</v>
      </c>
      <c r="D597" s="49" t="s">
        <v>1834</v>
      </c>
      <c r="E597" s="50">
        <v>44355</v>
      </c>
      <c r="F597" s="49" t="s">
        <v>1899</v>
      </c>
      <c r="G597" s="49" t="s">
        <v>25</v>
      </c>
      <c r="H597" s="49" t="s">
        <v>1890</v>
      </c>
      <c r="I597" s="49" t="s">
        <v>51</v>
      </c>
      <c r="J597" s="49" t="s">
        <v>143</v>
      </c>
      <c r="K597" s="49" t="s">
        <v>21</v>
      </c>
      <c r="L597" s="49" t="s">
        <v>22</v>
      </c>
      <c r="M597" s="49" t="s">
        <v>23</v>
      </c>
      <c r="N597" s="50">
        <v>44357</v>
      </c>
      <c r="O597" s="51">
        <v>6240</v>
      </c>
      <c r="P597" s="51">
        <v>15599</v>
      </c>
      <c r="Q597" s="51">
        <f>P597-O597</f>
        <v>9359</v>
      </c>
      <c r="R597" s="52">
        <v>21</v>
      </c>
      <c r="S597" s="51">
        <f>R597*P597</f>
        <v>327579</v>
      </c>
      <c r="T597" s="53">
        <v>0.08</v>
      </c>
      <c r="U597" s="54">
        <f>S597*T597</f>
        <v>26206.32</v>
      </c>
      <c r="V597" s="54">
        <f>S597-U597</f>
        <v>301372.68</v>
      </c>
      <c r="W597" s="51">
        <v>808</v>
      </c>
      <c r="X597" s="55">
        <f>V597+W597</f>
        <v>302180.68</v>
      </c>
      <c r="Y597" s="12">
        <f>YEAR(Table1[[#This Row],[Ship Date]])</f>
        <v>2021</v>
      </c>
    </row>
    <row r="598" spans="1:25" x14ac:dyDescent="0.25">
      <c r="A598" s="48" t="s">
        <v>1397</v>
      </c>
      <c r="B598" s="49" t="s">
        <v>146</v>
      </c>
      <c r="C598" s="49" t="s">
        <v>147</v>
      </c>
      <c r="D598" s="49" t="s">
        <v>1834</v>
      </c>
      <c r="E598" s="50">
        <v>44355</v>
      </c>
      <c r="F598" s="49" t="s">
        <v>1899</v>
      </c>
      <c r="G598" s="49" t="s">
        <v>18</v>
      </c>
      <c r="H598" s="49" t="s">
        <v>1895</v>
      </c>
      <c r="I598" s="49" t="s">
        <v>40</v>
      </c>
      <c r="J598" s="49" t="s">
        <v>270</v>
      </c>
      <c r="K598" s="49" t="s">
        <v>21</v>
      </c>
      <c r="L598" s="49" t="s">
        <v>215</v>
      </c>
      <c r="M598" s="49" t="s">
        <v>23</v>
      </c>
      <c r="N598" s="50">
        <v>44356</v>
      </c>
      <c r="O598" s="51">
        <v>37799</v>
      </c>
      <c r="P598" s="51">
        <v>59999</v>
      </c>
      <c r="Q598" s="51">
        <f>P598-O598</f>
        <v>22200</v>
      </c>
      <c r="R598" s="52">
        <v>41</v>
      </c>
      <c r="S598" s="51">
        <f>R598*P598</f>
        <v>2459959</v>
      </c>
      <c r="T598" s="53">
        <v>0.09</v>
      </c>
      <c r="U598" s="54">
        <f>S598*T598</f>
        <v>221396.31</v>
      </c>
      <c r="V598" s="54">
        <f>S598-U598</f>
        <v>2238562.69</v>
      </c>
      <c r="W598" s="51">
        <v>2449</v>
      </c>
      <c r="X598" s="55">
        <f>V598+W598</f>
        <v>2241011.69</v>
      </c>
      <c r="Y598" s="12">
        <f>YEAR(Table1[[#This Row],[Ship Date]])</f>
        <v>2021</v>
      </c>
    </row>
    <row r="599" spans="1:25" x14ac:dyDescent="0.25">
      <c r="A599" s="48" t="s">
        <v>1398</v>
      </c>
      <c r="B599" s="49" t="s">
        <v>526</v>
      </c>
      <c r="C599" s="49" t="s">
        <v>527</v>
      </c>
      <c r="D599" s="49" t="s">
        <v>1834</v>
      </c>
      <c r="E599" s="50">
        <v>44357</v>
      </c>
      <c r="F599" s="49" t="s">
        <v>1899</v>
      </c>
      <c r="G599" s="49" t="s">
        <v>39</v>
      </c>
      <c r="H599" s="49" t="s">
        <v>1896</v>
      </c>
      <c r="I599" s="49" t="s">
        <v>51</v>
      </c>
      <c r="J599" s="49" t="s">
        <v>316</v>
      </c>
      <c r="K599" s="49" t="s">
        <v>28</v>
      </c>
      <c r="L599" s="49" t="s">
        <v>22</v>
      </c>
      <c r="M599" s="49" t="s">
        <v>23</v>
      </c>
      <c r="N599" s="50">
        <v>44359</v>
      </c>
      <c r="O599" s="51">
        <v>9939</v>
      </c>
      <c r="P599" s="51">
        <v>16293</v>
      </c>
      <c r="Q599" s="51">
        <f>P599-O599</f>
        <v>6354</v>
      </c>
      <c r="R599" s="52">
        <v>36</v>
      </c>
      <c r="S599" s="51">
        <f>R599*P599</f>
        <v>586548</v>
      </c>
      <c r="T599" s="53">
        <v>0.09</v>
      </c>
      <c r="U599" s="54">
        <f>S599*T599</f>
        <v>52789.32</v>
      </c>
      <c r="V599" s="54">
        <f>S599-U599</f>
        <v>533758.68000000005</v>
      </c>
      <c r="W599" s="51">
        <v>1998.9999999999998</v>
      </c>
      <c r="X599" s="55">
        <f>V599+W599</f>
        <v>535757.68000000005</v>
      </c>
      <c r="Y599" s="12">
        <f>YEAR(Table1[[#This Row],[Ship Date]])</f>
        <v>2021</v>
      </c>
    </row>
    <row r="600" spans="1:25" x14ac:dyDescent="0.25">
      <c r="A600" s="48" t="s">
        <v>1399</v>
      </c>
      <c r="B600" s="49" t="s">
        <v>528</v>
      </c>
      <c r="C600" s="49" t="s">
        <v>340</v>
      </c>
      <c r="D600" s="49" t="s">
        <v>1882</v>
      </c>
      <c r="E600" s="50">
        <v>44357</v>
      </c>
      <c r="F600" s="49" t="s">
        <v>1882</v>
      </c>
      <c r="G600" s="49" t="s">
        <v>39</v>
      </c>
      <c r="H600" s="49" t="s">
        <v>1886</v>
      </c>
      <c r="I600" s="49" t="s">
        <v>19</v>
      </c>
      <c r="J600" s="49" t="s">
        <v>156</v>
      </c>
      <c r="K600" s="49" t="s">
        <v>28</v>
      </c>
      <c r="L600" s="49" t="s">
        <v>22</v>
      </c>
      <c r="M600" s="49" t="s">
        <v>23</v>
      </c>
      <c r="N600" s="50">
        <v>44361</v>
      </c>
      <c r="O600" s="51">
        <v>352</v>
      </c>
      <c r="P600" s="51">
        <v>568</v>
      </c>
      <c r="Q600" s="51">
        <f>P600-O600</f>
        <v>216</v>
      </c>
      <c r="R600" s="52">
        <v>8</v>
      </c>
      <c r="S600" s="51">
        <f>R600*P600</f>
        <v>4544</v>
      </c>
      <c r="T600" s="53">
        <v>0.05</v>
      </c>
      <c r="U600" s="54">
        <f>S600*T600</f>
        <v>227.20000000000002</v>
      </c>
      <c r="V600" s="54">
        <f>S600-U600</f>
        <v>4316.8</v>
      </c>
      <c r="W600" s="51">
        <v>139</v>
      </c>
      <c r="X600" s="55">
        <f>V600+W600</f>
        <v>4455.8</v>
      </c>
      <c r="Y600" s="12">
        <f>YEAR(Table1[[#This Row],[Ship Date]])</f>
        <v>2021</v>
      </c>
    </row>
    <row r="601" spans="1:25" x14ac:dyDescent="0.25">
      <c r="A601" s="48" t="s">
        <v>1400</v>
      </c>
      <c r="B601" s="49" t="s">
        <v>525</v>
      </c>
      <c r="C601" s="49" t="s">
        <v>1852</v>
      </c>
      <c r="D601" s="49" t="s">
        <v>1834</v>
      </c>
      <c r="E601" s="50">
        <v>44358</v>
      </c>
      <c r="F601" s="49" t="s">
        <v>1899</v>
      </c>
      <c r="G601" s="49" t="s">
        <v>25</v>
      </c>
      <c r="H601" s="49" t="s">
        <v>1890</v>
      </c>
      <c r="I601" s="49" t="s">
        <v>19</v>
      </c>
      <c r="J601" s="49" t="s">
        <v>475</v>
      </c>
      <c r="K601" s="49" t="s">
        <v>28</v>
      </c>
      <c r="L601" s="49" t="s">
        <v>45</v>
      </c>
      <c r="M601" s="49" t="s">
        <v>23</v>
      </c>
      <c r="N601" s="50">
        <v>44358</v>
      </c>
      <c r="O601" s="51">
        <v>351</v>
      </c>
      <c r="P601" s="51">
        <v>857</v>
      </c>
      <c r="Q601" s="51">
        <f>P601-O601</f>
        <v>506</v>
      </c>
      <c r="R601" s="52">
        <v>22</v>
      </c>
      <c r="S601" s="51">
        <f>R601*P601</f>
        <v>18854</v>
      </c>
      <c r="T601" s="53">
        <v>0.1</v>
      </c>
      <c r="U601" s="54">
        <f>S601*T601</f>
        <v>1885.4</v>
      </c>
      <c r="V601" s="54">
        <f>S601-U601</f>
        <v>16968.599999999999</v>
      </c>
      <c r="W601" s="51">
        <v>614</v>
      </c>
      <c r="X601" s="55">
        <f>V601+W601</f>
        <v>17582.599999999999</v>
      </c>
      <c r="Y601" s="12">
        <f>YEAR(Table1[[#This Row],[Ship Date]])</f>
        <v>2021</v>
      </c>
    </row>
    <row r="602" spans="1:25" x14ac:dyDescent="0.25">
      <c r="A602" s="48" t="s">
        <v>1401</v>
      </c>
      <c r="B602" s="49" t="s">
        <v>433</v>
      </c>
      <c r="C602" s="49" t="s">
        <v>1836</v>
      </c>
      <c r="D602" s="49" t="s">
        <v>1834</v>
      </c>
      <c r="E602" s="50">
        <v>44358</v>
      </c>
      <c r="F602" s="49" t="s">
        <v>1899</v>
      </c>
      <c r="G602" s="49" t="s">
        <v>25</v>
      </c>
      <c r="H602" s="49" t="s">
        <v>1889</v>
      </c>
      <c r="I602" s="49" t="s">
        <v>35</v>
      </c>
      <c r="J602" s="49" t="s">
        <v>294</v>
      </c>
      <c r="K602" s="49" t="s">
        <v>28</v>
      </c>
      <c r="L602" s="49" t="s">
        <v>29</v>
      </c>
      <c r="M602" s="49" t="s">
        <v>69</v>
      </c>
      <c r="N602" s="50">
        <v>44360</v>
      </c>
      <c r="O602" s="51">
        <v>93</v>
      </c>
      <c r="P602" s="51">
        <v>160</v>
      </c>
      <c r="Q602" s="51">
        <f>P602-O602</f>
        <v>67</v>
      </c>
      <c r="R602" s="52">
        <v>24</v>
      </c>
      <c r="S602" s="51">
        <f>R602*P602</f>
        <v>3840</v>
      </c>
      <c r="T602" s="53">
        <v>0.04</v>
      </c>
      <c r="U602" s="54">
        <f>S602*T602</f>
        <v>153.6</v>
      </c>
      <c r="V602" s="54">
        <f>S602-U602</f>
        <v>3686.4</v>
      </c>
      <c r="W602" s="51">
        <v>129</v>
      </c>
      <c r="X602" s="55">
        <f>V602+W602</f>
        <v>3815.4</v>
      </c>
      <c r="Y602" s="12">
        <f>YEAR(Table1[[#This Row],[Ship Date]])</f>
        <v>2021</v>
      </c>
    </row>
    <row r="603" spans="1:25" x14ac:dyDescent="0.25">
      <c r="A603" s="48" t="s">
        <v>1402</v>
      </c>
      <c r="B603" s="49" t="s">
        <v>46</v>
      </c>
      <c r="C603" s="49" t="s">
        <v>1916</v>
      </c>
      <c r="D603" s="49" t="s">
        <v>1834</v>
      </c>
      <c r="E603" s="50">
        <v>44360</v>
      </c>
      <c r="F603" s="49" t="s">
        <v>1899</v>
      </c>
      <c r="G603" s="49" t="s">
        <v>39</v>
      </c>
      <c r="H603" s="49" t="s">
        <v>1888</v>
      </c>
      <c r="I603" s="49" t="s">
        <v>40</v>
      </c>
      <c r="J603" s="49" t="s">
        <v>116</v>
      </c>
      <c r="K603" s="49" t="s">
        <v>117</v>
      </c>
      <c r="L603" s="49" t="s">
        <v>45</v>
      </c>
      <c r="M603" s="49" t="s">
        <v>23</v>
      </c>
      <c r="N603" s="50">
        <v>44363</v>
      </c>
      <c r="O603" s="51">
        <v>550</v>
      </c>
      <c r="P603" s="51">
        <v>1222</v>
      </c>
      <c r="Q603" s="51">
        <f>P603-O603</f>
        <v>672</v>
      </c>
      <c r="R603" s="52">
        <v>8</v>
      </c>
      <c r="S603" s="51">
        <f>R603*P603</f>
        <v>9776</v>
      </c>
      <c r="T603" s="53">
        <v>0.1</v>
      </c>
      <c r="U603" s="54">
        <f>S603*T603</f>
        <v>977.6</v>
      </c>
      <c r="V603" s="54">
        <f>S603-U603</f>
        <v>8798.4</v>
      </c>
      <c r="W603" s="51">
        <v>285</v>
      </c>
      <c r="X603" s="55">
        <f>V603+W603</f>
        <v>9083.4</v>
      </c>
      <c r="Y603" s="12">
        <f>YEAR(Table1[[#This Row],[Ship Date]])</f>
        <v>2021</v>
      </c>
    </row>
    <row r="604" spans="1:25" x14ac:dyDescent="0.25">
      <c r="A604" s="48" t="s">
        <v>1403</v>
      </c>
      <c r="B604" s="49" t="s">
        <v>524</v>
      </c>
      <c r="C604" s="49" t="s">
        <v>1859</v>
      </c>
      <c r="D604" s="49" t="s">
        <v>1882</v>
      </c>
      <c r="E604" s="50">
        <v>44361</v>
      </c>
      <c r="F604" s="49" t="s">
        <v>1882</v>
      </c>
      <c r="G604" s="49" t="s">
        <v>18</v>
      </c>
      <c r="H604" s="49" t="s">
        <v>1886</v>
      </c>
      <c r="I604" s="49" t="s">
        <v>35</v>
      </c>
      <c r="J604" s="49" t="s">
        <v>317</v>
      </c>
      <c r="K604" s="49" t="s">
        <v>28</v>
      </c>
      <c r="L604" s="49" t="s">
        <v>29</v>
      </c>
      <c r="M604" s="49" t="s">
        <v>23</v>
      </c>
      <c r="N604" s="50">
        <v>44362</v>
      </c>
      <c r="O604" s="51">
        <v>131</v>
      </c>
      <c r="P604" s="51">
        <v>284</v>
      </c>
      <c r="Q604" s="51">
        <f>P604-O604</f>
        <v>153</v>
      </c>
      <c r="R604" s="52">
        <v>23</v>
      </c>
      <c r="S604" s="51">
        <f>R604*P604</f>
        <v>6532</v>
      </c>
      <c r="T604" s="53">
        <v>0.06</v>
      </c>
      <c r="U604" s="54">
        <f>S604*T604</f>
        <v>391.91999999999996</v>
      </c>
      <c r="V604" s="54">
        <f>S604-U604</f>
        <v>6140.08</v>
      </c>
      <c r="W604" s="51">
        <v>93</v>
      </c>
      <c r="X604" s="55">
        <f>V604+W604</f>
        <v>6233.08</v>
      </c>
      <c r="Y604" s="12">
        <f>YEAR(Table1[[#This Row],[Ship Date]])</f>
        <v>2021</v>
      </c>
    </row>
    <row r="605" spans="1:25" x14ac:dyDescent="0.25">
      <c r="A605" s="48" t="s">
        <v>1404</v>
      </c>
      <c r="B605" s="49" t="s">
        <v>243</v>
      </c>
      <c r="C605" s="49" t="s">
        <v>54</v>
      </c>
      <c r="D605" s="49" t="s">
        <v>1882</v>
      </c>
      <c r="E605" s="50">
        <v>44367</v>
      </c>
      <c r="F605" s="49" t="s">
        <v>1882</v>
      </c>
      <c r="G605" s="49" t="s">
        <v>34</v>
      </c>
      <c r="H605" s="49" t="s">
        <v>1886</v>
      </c>
      <c r="I605" s="49" t="s">
        <v>40</v>
      </c>
      <c r="J605" s="49" t="s">
        <v>63</v>
      </c>
      <c r="K605" s="49" t="s">
        <v>28</v>
      </c>
      <c r="L605" s="49" t="s">
        <v>22</v>
      </c>
      <c r="M605" s="49" t="s">
        <v>23</v>
      </c>
      <c r="N605" s="50">
        <v>44369</v>
      </c>
      <c r="O605" s="51">
        <v>459</v>
      </c>
      <c r="P605" s="51">
        <v>728</v>
      </c>
      <c r="Q605" s="51">
        <f>P605-O605</f>
        <v>269</v>
      </c>
      <c r="R605" s="52">
        <v>16</v>
      </c>
      <c r="S605" s="51">
        <f>R605*P605</f>
        <v>11648</v>
      </c>
      <c r="T605" s="53">
        <v>7.0000000000000007E-2</v>
      </c>
      <c r="U605" s="54">
        <f>S605*T605</f>
        <v>815.36000000000013</v>
      </c>
      <c r="V605" s="54">
        <f>S605-U605</f>
        <v>10832.64</v>
      </c>
      <c r="W605" s="51">
        <v>1115</v>
      </c>
      <c r="X605" s="55">
        <f>V605+W605</f>
        <v>11947.64</v>
      </c>
      <c r="Y605" s="12">
        <f>YEAR(Table1[[#This Row],[Ship Date]])</f>
        <v>2021</v>
      </c>
    </row>
    <row r="606" spans="1:25" x14ac:dyDescent="0.25">
      <c r="A606" s="48" t="s">
        <v>1405</v>
      </c>
      <c r="B606" s="49" t="s">
        <v>523</v>
      </c>
      <c r="C606" s="49" t="s">
        <v>1842</v>
      </c>
      <c r="D606" s="49" t="s">
        <v>1834</v>
      </c>
      <c r="E606" s="50">
        <v>44368</v>
      </c>
      <c r="F606" s="49" t="s">
        <v>1899</v>
      </c>
      <c r="G606" s="49" t="s">
        <v>39</v>
      </c>
      <c r="H606" s="49" t="s">
        <v>1893</v>
      </c>
      <c r="I606" s="49" t="s">
        <v>26</v>
      </c>
      <c r="J606" s="49" t="s">
        <v>279</v>
      </c>
      <c r="K606" s="49" t="s">
        <v>28</v>
      </c>
      <c r="L606" s="49" t="s">
        <v>22</v>
      </c>
      <c r="M606" s="49" t="s">
        <v>23</v>
      </c>
      <c r="N606" s="50">
        <v>44370</v>
      </c>
      <c r="O606" s="51">
        <v>225</v>
      </c>
      <c r="P606" s="51">
        <v>369</v>
      </c>
      <c r="Q606" s="51">
        <f>P606-O606</f>
        <v>144</v>
      </c>
      <c r="R606" s="52">
        <v>42</v>
      </c>
      <c r="S606" s="51">
        <f>R606*P606</f>
        <v>15498</v>
      </c>
      <c r="T606" s="53">
        <v>0.06</v>
      </c>
      <c r="U606" s="54">
        <f>S606*T606</f>
        <v>929.88</v>
      </c>
      <c r="V606" s="54">
        <f>S606-U606</f>
        <v>14568.12</v>
      </c>
      <c r="W606" s="51">
        <v>250</v>
      </c>
      <c r="X606" s="55">
        <f>V606+W606</f>
        <v>14818.12</v>
      </c>
      <c r="Y606" s="12">
        <f>YEAR(Table1[[#This Row],[Ship Date]])</f>
        <v>2021</v>
      </c>
    </row>
    <row r="607" spans="1:25" x14ac:dyDescent="0.25">
      <c r="A607" s="48" t="s">
        <v>822</v>
      </c>
      <c r="B607" s="49" t="s">
        <v>299</v>
      </c>
      <c r="C607" s="49" t="s">
        <v>300</v>
      </c>
      <c r="D607" s="49" t="s">
        <v>1834</v>
      </c>
      <c r="E607" s="50">
        <v>44372</v>
      </c>
      <c r="F607" s="49" t="s">
        <v>1899</v>
      </c>
      <c r="G607" s="49" t="s">
        <v>18</v>
      </c>
      <c r="H607" s="49" t="s">
        <v>1890</v>
      </c>
      <c r="I607" s="49" t="s">
        <v>26</v>
      </c>
      <c r="J607" s="49" t="s">
        <v>126</v>
      </c>
      <c r="K607" s="49" t="s">
        <v>28</v>
      </c>
      <c r="L607" s="49" t="s">
        <v>29</v>
      </c>
      <c r="M607" s="49" t="s">
        <v>23</v>
      </c>
      <c r="N607" s="50">
        <v>44372</v>
      </c>
      <c r="O607" s="51">
        <v>109.00000000000001</v>
      </c>
      <c r="P607" s="51">
        <v>260</v>
      </c>
      <c r="Q607" s="51">
        <f>P607-O607</f>
        <v>151</v>
      </c>
      <c r="R607" s="52">
        <v>26</v>
      </c>
      <c r="S607" s="51">
        <f>R607*P607</f>
        <v>6760</v>
      </c>
      <c r="T607" s="53">
        <v>0.08</v>
      </c>
      <c r="U607" s="54">
        <f>S607*T607</f>
        <v>540.79999999999995</v>
      </c>
      <c r="V607" s="54">
        <f>S607-U607</f>
        <v>6219.2</v>
      </c>
      <c r="W607" s="51">
        <v>240</v>
      </c>
      <c r="X607" s="55">
        <f>V607+W607</f>
        <v>6459.2</v>
      </c>
      <c r="Y607" s="12">
        <f>YEAR(Table1[[#This Row],[Ship Date]])</f>
        <v>2021</v>
      </c>
    </row>
    <row r="608" spans="1:25" x14ac:dyDescent="0.25">
      <c r="A608" s="48" t="s">
        <v>823</v>
      </c>
      <c r="B608" s="49" t="s">
        <v>299</v>
      </c>
      <c r="C608" s="49" t="s">
        <v>300</v>
      </c>
      <c r="D608" s="49" t="s">
        <v>1834</v>
      </c>
      <c r="E608" s="50">
        <v>44372</v>
      </c>
      <c r="F608" s="49" t="s">
        <v>1899</v>
      </c>
      <c r="G608" s="49" t="s">
        <v>18</v>
      </c>
      <c r="H608" s="49" t="s">
        <v>1890</v>
      </c>
      <c r="I608" s="49" t="s">
        <v>26</v>
      </c>
      <c r="J608" s="49" t="s">
        <v>493</v>
      </c>
      <c r="K608" s="49" t="s">
        <v>21</v>
      </c>
      <c r="L608" s="49" t="s">
        <v>22</v>
      </c>
      <c r="M608" s="49" t="s">
        <v>23</v>
      </c>
      <c r="N608" s="50">
        <v>44374</v>
      </c>
      <c r="O608" s="51">
        <v>4211</v>
      </c>
      <c r="P608" s="51">
        <v>8098</v>
      </c>
      <c r="Q608" s="51">
        <f>P608-O608</f>
        <v>3887</v>
      </c>
      <c r="R608" s="52">
        <v>34</v>
      </c>
      <c r="S608" s="51">
        <f>R608*P608</f>
        <v>275332</v>
      </c>
      <c r="T608" s="53">
        <v>0.02</v>
      </c>
      <c r="U608" s="54">
        <f>S608*T608</f>
        <v>5506.64</v>
      </c>
      <c r="V608" s="54">
        <f>S608-U608</f>
        <v>269825.36</v>
      </c>
      <c r="W608" s="51">
        <v>718</v>
      </c>
      <c r="X608" s="55">
        <f>V608+W608</f>
        <v>270543.35999999999</v>
      </c>
      <c r="Y608" s="12">
        <f>YEAR(Table1[[#This Row],[Ship Date]])</f>
        <v>2021</v>
      </c>
    </row>
    <row r="609" spans="1:25" x14ac:dyDescent="0.25">
      <c r="A609" s="48" t="s">
        <v>1406</v>
      </c>
      <c r="B609" s="49" t="s">
        <v>522</v>
      </c>
      <c r="C609" s="49" t="s">
        <v>1861</v>
      </c>
      <c r="D609" s="49" t="s">
        <v>1834</v>
      </c>
      <c r="E609" s="50">
        <v>44372</v>
      </c>
      <c r="F609" s="49" t="s">
        <v>1899</v>
      </c>
      <c r="G609" s="49" t="s">
        <v>25</v>
      </c>
      <c r="H609" s="49" t="s">
        <v>1892</v>
      </c>
      <c r="I609" s="49" t="s">
        <v>35</v>
      </c>
      <c r="J609" s="49" t="s">
        <v>92</v>
      </c>
      <c r="K609" s="49" t="s">
        <v>28</v>
      </c>
      <c r="L609" s="49" t="s">
        <v>22</v>
      </c>
      <c r="M609" s="49" t="s">
        <v>69</v>
      </c>
      <c r="N609" s="50">
        <v>44373</v>
      </c>
      <c r="O609" s="51">
        <v>118</v>
      </c>
      <c r="P609" s="51">
        <v>188</v>
      </c>
      <c r="Q609" s="51">
        <f>P609-O609</f>
        <v>70</v>
      </c>
      <c r="R609" s="52">
        <v>5</v>
      </c>
      <c r="S609" s="51">
        <f>R609*P609</f>
        <v>940</v>
      </c>
      <c r="T609" s="53">
        <v>0.08</v>
      </c>
      <c r="U609" s="54">
        <f>S609*T609</f>
        <v>75.2</v>
      </c>
      <c r="V609" s="54">
        <f>S609-U609</f>
        <v>864.8</v>
      </c>
      <c r="W609" s="51">
        <v>149</v>
      </c>
      <c r="X609" s="55">
        <f>V609+W609</f>
        <v>1013.8</v>
      </c>
      <c r="Y609" s="12">
        <f>YEAR(Table1[[#This Row],[Ship Date]])</f>
        <v>2021</v>
      </c>
    </row>
    <row r="610" spans="1:25" x14ac:dyDescent="0.25">
      <c r="A610" s="48" t="s">
        <v>1407</v>
      </c>
      <c r="B610" s="49" t="s">
        <v>519</v>
      </c>
      <c r="C610" s="49" t="s">
        <v>54</v>
      </c>
      <c r="D610" s="49" t="s">
        <v>1882</v>
      </c>
      <c r="E610" s="50">
        <v>44374</v>
      </c>
      <c r="F610" s="49" t="s">
        <v>1882</v>
      </c>
      <c r="G610" s="49" t="s">
        <v>39</v>
      </c>
      <c r="H610" s="49" t="s">
        <v>1886</v>
      </c>
      <c r="I610" s="49" t="s">
        <v>26</v>
      </c>
      <c r="J610" s="49" t="s">
        <v>197</v>
      </c>
      <c r="K610" s="49" t="s">
        <v>28</v>
      </c>
      <c r="L610" s="49" t="s">
        <v>22</v>
      </c>
      <c r="M610" s="49" t="s">
        <v>23</v>
      </c>
      <c r="N610" s="50">
        <v>44376</v>
      </c>
      <c r="O610" s="51">
        <v>365</v>
      </c>
      <c r="P610" s="51">
        <v>598</v>
      </c>
      <c r="Q610" s="51">
        <f>P610-O610</f>
        <v>233</v>
      </c>
      <c r="R610" s="52">
        <v>50</v>
      </c>
      <c r="S610" s="51">
        <f>R610*P610</f>
        <v>29900</v>
      </c>
      <c r="T610" s="53">
        <v>0.02</v>
      </c>
      <c r="U610" s="54">
        <f>S610*T610</f>
        <v>598</v>
      </c>
      <c r="V610" s="54">
        <f>S610-U610</f>
        <v>29302</v>
      </c>
      <c r="W610" s="51">
        <v>149</v>
      </c>
      <c r="X610" s="55">
        <f>V610+W610</f>
        <v>29451</v>
      </c>
      <c r="Y610" s="12">
        <f>YEAR(Table1[[#This Row],[Ship Date]])</f>
        <v>2021</v>
      </c>
    </row>
    <row r="611" spans="1:25" x14ac:dyDescent="0.25">
      <c r="A611" s="48" t="s">
        <v>1408</v>
      </c>
      <c r="B611" s="49" t="s">
        <v>520</v>
      </c>
      <c r="C611" s="49" t="s">
        <v>1854</v>
      </c>
      <c r="D611" s="49" t="s">
        <v>1882</v>
      </c>
      <c r="E611" s="50">
        <v>44374</v>
      </c>
      <c r="F611" s="49" t="s">
        <v>1882</v>
      </c>
      <c r="G611" s="49" t="s">
        <v>39</v>
      </c>
      <c r="H611" s="49" t="s">
        <v>1886</v>
      </c>
      <c r="I611" s="49" t="s">
        <v>35</v>
      </c>
      <c r="J611" s="49" t="s">
        <v>96</v>
      </c>
      <c r="K611" s="49" t="s">
        <v>28</v>
      </c>
      <c r="L611" s="49" t="s">
        <v>29</v>
      </c>
      <c r="M611" s="49" t="s">
        <v>23</v>
      </c>
      <c r="N611" s="50">
        <v>44374</v>
      </c>
      <c r="O611" s="51">
        <v>153</v>
      </c>
      <c r="P611" s="51">
        <v>278</v>
      </c>
      <c r="Q611" s="51">
        <f>P611-O611</f>
        <v>125</v>
      </c>
      <c r="R611" s="52">
        <v>44</v>
      </c>
      <c r="S611" s="51">
        <f>R611*P611</f>
        <v>12232</v>
      </c>
      <c r="T611" s="53">
        <v>7.0000000000000007E-2</v>
      </c>
      <c r="U611" s="54">
        <f>S611*T611</f>
        <v>856.24000000000012</v>
      </c>
      <c r="V611" s="54">
        <f>S611-U611</f>
        <v>11375.76</v>
      </c>
      <c r="W611" s="51">
        <v>134</v>
      </c>
      <c r="X611" s="55">
        <f>V611+W611</f>
        <v>11509.76</v>
      </c>
      <c r="Y611" s="12">
        <f>YEAR(Table1[[#This Row],[Ship Date]])</f>
        <v>2021</v>
      </c>
    </row>
    <row r="612" spans="1:25" x14ac:dyDescent="0.25">
      <c r="A612" s="48" t="s">
        <v>1409</v>
      </c>
      <c r="B612" s="49" t="s">
        <v>521</v>
      </c>
      <c r="C612" s="49" t="s">
        <v>80</v>
      </c>
      <c r="D612" s="49" t="s">
        <v>1834</v>
      </c>
      <c r="E612" s="50">
        <v>44374</v>
      </c>
      <c r="F612" s="49" t="s">
        <v>1899</v>
      </c>
      <c r="G612" s="49" t="s">
        <v>39</v>
      </c>
      <c r="H612" s="49" t="s">
        <v>1888</v>
      </c>
      <c r="I612" s="49" t="s">
        <v>40</v>
      </c>
      <c r="J612" s="49" t="s">
        <v>345</v>
      </c>
      <c r="K612" s="49" t="s">
        <v>28</v>
      </c>
      <c r="L612" s="49" t="s">
        <v>22</v>
      </c>
      <c r="M612" s="49" t="s">
        <v>23</v>
      </c>
      <c r="N612" s="50">
        <v>44376</v>
      </c>
      <c r="O612" s="51">
        <v>218.00000000000003</v>
      </c>
      <c r="P612" s="51">
        <v>352</v>
      </c>
      <c r="Q612" s="51">
        <f>P612-O612</f>
        <v>133.99999999999997</v>
      </c>
      <c r="R612" s="52">
        <v>1</v>
      </c>
      <c r="S612" s="51">
        <f>R612*P612</f>
        <v>352</v>
      </c>
      <c r="T612" s="53">
        <v>0.04</v>
      </c>
      <c r="U612" s="54">
        <f>S612*T612</f>
        <v>14.08</v>
      </c>
      <c r="V612" s="54">
        <f>S612-U612</f>
        <v>337.92</v>
      </c>
      <c r="W612" s="51">
        <v>683</v>
      </c>
      <c r="X612" s="55">
        <f>V612+W612</f>
        <v>1020.9200000000001</v>
      </c>
      <c r="Y612" s="12">
        <f>YEAR(Table1[[#This Row],[Ship Date]])</f>
        <v>2021</v>
      </c>
    </row>
    <row r="613" spans="1:25" x14ac:dyDescent="0.25">
      <c r="A613" s="48" t="s">
        <v>1410</v>
      </c>
      <c r="B613" s="49" t="s">
        <v>516</v>
      </c>
      <c r="C613" s="49" t="s">
        <v>1840</v>
      </c>
      <c r="D613" s="49" t="s">
        <v>1834</v>
      </c>
      <c r="E613" s="50">
        <v>44375</v>
      </c>
      <c r="F613" s="49" t="s">
        <v>1899</v>
      </c>
      <c r="G613" s="49" t="s">
        <v>34</v>
      </c>
      <c r="H613" s="49" t="s">
        <v>1893</v>
      </c>
      <c r="I613" s="49" t="s">
        <v>26</v>
      </c>
      <c r="J613" s="49" t="s">
        <v>104</v>
      </c>
      <c r="K613" s="49" t="s">
        <v>28</v>
      </c>
      <c r="L613" s="49" t="s">
        <v>22</v>
      </c>
      <c r="M613" s="49" t="s">
        <v>69</v>
      </c>
      <c r="N613" s="50">
        <v>44377</v>
      </c>
      <c r="O613" s="51">
        <v>245.00000000000003</v>
      </c>
      <c r="P613" s="51">
        <v>389</v>
      </c>
      <c r="Q613" s="51">
        <f>P613-O613</f>
        <v>143.99999999999997</v>
      </c>
      <c r="R613" s="52">
        <v>32</v>
      </c>
      <c r="S613" s="51">
        <f>R613*P613</f>
        <v>12448</v>
      </c>
      <c r="T613" s="53">
        <v>0.1</v>
      </c>
      <c r="U613" s="54">
        <f>S613*T613</f>
        <v>1244.8000000000002</v>
      </c>
      <c r="V613" s="54">
        <f>S613-U613</f>
        <v>11203.2</v>
      </c>
      <c r="W613" s="51">
        <v>701</v>
      </c>
      <c r="X613" s="55">
        <f>V613+W613</f>
        <v>11904.2</v>
      </c>
      <c r="Y613" s="12">
        <f>YEAR(Table1[[#This Row],[Ship Date]])</f>
        <v>2021</v>
      </c>
    </row>
    <row r="614" spans="1:25" x14ac:dyDescent="0.25">
      <c r="A614" s="48" t="s">
        <v>1411</v>
      </c>
      <c r="B614" s="49" t="s">
        <v>518</v>
      </c>
      <c r="C614" s="49" t="s">
        <v>1839</v>
      </c>
      <c r="D614" s="49" t="s">
        <v>1834</v>
      </c>
      <c r="E614" s="50">
        <v>44375</v>
      </c>
      <c r="F614" s="49" t="s">
        <v>1899</v>
      </c>
      <c r="G614" s="49" t="s">
        <v>39</v>
      </c>
      <c r="H614" s="49" t="s">
        <v>1890</v>
      </c>
      <c r="I614" s="49" t="s">
        <v>40</v>
      </c>
      <c r="J614" s="49" t="s">
        <v>326</v>
      </c>
      <c r="K614" s="49" t="s">
        <v>21</v>
      </c>
      <c r="L614" s="49" t="s">
        <v>22</v>
      </c>
      <c r="M614" s="49" t="s">
        <v>23</v>
      </c>
      <c r="N614" s="50">
        <v>44376</v>
      </c>
      <c r="O614" s="51">
        <v>651</v>
      </c>
      <c r="P614" s="51">
        <v>3098</v>
      </c>
      <c r="Q614" s="51">
        <f>P614-O614</f>
        <v>2447</v>
      </c>
      <c r="R614" s="52">
        <v>6</v>
      </c>
      <c r="S614" s="51">
        <f>R614*P614</f>
        <v>18588</v>
      </c>
      <c r="T614" s="53">
        <v>0.01</v>
      </c>
      <c r="U614" s="54">
        <f>S614*T614</f>
        <v>185.88</v>
      </c>
      <c r="V614" s="54">
        <f>S614-U614</f>
        <v>18402.12</v>
      </c>
      <c r="W614" s="51">
        <v>650</v>
      </c>
      <c r="X614" s="55">
        <f>V614+W614</f>
        <v>19052.12</v>
      </c>
      <c r="Y614" s="12">
        <f>YEAR(Table1[[#This Row],[Ship Date]])</f>
        <v>2021</v>
      </c>
    </row>
    <row r="615" spans="1:25" x14ac:dyDescent="0.25">
      <c r="A615" s="48" t="s">
        <v>1412</v>
      </c>
      <c r="B615" s="49" t="s">
        <v>1941</v>
      </c>
      <c r="C615" s="49" t="s">
        <v>292</v>
      </c>
      <c r="D615" s="49" t="s">
        <v>1834</v>
      </c>
      <c r="E615" s="50">
        <v>44376</v>
      </c>
      <c r="F615" s="49" t="s">
        <v>1899</v>
      </c>
      <c r="G615" s="49" t="s">
        <v>18</v>
      </c>
      <c r="H615" s="49" t="s">
        <v>1890</v>
      </c>
      <c r="I615" s="49" t="s">
        <v>19</v>
      </c>
      <c r="J615" s="49" t="s">
        <v>82</v>
      </c>
      <c r="K615" s="49" t="s">
        <v>28</v>
      </c>
      <c r="L615" s="49" t="s">
        <v>22</v>
      </c>
      <c r="M615" s="49" t="s">
        <v>23</v>
      </c>
      <c r="N615" s="50">
        <v>44380</v>
      </c>
      <c r="O615" s="51">
        <v>184</v>
      </c>
      <c r="P615" s="51">
        <v>288</v>
      </c>
      <c r="Q615" s="51">
        <f>P615-O615</f>
        <v>104</v>
      </c>
      <c r="R615" s="52">
        <v>49</v>
      </c>
      <c r="S615" s="51">
        <f>R615*P615</f>
        <v>14112</v>
      </c>
      <c r="T615" s="53">
        <v>0.01</v>
      </c>
      <c r="U615" s="54">
        <f>S615*T615</f>
        <v>141.12</v>
      </c>
      <c r="V615" s="54">
        <f>S615-U615</f>
        <v>13970.88</v>
      </c>
      <c r="W615" s="51">
        <v>99</v>
      </c>
      <c r="X615" s="55">
        <f>V615+W615</f>
        <v>14069.88</v>
      </c>
      <c r="Y615" s="12">
        <f>YEAR(Table1[[#This Row],[Ship Date]])</f>
        <v>2021</v>
      </c>
    </row>
    <row r="616" spans="1:25" x14ac:dyDescent="0.25">
      <c r="A616" s="48" t="s">
        <v>1413</v>
      </c>
      <c r="B616" s="49" t="s">
        <v>515</v>
      </c>
      <c r="C616" s="49" t="s">
        <v>1840</v>
      </c>
      <c r="D616" s="49" t="s">
        <v>1834</v>
      </c>
      <c r="E616" s="50">
        <v>44379</v>
      </c>
      <c r="F616" s="49" t="s">
        <v>1899</v>
      </c>
      <c r="G616" s="49" t="s">
        <v>18</v>
      </c>
      <c r="H616" s="49" t="s">
        <v>1893</v>
      </c>
      <c r="I616" s="49" t="s">
        <v>51</v>
      </c>
      <c r="J616" s="49" t="s">
        <v>271</v>
      </c>
      <c r="K616" s="49" t="s">
        <v>28</v>
      </c>
      <c r="L616" s="49" t="s">
        <v>29</v>
      </c>
      <c r="M616" s="49" t="s">
        <v>23</v>
      </c>
      <c r="N616" s="50">
        <v>44381</v>
      </c>
      <c r="O616" s="51">
        <v>1111</v>
      </c>
      <c r="P616" s="51">
        <v>1984</v>
      </c>
      <c r="Q616" s="51">
        <f>P616-O616</f>
        <v>873</v>
      </c>
      <c r="R616" s="52">
        <v>1</v>
      </c>
      <c r="S616" s="51">
        <f>R616*P616</f>
        <v>1984</v>
      </c>
      <c r="T616" s="53">
        <v>0.05</v>
      </c>
      <c r="U616" s="54">
        <f>S616*T616</f>
        <v>99.2</v>
      </c>
      <c r="V616" s="54">
        <f>S616-U616</f>
        <v>1884.8</v>
      </c>
      <c r="W616" s="51">
        <v>409.99999999999994</v>
      </c>
      <c r="X616" s="55">
        <f>V616+W616</f>
        <v>2294.7999999999997</v>
      </c>
      <c r="Y616" s="12">
        <f>YEAR(Table1[[#This Row],[Ship Date]])</f>
        <v>2021</v>
      </c>
    </row>
    <row r="617" spans="1:25" x14ac:dyDescent="0.25">
      <c r="A617" s="48" t="s">
        <v>1414</v>
      </c>
      <c r="B617" s="49" t="s">
        <v>510</v>
      </c>
      <c r="C617" s="49" t="s">
        <v>1853</v>
      </c>
      <c r="D617" s="49" t="s">
        <v>1834</v>
      </c>
      <c r="E617" s="50">
        <v>44381</v>
      </c>
      <c r="F617" s="49" t="s">
        <v>1899</v>
      </c>
      <c r="G617" s="49" t="s">
        <v>39</v>
      </c>
      <c r="H617" s="49" t="s">
        <v>1892</v>
      </c>
      <c r="I617" s="49" t="s">
        <v>40</v>
      </c>
      <c r="J617" s="49" t="s">
        <v>511</v>
      </c>
      <c r="K617" s="49" t="s">
        <v>117</v>
      </c>
      <c r="L617" s="49" t="s">
        <v>45</v>
      </c>
      <c r="M617" s="49" t="s">
        <v>23</v>
      </c>
      <c r="N617" s="50">
        <v>44381</v>
      </c>
      <c r="O617" s="51">
        <v>1138</v>
      </c>
      <c r="P617" s="51">
        <v>1864.9999999999998</v>
      </c>
      <c r="Q617" s="51">
        <f>P617-O617</f>
        <v>726.99999999999977</v>
      </c>
      <c r="R617" s="52">
        <v>44</v>
      </c>
      <c r="S617" s="51">
        <f>R617*P617</f>
        <v>82059.999999999985</v>
      </c>
      <c r="T617" s="53">
        <v>0.03</v>
      </c>
      <c r="U617" s="54">
        <f>S617*T617</f>
        <v>2461.7999999999993</v>
      </c>
      <c r="V617" s="54">
        <f>S617-U617</f>
        <v>79598.199999999983</v>
      </c>
      <c r="W617" s="51">
        <v>377</v>
      </c>
      <c r="X617" s="55">
        <f>V617+W617</f>
        <v>79975.199999999983</v>
      </c>
      <c r="Y617" s="12">
        <f>YEAR(Table1[[#This Row],[Ship Date]])</f>
        <v>2021</v>
      </c>
    </row>
    <row r="618" spans="1:25" x14ac:dyDescent="0.25">
      <c r="A618" s="48" t="s">
        <v>1415</v>
      </c>
      <c r="B618" s="49" t="s">
        <v>512</v>
      </c>
      <c r="C618" s="49" t="s">
        <v>103</v>
      </c>
      <c r="D618" s="49" t="s">
        <v>1882</v>
      </c>
      <c r="E618" s="50">
        <v>44381</v>
      </c>
      <c r="F618" s="49" t="s">
        <v>1882</v>
      </c>
      <c r="G618" s="49" t="s">
        <v>39</v>
      </c>
      <c r="H618" s="49" t="s">
        <v>1885</v>
      </c>
      <c r="I618" s="49" t="s">
        <v>35</v>
      </c>
      <c r="J618" s="49" t="s">
        <v>513</v>
      </c>
      <c r="K618" s="49" t="s">
        <v>28</v>
      </c>
      <c r="L618" s="49" t="s">
        <v>22</v>
      </c>
      <c r="M618" s="49" t="s">
        <v>23</v>
      </c>
      <c r="N618" s="50">
        <v>44382</v>
      </c>
      <c r="O618" s="51">
        <v>274</v>
      </c>
      <c r="P618" s="51">
        <v>449</v>
      </c>
      <c r="Q618" s="51">
        <f>P618-O618</f>
        <v>175</v>
      </c>
      <c r="R618" s="52">
        <v>15</v>
      </c>
      <c r="S618" s="51">
        <f>R618*P618</f>
        <v>6735</v>
      </c>
      <c r="T618" s="53">
        <v>0.05</v>
      </c>
      <c r="U618" s="54">
        <f>S618*T618</f>
        <v>336.75</v>
      </c>
      <c r="V618" s="54">
        <f>S618-U618</f>
        <v>6398.25</v>
      </c>
      <c r="W618" s="51">
        <v>149</v>
      </c>
      <c r="X618" s="55">
        <f>V618+W618</f>
        <v>6547.25</v>
      </c>
      <c r="Y618" s="12">
        <f>YEAR(Table1[[#This Row],[Ship Date]])</f>
        <v>2021</v>
      </c>
    </row>
    <row r="619" spans="1:25" x14ac:dyDescent="0.25">
      <c r="A619" s="48" t="s">
        <v>1416</v>
      </c>
      <c r="B619" s="49" t="s">
        <v>509</v>
      </c>
      <c r="C619" s="49" t="s">
        <v>314</v>
      </c>
      <c r="D619" s="49" t="s">
        <v>1834</v>
      </c>
      <c r="E619" s="50">
        <v>44382</v>
      </c>
      <c r="F619" s="49" t="s">
        <v>1899</v>
      </c>
      <c r="G619" s="49" t="s">
        <v>18</v>
      </c>
      <c r="H619" s="49" t="s">
        <v>1892</v>
      </c>
      <c r="I619" s="49" t="s">
        <v>51</v>
      </c>
      <c r="J619" s="49" t="s">
        <v>1901</v>
      </c>
      <c r="K619" s="49" t="s">
        <v>21</v>
      </c>
      <c r="L619" s="49" t="s">
        <v>66</v>
      </c>
      <c r="M619" s="49" t="s">
        <v>23</v>
      </c>
      <c r="N619" s="50">
        <v>44384</v>
      </c>
      <c r="O619" s="51">
        <v>882</v>
      </c>
      <c r="P619" s="51">
        <v>2099</v>
      </c>
      <c r="Q619" s="51">
        <f>P619-O619</f>
        <v>1217</v>
      </c>
      <c r="R619" s="52">
        <v>49</v>
      </c>
      <c r="S619" s="51">
        <f>R619*P619</f>
        <v>102851</v>
      </c>
      <c r="T619" s="53">
        <v>0.06</v>
      </c>
      <c r="U619" s="54">
        <f>S619*T619</f>
        <v>6171.0599999999995</v>
      </c>
      <c r="V619" s="54">
        <f>S619-U619</f>
        <v>96679.94</v>
      </c>
      <c r="W619" s="51">
        <v>480.99999999999994</v>
      </c>
      <c r="X619" s="55">
        <f>V619+W619</f>
        <v>97160.94</v>
      </c>
      <c r="Y619" s="12">
        <f>YEAR(Table1[[#This Row],[Ship Date]])</f>
        <v>2021</v>
      </c>
    </row>
    <row r="620" spans="1:25" x14ac:dyDescent="0.25">
      <c r="A620" s="48" t="s">
        <v>1417</v>
      </c>
      <c r="B620" s="49" t="s">
        <v>507</v>
      </c>
      <c r="C620" s="49" t="s">
        <v>508</v>
      </c>
      <c r="D620" s="49" t="s">
        <v>1834</v>
      </c>
      <c r="E620" s="50">
        <v>44386</v>
      </c>
      <c r="F620" s="49" t="s">
        <v>1899</v>
      </c>
      <c r="G620" s="49" t="s">
        <v>18</v>
      </c>
      <c r="H620" s="49" t="s">
        <v>1891</v>
      </c>
      <c r="I620" s="49" t="s">
        <v>40</v>
      </c>
      <c r="J620" s="49" t="s">
        <v>214</v>
      </c>
      <c r="K620" s="49" t="s">
        <v>117</v>
      </c>
      <c r="L620" s="49" t="s">
        <v>215</v>
      </c>
      <c r="M620" s="49" t="s">
        <v>23</v>
      </c>
      <c r="N620" s="50">
        <v>44387</v>
      </c>
      <c r="O620" s="51">
        <v>5616</v>
      </c>
      <c r="P620" s="51">
        <v>13697.999999999998</v>
      </c>
      <c r="Q620" s="51">
        <f>P620-O620</f>
        <v>8081.9999999999982</v>
      </c>
      <c r="R620" s="52">
        <v>7</v>
      </c>
      <c r="S620" s="51">
        <f>R620*P620</f>
        <v>95885.999999999985</v>
      </c>
      <c r="T620" s="53">
        <v>0.02</v>
      </c>
      <c r="U620" s="54">
        <f>S620*T620</f>
        <v>1917.7199999999998</v>
      </c>
      <c r="V620" s="54">
        <f>S620-U620</f>
        <v>93968.279999999984</v>
      </c>
      <c r="W620" s="51">
        <v>2449</v>
      </c>
      <c r="X620" s="55">
        <f>V620+W620</f>
        <v>96417.279999999984</v>
      </c>
      <c r="Y620" s="12">
        <f>YEAR(Table1[[#This Row],[Ship Date]])</f>
        <v>2021</v>
      </c>
    </row>
    <row r="621" spans="1:25" x14ac:dyDescent="0.25">
      <c r="A621" s="48" t="s">
        <v>1418</v>
      </c>
      <c r="B621" s="49" t="s">
        <v>140</v>
      </c>
      <c r="C621" s="49" t="s">
        <v>1850</v>
      </c>
      <c r="D621" s="49" t="s">
        <v>1834</v>
      </c>
      <c r="E621" s="50">
        <v>44388</v>
      </c>
      <c r="F621" s="49" t="s">
        <v>1899</v>
      </c>
      <c r="G621" s="49" t="s">
        <v>34</v>
      </c>
      <c r="H621" s="49" t="s">
        <v>1894</v>
      </c>
      <c r="I621" s="49" t="s">
        <v>26</v>
      </c>
      <c r="J621" s="49" t="s">
        <v>389</v>
      </c>
      <c r="K621" s="49" t="s">
        <v>28</v>
      </c>
      <c r="L621" s="49" t="s">
        <v>29</v>
      </c>
      <c r="M621" s="49" t="s">
        <v>23</v>
      </c>
      <c r="N621" s="50">
        <v>44390</v>
      </c>
      <c r="O621" s="51">
        <v>94</v>
      </c>
      <c r="P621" s="51">
        <v>188</v>
      </c>
      <c r="Q621" s="51">
        <f>P621-O621</f>
        <v>94</v>
      </c>
      <c r="R621" s="52">
        <v>22</v>
      </c>
      <c r="S621" s="51">
        <f>R621*P621</f>
        <v>4136</v>
      </c>
      <c r="T621" s="53">
        <v>7.0000000000000007E-2</v>
      </c>
      <c r="U621" s="54">
        <f>S621*T621</f>
        <v>289.52000000000004</v>
      </c>
      <c r="V621" s="54">
        <f>S621-U621</f>
        <v>3846.48</v>
      </c>
      <c r="W621" s="51">
        <v>79</v>
      </c>
      <c r="X621" s="55">
        <f>V621+W621</f>
        <v>3925.48</v>
      </c>
      <c r="Y621" s="12">
        <f>YEAR(Table1[[#This Row],[Ship Date]])</f>
        <v>2021</v>
      </c>
    </row>
    <row r="622" spans="1:25" x14ac:dyDescent="0.25">
      <c r="A622" s="48" t="s">
        <v>1419</v>
      </c>
      <c r="B622" s="49" t="s">
        <v>412</v>
      </c>
      <c r="C622" s="49" t="s">
        <v>1933</v>
      </c>
      <c r="D622" s="49" t="s">
        <v>1834</v>
      </c>
      <c r="E622" s="50">
        <v>44389</v>
      </c>
      <c r="F622" s="49" t="s">
        <v>1899</v>
      </c>
      <c r="G622" s="49" t="s">
        <v>18</v>
      </c>
      <c r="H622" s="49" t="s">
        <v>1894</v>
      </c>
      <c r="I622" s="49" t="s">
        <v>19</v>
      </c>
      <c r="J622" s="49" t="s">
        <v>162</v>
      </c>
      <c r="K622" s="49" t="s">
        <v>28</v>
      </c>
      <c r="L622" s="49" t="s">
        <v>22</v>
      </c>
      <c r="M622" s="49" t="s">
        <v>23</v>
      </c>
      <c r="N622" s="50">
        <v>44391</v>
      </c>
      <c r="O622" s="51">
        <v>1104</v>
      </c>
      <c r="P622" s="51">
        <v>1698</v>
      </c>
      <c r="Q622" s="51">
        <f>P622-O622</f>
        <v>594</v>
      </c>
      <c r="R622" s="52">
        <v>1</v>
      </c>
      <c r="S622" s="51">
        <f>R622*P622</f>
        <v>1698</v>
      </c>
      <c r="T622" s="53">
        <v>0.03</v>
      </c>
      <c r="U622" s="54">
        <f>S622*T622</f>
        <v>50.94</v>
      </c>
      <c r="V622" s="54">
        <f>S622-U622</f>
        <v>1647.06</v>
      </c>
      <c r="W622" s="51">
        <v>1239</v>
      </c>
      <c r="X622" s="55">
        <f>V622+W622</f>
        <v>2886.06</v>
      </c>
      <c r="Y622" s="12">
        <f>YEAR(Table1[[#This Row],[Ship Date]])</f>
        <v>2021</v>
      </c>
    </row>
    <row r="623" spans="1:25" x14ac:dyDescent="0.25">
      <c r="A623" s="48" t="s">
        <v>1420</v>
      </c>
      <c r="B623" s="49" t="s">
        <v>259</v>
      </c>
      <c r="C623" s="49" t="s">
        <v>1838</v>
      </c>
      <c r="D623" s="49" t="s">
        <v>1834</v>
      </c>
      <c r="E623" s="50">
        <v>44391</v>
      </c>
      <c r="F623" s="49" t="s">
        <v>1899</v>
      </c>
      <c r="G623" s="49" t="s">
        <v>34</v>
      </c>
      <c r="H623" s="49" t="s">
        <v>1892</v>
      </c>
      <c r="I623" s="49" t="s">
        <v>19</v>
      </c>
      <c r="J623" s="49" t="s">
        <v>247</v>
      </c>
      <c r="K623" s="49" t="s">
        <v>28</v>
      </c>
      <c r="L623" s="49" t="s">
        <v>29</v>
      </c>
      <c r="M623" s="49" t="s">
        <v>69</v>
      </c>
      <c r="N623" s="50">
        <v>44396</v>
      </c>
      <c r="O623" s="51">
        <v>348</v>
      </c>
      <c r="P623" s="51">
        <v>543</v>
      </c>
      <c r="Q623" s="51">
        <f>P623-O623</f>
        <v>195</v>
      </c>
      <c r="R623" s="52">
        <v>48</v>
      </c>
      <c r="S623" s="51">
        <f>R623*P623</f>
        <v>26064</v>
      </c>
      <c r="T623" s="53">
        <v>0.05</v>
      </c>
      <c r="U623" s="54">
        <f>S623*T623</f>
        <v>1303.2</v>
      </c>
      <c r="V623" s="54">
        <f>S623-U623</f>
        <v>24760.799999999999</v>
      </c>
      <c r="W623" s="51">
        <v>95</v>
      </c>
      <c r="X623" s="55">
        <f>V623+W623</f>
        <v>24855.8</v>
      </c>
      <c r="Y623" s="12">
        <f>YEAR(Table1[[#This Row],[Ship Date]])</f>
        <v>2021</v>
      </c>
    </row>
    <row r="624" spans="1:25" x14ac:dyDescent="0.25">
      <c r="A624" s="48" t="s">
        <v>1421</v>
      </c>
      <c r="B624" s="49" t="s">
        <v>506</v>
      </c>
      <c r="C624" s="49" t="s">
        <v>1855</v>
      </c>
      <c r="D624" s="49" t="s">
        <v>1834</v>
      </c>
      <c r="E624" s="50">
        <v>44392</v>
      </c>
      <c r="F624" s="49" t="s">
        <v>1899</v>
      </c>
      <c r="G624" s="49" t="s">
        <v>25</v>
      </c>
      <c r="H624" s="49" t="s">
        <v>1889</v>
      </c>
      <c r="I624" s="49" t="s">
        <v>19</v>
      </c>
      <c r="J624" s="49" t="s">
        <v>404</v>
      </c>
      <c r="K624" s="49" t="s">
        <v>28</v>
      </c>
      <c r="L624" s="49" t="s">
        <v>29</v>
      </c>
      <c r="M624" s="49" t="s">
        <v>23</v>
      </c>
      <c r="N624" s="50">
        <v>44396</v>
      </c>
      <c r="O624" s="51">
        <v>522</v>
      </c>
      <c r="P624" s="51">
        <v>985</v>
      </c>
      <c r="Q624" s="51">
        <f>P624-O624</f>
        <v>463</v>
      </c>
      <c r="R624" s="52">
        <v>21</v>
      </c>
      <c r="S624" s="51">
        <f>R624*P624</f>
        <v>20685</v>
      </c>
      <c r="T624" s="53">
        <v>0.1</v>
      </c>
      <c r="U624" s="54">
        <f>S624*T624</f>
        <v>2068.5</v>
      </c>
      <c r="V624" s="54">
        <f>S624-U624</f>
        <v>18616.5</v>
      </c>
      <c r="W624" s="51">
        <v>482</v>
      </c>
      <c r="X624" s="55">
        <f>V624+W624</f>
        <v>19098.5</v>
      </c>
      <c r="Y624" s="12">
        <f>YEAR(Table1[[#This Row],[Ship Date]])</f>
        <v>2021</v>
      </c>
    </row>
    <row r="625" spans="1:25" x14ac:dyDescent="0.25">
      <c r="A625" s="48" t="s">
        <v>1422</v>
      </c>
      <c r="B625" s="49" t="s">
        <v>238</v>
      </c>
      <c r="C625" s="49" t="s">
        <v>1900</v>
      </c>
      <c r="D625" s="49" t="s">
        <v>1882</v>
      </c>
      <c r="E625" s="50">
        <v>44393</v>
      </c>
      <c r="F625" s="49" t="s">
        <v>1882</v>
      </c>
      <c r="G625" s="49" t="s">
        <v>39</v>
      </c>
      <c r="H625" s="49" t="s">
        <v>1886</v>
      </c>
      <c r="I625" s="49" t="s">
        <v>19</v>
      </c>
      <c r="J625" s="49" t="s">
        <v>365</v>
      </c>
      <c r="K625" s="49" t="s">
        <v>28</v>
      </c>
      <c r="L625" s="49" t="s">
        <v>29</v>
      </c>
      <c r="M625" s="49" t="s">
        <v>23</v>
      </c>
      <c r="N625" s="50">
        <v>44397</v>
      </c>
      <c r="O625" s="51">
        <v>92</v>
      </c>
      <c r="P625" s="51">
        <v>181</v>
      </c>
      <c r="Q625" s="51">
        <f>P625-O625</f>
        <v>89</v>
      </c>
      <c r="R625" s="52">
        <v>48</v>
      </c>
      <c r="S625" s="51">
        <f>R625*P625</f>
        <v>8688</v>
      </c>
      <c r="T625" s="53">
        <v>0.02</v>
      </c>
      <c r="U625" s="54">
        <f>S625*T625</f>
        <v>173.76</v>
      </c>
      <c r="V625" s="54">
        <f>S625-U625</f>
        <v>8514.24</v>
      </c>
      <c r="W625" s="51">
        <v>156</v>
      </c>
      <c r="X625" s="55">
        <f>V625+W625</f>
        <v>8670.24</v>
      </c>
      <c r="Y625" s="12">
        <f>YEAR(Table1[[#This Row],[Ship Date]])</f>
        <v>2021</v>
      </c>
    </row>
    <row r="626" spans="1:25" x14ac:dyDescent="0.25">
      <c r="A626" s="48" t="s">
        <v>1423</v>
      </c>
      <c r="B626" s="49" t="s">
        <v>505</v>
      </c>
      <c r="C626" s="49" t="s">
        <v>1878</v>
      </c>
      <c r="D626" s="49" t="s">
        <v>1834</v>
      </c>
      <c r="E626" s="50">
        <v>44394</v>
      </c>
      <c r="F626" s="49" t="s">
        <v>1899</v>
      </c>
      <c r="G626" s="49" t="s">
        <v>34</v>
      </c>
      <c r="H626" s="49" t="s">
        <v>1890</v>
      </c>
      <c r="I626" s="49" t="s">
        <v>35</v>
      </c>
      <c r="J626" s="49" t="s">
        <v>414</v>
      </c>
      <c r="K626" s="49" t="s">
        <v>28</v>
      </c>
      <c r="L626" s="49" t="s">
        <v>29</v>
      </c>
      <c r="M626" s="49" t="s">
        <v>23</v>
      </c>
      <c r="N626" s="50">
        <v>44394</v>
      </c>
      <c r="O626" s="51">
        <v>241</v>
      </c>
      <c r="P626" s="51">
        <v>371</v>
      </c>
      <c r="Q626" s="51">
        <f>P626-O626</f>
        <v>130</v>
      </c>
      <c r="R626" s="52">
        <v>13</v>
      </c>
      <c r="S626" s="51">
        <f>R626*P626</f>
        <v>4823</v>
      </c>
      <c r="T626" s="53">
        <v>0.06</v>
      </c>
      <c r="U626" s="54">
        <f>S626*T626</f>
        <v>289.38</v>
      </c>
      <c r="V626" s="54">
        <f>S626-U626</f>
        <v>4533.62</v>
      </c>
      <c r="W626" s="51">
        <v>193</v>
      </c>
      <c r="X626" s="55">
        <f>V626+W626</f>
        <v>4726.62</v>
      </c>
      <c r="Y626" s="12">
        <f>YEAR(Table1[[#This Row],[Ship Date]])</f>
        <v>2021</v>
      </c>
    </row>
    <row r="627" spans="1:25" x14ac:dyDescent="0.25">
      <c r="A627" s="48" t="s">
        <v>1424</v>
      </c>
      <c r="B627" s="49" t="s">
        <v>503</v>
      </c>
      <c r="C627" s="49" t="s">
        <v>221</v>
      </c>
      <c r="D627" s="49" t="s">
        <v>1834</v>
      </c>
      <c r="E627" s="50">
        <v>44395</v>
      </c>
      <c r="F627" s="49" t="s">
        <v>1899</v>
      </c>
      <c r="G627" s="49" t="s">
        <v>39</v>
      </c>
      <c r="H627" s="49" t="s">
        <v>1891</v>
      </c>
      <c r="I627" s="49" t="s">
        <v>35</v>
      </c>
      <c r="J627" s="49" t="s">
        <v>188</v>
      </c>
      <c r="K627" s="49" t="s">
        <v>28</v>
      </c>
      <c r="L627" s="49" t="s">
        <v>45</v>
      </c>
      <c r="M627" s="49" t="s">
        <v>23</v>
      </c>
      <c r="N627" s="50">
        <v>44397</v>
      </c>
      <c r="O627" s="51">
        <v>250</v>
      </c>
      <c r="P627" s="51">
        <v>568</v>
      </c>
      <c r="Q627" s="51">
        <f>P627-O627</f>
        <v>318</v>
      </c>
      <c r="R627" s="52">
        <v>21</v>
      </c>
      <c r="S627" s="51">
        <f>R627*P627</f>
        <v>11928</v>
      </c>
      <c r="T627" s="53">
        <v>7.0000000000000007E-2</v>
      </c>
      <c r="U627" s="54">
        <f>S627*T627</f>
        <v>834.96</v>
      </c>
      <c r="V627" s="54">
        <f>S627-U627</f>
        <v>11093.04</v>
      </c>
      <c r="W627" s="51">
        <v>360</v>
      </c>
      <c r="X627" s="55">
        <f>V627+W627</f>
        <v>11453.04</v>
      </c>
      <c r="Y627" s="12">
        <f>YEAR(Table1[[#This Row],[Ship Date]])</f>
        <v>2021</v>
      </c>
    </row>
    <row r="628" spans="1:25" x14ac:dyDescent="0.25">
      <c r="A628" s="48" t="s">
        <v>1425</v>
      </c>
      <c r="B628" s="49" t="s">
        <v>504</v>
      </c>
      <c r="C628" s="49" t="s">
        <v>431</v>
      </c>
      <c r="D628" s="49" t="s">
        <v>1882</v>
      </c>
      <c r="E628" s="50">
        <v>44395</v>
      </c>
      <c r="F628" s="49" t="s">
        <v>1882</v>
      </c>
      <c r="G628" s="49" t="s">
        <v>39</v>
      </c>
      <c r="H628" s="49" t="s">
        <v>1885</v>
      </c>
      <c r="I628" s="49" t="s">
        <v>35</v>
      </c>
      <c r="J628" s="49" t="s">
        <v>79</v>
      </c>
      <c r="K628" s="49" t="s">
        <v>28</v>
      </c>
      <c r="L628" s="49" t="s">
        <v>22</v>
      </c>
      <c r="M628" s="49" t="s">
        <v>23</v>
      </c>
      <c r="N628" s="50">
        <v>44397</v>
      </c>
      <c r="O628" s="51">
        <v>225.99999999999997</v>
      </c>
      <c r="P628" s="51">
        <v>358</v>
      </c>
      <c r="Q628" s="51">
        <f>P628-O628</f>
        <v>132.00000000000003</v>
      </c>
      <c r="R628" s="52">
        <v>43</v>
      </c>
      <c r="S628" s="51">
        <f>R628*P628</f>
        <v>15394</v>
      </c>
      <c r="T628" s="53">
        <v>0.08</v>
      </c>
      <c r="U628" s="54">
        <f>S628*T628</f>
        <v>1231.52</v>
      </c>
      <c r="V628" s="54">
        <f>S628-U628</f>
        <v>14162.48</v>
      </c>
      <c r="W628" s="51">
        <v>547</v>
      </c>
      <c r="X628" s="55">
        <f>V628+W628</f>
        <v>14709.48</v>
      </c>
      <c r="Y628" s="12">
        <f>YEAR(Table1[[#This Row],[Ship Date]])</f>
        <v>2021</v>
      </c>
    </row>
    <row r="629" spans="1:25" x14ac:dyDescent="0.25">
      <c r="A629" s="48" t="s">
        <v>1426</v>
      </c>
      <c r="B629" s="49" t="s">
        <v>235</v>
      </c>
      <c r="C629" s="49" t="s">
        <v>17</v>
      </c>
      <c r="D629" s="49" t="s">
        <v>1882</v>
      </c>
      <c r="E629" s="50">
        <v>44396</v>
      </c>
      <c r="F629" s="49" t="s">
        <v>1882</v>
      </c>
      <c r="G629" s="49" t="s">
        <v>34</v>
      </c>
      <c r="H629" s="49" t="s">
        <v>1886</v>
      </c>
      <c r="I629" s="49" t="s">
        <v>26</v>
      </c>
      <c r="J629" s="49" t="s">
        <v>57</v>
      </c>
      <c r="K629" s="49" t="s">
        <v>28</v>
      </c>
      <c r="L629" s="49" t="s">
        <v>22</v>
      </c>
      <c r="M629" s="49" t="s">
        <v>23</v>
      </c>
      <c r="N629" s="50">
        <v>44397</v>
      </c>
      <c r="O629" s="51">
        <v>350</v>
      </c>
      <c r="P629" s="51">
        <v>574</v>
      </c>
      <c r="Q629" s="51">
        <f>P629-O629</f>
        <v>224</v>
      </c>
      <c r="R629" s="52">
        <v>41</v>
      </c>
      <c r="S629" s="51">
        <f>R629*P629</f>
        <v>23534</v>
      </c>
      <c r="T629" s="53">
        <v>0.08</v>
      </c>
      <c r="U629" s="54">
        <f>S629*T629</f>
        <v>1882.72</v>
      </c>
      <c r="V629" s="54">
        <f>S629-U629</f>
        <v>21651.279999999999</v>
      </c>
      <c r="W629" s="51">
        <v>501</v>
      </c>
      <c r="X629" s="55">
        <f>V629+W629</f>
        <v>22152.28</v>
      </c>
      <c r="Y629" s="12">
        <f>YEAR(Table1[[#This Row],[Ship Date]])</f>
        <v>2021</v>
      </c>
    </row>
    <row r="630" spans="1:25" x14ac:dyDescent="0.25">
      <c r="A630" s="48" t="s">
        <v>1427</v>
      </c>
      <c r="B630" s="49" t="s">
        <v>502</v>
      </c>
      <c r="C630" s="49" t="s">
        <v>223</v>
      </c>
      <c r="D630" s="49" t="s">
        <v>1834</v>
      </c>
      <c r="E630" s="50">
        <v>44397</v>
      </c>
      <c r="F630" s="49" t="s">
        <v>1899</v>
      </c>
      <c r="G630" s="49" t="s">
        <v>25</v>
      </c>
      <c r="H630" s="49" t="s">
        <v>1893</v>
      </c>
      <c r="I630" s="49" t="s">
        <v>51</v>
      </c>
      <c r="J630" s="49" t="s">
        <v>368</v>
      </c>
      <c r="K630" s="49" t="s">
        <v>28</v>
      </c>
      <c r="L630" s="49" t="s">
        <v>45</v>
      </c>
      <c r="M630" s="49" t="s">
        <v>23</v>
      </c>
      <c r="N630" s="50">
        <v>44400</v>
      </c>
      <c r="O630" s="51">
        <v>409.99999999999994</v>
      </c>
      <c r="P630" s="51">
        <v>931</v>
      </c>
      <c r="Q630" s="51">
        <f>P630-O630</f>
        <v>521</v>
      </c>
      <c r="R630" s="52">
        <v>26</v>
      </c>
      <c r="S630" s="51">
        <f>R630*P630</f>
        <v>24206</v>
      </c>
      <c r="T630" s="53">
        <v>0.06</v>
      </c>
      <c r="U630" s="54">
        <f>S630*T630</f>
        <v>1452.36</v>
      </c>
      <c r="V630" s="54">
        <f>S630-U630</f>
        <v>22753.64</v>
      </c>
      <c r="W630" s="51">
        <v>398</v>
      </c>
      <c r="X630" s="55">
        <f>V630+W630</f>
        <v>23151.64</v>
      </c>
      <c r="Y630" s="12">
        <f>YEAR(Table1[[#This Row],[Ship Date]])</f>
        <v>2021</v>
      </c>
    </row>
    <row r="631" spans="1:25" x14ac:dyDescent="0.25">
      <c r="A631" s="48" t="s">
        <v>1428</v>
      </c>
      <c r="B631" s="49" t="s">
        <v>387</v>
      </c>
      <c r="C631" s="49" t="s">
        <v>388</v>
      </c>
      <c r="D631" s="49" t="s">
        <v>1834</v>
      </c>
      <c r="E631" s="50">
        <v>44400</v>
      </c>
      <c r="F631" s="49" t="s">
        <v>1899</v>
      </c>
      <c r="G631" s="49" t="s">
        <v>18</v>
      </c>
      <c r="H631" s="49" t="s">
        <v>1892</v>
      </c>
      <c r="I631" s="49" t="s">
        <v>19</v>
      </c>
      <c r="J631" s="49" t="s">
        <v>89</v>
      </c>
      <c r="K631" s="49" t="s">
        <v>21</v>
      </c>
      <c r="L631" s="49" t="s">
        <v>22</v>
      </c>
      <c r="M631" s="49" t="s">
        <v>23</v>
      </c>
      <c r="N631" s="50">
        <v>44407</v>
      </c>
      <c r="O631" s="51">
        <v>3202.0000000000005</v>
      </c>
      <c r="P631" s="51">
        <v>15247.999999999998</v>
      </c>
      <c r="Q631" s="51">
        <f>P631-O631</f>
        <v>12045.999999999998</v>
      </c>
      <c r="R631" s="52">
        <v>14</v>
      </c>
      <c r="S631" s="51">
        <f>R631*P631</f>
        <v>213471.99999999997</v>
      </c>
      <c r="T631" s="53">
        <v>0.03</v>
      </c>
      <c r="U631" s="54">
        <f>S631*T631</f>
        <v>6404.1599999999989</v>
      </c>
      <c r="V631" s="54">
        <f>S631-U631</f>
        <v>207067.83999999997</v>
      </c>
      <c r="W631" s="51">
        <v>400</v>
      </c>
      <c r="X631" s="55">
        <f>V631+W631</f>
        <v>207467.83999999997</v>
      </c>
      <c r="Y631" s="12">
        <f>YEAR(Table1[[#This Row],[Ship Date]])</f>
        <v>2021</v>
      </c>
    </row>
    <row r="632" spans="1:25" x14ac:dyDescent="0.25">
      <c r="A632" s="48" t="s">
        <v>1429</v>
      </c>
      <c r="B632" s="49" t="s">
        <v>132</v>
      </c>
      <c r="C632" s="49" t="s">
        <v>1838</v>
      </c>
      <c r="D632" s="49" t="s">
        <v>1834</v>
      </c>
      <c r="E632" s="50">
        <v>44400</v>
      </c>
      <c r="F632" s="49" t="s">
        <v>1899</v>
      </c>
      <c r="G632" s="49" t="s">
        <v>39</v>
      </c>
      <c r="H632" s="49" t="s">
        <v>1892</v>
      </c>
      <c r="I632" s="49" t="s">
        <v>40</v>
      </c>
      <c r="J632" s="49" t="s">
        <v>264</v>
      </c>
      <c r="K632" s="49" t="s">
        <v>28</v>
      </c>
      <c r="L632" s="49" t="s">
        <v>29</v>
      </c>
      <c r="M632" s="49" t="s">
        <v>69</v>
      </c>
      <c r="N632" s="50">
        <v>44401</v>
      </c>
      <c r="O632" s="51">
        <v>332</v>
      </c>
      <c r="P632" s="51">
        <v>518</v>
      </c>
      <c r="Q632" s="51">
        <f>P632-O632</f>
        <v>186</v>
      </c>
      <c r="R632" s="52">
        <v>1</v>
      </c>
      <c r="S632" s="51">
        <f>R632*P632</f>
        <v>518</v>
      </c>
      <c r="T632" s="53">
        <v>0</v>
      </c>
      <c r="U632" s="54">
        <f>S632*T632</f>
        <v>0</v>
      </c>
      <c r="V632" s="54">
        <f>S632-U632</f>
        <v>518</v>
      </c>
      <c r="W632" s="51">
        <v>204</v>
      </c>
      <c r="X632" s="55">
        <f>V632+W632</f>
        <v>722</v>
      </c>
      <c r="Y632" s="12">
        <f>YEAR(Table1[[#This Row],[Ship Date]])</f>
        <v>2021</v>
      </c>
    </row>
    <row r="633" spans="1:25" x14ac:dyDescent="0.25">
      <c r="A633" s="48" t="s">
        <v>1430</v>
      </c>
      <c r="B633" s="49" t="s">
        <v>352</v>
      </c>
      <c r="C633" s="49" t="s">
        <v>17</v>
      </c>
      <c r="D633" s="49" t="s">
        <v>1882</v>
      </c>
      <c r="E633" s="50">
        <v>44400</v>
      </c>
      <c r="F633" s="49" t="s">
        <v>1882</v>
      </c>
      <c r="G633" s="49" t="s">
        <v>25</v>
      </c>
      <c r="H633" s="49" t="s">
        <v>1886</v>
      </c>
      <c r="I633" s="49" t="s">
        <v>51</v>
      </c>
      <c r="J633" s="49" t="s">
        <v>92</v>
      </c>
      <c r="K633" s="49" t="s">
        <v>28</v>
      </c>
      <c r="L633" s="49" t="s">
        <v>22</v>
      </c>
      <c r="M633" s="49" t="s">
        <v>23</v>
      </c>
      <c r="N633" s="50">
        <v>44401</v>
      </c>
      <c r="O633" s="51">
        <v>118</v>
      </c>
      <c r="P633" s="51">
        <v>188</v>
      </c>
      <c r="Q633" s="51">
        <f>P633-O633</f>
        <v>70</v>
      </c>
      <c r="R633" s="52">
        <v>8</v>
      </c>
      <c r="S633" s="51">
        <f>R633*P633</f>
        <v>1504</v>
      </c>
      <c r="T633" s="53">
        <v>0.05</v>
      </c>
      <c r="U633" s="54">
        <f>S633*T633</f>
        <v>75.2</v>
      </c>
      <c r="V633" s="54">
        <f>S633-U633</f>
        <v>1428.8</v>
      </c>
      <c r="W633" s="51">
        <v>149</v>
      </c>
      <c r="X633" s="55">
        <f>V633+W633</f>
        <v>1577.8</v>
      </c>
      <c r="Y633" s="12">
        <f>YEAR(Table1[[#This Row],[Ship Date]])</f>
        <v>2021</v>
      </c>
    </row>
    <row r="634" spans="1:25" x14ac:dyDescent="0.25">
      <c r="A634" s="48" t="s">
        <v>1431</v>
      </c>
      <c r="B634" s="49" t="s">
        <v>500</v>
      </c>
      <c r="C634" s="49" t="s">
        <v>1914</v>
      </c>
      <c r="D634" s="49" t="s">
        <v>1882</v>
      </c>
      <c r="E634" s="50">
        <v>44401</v>
      </c>
      <c r="F634" s="49" t="s">
        <v>1882</v>
      </c>
      <c r="G634" s="49" t="s">
        <v>18</v>
      </c>
      <c r="H634" s="49" t="s">
        <v>1886</v>
      </c>
      <c r="I634" s="49" t="s">
        <v>35</v>
      </c>
      <c r="J634" s="49" t="s">
        <v>411</v>
      </c>
      <c r="K634" s="49" t="s">
        <v>28</v>
      </c>
      <c r="L634" s="49" t="s">
        <v>22</v>
      </c>
      <c r="M634" s="49" t="s">
        <v>23</v>
      </c>
      <c r="N634" s="50">
        <v>44403</v>
      </c>
      <c r="O634" s="51">
        <v>119</v>
      </c>
      <c r="P634" s="51">
        <v>198</v>
      </c>
      <c r="Q634" s="51">
        <f>P634-O634</f>
        <v>79</v>
      </c>
      <c r="R634" s="52">
        <v>21</v>
      </c>
      <c r="S634" s="51">
        <f>R634*P634</f>
        <v>4158</v>
      </c>
      <c r="T634" s="53">
        <v>0.01</v>
      </c>
      <c r="U634" s="54">
        <f>S634*T634</f>
        <v>41.58</v>
      </c>
      <c r="V634" s="54">
        <f>S634-U634</f>
        <v>4116.42</v>
      </c>
      <c r="W634" s="51">
        <v>476.99999999999994</v>
      </c>
      <c r="X634" s="55">
        <f>V634+W634</f>
        <v>4593.42</v>
      </c>
      <c r="Y634" s="12">
        <f>YEAR(Table1[[#This Row],[Ship Date]])</f>
        <v>2021</v>
      </c>
    </row>
    <row r="635" spans="1:25" x14ac:dyDescent="0.25">
      <c r="A635" s="48" t="s">
        <v>1432</v>
      </c>
      <c r="B635" s="49" t="s">
        <v>501</v>
      </c>
      <c r="C635" s="49" t="s">
        <v>194</v>
      </c>
      <c r="D635" s="49" t="s">
        <v>1834</v>
      </c>
      <c r="E635" s="50">
        <v>44401</v>
      </c>
      <c r="F635" s="49" t="s">
        <v>1899</v>
      </c>
      <c r="G635" s="49" t="s">
        <v>39</v>
      </c>
      <c r="H635" s="49" t="s">
        <v>1890</v>
      </c>
      <c r="I635" s="49" t="s">
        <v>35</v>
      </c>
      <c r="J635" s="49" t="s">
        <v>255</v>
      </c>
      <c r="K635" s="49" t="s">
        <v>28</v>
      </c>
      <c r="L635" s="49" t="s">
        <v>29</v>
      </c>
      <c r="M635" s="49" t="s">
        <v>23</v>
      </c>
      <c r="N635" s="50">
        <v>44403</v>
      </c>
      <c r="O635" s="51">
        <v>176</v>
      </c>
      <c r="P635" s="51">
        <v>294</v>
      </c>
      <c r="Q635" s="51">
        <f>P635-O635</f>
        <v>118</v>
      </c>
      <c r="R635" s="52">
        <v>35</v>
      </c>
      <c r="S635" s="51">
        <f>R635*P635</f>
        <v>10290</v>
      </c>
      <c r="T635" s="53">
        <v>0.09</v>
      </c>
      <c r="U635" s="54">
        <f>S635*T635</f>
        <v>926.09999999999991</v>
      </c>
      <c r="V635" s="54">
        <f>S635-U635</f>
        <v>9363.9</v>
      </c>
      <c r="W635" s="51">
        <v>81</v>
      </c>
      <c r="X635" s="55">
        <f>V635+W635</f>
        <v>9444.9</v>
      </c>
      <c r="Y635" s="12">
        <f>YEAR(Table1[[#This Row],[Ship Date]])</f>
        <v>2021</v>
      </c>
    </row>
    <row r="636" spans="1:25" x14ac:dyDescent="0.25">
      <c r="A636" s="48" t="s">
        <v>824</v>
      </c>
      <c r="B636" s="49" t="s">
        <v>459</v>
      </c>
      <c r="C636" s="49" t="s">
        <v>1859</v>
      </c>
      <c r="D636" s="49" t="s">
        <v>1882</v>
      </c>
      <c r="E636" s="50">
        <v>44402</v>
      </c>
      <c r="F636" s="49" t="s">
        <v>1882</v>
      </c>
      <c r="G636" s="49" t="s">
        <v>18</v>
      </c>
      <c r="H636" s="49" t="s">
        <v>1885</v>
      </c>
      <c r="I636" s="49" t="s">
        <v>35</v>
      </c>
      <c r="J636" s="49" t="s">
        <v>498</v>
      </c>
      <c r="K636" s="49" t="s">
        <v>28</v>
      </c>
      <c r="L636" s="49" t="s">
        <v>29</v>
      </c>
      <c r="M636" s="49" t="s">
        <v>69</v>
      </c>
      <c r="N636" s="50">
        <v>44403</v>
      </c>
      <c r="O636" s="51">
        <v>188</v>
      </c>
      <c r="P636" s="51">
        <v>314</v>
      </c>
      <c r="Q636" s="51">
        <f>P636-O636</f>
        <v>126</v>
      </c>
      <c r="R636" s="52">
        <v>43</v>
      </c>
      <c r="S636" s="51">
        <f>R636*P636</f>
        <v>13502</v>
      </c>
      <c r="T636" s="53">
        <v>7.0000000000000007E-2</v>
      </c>
      <c r="U636" s="54">
        <f>S636*T636</f>
        <v>945.1400000000001</v>
      </c>
      <c r="V636" s="54">
        <f>S636-U636</f>
        <v>12556.86</v>
      </c>
      <c r="W636" s="51">
        <v>113.99999999999999</v>
      </c>
      <c r="X636" s="55">
        <f>V636+W636</f>
        <v>12670.86</v>
      </c>
      <c r="Y636" s="12">
        <f>YEAR(Table1[[#This Row],[Ship Date]])</f>
        <v>2021</v>
      </c>
    </row>
    <row r="637" spans="1:25" x14ac:dyDescent="0.25">
      <c r="A637" s="48" t="s">
        <v>825</v>
      </c>
      <c r="B637" s="49" t="s">
        <v>459</v>
      </c>
      <c r="C637" s="49" t="s">
        <v>1859</v>
      </c>
      <c r="D637" s="49" t="s">
        <v>1882</v>
      </c>
      <c r="E637" s="50">
        <v>44402</v>
      </c>
      <c r="F637" s="49" t="s">
        <v>1882</v>
      </c>
      <c r="G637" s="49" t="s">
        <v>18</v>
      </c>
      <c r="H637" s="49" t="s">
        <v>1885</v>
      </c>
      <c r="I637" s="49" t="s">
        <v>35</v>
      </c>
      <c r="J637" s="49" t="s">
        <v>44</v>
      </c>
      <c r="K637" s="49" t="s">
        <v>28</v>
      </c>
      <c r="L637" s="49" t="s">
        <v>45</v>
      </c>
      <c r="M637" s="49" t="s">
        <v>23</v>
      </c>
      <c r="N637" s="50">
        <v>44404</v>
      </c>
      <c r="O637" s="51">
        <v>146</v>
      </c>
      <c r="P637" s="51">
        <v>357</v>
      </c>
      <c r="Q637" s="51">
        <f>P637-O637</f>
        <v>211</v>
      </c>
      <c r="R637" s="52">
        <v>19</v>
      </c>
      <c r="S637" s="51">
        <f>R637*P637</f>
        <v>6783</v>
      </c>
      <c r="T637" s="53">
        <v>0.08</v>
      </c>
      <c r="U637" s="54">
        <f>S637*T637</f>
        <v>542.64</v>
      </c>
      <c r="V637" s="54">
        <f>S637-U637</f>
        <v>6240.36</v>
      </c>
      <c r="W637" s="51">
        <v>417</v>
      </c>
      <c r="X637" s="55">
        <f>V637+W637</f>
        <v>6657.36</v>
      </c>
      <c r="Y637" s="12">
        <f>YEAR(Table1[[#This Row],[Ship Date]])</f>
        <v>2021</v>
      </c>
    </row>
    <row r="638" spans="1:25" x14ac:dyDescent="0.25">
      <c r="A638" s="48" t="s">
        <v>1433</v>
      </c>
      <c r="B638" s="49" t="s">
        <v>499</v>
      </c>
      <c r="C638" s="49" t="s">
        <v>71</v>
      </c>
      <c r="D638" s="49" t="s">
        <v>1882</v>
      </c>
      <c r="E638" s="50">
        <v>44402</v>
      </c>
      <c r="F638" s="49" t="s">
        <v>1882</v>
      </c>
      <c r="G638" s="49" t="s">
        <v>18</v>
      </c>
      <c r="H638" s="49" t="s">
        <v>1885</v>
      </c>
      <c r="I638" s="49" t="s">
        <v>51</v>
      </c>
      <c r="J638" s="49" t="s">
        <v>168</v>
      </c>
      <c r="K638" s="49" t="s">
        <v>28</v>
      </c>
      <c r="L638" s="49" t="s">
        <v>22</v>
      </c>
      <c r="M638" s="49" t="s">
        <v>23</v>
      </c>
      <c r="N638" s="50">
        <v>44405</v>
      </c>
      <c r="O638" s="51">
        <v>198</v>
      </c>
      <c r="P638" s="51">
        <v>315</v>
      </c>
      <c r="Q638" s="51">
        <f>P638-O638</f>
        <v>117</v>
      </c>
      <c r="R638" s="52">
        <v>17</v>
      </c>
      <c r="S638" s="51">
        <f>R638*P638</f>
        <v>5355</v>
      </c>
      <c r="T638" s="53">
        <v>0.05</v>
      </c>
      <c r="U638" s="54">
        <f>S638*T638</f>
        <v>267.75</v>
      </c>
      <c r="V638" s="54">
        <f>S638-U638</f>
        <v>5087.25</v>
      </c>
      <c r="W638" s="51">
        <v>49</v>
      </c>
      <c r="X638" s="55">
        <f>V638+W638</f>
        <v>5136.25</v>
      </c>
      <c r="Y638" s="12">
        <f>YEAR(Table1[[#This Row],[Ship Date]])</f>
        <v>2021</v>
      </c>
    </row>
    <row r="639" spans="1:25" x14ac:dyDescent="0.25">
      <c r="A639" s="48" t="s">
        <v>1434</v>
      </c>
      <c r="B639" s="49" t="s">
        <v>146</v>
      </c>
      <c r="C639" s="49" t="s">
        <v>147</v>
      </c>
      <c r="D639" s="49" t="s">
        <v>1834</v>
      </c>
      <c r="E639" s="50">
        <v>44403</v>
      </c>
      <c r="F639" s="49" t="s">
        <v>1899</v>
      </c>
      <c r="G639" s="49" t="s">
        <v>25</v>
      </c>
      <c r="H639" s="49" t="s">
        <v>1895</v>
      </c>
      <c r="I639" s="49" t="s">
        <v>26</v>
      </c>
      <c r="J639" s="49" t="s">
        <v>63</v>
      </c>
      <c r="K639" s="49" t="s">
        <v>28</v>
      </c>
      <c r="L639" s="49" t="s">
        <v>22</v>
      </c>
      <c r="M639" s="49" t="s">
        <v>69</v>
      </c>
      <c r="N639" s="50">
        <v>44404</v>
      </c>
      <c r="O639" s="51">
        <v>459</v>
      </c>
      <c r="P639" s="51">
        <v>728</v>
      </c>
      <c r="Q639" s="51">
        <f>P639-O639</f>
        <v>269</v>
      </c>
      <c r="R639" s="52">
        <v>20</v>
      </c>
      <c r="S639" s="51">
        <f>R639*P639</f>
        <v>14560</v>
      </c>
      <c r="T639" s="53">
        <v>0.1</v>
      </c>
      <c r="U639" s="54">
        <f>S639*T639</f>
        <v>1456</v>
      </c>
      <c r="V639" s="54">
        <f>S639-U639</f>
        <v>13104</v>
      </c>
      <c r="W639" s="51">
        <v>1115</v>
      </c>
      <c r="X639" s="55">
        <f>V639+W639</f>
        <v>14219</v>
      </c>
      <c r="Y639" s="12">
        <f>YEAR(Table1[[#This Row],[Ship Date]])</f>
        <v>2021</v>
      </c>
    </row>
    <row r="640" spans="1:25" x14ac:dyDescent="0.25">
      <c r="A640" s="48" t="s">
        <v>1435</v>
      </c>
      <c r="B640" s="49" t="s">
        <v>497</v>
      </c>
      <c r="C640" s="49" t="s">
        <v>98</v>
      </c>
      <c r="D640" s="49" t="s">
        <v>1834</v>
      </c>
      <c r="E640" s="50">
        <v>44403</v>
      </c>
      <c r="F640" s="49" t="s">
        <v>1899</v>
      </c>
      <c r="G640" s="49" t="s">
        <v>39</v>
      </c>
      <c r="H640" s="49" t="s">
        <v>1890</v>
      </c>
      <c r="I640" s="49" t="s">
        <v>35</v>
      </c>
      <c r="J640" s="49" t="s">
        <v>277</v>
      </c>
      <c r="K640" s="49" t="s">
        <v>28</v>
      </c>
      <c r="L640" s="49" t="s">
        <v>22</v>
      </c>
      <c r="M640" s="49" t="s">
        <v>23</v>
      </c>
      <c r="N640" s="50">
        <v>44403</v>
      </c>
      <c r="O640" s="51">
        <v>453</v>
      </c>
      <c r="P640" s="51">
        <v>730</v>
      </c>
      <c r="Q640" s="51">
        <f>P640-O640</f>
        <v>277</v>
      </c>
      <c r="R640" s="52">
        <v>12</v>
      </c>
      <c r="S640" s="51">
        <f>R640*P640</f>
        <v>8760</v>
      </c>
      <c r="T640" s="53">
        <v>0.03</v>
      </c>
      <c r="U640" s="54">
        <f>S640*T640</f>
        <v>262.8</v>
      </c>
      <c r="V640" s="54">
        <f>S640-U640</f>
        <v>8497.2000000000007</v>
      </c>
      <c r="W640" s="51">
        <v>772</v>
      </c>
      <c r="X640" s="55">
        <f>V640+W640</f>
        <v>9269.2000000000007</v>
      </c>
      <c r="Y640" s="12">
        <f>YEAR(Table1[[#This Row],[Ship Date]])</f>
        <v>2021</v>
      </c>
    </row>
    <row r="641" spans="1:25" x14ac:dyDescent="0.25">
      <c r="A641" s="48" t="s">
        <v>826</v>
      </c>
      <c r="B641" s="49" t="s">
        <v>449</v>
      </c>
      <c r="C641" s="49" t="s">
        <v>1883</v>
      </c>
      <c r="D641" s="49" t="s">
        <v>1882</v>
      </c>
      <c r="E641" s="50">
        <v>44404</v>
      </c>
      <c r="F641" s="49" t="s">
        <v>1882</v>
      </c>
      <c r="G641" s="49" t="s">
        <v>34</v>
      </c>
      <c r="H641" s="49" t="s">
        <v>1886</v>
      </c>
      <c r="I641" s="49" t="s">
        <v>19</v>
      </c>
      <c r="J641" s="49" t="s">
        <v>27</v>
      </c>
      <c r="K641" s="49" t="s">
        <v>28</v>
      </c>
      <c r="L641" s="49" t="s">
        <v>29</v>
      </c>
      <c r="M641" s="49" t="s">
        <v>69</v>
      </c>
      <c r="N641" s="50">
        <v>44408</v>
      </c>
      <c r="O641" s="51">
        <v>93</v>
      </c>
      <c r="P641" s="51">
        <v>148</v>
      </c>
      <c r="Q641" s="51">
        <f>P641-O641</f>
        <v>55</v>
      </c>
      <c r="R641" s="52">
        <v>37</v>
      </c>
      <c r="S641" s="51">
        <f>R641*P641</f>
        <v>5476</v>
      </c>
      <c r="T641" s="53">
        <v>0.04</v>
      </c>
      <c r="U641" s="54">
        <f>S641*T641</f>
        <v>219.04</v>
      </c>
      <c r="V641" s="54">
        <f>S641-U641</f>
        <v>5256.96</v>
      </c>
      <c r="W641" s="51">
        <v>70</v>
      </c>
      <c r="X641" s="55">
        <f>V641+W641</f>
        <v>5326.96</v>
      </c>
      <c r="Y641" s="12">
        <f>YEAR(Table1[[#This Row],[Ship Date]])</f>
        <v>2021</v>
      </c>
    </row>
    <row r="642" spans="1:25" x14ac:dyDescent="0.25">
      <c r="A642" s="48" t="s">
        <v>827</v>
      </c>
      <c r="B642" s="49" t="s">
        <v>449</v>
      </c>
      <c r="C642" s="49" t="s">
        <v>1883</v>
      </c>
      <c r="D642" s="49" t="s">
        <v>1882</v>
      </c>
      <c r="E642" s="50">
        <v>44404</v>
      </c>
      <c r="F642" s="49" t="s">
        <v>1882</v>
      </c>
      <c r="G642" s="49" t="s">
        <v>34</v>
      </c>
      <c r="H642" s="49" t="s">
        <v>1886</v>
      </c>
      <c r="I642" s="49" t="s">
        <v>19</v>
      </c>
      <c r="J642" s="49" t="s">
        <v>271</v>
      </c>
      <c r="K642" s="49" t="s">
        <v>28</v>
      </c>
      <c r="L642" s="49" t="s">
        <v>29</v>
      </c>
      <c r="M642" s="49" t="s">
        <v>23</v>
      </c>
      <c r="N642" s="50">
        <v>44409</v>
      </c>
      <c r="O642" s="51">
        <v>1111</v>
      </c>
      <c r="P642" s="51">
        <v>1984</v>
      </c>
      <c r="Q642" s="51">
        <f>P642-O642</f>
        <v>873</v>
      </c>
      <c r="R642" s="52">
        <v>28</v>
      </c>
      <c r="S642" s="51">
        <f>R642*P642</f>
        <v>55552</v>
      </c>
      <c r="T642" s="53">
        <v>0.08</v>
      </c>
      <c r="U642" s="54">
        <f>S642*T642</f>
        <v>4444.16</v>
      </c>
      <c r="V642" s="54">
        <f>S642-U642</f>
        <v>51107.839999999997</v>
      </c>
      <c r="W642" s="51">
        <v>409.99999999999994</v>
      </c>
      <c r="X642" s="55">
        <f>V642+W642</f>
        <v>51517.84</v>
      </c>
      <c r="Y642" s="12">
        <f>YEAR(Table1[[#This Row],[Ship Date]])</f>
        <v>2021</v>
      </c>
    </row>
    <row r="643" spans="1:25" x14ac:dyDescent="0.25">
      <c r="A643" s="48" t="s">
        <v>1436</v>
      </c>
      <c r="B643" s="49" t="s">
        <v>495</v>
      </c>
      <c r="C643" s="49" t="s">
        <v>54</v>
      </c>
      <c r="D643" s="49" t="s">
        <v>1882</v>
      </c>
      <c r="E643" s="50">
        <v>44406</v>
      </c>
      <c r="F643" s="49" t="s">
        <v>1882</v>
      </c>
      <c r="G643" s="49" t="s">
        <v>39</v>
      </c>
      <c r="H643" s="49" t="s">
        <v>1886</v>
      </c>
      <c r="I643" s="49" t="s">
        <v>35</v>
      </c>
      <c r="J643" s="49" t="s">
        <v>96</v>
      </c>
      <c r="K643" s="49" t="s">
        <v>28</v>
      </c>
      <c r="L643" s="49" t="s">
        <v>29</v>
      </c>
      <c r="M643" s="49" t="s">
        <v>23</v>
      </c>
      <c r="N643" s="50">
        <v>44408</v>
      </c>
      <c r="O643" s="51">
        <v>153</v>
      </c>
      <c r="P643" s="51">
        <v>278</v>
      </c>
      <c r="Q643" s="51">
        <f>P643-O643</f>
        <v>125</v>
      </c>
      <c r="R643" s="52">
        <v>38</v>
      </c>
      <c r="S643" s="51">
        <f>R643*P643</f>
        <v>10564</v>
      </c>
      <c r="T643" s="53">
        <v>0.1</v>
      </c>
      <c r="U643" s="54">
        <f>S643*T643</f>
        <v>1056.4000000000001</v>
      </c>
      <c r="V643" s="54">
        <f>S643-U643</f>
        <v>9507.6</v>
      </c>
      <c r="W643" s="51">
        <v>134</v>
      </c>
      <c r="X643" s="55">
        <f>V643+W643</f>
        <v>9641.6</v>
      </c>
      <c r="Y643" s="12">
        <f>YEAR(Table1[[#This Row],[Ship Date]])</f>
        <v>2021</v>
      </c>
    </row>
    <row r="644" spans="1:25" x14ac:dyDescent="0.25">
      <c r="A644" s="48" t="s">
        <v>1437</v>
      </c>
      <c r="B644" s="49" t="s">
        <v>496</v>
      </c>
      <c r="C644" s="49" t="s">
        <v>84</v>
      </c>
      <c r="D644" s="49" t="s">
        <v>1834</v>
      </c>
      <c r="E644" s="50">
        <v>44406</v>
      </c>
      <c r="F644" s="49" t="s">
        <v>1899</v>
      </c>
      <c r="G644" s="49" t="s">
        <v>18</v>
      </c>
      <c r="H644" s="49" t="s">
        <v>1895</v>
      </c>
      <c r="I644" s="49" t="s">
        <v>40</v>
      </c>
      <c r="J644" s="49" t="s">
        <v>228</v>
      </c>
      <c r="K644" s="49" t="s">
        <v>28</v>
      </c>
      <c r="L644" s="49" t="s">
        <v>22</v>
      </c>
      <c r="M644" s="49" t="s">
        <v>23</v>
      </c>
      <c r="N644" s="50">
        <v>44407</v>
      </c>
      <c r="O644" s="51">
        <v>5429</v>
      </c>
      <c r="P644" s="51">
        <v>9048</v>
      </c>
      <c r="Q644" s="51">
        <f>P644-O644</f>
        <v>3619</v>
      </c>
      <c r="R644" s="52">
        <v>15</v>
      </c>
      <c r="S644" s="51">
        <f>R644*P644</f>
        <v>135720</v>
      </c>
      <c r="T644" s="53">
        <v>0.01</v>
      </c>
      <c r="U644" s="54">
        <f>S644*T644</f>
        <v>1357.2</v>
      </c>
      <c r="V644" s="54">
        <f>S644-U644</f>
        <v>134362.79999999999</v>
      </c>
      <c r="W644" s="51">
        <v>1998.9999999999998</v>
      </c>
      <c r="X644" s="55">
        <f>V644+W644</f>
        <v>136361.79999999999</v>
      </c>
      <c r="Y644" s="12">
        <f>YEAR(Table1[[#This Row],[Ship Date]])</f>
        <v>2021</v>
      </c>
    </row>
    <row r="645" spans="1:25" x14ac:dyDescent="0.25">
      <c r="A645" s="48" t="s">
        <v>1438</v>
      </c>
      <c r="B645" s="49" t="s">
        <v>444</v>
      </c>
      <c r="C645" s="49" t="s">
        <v>1839</v>
      </c>
      <c r="D645" s="49" t="s">
        <v>1834</v>
      </c>
      <c r="E645" s="50">
        <v>44407</v>
      </c>
      <c r="F645" s="49" t="s">
        <v>1899</v>
      </c>
      <c r="G645" s="49" t="s">
        <v>18</v>
      </c>
      <c r="H645" s="49" t="s">
        <v>1890</v>
      </c>
      <c r="I645" s="49" t="s">
        <v>35</v>
      </c>
      <c r="J645" s="49" t="s">
        <v>284</v>
      </c>
      <c r="K645" s="49" t="s">
        <v>28</v>
      </c>
      <c r="L645" s="49" t="s">
        <v>22</v>
      </c>
      <c r="M645" s="49" t="s">
        <v>69</v>
      </c>
      <c r="N645" s="50">
        <v>44408</v>
      </c>
      <c r="O645" s="51">
        <v>229</v>
      </c>
      <c r="P645" s="51">
        <v>369</v>
      </c>
      <c r="Q645" s="51">
        <f>P645-O645</f>
        <v>140</v>
      </c>
      <c r="R645" s="52">
        <v>48</v>
      </c>
      <c r="S645" s="51">
        <f>R645*P645</f>
        <v>17712</v>
      </c>
      <c r="T645" s="53">
        <v>0.1</v>
      </c>
      <c r="U645" s="54">
        <f>S645*T645</f>
        <v>1771.2</v>
      </c>
      <c r="V645" s="54">
        <f>S645-U645</f>
        <v>15940.8</v>
      </c>
      <c r="W645" s="51">
        <v>50</v>
      </c>
      <c r="X645" s="55">
        <f>V645+W645</f>
        <v>15990.8</v>
      </c>
      <c r="Y645" s="12">
        <f>YEAR(Table1[[#This Row],[Ship Date]])</f>
        <v>2021</v>
      </c>
    </row>
    <row r="646" spans="1:25" x14ac:dyDescent="0.25">
      <c r="A646" s="48" t="s">
        <v>1439</v>
      </c>
      <c r="B646" s="49" t="s">
        <v>494</v>
      </c>
      <c r="C646" s="49" t="s">
        <v>1904</v>
      </c>
      <c r="D646" s="49" t="s">
        <v>1834</v>
      </c>
      <c r="E646" s="50">
        <v>44407</v>
      </c>
      <c r="F646" s="49" t="s">
        <v>1899</v>
      </c>
      <c r="G646" s="49" t="s">
        <v>18</v>
      </c>
      <c r="H646" s="49" t="s">
        <v>1891</v>
      </c>
      <c r="I646" s="49" t="s">
        <v>26</v>
      </c>
      <c r="J646" s="49" t="s">
        <v>240</v>
      </c>
      <c r="K646" s="49" t="s">
        <v>21</v>
      </c>
      <c r="L646" s="49" t="s">
        <v>22</v>
      </c>
      <c r="M646" s="49" t="s">
        <v>69</v>
      </c>
      <c r="N646" s="50">
        <v>44408</v>
      </c>
      <c r="O646" s="51">
        <v>1470</v>
      </c>
      <c r="P646" s="51">
        <v>2999</v>
      </c>
      <c r="Q646" s="51">
        <f>P646-O646</f>
        <v>1529</v>
      </c>
      <c r="R646" s="52">
        <v>27</v>
      </c>
      <c r="S646" s="51">
        <f>R646*P646</f>
        <v>80973</v>
      </c>
      <c r="T646" s="53">
        <v>0.05</v>
      </c>
      <c r="U646" s="54">
        <f>S646*T646</f>
        <v>4048.65</v>
      </c>
      <c r="V646" s="54">
        <f>S646-U646</f>
        <v>76924.350000000006</v>
      </c>
      <c r="W646" s="51">
        <v>550</v>
      </c>
      <c r="X646" s="55">
        <f>V646+W646</f>
        <v>77474.350000000006</v>
      </c>
      <c r="Y646" s="12">
        <f>YEAR(Table1[[#This Row],[Ship Date]])</f>
        <v>2021</v>
      </c>
    </row>
    <row r="647" spans="1:25" x14ac:dyDescent="0.25">
      <c r="A647" s="48" t="s">
        <v>1440</v>
      </c>
      <c r="B647" s="49" t="s">
        <v>428</v>
      </c>
      <c r="C647" s="49" t="s">
        <v>153</v>
      </c>
      <c r="D647" s="49" t="s">
        <v>1834</v>
      </c>
      <c r="E647" s="50">
        <v>44409</v>
      </c>
      <c r="F647" s="49" t="s">
        <v>1899</v>
      </c>
      <c r="G647" s="49" t="s">
        <v>18</v>
      </c>
      <c r="H647" s="49" t="s">
        <v>1892</v>
      </c>
      <c r="I647" s="49" t="s">
        <v>51</v>
      </c>
      <c r="J647" s="49" t="s">
        <v>493</v>
      </c>
      <c r="K647" s="49" t="s">
        <v>21</v>
      </c>
      <c r="L647" s="49" t="s">
        <v>22</v>
      </c>
      <c r="M647" s="49" t="s">
        <v>23</v>
      </c>
      <c r="N647" s="50">
        <v>44411</v>
      </c>
      <c r="O647" s="51">
        <v>4211</v>
      </c>
      <c r="P647" s="51">
        <v>8098</v>
      </c>
      <c r="Q647" s="51">
        <f>P647-O647</f>
        <v>3887</v>
      </c>
      <c r="R647" s="52">
        <v>22</v>
      </c>
      <c r="S647" s="51">
        <f>R647*P647</f>
        <v>178156</v>
      </c>
      <c r="T647" s="53">
        <v>0.1</v>
      </c>
      <c r="U647" s="54">
        <f>S647*T647</f>
        <v>17815.600000000002</v>
      </c>
      <c r="V647" s="54">
        <f>S647-U647</f>
        <v>160340.4</v>
      </c>
      <c r="W647" s="51">
        <v>718</v>
      </c>
      <c r="X647" s="55">
        <f>V647+W647</f>
        <v>161058.4</v>
      </c>
      <c r="Y647" s="12">
        <f>YEAR(Table1[[#This Row],[Ship Date]])</f>
        <v>2021</v>
      </c>
    </row>
    <row r="648" spans="1:25" x14ac:dyDescent="0.25">
      <c r="A648" s="48" t="s">
        <v>1441</v>
      </c>
      <c r="B648" s="49" t="s">
        <v>485</v>
      </c>
      <c r="C648" s="49" t="s">
        <v>486</v>
      </c>
      <c r="D648" s="49" t="s">
        <v>1834</v>
      </c>
      <c r="E648" s="50">
        <v>44410</v>
      </c>
      <c r="F648" s="49" t="s">
        <v>1899</v>
      </c>
      <c r="G648" s="49" t="s">
        <v>18</v>
      </c>
      <c r="H648" s="49" t="s">
        <v>1888</v>
      </c>
      <c r="I648" s="49" t="s">
        <v>40</v>
      </c>
      <c r="J648" s="49" t="s">
        <v>145</v>
      </c>
      <c r="K648" s="49" t="s">
        <v>21</v>
      </c>
      <c r="L648" s="49" t="s">
        <v>215</v>
      </c>
      <c r="M648" s="49" t="s">
        <v>23</v>
      </c>
      <c r="N648" s="50">
        <v>44412</v>
      </c>
      <c r="O648" s="51">
        <v>21600</v>
      </c>
      <c r="P648" s="51">
        <v>44999</v>
      </c>
      <c r="Q648" s="51">
        <f>P648-O648</f>
        <v>23399</v>
      </c>
      <c r="R648" s="52">
        <v>29</v>
      </c>
      <c r="S648" s="51">
        <f>R648*P648</f>
        <v>1304971</v>
      </c>
      <c r="T648" s="53">
        <v>0</v>
      </c>
      <c r="U648" s="54">
        <f>S648*T648</f>
        <v>0</v>
      </c>
      <c r="V648" s="54">
        <f>S648-U648</f>
        <v>1304971</v>
      </c>
      <c r="W648" s="51">
        <v>2449</v>
      </c>
      <c r="X648" s="55">
        <f>V648+W648</f>
        <v>1307420</v>
      </c>
      <c r="Y648" s="12">
        <f>YEAR(Table1[[#This Row],[Ship Date]])</f>
        <v>2021</v>
      </c>
    </row>
    <row r="649" spans="1:25" x14ac:dyDescent="0.25">
      <c r="A649" s="48" t="s">
        <v>1442</v>
      </c>
      <c r="B649" s="49" t="s">
        <v>492</v>
      </c>
      <c r="C649" s="49" t="s">
        <v>71</v>
      </c>
      <c r="D649" s="49" t="s">
        <v>1882</v>
      </c>
      <c r="E649" s="50">
        <v>44410</v>
      </c>
      <c r="F649" s="49" t="s">
        <v>1882</v>
      </c>
      <c r="G649" s="49" t="s">
        <v>25</v>
      </c>
      <c r="H649" s="49" t="s">
        <v>1886</v>
      </c>
      <c r="I649" s="49" t="s">
        <v>40</v>
      </c>
      <c r="J649" s="49" t="s">
        <v>386</v>
      </c>
      <c r="K649" s="49" t="s">
        <v>28</v>
      </c>
      <c r="L649" s="49" t="s">
        <v>22</v>
      </c>
      <c r="M649" s="49" t="s">
        <v>23</v>
      </c>
      <c r="N649" s="50">
        <v>44412</v>
      </c>
      <c r="O649" s="51">
        <v>1239</v>
      </c>
      <c r="P649" s="51">
        <v>1998</v>
      </c>
      <c r="Q649" s="51">
        <f>P649-O649</f>
        <v>759</v>
      </c>
      <c r="R649" s="52">
        <v>44</v>
      </c>
      <c r="S649" s="51">
        <f>R649*P649</f>
        <v>87912</v>
      </c>
      <c r="T649" s="53">
        <v>7.0000000000000007E-2</v>
      </c>
      <c r="U649" s="54">
        <f>S649*T649</f>
        <v>6153.84</v>
      </c>
      <c r="V649" s="54">
        <f>S649-U649</f>
        <v>81758.16</v>
      </c>
      <c r="W649" s="51">
        <v>577</v>
      </c>
      <c r="X649" s="55">
        <f>V649+W649</f>
        <v>82335.16</v>
      </c>
      <c r="Y649" s="12">
        <f>YEAR(Table1[[#This Row],[Ship Date]])</f>
        <v>2021</v>
      </c>
    </row>
    <row r="650" spans="1:25" x14ac:dyDescent="0.25">
      <c r="A650" s="48" t="s">
        <v>1443</v>
      </c>
      <c r="B650" s="49" t="s">
        <v>81</v>
      </c>
      <c r="C650" s="49" t="s">
        <v>1924</v>
      </c>
      <c r="D650" s="49" t="s">
        <v>1834</v>
      </c>
      <c r="E650" s="50">
        <v>44411</v>
      </c>
      <c r="F650" s="49" t="s">
        <v>1899</v>
      </c>
      <c r="G650" s="49" t="s">
        <v>39</v>
      </c>
      <c r="H650" s="49" t="s">
        <v>1894</v>
      </c>
      <c r="I650" s="49" t="s">
        <v>19</v>
      </c>
      <c r="J650" s="49" t="s">
        <v>343</v>
      </c>
      <c r="K650" s="49" t="s">
        <v>28</v>
      </c>
      <c r="L650" s="49" t="s">
        <v>22</v>
      </c>
      <c r="M650" s="49" t="s">
        <v>23</v>
      </c>
      <c r="N650" s="50">
        <v>44416</v>
      </c>
      <c r="O650" s="51">
        <v>133</v>
      </c>
      <c r="P650" s="51">
        <v>208</v>
      </c>
      <c r="Q650" s="51">
        <f>P650-O650</f>
        <v>75</v>
      </c>
      <c r="R650" s="52">
        <v>20</v>
      </c>
      <c r="S650" s="51">
        <f>R650*P650</f>
        <v>4160</v>
      </c>
      <c r="T650" s="53">
        <v>0.1</v>
      </c>
      <c r="U650" s="54">
        <f>S650*T650</f>
        <v>416</v>
      </c>
      <c r="V650" s="54">
        <f>S650-U650</f>
        <v>3744</v>
      </c>
      <c r="W650" s="51">
        <v>149</v>
      </c>
      <c r="X650" s="55">
        <f>V650+W650</f>
        <v>3893</v>
      </c>
      <c r="Y650" s="12">
        <f>YEAR(Table1[[#This Row],[Ship Date]])</f>
        <v>2021</v>
      </c>
    </row>
    <row r="651" spans="1:25" x14ac:dyDescent="0.25">
      <c r="A651" s="48" t="s">
        <v>1444</v>
      </c>
      <c r="B651" s="49" t="s">
        <v>303</v>
      </c>
      <c r="C651" s="49" t="s">
        <v>1878</v>
      </c>
      <c r="D651" s="49" t="s">
        <v>1834</v>
      </c>
      <c r="E651" s="50">
        <v>44415</v>
      </c>
      <c r="F651" s="49" t="s">
        <v>1899</v>
      </c>
      <c r="G651" s="49" t="s">
        <v>39</v>
      </c>
      <c r="H651" s="49" t="s">
        <v>1887</v>
      </c>
      <c r="I651" s="49" t="s">
        <v>51</v>
      </c>
      <c r="J651" s="49" t="s">
        <v>207</v>
      </c>
      <c r="K651" s="49" t="s">
        <v>28</v>
      </c>
      <c r="L651" s="49" t="s">
        <v>29</v>
      </c>
      <c r="M651" s="49" t="s">
        <v>23</v>
      </c>
      <c r="N651" s="50">
        <v>44416</v>
      </c>
      <c r="O651" s="51">
        <v>259</v>
      </c>
      <c r="P651" s="51">
        <v>398</v>
      </c>
      <c r="Q651" s="51">
        <f>P651-O651</f>
        <v>139</v>
      </c>
      <c r="R651" s="52">
        <v>16</v>
      </c>
      <c r="S651" s="51">
        <f>R651*P651</f>
        <v>6368</v>
      </c>
      <c r="T651" s="53">
        <v>0.09</v>
      </c>
      <c r="U651" s="54">
        <f>S651*T651</f>
        <v>573.12</v>
      </c>
      <c r="V651" s="54">
        <f>S651-U651</f>
        <v>5794.88</v>
      </c>
      <c r="W651" s="51">
        <v>297</v>
      </c>
      <c r="X651" s="55">
        <f>V651+W651</f>
        <v>6091.88</v>
      </c>
      <c r="Y651" s="12">
        <f>YEAR(Table1[[#This Row],[Ship Date]])</f>
        <v>2021</v>
      </c>
    </row>
    <row r="652" spans="1:25" x14ac:dyDescent="0.25">
      <c r="A652" s="48" t="s">
        <v>1445</v>
      </c>
      <c r="B652" s="49" t="s">
        <v>208</v>
      </c>
      <c r="C652" s="49" t="s">
        <v>209</v>
      </c>
      <c r="D652" s="49" t="s">
        <v>1882</v>
      </c>
      <c r="E652" s="50">
        <v>44416</v>
      </c>
      <c r="F652" s="49" t="s">
        <v>1882</v>
      </c>
      <c r="G652" s="49" t="s">
        <v>39</v>
      </c>
      <c r="H652" s="49" t="s">
        <v>1885</v>
      </c>
      <c r="I652" s="49" t="s">
        <v>35</v>
      </c>
      <c r="J652" s="49" t="s">
        <v>250</v>
      </c>
      <c r="K652" s="49" t="s">
        <v>28</v>
      </c>
      <c r="L652" s="49" t="s">
        <v>22</v>
      </c>
      <c r="M652" s="49" t="s">
        <v>69</v>
      </c>
      <c r="N652" s="50">
        <v>44417</v>
      </c>
      <c r="O652" s="51">
        <v>533</v>
      </c>
      <c r="P652" s="51">
        <v>860</v>
      </c>
      <c r="Q652" s="51">
        <f>P652-O652</f>
        <v>327</v>
      </c>
      <c r="R652" s="52">
        <v>15</v>
      </c>
      <c r="S652" s="51">
        <f>R652*P652</f>
        <v>12900</v>
      </c>
      <c r="T652" s="53">
        <v>0.04</v>
      </c>
      <c r="U652" s="54">
        <f>S652*T652</f>
        <v>516</v>
      </c>
      <c r="V652" s="54">
        <f>S652-U652</f>
        <v>12384</v>
      </c>
      <c r="W652" s="51">
        <v>619</v>
      </c>
      <c r="X652" s="55">
        <f>V652+W652</f>
        <v>13003</v>
      </c>
      <c r="Y652" s="12">
        <f>YEAR(Table1[[#This Row],[Ship Date]])</f>
        <v>2021</v>
      </c>
    </row>
    <row r="653" spans="1:25" x14ac:dyDescent="0.25">
      <c r="A653" s="48" t="s">
        <v>828</v>
      </c>
      <c r="B653" s="49" t="s">
        <v>109</v>
      </c>
      <c r="C653" s="49" t="s">
        <v>110</v>
      </c>
      <c r="D653" s="49" t="s">
        <v>1834</v>
      </c>
      <c r="E653" s="50">
        <v>44418</v>
      </c>
      <c r="F653" s="49" t="s">
        <v>1899</v>
      </c>
      <c r="G653" s="49" t="s">
        <v>34</v>
      </c>
      <c r="H653" s="49" t="s">
        <v>1896</v>
      </c>
      <c r="I653" s="49" t="s">
        <v>40</v>
      </c>
      <c r="J653" s="49" t="s">
        <v>491</v>
      </c>
      <c r="K653" s="49" t="s">
        <v>28</v>
      </c>
      <c r="L653" s="49" t="s">
        <v>22</v>
      </c>
      <c r="M653" s="49" t="s">
        <v>23</v>
      </c>
      <c r="N653" s="50">
        <v>44419</v>
      </c>
      <c r="O653" s="51">
        <v>276</v>
      </c>
      <c r="P653" s="51">
        <v>438</v>
      </c>
      <c r="Q653" s="51">
        <f>P653-O653</f>
        <v>162</v>
      </c>
      <c r="R653" s="52">
        <v>24</v>
      </c>
      <c r="S653" s="51">
        <f>R653*P653</f>
        <v>10512</v>
      </c>
      <c r="T653" s="53">
        <v>0.02</v>
      </c>
      <c r="U653" s="54">
        <f>S653*T653</f>
        <v>210.24</v>
      </c>
      <c r="V653" s="54">
        <f>S653-U653</f>
        <v>10301.76</v>
      </c>
      <c r="W653" s="51">
        <v>621</v>
      </c>
      <c r="X653" s="55">
        <f>V653+W653</f>
        <v>10922.76</v>
      </c>
      <c r="Y653" s="12">
        <f>YEAR(Table1[[#This Row],[Ship Date]])</f>
        <v>2021</v>
      </c>
    </row>
    <row r="654" spans="1:25" x14ac:dyDescent="0.25">
      <c r="A654" s="48" t="s">
        <v>829</v>
      </c>
      <c r="B654" s="49" t="s">
        <v>109</v>
      </c>
      <c r="C654" s="49" t="s">
        <v>110</v>
      </c>
      <c r="D654" s="49" t="s">
        <v>1834</v>
      </c>
      <c r="E654" s="50">
        <v>44418</v>
      </c>
      <c r="F654" s="49" t="s">
        <v>1899</v>
      </c>
      <c r="G654" s="49" t="s">
        <v>34</v>
      </c>
      <c r="H654" s="49" t="s">
        <v>1896</v>
      </c>
      <c r="I654" s="49" t="s">
        <v>40</v>
      </c>
      <c r="J654" s="49" t="s">
        <v>368</v>
      </c>
      <c r="K654" s="49" t="s">
        <v>28</v>
      </c>
      <c r="L654" s="49" t="s">
        <v>45</v>
      </c>
      <c r="M654" s="49" t="s">
        <v>23</v>
      </c>
      <c r="N654" s="50">
        <v>44421</v>
      </c>
      <c r="O654" s="51">
        <v>409.99999999999994</v>
      </c>
      <c r="P654" s="51">
        <v>931</v>
      </c>
      <c r="Q654" s="51">
        <f>P654-O654</f>
        <v>521</v>
      </c>
      <c r="R654" s="52">
        <v>30</v>
      </c>
      <c r="S654" s="51">
        <f>R654*P654</f>
        <v>27930</v>
      </c>
      <c r="T654" s="53">
        <v>0.03</v>
      </c>
      <c r="U654" s="54">
        <f>S654*T654</f>
        <v>837.9</v>
      </c>
      <c r="V654" s="54">
        <f>S654-U654</f>
        <v>27092.1</v>
      </c>
      <c r="W654" s="51">
        <v>398</v>
      </c>
      <c r="X654" s="55">
        <f>V654+W654</f>
        <v>27490.1</v>
      </c>
      <c r="Y654" s="12">
        <f>YEAR(Table1[[#This Row],[Ship Date]])</f>
        <v>2021</v>
      </c>
    </row>
    <row r="655" spans="1:25" x14ac:dyDescent="0.25">
      <c r="A655" s="48" t="s">
        <v>1446</v>
      </c>
      <c r="B655" s="49" t="s">
        <v>488</v>
      </c>
      <c r="C655" s="49" t="s">
        <v>135</v>
      </c>
      <c r="D655" s="49" t="s">
        <v>1834</v>
      </c>
      <c r="E655" s="50">
        <v>44419</v>
      </c>
      <c r="F655" s="49" t="s">
        <v>1899</v>
      </c>
      <c r="G655" s="49" t="s">
        <v>25</v>
      </c>
      <c r="H655" s="49" t="s">
        <v>1895</v>
      </c>
      <c r="I655" s="49" t="s">
        <v>35</v>
      </c>
      <c r="J655" s="49" t="s">
        <v>270</v>
      </c>
      <c r="K655" s="49" t="s">
        <v>21</v>
      </c>
      <c r="L655" s="49" t="s">
        <v>215</v>
      </c>
      <c r="M655" s="49" t="s">
        <v>23</v>
      </c>
      <c r="N655" s="50">
        <v>44420</v>
      </c>
      <c r="O655" s="51">
        <v>37799</v>
      </c>
      <c r="P655" s="51">
        <v>59999</v>
      </c>
      <c r="Q655" s="51">
        <f>P655-O655</f>
        <v>22200</v>
      </c>
      <c r="R655" s="52">
        <v>46</v>
      </c>
      <c r="S655" s="51">
        <f>R655*P655</f>
        <v>2759954</v>
      </c>
      <c r="T655" s="53">
        <v>7.0000000000000007E-2</v>
      </c>
      <c r="U655" s="54">
        <f>S655*T655</f>
        <v>193196.78000000003</v>
      </c>
      <c r="V655" s="54">
        <f>S655-U655</f>
        <v>2566757.2199999997</v>
      </c>
      <c r="W655" s="51">
        <v>2449</v>
      </c>
      <c r="X655" s="55">
        <f>V655+W655</f>
        <v>2569206.2199999997</v>
      </c>
      <c r="Y655" s="12">
        <f>YEAR(Table1[[#This Row],[Ship Date]])</f>
        <v>2021</v>
      </c>
    </row>
    <row r="656" spans="1:25" x14ac:dyDescent="0.25">
      <c r="A656" s="48" t="s">
        <v>1447</v>
      </c>
      <c r="B656" s="49" t="s">
        <v>489</v>
      </c>
      <c r="C656" s="49" t="s">
        <v>110</v>
      </c>
      <c r="D656" s="49" t="s">
        <v>1834</v>
      </c>
      <c r="E656" s="50">
        <v>44419</v>
      </c>
      <c r="F656" s="49" t="s">
        <v>1899</v>
      </c>
      <c r="G656" s="49" t="s">
        <v>34</v>
      </c>
      <c r="H656" s="49" t="s">
        <v>1896</v>
      </c>
      <c r="I656" s="49" t="s">
        <v>35</v>
      </c>
      <c r="J656" s="49" t="s">
        <v>255</v>
      </c>
      <c r="K656" s="49" t="s">
        <v>28</v>
      </c>
      <c r="L656" s="49" t="s">
        <v>29</v>
      </c>
      <c r="M656" s="49" t="s">
        <v>23</v>
      </c>
      <c r="N656" s="50">
        <v>44422</v>
      </c>
      <c r="O656" s="51">
        <v>176</v>
      </c>
      <c r="P656" s="51">
        <v>294</v>
      </c>
      <c r="Q656" s="51">
        <f>P656-O656</f>
        <v>118</v>
      </c>
      <c r="R656" s="52">
        <v>39</v>
      </c>
      <c r="S656" s="51">
        <f>R656*P656</f>
        <v>11466</v>
      </c>
      <c r="T656" s="53">
        <v>0.04</v>
      </c>
      <c r="U656" s="54">
        <f>S656*T656</f>
        <v>458.64</v>
      </c>
      <c r="V656" s="54">
        <f>S656-U656</f>
        <v>11007.36</v>
      </c>
      <c r="W656" s="51">
        <v>81</v>
      </c>
      <c r="X656" s="55">
        <f>V656+W656</f>
        <v>11088.36</v>
      </c>
      <c r="Y656" s="12">
        <f>YEAR(Table1[[#This Row],[Ship Date]])</f>
        <v>2021</v>
      </c>
    </row>
    <row r="657" spans="1:25" x14ac:dyDescent="0.25">
      <c r="A657" s="48" t="s">
        <v>1448</v>
      </c>
      <c r="B657" s="49" t="s">
        <v>490</v>
      </c>
      <c r="C657" s="49" t="s">
        <v>1916</v>
      </c>
      <c r="D657" s="49" t="s">
        <v>1834</v>
      </c>
      <c r="E657" s="50">
        <v>44419</v>
      </c>
      <c r="F657" s="49" t="s">
        <v>1899</v>
      </c>
      <c r="G657" s="49" t="s">
        <v>25</v>
      </c>
      <c r="H657" s="49" t="s">
        <v>1888</v>
      </c>
      <c r="I657" s="49" t="s">
        <v>35</v>
      </c>
      <c r="J657" s="49" t="s">
        <v>99</v>
      </c>
      <c r="K657" s="49" t="s">
        <v>21</v>
      </c>
      <c r="L657" s="49" t="s">
        <v>22</v>
      </c>
      <c r="M657" s="49" t="s">
        <v>69</v>
      </c>
      <c r="N657" s="50">
        <v>44420</v>
      </c>
      <c r="O657" s="51">
        <v>1007</v>
      </c>
      <c r="P657" s="51">
        <v>1598</v>
      </c>
      <c r="Q657" s="51">
        <f>P657-O657</f>
        <v>591</v>
      </c>
      <c r="R657" s="52">
        <v>7</v>
      </c>
      <c r="S657" s="51">
        <f>R657*P657</f>
        <v>11186</v>
      </c>
      <c r="T657" s="53">
        <v>0.04</v>
      </c>
      <c r="U657" s="54">
        <f>S657*T657</f>
        <v>447.44</v>
      </c>
      <c r="V657" s="54">
        <f>S657-U657</f>
        <v>10738.56</v>
      </c>
      <c r="W657" s="51">
        <v>400</v>
      </c>
      <c r="X657" s="55">
        <f>V657+W657</f>
        <v>11138.56</v>
      </c>
      <c r="Y657" s="12">
        <f>YEAR(Table1[[#This Row],[Ship Date]])</f>
        <v>2021</v>
      </c>
    </row>
    <row r="658" spans="1:25" x14ac:dyDescent="0.25">
      <c r="A658" s="48" t="s">
        <v>1449</v>
      </c>
      <c r="B658" s="49" t="s">
        <v>138</v>
      </c>
      <c r="C658" s="49" t="s">
        <v>1842</v>
      </c>
      <c r="D658" s="49" t="s">
        <v>1834</v>
      </c>
      <c r="E658" s="50">
        <v>44420</v>
      </c>
      <c r="F658" s="49" t="s">
        <v>1899</v>
      </c>
      <c r="G658" s="49" t="s">
        <v>39</v>
      </c>
      <c r="H658" s="49" t="s">
        <v>1893</v>
      </c>
      <c r="I658" s="49" t="s">
        <v>40</v>
      </c>
      <c r="J658" s="49" t="s">
        <v>326</v>
      </c>
      <c r="K658" s="49" t="s">
        <v>21</v>
      </c>
      <c r="L658" s="49" t="s">
        <v>22</v>
      </c>
      <c r="M658" s="49" t="s">
        <v>23</v>
      </c>
      <c r="N658" s="50">
        <v>44423</v>
      </c>
      <c r="O658" s="51">
        <v>651</v>
      </c>
      <c r="P658" s="51">
        <v>3098</v>
      </c>
      <c r="Q658" s="51">
        <f>P658-O658</f>
        <v>2447</v>
      </c>
      <c r="R658" s="52">
        <v>8</v>
      </c>
      <c r="S658" s="51">
        <f>R658*P658</f>
        <v>24784</v>
      </c>
      <c r="T658" s="53">
        <v>0.06</v>
      </c>
      <c r="U658" s="54">
        <f>S658*T658</f>
        <v>1487.04</v>
      </c>
      <c r="V658" s="54">
        <f>S658-U658</f>
        <v>23296.959999999999</v>
      </c>
      <c r="W658" s="51">
        <v>650</v>
      </c>
      <c r="X658" s="55">
        <f>V658+W658</f>
        <v>23946.959999999999</v>
      </c>
      <c r="Y658" s="12">
        <f>YEAR(Table1[[#This Row],[Ship Date]])</f>
        <v>2021</v>
      </c>
    </row>
    <row r="659" spans="1:25" x14ac:dyDescent="0.25">
      <c r="A659" s="48" t="s">
        <v>1450</v>
      </c>
      <c r="B659" s="49" t="s">
        <v>487</v>
      </c>
      <c r="C659" s="49" t="s">
        <v>1914</v>
      </c>
      <c r="D659" s="49" t="s">
        <v>1882</v>
      </c>
      <c r="E659" s="50">
        <v>44422</v>
      </c>
      <c r="F659" s="49" t="s">
        <v>1882</v>
      </c>
      <c r="G659" s="49" t="s">
        <v>39</v>
      </c>
      <c r="H659" s="49" t="s">
        <v>1886</v>
      </c>
      <c r="I659" s="49" t="s">
        <v>26</v>
      </c>
      <c r="J659" s="49" t="s">
        <v>41</v>
      </c>
      <c r="K659" s="49" t="s">
        <v>28</v>
      </c>
      <c r="L659" s="49" t="s">
        <v>29</v>
      </c>
      <c r="M659" s="49" t="s">
        <v>23</v>
      </c>
      <c r="N659" s="50">
        <v>44424</v>
      </c>
      <c r="O659" s="51">
        <v>375</v>
      </c>
      <c r="P659" s="51">
        <v>708</v>
      </c>
      <c r="Q659" s="51">
        <f>P659-O659</f>
        <v>333</v>
      </c>
      <c r="R659" s="52">
        <v>48</v>
      </c>
      <c r="S659" s="51">
        <f>R659*P659</f>
        <v>33984</v>
      </c>
      <c r="T659" s="53">
        <v>0.03</v>
      </c>
      <c r="U659" s="54">
        <f>S659*T659</f>
        <v>1019.52</v>
      </c>
      <c r="V659" s="54">
        <f>S659-U659</f>
        <v>32964.480000000003</v>
      </c>
      <c r="W659" s="51">
        <v>235</v>
      </c>
      <c r="X659" s="55">
        <f>V659+W659</f>
        <v>33199.480000000003</v>
      </c>
      <c r="Y659" s="12">
        <f>YEAR(Table1[[#This Row],[Ship Date]])</f>
        <v>2021</v>
      </c>
    </row>
    <row r="660" spans="1:25" x14ac:dyDescent="0.25">
      <c r="A660" s="48" t="s">
        <v>1451</v>
      </c>
      <c r="B660" s="49" t="s">
        <v>322</v>
      </c>
      <c r="C660" s="49" t="s">
        <v>59</v>
      </c>
      <c r="D660" s="49" t="s">
        <v>1834</v>
      </c>
      <c r="E660" s="50">
        <v>44423</v>
      </c>
      <c r="F660" s="49" t="s">
        <v>1899</v>
      </c>
      <c r="G660" s="49" t="s">
        <v>25</v>
      </c>
      <c r="H660" s="49" t="s">
        <v>1895</v>
      </c>
      <c r="I660" s="49" t="s">
        <v>35</v>
      </c>
      <c r="J660" s="49" t="s">
        <v>57</v>
      </c>
      <c r="K660" s="49" t="s">
        <v>28</v>
      </c>
      <c r="L660" s="49" t="s">
        <v>22</v>
      </c>
      <c r="M660" s="49" t="s">
        <v>69</v>
      </c>
      <c r="N660" s="50">
        <v>44425</v>
      </c>
      <c r="O660" s="51">
        <v>350</v>
      </c>
      <c r="P660" s="51">
        <v>574</v>
      </c>
      <c r="Q660" s="51">
        <f>P660-O660</f>
        <v>224</v>
      </c>
      <c r="R660" s="52">
        <v>32</v>
      </c>
      <c r="S660" s="51">
        <f>R660*P660</f>
        <v>18368</v>
      </c>
      <c r="T660" s="53">
        <v>0.08</v>
      </c>
      <c r="U660" s="54">
        <f>S660*T660</f>
        <v>1469.44</v>
      </c>
      <c r="V660" s="54">
        <f>S660-U660</f>
        <v>16898.560000000001</v>
      </c>
      <c r="W660" s="51">
        <v>501</v>
      </c>
      <c r="X660" s="55">
        <f>V660+W660</f>
        <v>17399.560000000001</v>
      </c>
      <c r="Y660" s="12">
        <f>YEAR(Table1[[#This Row],[Ship Date]])</f>
        <v>2021</v>
      </c>
    </row>
    <row r="661" spans="1:25" x14ac:dyDescent="0.25">
      <c r="A661" s="48" t="s">
        <v>1452</v>
      </c>
      <c r="B661" s="49" t="s">
        <v>485</v>
      </c>
      <c r="C661" s="49" t="s">
        <v>486</v>
      </c>
      <c r="D661" s="49" t="s">
        <v>1834</v>
      </c>
      <c r="E661" s="50">
        <v>44429</v>
      </c>
      <c r="F661" s="49" t="s">
        <v>1899</v>
      </c>
      <c r="G661" s="49" t="s">
        <v>18</v>
      </c>
      <c r="H661" s="49" t="s">
        <v>1888</v>
      </c>
      <c r="I661" s="49" t="s">
        <v>40</v>
      </c>
      <c r="J661" s="49" t="s">
        <v>345</v>
      </c>
      <c r="K661" s="49" t="s">
        <v>28</v>
      </c>
      <c r="L661" s="49" t="s">
        <v>22</v>
      </c>
      <c r="M661" s="49" t="s">
        <v>23</v>
      </c>
      <c r="N661" s="50">
        <v>44431</v>
      </c>
      <c r="O661" s="51">
        <v>218.00000000000003</v>
      </c>
      <c r="P661" s="51">
        <v>352</v>
      </c>
      <c r="Q661" s="51">
        <f>P661-O661</f>
        <v>133.99999999999997</v>
      </c>
      <c r="R661" s="52">
        <v>38</v>
      </c>
      <c r="S661" s="51">
        <f>R661*P661</f>
        <v>13376</v>
      </c>
      <c r="T661" s="53">
        <v>0.09</v>
      </c>
      <c r="U661" s="54">
        <f>S661*T661</f>
        <v>1203.8399999999999</v>
      </c>
      <c r="V661" s="54">
        <f>S661-U661</f>
        <v>12172.16</v>
      </c>
      <c r="W661" s="51">
        <v>683</v>
      </c>
      <c r="X661" s="55">
        <f>V661+W661</f>
        <v>12855.16</v>
      </c>
      <c r="Y661" s="12">
        <f>YEAR(Table1[[#This Row],[Ship Date]])</f>
        <v>2021</v>
      </c>
    </row>
    <row r="662" spans="1:25" x14ac:dyDescent="0.25">
      <c r="A662" s="48" t="s">
        <v>1453</v>
      </c>
      <c r="B662" s="49" t="s">
        <v>412</v>
      </c>
      <c r="C662" s="49" t="s">
        <v>1933</v>
      </c>
      <c r="D662" s="49" t="s">
        <v>1834</v>
      </c>
      <c r="E662" s="50">
        <v>44430</v>
      </c>
      <c r="F662" s="49" t="s">
        <v>1899</v>
      </c>
      <c r="G662" s="49" t="s">
        <v>18</v>
      </c>
      <c r="H662" s="49" t="s">
        <v>1894</v>
      </c>
      <c r="I662" s="49" t="s">
        <v>19</v>
      </c>
      <c r="J662" s="49" t="s">
        <v>99</v>
      </c>
      <c r="K662" s="49" t="s">
        <v>21</v>
      </c>
      <c r="L662" s="49" t="s">
        <v>22</v>
      </c>
      <c r="M662" s="49" t="s">
        <v>23</v>
      </c>
      <c r="N662" s="50">
        <v>44435</v>
      </c>
      <c r="O662" s="51">
        <v>1007</v>
      </c>
      <c r="P662" s="51">
        <v>1598</v>
      </c>
      <c r="Q662" s="51">
        <f>P662-O662</f>
        <v>591</v>
      </c>
      <c r="R662" s="52">
        <v>6</v>
      </c>
      <c r="S662" s="51">
        <f>R662*P662</f>
        <v>9588</v>
      </c>
      <c r="T662" s="53">
        <v>0.1</v>
      </c>
      <c r="U662" s="54">
        <f>S662*T662</f>
        <v>958.80000000000007</v>
      </c>
      <c r="V662" s="54">
        <f>S662-U662</f>
        <v>8629.2000000000007</v>
      </c>
      <c r="W662" s="51">
        <v>400</v>
      </c>
      <c r="X662" s="55">
        <f>V662+W662</f>
        <v>9029.2000000000007</v>
      </c>
      <c r="Y662" s="12">
        <f>YEAR(Table1[[#This Row],[Ship Date]])</f>
        <v>2021</v>
      </c>
    </row>
    <row r="663" spans="1:25" x14ac:dyDescent="0.25">
      <c r="A663" s="48" t="s">
        <v>1454</v>
      </c>
      <c r="B663" s="49" t="s">
        <v>483</v>
      </c>
      <c r="C663" s="49" t="s">
        <v>1884</v>
      </c>
      <c r="D663" s="49" t="s">
        <v>1882</v>
      </c>
      <c r="E663" s="50">
        <v>44431</v>
      </c>
      <c r="F663" s="49" t="s">
        <v>1882</v>
      </c>
      <c r="G663" s="49" t="s">
        <v>34</v>
      </c>
      <c r="H663" s="49" t="s">
        <v>1885</v>
      </c>
      <c r="I663" s="49" t="s">
        <v>19</v>
      </c>
      <c r="J663" s="49" t="s">
        <v>484</v>
      </c>
      <c r="K663" s="49" t="s">
        <v>28</v>
      </c>
      <c r="L663" s="49" t="s">
        <v>22</v>
      </c>
      <c r="M663" s="49" t="s">
        <v>69</v>
      </c>
      <c r="N663" s="50">
        <v>44438</v>
      </c>
      <c r="O663" s="51">
        <v>353</v>
      </c>
      <c r="P663" s="51">
        <v>861.99999999999989</v>
      </c>
      <c r="Q663" s="51">
        <f>P663-O663</f>
        <v>508.99999999999989</v>
      </c>
      <c r="R663" s="52">
        <v>8</v>
      </c>
      <c r="S663" s="51">
        <f>R663*P663</f>
        <v>6895.9999999999991</v>
      </c>
      <c r="T663" s="53">
        <v>0</v>
      </c>
      <c r="U663" s="54">
        <f>S663*T663</f>
        <v>0</v>
      </c>
      <c r="V663" s="54">
        <f>S663-U663</f>
        <v>6895.9999999999991</v>
      </c>
      <c r="W663" s="51">
        <v>450</v>
      </c>
      <c r="X663" s="55">
        <f>V663+W663</f>
        <v>7345.9999999999991</v>
      </c>
      <c r="Y663" s="12">
        <f>YEAR(Table1[[#This Row],[Ship Date]])</f>
        <v>2021</v>
      </c>
    </row>
    <row r="664" spans="1:25" x14ac:dyDescent="0.25">
      <c r="A664" s="48" t="s">
        <v>1455</v>
      </c>
      <c r="B664" s="49" t="s">
        <v>403</v>
      </c>
      <c r="C664" s="49" t="s">
        <v>1902</v>
      </c>
      <c r="D664" s="49" t="s">
        <v>1882</v>
      </c>
      <c r="E664" s="50">
        <v>44432</v>
      </c>
      <c r="F664" s="49" t="s">
        <v>1882</v>
      </c>
      <c r="G664" s="49" t="s">
        <v>34</v>
      </c>
      <c r="H664" s="49" t="s">
        <v>1886</v>
      </c>
      <c r="I664" s="49" t="s">
        <v>35</v>
      </c>
      <c r="J664" s="49" t="s">
        <v>347</v>
      </c>
      <c r="K664" s="49" t="s">
        <v>28</v>
      </c>
      <c r="L664" s="49" t="s">
        <v>22</v>
      </c>
      <c r="M664" s="49" t="s">
        <v>69</v>
      </c>
      <c r="N664" s="50">
        <v>44433</v>
      </c>
      <c r="O664" s="51">
        <v>8422</v>
      </c>
      <c r="P664" s="51">
        <v>21055</v>
      </c>
      <c r="Q664" s="51">
        <f>P664-O664</f>
        <v>12633</v>
      </c>
      <c r="R664" s="52">
        <v>2</v>
      </c>
      <c r="S664" s="51">
        <f>R664*P664</f>
        <v>42110</v>
      </c>
      <c r="T664" s="53">
        <v>0.05</v>
      </c>
      <c r="U664" s="54">
        <f>S664*T664</f>
        <v>2105.5</v>
      </c>
      <c r="V664" s="54">
        <f>S664-U664</f>
        <v>40004.5</v>
      </c>
      <c r="W664" s="51">
        <v>999</v>
      </c>
      <c r="X664" s="55">
        <f>V664+W664</f>
        <v>41003.5</v>
      </c>
      <c r="Y664" s="12">
        <f>YEAR(Table1[[#This Row],[Ship Date]])</f>
        <v>2021</v>
      </c>
    </row>
    <row r="665" spans="1:25" x14ac:dyDescent="0.25">
      <c r="A665" s="48" t="s">
        <v>1456</v>
      </c>
      <c r="B665" s="49" t="s">
        <v>482</v>
      </c>
      <c r="C665" s="49" t="s">
        <v>155</v>
      </c>
      <c r="D665" s="49" t="s">
        <v>1834</v>
      </c>
      <c r="E665" s="50">
        <v>44432</v>
      </c>
      <c r="F665" s="49" t="s">
        <v>1899</v>
      </c>
      <c r="G665" s="49" t="s">
        <v>39</v>
      </c>
      <c r="H665" s="49" t="s">
        <v>1893</v>
      </c>
      <c r="I665" s="49" t="s">
        <v>19</v>
      </c>
      <c r="J665" s="49" t="s">
        <v>176</v>
      </c>
      <c r="K665" s="49" t="s">
        <v>28</v>
      </c>
      <c r="L665" s="49" t="s">
        <v>29</v>
      </c>
      <c r="M665" s="49" t="s">
        <v>23</v>
      </c>
      <c r="N665" s="50">
        <v>44436</v>
      </c>
      <c r="O665" s="51">
        <v>109.00000000000001</v>
      </c>
      <c r="P665" s="51">
        <v>182</v>
      </c>
      <c r="Q665" s="51">
        <f>P665-O665</f>
        <v>72.999999999999986</v>
      </c>
      <c r="R665" s="52">
        <v>42</v>
      </c>
      <c r="S665" s="51">
        <f>R665*P665</f>
        <v>7644</v>
      </c>
      <c r="T665" s="53">
        <v>0.08</v>
      </c>
      <c r="U665" s="54">
        <f>S665*T665</f>
        <v>611.52</v>
      </c>
      <c r="V665" s="54">
        <f>S665-U665</f>
        <v>7032.48</v>
      </c>
      <c r="W665" s="51">
        <v>100</v>
      </c>
      <c r="X665" s="55">
        <f>V665+W665</f>
        <v>7132.48</v>
      </c>
      <c r="Y665" s="12">
        <f>YEAR(Table1[[#This Row],[Ship Date]])</f>
        <v>2021</v>
      </c>
    </row>
    <row r="666" spans="1:25" x14ac:dyDescent="0.25">
      <c r="A666" s="48" t="s">
        <v>1457</v>
      </c>
      <c r="B666" s="49" t="s">
        <v>169</v>
      </c>
      <c r="C666" s="49" t="s">
        <v>1928</v>
      </c>
      <c r="D666" s="49" t="s">
        <v>1834</v>
      </c>
      <c r="E666" s="50">
        <v>44432</v>
      </c>
      <c r="F666" s="49" t="s">
        <v>1899</v>
      </c>
      <c r="G666" s="49" t="s">
        <v>34</v>
      </c>
      <c r="H666" s="49" t="s">
        <v>1887</v>
      </c>
      <c r="I666" s="49" t="s">
        <v>51</v>
      </c>
      <c r="J666" s="49" t="s">
        <v>190</v>
      </c>
      <c r="K666" s="49" t="s">
        <v>28</v>
      </c>
      <c r="L666" s="49" t="s">
        <v>45</v>
      </c>
      <c r="M666" s="49" t="s">
        <v>23</v>
      </c>
      <c r="N666" s="50">
        <v>44434</v>
      </c>
      <c r="O666" s="51">
        <v>1680</v>
      </c>
      <c r="P666" s="51">
        <v>4097</v>
      </c>
      <c r="Q666" s="51">
        <f>P666-O666</f>
        <v>2417</v>
      </c>
      <c r="R666" s="52">
        <v>28</v>
      </c>
      <c r="S666" s="51">
        <f>R666*P666</f>
        <v>114716</v>
      </c>
      <c r="T666" s="53">
        <v>0.04</v>
      </c>
      <c r="U666" s="54">
        <f>S666*T666</f>
        <v>4588.6400000000003</v>
      </c>
      <c r="V666" s="54">
        <f>S666-U666</f>
        <v>110127.36</v>
      </c>
      <c r="W666" s="51">
        <v>899</v>
      </c>
      <c r="X666" s="55">
        <f>V666+W666</f>
        <v>111026.36</v>
      </c>
      <c r="Y666" s="12">
        <f>YEAR(Table1[[#This Row],[Ship Date]])</f>
        <v>2021</v>
      </c>
    </row>
    <row r="667" spans="1:25" x14ac:dyDescent="0.25">
      <c r="A667" s="48" t="s">
        <v>1458</v>
      </c>
      <c r="B667" s="49" t="s">
        <v>273</v>
      </c>
      <c r="C667" s="49" t="s">
        <v>158</v>
      </c>
      <c r="D667" s="49" t="s">
        <v>1882</v>
      </c>
      <c r="E667" s="50">
        <v>44434</v>
      </c>
      <c r="F667" s="49" t="s">
        <v>1882</v>
      </c>
      <c r="G667" s="49" t="s">
        <v>39</v>
      </c>
      <c r="H667" s="49" t="s">
        <v>1885</v>
      </c>
      <c r="I667" s="49" t="s">
        <v>26</v>
      </c>
      <c r="J667" s="49" t="s">
        <v>289</v>
      </c>
      <c r="K667" s="49" t="s">
        <v>28</v>
      </c>
      <c r="L667" s="49" t="s">
        <v>22</v>
      </c>
      <c r="M667" s="49" t="s">
        <v>23</v>
      </c>
      <c r="N667" s="50">
        <v>44436</v>
      </c>
      <c r="O667" s="51">
        <v>5204</v>
      </c>
      <c r="P667" s="51">
        <v>8393</v>
      </c>
      <c r="Q667" s="51">
        <f>P667-O667</f>
        <v>3189</v>
      </c>
      <c r="R667" s="52">
        <v>3</v>
      </c>
      <c r="S667" s="51">
        <f>R667*P667</f>
        <v>25179</v>
      </c>
      <c r="T667" s="53">
        <v>0</v>
      </c>
      <c r="U667" s="54">
        <f>S667*T667</f>
        <v>0</v>
      </c>
      <c r="V667" s="54">
        <f>S667-U667</f>
        <v>25179</v>
      </c>
      <c r="W667" s="51">
        <v>1998.9999999999998</v>
      </c>
      <c r="X667" s="55">
        <f>V667+W667</f>
        <v>27178</v>
      </c>
      <c r="Y667" s="12">
        <f>YEAR(Table1[[#This Row],[Ship Date]])</f>
        <v>2021</v>
      </c>
    </row>
    <row r="668" spans="1:25" x14ac:dyDescent="0.25">
      <c r="A668" s="48" t="s">
        <v>1459</v>
      </c>
      <c r="B668" s="49" t="s">
        <v>1915</v>
      </c>
      <c r="C668" s="49" t="s">
        <v>1839</v>
      </c>
      <c r="D668" s="49" t="s">
        <v>1834</v>
      </c>
      <c r="E668" s="50">
        <v>44434</v>
      </c>
      <c r="F668" s="49" t="s">
        <v>1899</v>
      </c>
      <c r="G668" s="49" t="s">
        <v>39</v>
      </c>
      <c r="H668" s="49" t="s">
        <v>1890</v>
      </c>
      <c r="I668" s="49" t="s">
        <v>40</v>
      </c>
      <c r="J668" s="49" t="s">
        <v>284</v>
      </c>
      <c r="K668" s="49" t="s">
        <v>28</v>
      </c>
      <c r="L668" s="49" t="s">
        <v>22</v>
      </c>
      <c r="M668" s="49" t="s">
        <v>23</v>
      </c>
      <c r="N668" s="50">
        <v>44435</v>
      </c>
      <c r="O668" s="51">
        <v>229</v>
      </c>
      <c r="P668" s="51">
        <v>369</v>
      </c>
      <c r="Q668" s="51">
        <f>P668-O668</f>
        <v>140</v>
      </c>
      <c r="R668" s="52">
        <v>39</v>
      </c>
      <c r="S668" s="51">
        <f>R668*P668</f>
        <v>14391</v>
      </c>
      <c r="T668" s="53">
        <v>0.03</v>
      </c>
      <c r="U668" s="54">
        <f>S668*T668</f>
        <v>431.72999999999996</v>
      </c>
      <c r="V668" s="54">
        <f>S668-U668</f>
        <v>13959.27</v>
      </c>
      <c r="W668" s="51">
        <v>50</v>
      </c>
      <c r="X668" s="55">
        <f>V668+W668</f>
        <v>14009.27</v>
      </c>
      <c r="Y668" s="12">
        <f>YEAR(Table1[[#This Row],[Ship Date]])</f>
        <v>2021</v>
      </c>
    </row>
    <row r="669" spans="1:25" x14ac:dyDescent="0.25">
      <c r="A669" s="48" t="s">
        <v>1460</v>
      </c>
      <c r="B669" s="49" t="s">
        <v>233</v>
      </c>
      <c r="C669" s="49" t="s">
        <v>1916</v>
      </c>
      <c r="D669" s="49" t="s">
        <v>1834</v>
      </c>
      <c r="E669" s="50">
        <v>44436</v>
      </c>
      <c r="F669" s="49" t="s">
        <v>1899</v>
      </c>
      <c r="G669" s="49" t="s">
        <v>34</v>
      </c>
      <c r="H669" s="49" t="s">
        <v>1888</v>
      </c>
      <c r="I669" s="49" t="s">
        <v>51</v>
      </c>
      <c r="J669" s="49" t="s">
        <v>141</v>
      </c>
      <c r="K669" s="49" t="s">
        <v>28</v>
      </c>
      <c r="L669" s="49" t="s">
        <v>22</v>
      </c>
      <c r="M669" s="49" t="s">
        <v>23</v>
      </c>
      <c r="N669" s="50">
        <v>44438</v>
      </c>
      <c r="O669" s="51">
        <v>194</v>
      </c>
      <c r="P669" s="51">
        <v>308</v>
      </c>
      <c r="Q669" s="51">
        <f>P669-O669</f>
        <v>114</v>
      </c>
      <c r="R669" s="52">
        <v>6</v>
      </c>
      <c r="S669" s="51">
        <f>R669*P669</f>
        <v>1848</v>
      </c>
      <c r="T669" s="53">
        <v>0.02</v>
      </c>
      <c r="U669" s="54">
        <f>S669*T669</f>
        <v>36.96</v>
      </c>
      <c r="V669" s="54">
        <f>S669-U669</f>
        <v>1811.04</v>
      </c>
      <c r="W669" s="51">
        <v>99</v>
      </c>
      <c r="X669" s="55">
        <f>V669+W669</f>
        <v>1910.04</v>
      </c>
      <c r="Y669" s="12">
        <f>YEAR(Table1[[#This Row],[Ship Date]])</f>
        <v>2021</v>
      </c>
    </row>
    <row r="670" spans="1:25" x14ac:dyDescent="0.25">
      <c r="A670" s="48" t="s">
        <v>1461</v>
      </c>
      <c r="B670" s="49" t="s">
        <v>1942</v>
      </c>
      <c r="C670" s="49" t="s">
        <v>379</v>
      </c>
      <c r="D670" s="49" t="s">
        <v>1834</v>
      </c>
      <c r="E670" s="50">
        <v>44438</v>
      </c>
      <c r="F670" s="49" t="s">
        <v>1899</v>
      </c>
      <c r="G670" s="49" t="s">
        <v>39</v>
      </c>
      <c r="H670" s="49" t="s">
        <v>1887</v>
      </c>
      <c r="I670" s="49" t="s">
        <v>26</v>
      </c>
      <c r="J670" s="49" t="s">
        <v>393</v>
      </c>
      <c r="K670" s="49" t="s">
        <v>21</v>
      </c>
      <c r="L670" s="49" t="s">
        <v>22</v>
      </c>
      <c r="M670" s="49" t="s">
        <v>23</v>
      </c>
      <c r="N670" s="50">
        <v>44440</v>
      </c>
      <c r="O670" s="51">
        <v>4128</v>
      </c>
      <c r="P670" s="51">
        <v>9599</v>
      </c>
      <c r="Q670" s="51">
        <f>P670-O670</f>
        <v>5471</v>
      </c>
      <c r="R670" s="52">
        <v>26</v>
      </c>
      <c r="S670" s="51">
        <f>R670*P670</f>
        <v>249574</v>
      </c>
      <c r="T670" s="53">
        <v>0.02</v>
      </c>
      <c r="U670" s="54">
        <f>S670*T670</f>
        <v>4991.4800000000005</v>
      </c>
      <c r="V670" s="54">
        <f>S670-U670</f>
        <v>244582.52</v>
      </c>
      <c r="W670" s="51">
        <v>899</v>
      </c>
      <c r="X670" s="55">
        <f>V670+W670</f>
        <v>245481.52</v>
      </c>
      <c r="Y670" s="12">
        <f>YEAR(Table1[[#This Row],[Ship Date]])</f>
        <v>2021</v>
      </c>
    </row>
    <row r="671" spans="1:25" x14ac:dyDescent="0.25">
      <c r="A671" s="48" t="s">
        <v>1462</v>
      </c>
      <c r="B671" s="49" t="s">
        <v>353</v>
      </c>
      <c r="C671" s="49" t="s">
        <v>1807</v>
      </c>
      <c r="D671" s="49" t="s">
        <v>1856</v>
      </c>
      <c r="E671" s="50">
        <v>44439</v>
      </c>
      <c r="F671" s="49" t="s">
        <v>1856</v>
      </c>
      <c r="G671" s="49" t="s">
        <v>25</v>
      </c>
      <c r="H671" s="49" t="s">
        <v>1895</v>
      </c>
      <c r="I671" s="49" t="s">
        <v>19</v>
      </c>
      <c r="J671" s="49" t="s">
        <v>148</v>
      </c>
      <c r="K671" s="49" t="s">
        <v>28</v>
      </c>
      <c r="L671" s="49" t="s">
        <v>22</v>
      </c>
      <c r="M671" s="49" t="s">
        <v>23</v>
      </c>
      <c r="N671" s="50">
        <v>44439</v>
      </c>
      <c r="O671" s="51">
        <v>340</v>
      </c>
      <c r="P671" s="51">
        <v>540</v>
      </c>
      <c r="Q671" s="51">
        <f>P671-O671</f>
        <v>200</v>
      </c>
      <c r="R671" s="52">
        <v>14</v>
      </c>
      <c r="S671" s="51">
        <f>R671*P671</f>
        <v>7560</v>
      </c>
      <c r="T671" s="53">
        <v>0.02</v>
      </c>
      <c r="U671" s="54">
        <f>S671*T671</f>
        <v>151.20000000000002</v>
      </c>
      <c r="V671" s="54">
        <f>S671-U671</f>
        <v>7408.8</v>
      </c>
      <c r="W671" s="51">
        <v>778</v>
      </c>
      <c r="X671" s="55">
        <f>V671+W671</f>
        <v>8186.8</v>
      </c>
      <c r="Y671" s="12">
        <f>YEAR(Table1[[#This Row],[Ship Date]])</f>
        <v>2021</v>
      </c>
    </row>
    <row r="672" spans="1:25" x14ac:dyDescent="0.25">
      <c r="A672" s="48" t="s">
        <v>1463</v>
      </c>
      <c r="B672" s="49" t="s">
        <v>481</v>
      </c>
      <c r="C672" s="49" t="s">
        <v>209</v>
      </c>
      <c r="D672" s="49" t="s">
        <v>1882</v>
      </c>
      <c r="E672" s="50">
        <v>44439</v>
      </c>
      <c r="F672" s="49" t="s">
        <v>1882</v>
      </c>
      <c r="G672" s="49" t="s">
        <v>18</v>
      </c>
      <c r="H672" s="49" t="s">
        <v>1885</v>
      </c>
      <c r="I672" s="49" t="s">
        <v>51</v>
      </c>
      <c r="J672" s="49" t="s">
        <v>202</v>
      </c>
      <c r="K672" s="49" t="s">
        <v>28</v>
      </c>
      <c r="L672" s="49" t="s">
        <v>22</v>
      </c>
      <c r="M672" s="49" t="s">
        <v>23</v>
      </c>
      <c r="N672" s="50">
        <v>44440</v>
      </c>
      <c r="O672" s="51">
        <v>446</v>
      </c>
      <c r="P672" s="51">
        <v>1089</v>
      </c>
      <c r="Q672" s="51">
        <f>P672-O672</f>
        <v>643</v>
      </c>
      <c r="R672" s="52">
        <v>50</v>
      </c>
      <c r="S672" s="51">
        <f>R672*P672</f>
        <v>54450</v>
      </c>
      <c r="T672" s="53">
        <v>0.09</v>
      </c>
      <c r="U672" s="54">
        <f>S672*T672</f>
        <v>4900.5</v>
      </c>
      <c r="V672" s="54">
        <f>S672-U672</f>
        <v>49549.5</v>
      </c>
      <c r="W672" s="51">
        <v>450</v>
      </c>
      <c r="X672" s="55">
        <f>V672+W672</f>
        <v>49999.5</v>
      </c>
      <c r="Y672" s="12">
        <f>YEAR(Table1[[#This Row],[Ship Date]])</f>
        <v>2021</v>
      </c>
    </row>
    <row r="673" spans="1:25" x14ac:dyDescent="0.25">
      <c r="A673" s="48" t="s">
        <v>1464</v>
      </c>
      <c r="B673" s="49" t="s">
        <v>251</v>
      </c>
      <c r="C673" s="49" t="s">
        <v>87</v>
      </c>
      <c r="D673" s="49" t="s">
        <v>1834</v>
      </c>
      <c r="E673" s="50">
        <v>44441</v>
      </c>
      <c r="F673" s="49" t="s">
        <v>1899</v>
      </c>
      <c r="G673" s="49" t="s">
        <v>18</v>
      </c>
      <c r="H673" s="49" t="s">
        <v>1892</v>
      </c>
      <c r="I673" s="49" t="s">
        <v>26</v>
      </c>
      <c r="J673" s="49" t="s">
        <v>85</v>
      </c>
      <c r="K673" s="49" t="s">
        <v>21</v>
      </c>
      <c r="L673" s="49" t="s">
        <v>22</v>
      </c>
      <c r="M673" s="49" t="s">
        <v>23</v>
      </c>
      <c r="N673" s="50">
        <v>44444</v>
      </c>
      <c r="O673" s="51">
        <v>6059</v>
      </c>
      <c r="P673" s="51">
        <v>10098</v>
      </c>
      <c r="Q673" s="51">
        <f>P673-O673</f>
        <v>4039</v>
      </c>
      <c r="R673" s="52">
        <v>9</v>
      </c>
      <c r="S673" s="51">
        <f>R673*P673</f>
        <v>90882</v>
      </c>
      <c r="T673" s="53">
        <v>0.1</v>
      </c>
      <c r="U673" s="54">
        <f>S673*T673</f>
        <v>9088.2000000000007</v>
      </c>
      <c r="V673" s="54">
        <f>S673-U673</f>
        <v>81793.8</v>
      </c>
      <c r="W673" s="51">
        <v>718</v>
      </c>
      <c r="X673" s="55">
        <f>V673+W673</f>
        <v>82511.8</v>
      </c>
      <c r="Y673" s="12">
        <f>YEAR(Table1[[#This Row],[Ship Date]])</f>
        <v>2021</v>
      </c>
    </row>
    <row r="674" spans="1:25" x14ac:dyDescent="0.25">
      <c r="A674" s="48" t="s">
        <v>1465</v>
      </c>
      <c r="B674" s="49" t="s">
        <v>1927</v>
      </c>
      <c r="C674" s="49" t="s">
        <v>1928</v>
      </c>
      <c r="D674" s="49" t="s">
        <v>1834</v>
      </c>
      <c r="E674" s="50">
        <v>44441</v>
      </c>
      <c r="F674" s="49" t="s">
        <v>1899</v>
      </c>
      <c r="G674" s="49" t="s">
        <v>39</v>
      </c>
      <c r="H674" s="49" t="s">
        <v>1887</v>
      </c>
      <c r="I674" s="49" t="s">
        <v>26</v>
      </c>
      <c r="J674" s="49" t="s">
        <v>55</v>
      </c>
      <c r="K674" s="49" t="s">
        <v>21</v>
      </c>
      <c r="L674" s="49" t="s">
        <v>22</v>
      </c>
      <c r="M674" s="49" t="s">
        <v>23</v>
      </c>
      <c r="N674" s="50">
        <v>44443</v>
      </c>
      <c r="O674" s="51">
        <v>15650</v>
      </c>
      <c r="P674" s="51">
        <v>30097.000000000004</v>
      </c>
      <c r="Q674" s="51">
        <f>P674-O674</f>
        <v>14447.000000000004</v>
      </c>
      <c r="R674" s="52">
        <v>20</v>
      </c>
      <c r="S674" s="51">
        <f>R674*P674</f>
        <v>601940.00000000012</v>
      </c>
      <c r="T674" s="53">
        <v>0.05</v>
      </c>
      <c r="U674" s="54">
        <f>S674*T674</f>
        <v>30097.000000000007</v>
      </c>
      <c r="V674" s="54">
        <f>S674-U674</f>
        <v>571843.00000000012</v>
      </c>
      <c r="W674" s="51">
        <v>718</v>
      </c>
      <c r="X674" s="55">
        <f>V674+W674</f>
        <v>572561.00000000012</v>
      </c>
      <c r="Y674" s="12">
        <f>YEAR(Table1[[#This Row],[Ship Date]])</f>
        <v>2021</v>
      </c>
    </row>
    <row r="675" spans="1:25" x14ac:dyDescent="0.25">
      <c r="A675" s="48" t="s">
        <v>1466</v>
      </c>
      <c r="B675" s="49" t="s">
        <v>479</v>
      </c>
      <c r="C675" s="49" t="s">
        <v>480</v>
      </c>
      <c r="D675" s="49" t="s">
        <v>1834</v>
      </c>
      <c r="E675" s="50">
        <v>44442</v>
      </c>
      <c r="F675" s="49" t="s">
        <v>1899</v>
      </c>
      <c r="G675" s="49" t="s">
        <v>39</v>
      </c>
      <c r="H675" s="49" t="s">
        <v>1891</v>
      </c>
      <c r="I675" s="49" t="s">
        <v>19</v>
      </c>
      <c r="J675" s="49" t="s">
        <v>202</v>
      </c>
      <c r="K675" s="49" t="s">
        <v>28</v>
      </c>
      <c r="L675" s="49" t="s">
        <v>22</v>
      </c>
      <c r="M675" s="49" t="s">
        <v>23</v>
      </c>
      <c r="N675" s="50">
        <v>44446</v>
      </c>
      <c r="O675" s="51">
        <v>446</v>
      </c>
      <c r="P675" s="51">
        <v>1089</v>
      </c>
      <c r="Q675" s="51">
        <f>P675-O675</f>
        <v>643</v>
      </c>
      <c r="R675" s="52">
        <v>3</v>
      </c>
      <c r="S675" s="51">
        <f>R675*P675</f>
        <v>3267</v>
      </c>
      <c r="T675" s="53">
        <v>0.08</v>
      </c>
      <c r="U675" s="54">
        <f>S675*T675</f>
        <v>261.36</v>
      </c>
      <c r="V675" s="54">
        <f>S675-U675</f>
        <v>3005.64</v>
      </c>
      <c r="W675" s="51">
        <v>450</v>
      </c>
      <c r="X675" s="55">
        <f>V675+W675</f>
        <v>3455.64</v>
      </c>
      <c r="Y675" s="12">
        <f>YEAR(Table1[[#This Row],[Ship Date]])</f>
        <v>2021</v>
      </c>
    </row>
    <row r="676" spans="1:25" x14ac:dyDescent="0.25">
      <c r="A676" s="48" t="s">
        <v>1467</v>
      </c>
      <c r="B676" s="49" t="s">
        <v>1911</v>
      </c>
      <c r="C676" s="49" t="s">
        <v>54</v>
      </c>
      <c r="D676" s="49" t="s">
        <v>1882</v>
      </c>
      <c r="E676" s="50">
        <v>44443</v>
      </c>
      <c r="F676" s="49" t="s">
        <v>1882</v>
      </c>
      <c r="G676" s="49" t="s">
        <v>25</v>
      </c>
      <c r="H676" s="49" t="s">
        <v>1886</v>
      </c>
      <c r="I676" s="49" t="s">
        <v>26</v>
      </c>
      <c r="J676" s="49" t="s">
        <v>47</v>
      </c>
      <c r="K676" s="49" t="s">
        <v>21</v>
      </c>
      <c r="L676" s="49" t="s">
        <v>48</v>
      </c>
      <c r="M676" s="49" t="s">
        <v>49</v>
      </c>
      <c r="N676" s="50">
        <v>44445</v>
      </c>
      <c r="O676" s="51">
        <v>7500</v>
      </c>
      <c r="P676" s="51">
        <v>12097</v>
      </c>
      <c r="Q676" s="51">
        <f>P676-O676</f>
        <v>4597</v>
      </c>
      <c r="R676" s="52">
        <v>46</v>
      </c>
      <c r="S676" s="51">
        <f>R676*P676</f>
        <v>556462</v>
      </c>
      <c r="T676" s="53">
        <v>7.0000000000000007E-2</v>
      </c>
      <c r="U676" s="54">
        <f>S676*T676</f>
        <v>38952.340000000004</v>
      </c>
      <c r="V676" s="54">
        <f>S676-U676</f>
        <v>517509.66</v>
      </c>
      <c r="W676" s="51">
        <v>2630</v>
      </c>
      <c r="X676" s="55">
        <f>V676+W676</f>
        <v>520139.66</v>
      </c>
      <c r="Y676" s="12">
        <f>YEAR(Table1[[#This Row],[Ship Date]])</f>
        <v>2021</v>
      </c>
    </row>
    <row r="677" spans="1:25" x14ac:dyDescent="0.25">
      <c r="A677" s="48" t="s">
        <v>1468</v>
      </c>
      <c r="B677" s="49" t="s">
        <v>346</v>
      </c>
      <c r="C677" s="49" t="s">
        <v>1810</v>
      </c>
      <c r="D677" s="49" t="s">
        <v>1856</v>
      </c>
      <c r="E677" s="50">
        <v>44445</v>
      </c>
      <c r="F677" s="49" t="s">
        <v>1856</v>
      </c>
      <c r="G677" s="49" t="s">
        <v>39</v>
      </c>
      <c r="H677" s="49" t="s">
        <v>1891</v>
      </c>
      <c r="I677" s="49" t="s">
        <v>51</v>
      </c>
      <c r="J677" s="49" t="s">
        <v>85</v>
      </c>
      <c r="K677" s="49" t="s">
        <v>21</v>
      </c>
      <c r="L677" s="49" t="s">
        <v>22</v>
      </c>
      <c r="M677" s="49" t="s">
        <v>23</v>
      </c>
      <c r="N677" s="50">
        <v>44446</v>
      </c>
      <c r="O677" s="51">
        <v>6059</v>
      </c>
      <c r="P677" s="51">
        <v>10098</v>
      </c>
      <c r="Q677" s="51">
        <f>P677-O677</f>
        <v>4039</v>
      </c>
      <c r="R677" s="52">
        <v>44</v>
      </c>
      <c r="S677" s="51">
        <f>R677*P677</f>
        <v>444312</v>
      </c>
      <c r="T677" s="53">
        <v>0.09</v>
      </c>
      <c r="U677" s="54">
        <f>S677*T677</f>
        <v>39988.080000000002</v>
      </c>
      <c r="V677" s="54">
        <f>S677-U677</f>
        <v>404323.92</v>
      </c>
      <c r="W677" s="51">
        <v>718</v>
      </c>
      <c r="X677" s="55">
        <f>V677+W677</f>
        <v>405041.91999999998</v>
      </c>
      <c r="Y677" s="12">
        <f>YEAR(Table1[[#This Row],[Ship Date]])</f>
        <v>2021</v>
      </c>
    </row>
    <row r="678" spans="1:25" x14ac:dyDescent="0.25">
      <c r="A678" s="48" t="s">
        <v>1469</v>
      </c>
      <c r="B678" s="49" t="s">
        <v>225</v>
      </c>
      <c r="C678" s="49" t="s">
        <v>187</v>
      </c>
      <c r="D678" s="49" t="s">
        <v>1834</v>
      </c>
      <c r="E678" s="50">
        <v>44446</v>
      </c>
      <c r="F678" s="49" t="s">
        <v>1899</v>
      </c>
      <c r="G678" s="49" t="s">
        <v>34</v>
      </c>
      <c r="H678" s="49" t="s">
        <v>1887</v>
      </c>
      <c r="I678" s="49" t="s">
        <v>35</v>
      </c>
      <c r="J678" s="49" t="s">
        <v>245</v>
      </c>
      <c r="K678" s="49" t="s">
        <v>28</v>
      </c>
      <c r="L678" s="49" t="s">
        <v>45</v>
      </c>
      <c r="M678" s="49" t="s">
        <v>23</v>
      </c>
      <c r="N678" s="50">
        <v>44448</v>
      </c>
      <c r="O678" s="51">
        <v>479</v>
      </c>
      <c r="P678" s="51">
        <v>1197</v>
      </c>
      <c r="Q678" s="51">
        <f>P678-O678</f>
        <v>718</v>
      </c>
      <c r="R678" s="52">
        <v>48</v>
      </c>
      <c r="S678" s="51">
        <f>R678*P678</f>
        <v>57456</v>
      </c>
      <c r="T678" s="53">
        <v>0.02</v>
      </c>
      <c r="U678" s="54">
        <f>S678*T678</f>
        <v>1149.1200000000001</v>
      </c>
      <c r="V678" s="54">
        <f>S678-U678</f>
        <v>56306.879999999997</v>
      </c>
      <c r="W678" s="51">
        <v>581</v>
      </c>
      <c r="X678" s="55">
        <f>V678+W678</f>
        <v>56887.88</v>
      </c>
      <c r="Y678" s="12">
        <f>YEAR(Table1[[#This Row],[Ship Date]])</f>
        <v>2021</v>
      </c>
    </row>
    <row r="679" spans="1:25" x14ac:dyDescent="0.25">
      <c r="A679" s="48" t="s">
        <v>1470</v>
      </c>
      <c r="B679" s="49" t="s">
        <v>290</v>
      </c>
      <c r="C679" s="49" t="s">
        <v>1859</v>
      </c>
      <c r="D679" s="49" t="s">
        <v>1834</v>
      </c>
      <c r="E679" s="50">
        <v>44447</v>
      </c>
      <c r="F679" s="49" t="s">
        <v>1899</v>
      </c>
      <c r="G679" s="49" t="s">
        <v>39</v>
      </c>
      <c r="H679" s="49" t="s">
        <v>1895</v>
      </c>
      <c r="I679" s="49" t="s">
        <v>35</v>
      </c>
      <c r="J679" s="49" t="s">
        <v>264</v>
      </c>
      <c r="K679" s="49" t="s">
        <v>28</v>
      </c>
      <c r="L679" s="49" t="s">
        <v>29</v>
      </c>
      <c r="M679" s="49" t="s">
        <v>23</v>
      </c>
      <c r="N679" s="50">
        <v>44449</v>
      </c>
      <c r="O679" s="51">
        <v>332</v>
      </c>
      <c r="P679" s="51">
        <v>518</v>
      </c>
      <c r="Q679" s="51">
        <f>P679-O679</f>
        <v>186</v>
      </c>
      <c r="R679" s="52">
        <v>20</v>
      </c>
      <c r="S679" s="51">
        <f>R679*P679</f>
        <v>10360</v>
      </c>
      <c r="T679" s="53">
        <v>0.06</v>
      </c>
      <c r="U679" s="54">
        <f>S679*T679</f>
        <v>621.6</v>
      </c>
      <c r="V679" s="54">
        <f>S679-U679</f>
        <v>9738.4</v>
      </c>
      <c r="W679" s="51">
        <v>204</v>
      </c>
      <c r="X679" s="55">
        <f>V679+W679</f>
        <v>9942.4</v>
      </c>
      <c r="Y679" s="12">
        <f>YEAR(Table1[[#This Row],[Ship Date]])</f>
        <v>2021</v>
      </c>
    </row>
    <row r="680" spans="1:25" x14ac:dyDescent="0.25">
      <c r="A680" s="48" t="s">
        <v>1471</v>
      </c>
      <c r="B680" s="49" t="s">
        <v>235</v>
      </c>
      <c r="C680" s="49" t="s">
        <v>17</v>
      </c>
      <c r="D680" s="49" t="s">
        <v>1882</v>
      </c>
      <c r="E680" s="50">
        <v>44447</v>
      </c>
      <c r="F680" s="49" t="s">
        <v>1882</v>
      </c>
      <c r="G680" s="49" t="s">
        <v>34</v>
      </c>
      <c r="H680" s="49" t="s">
        <v>1886</v>
      </c>
      <c r="I680" s="49" t="s">
        <v>35</v>
      </c>
      <c r="J680" s="49" t="s">
        <v>121</v>
      </c>
      <c r="K680" s="49" t="s">
        <v>28</v>
      </c>
      <c r="L680" s="49" t="s">
        <v>29</v>
      </c>
      <c r="M680" s="49" t="s">
        <v>23</v>
      </c>
      <c r="N680" s="50">
        <v>44449</v>
      </c>
      <c r="O680" s="51">
        <v>24</v>
      </c>
      <c r="P680" s="51">
        <v>126</v>
      </c>
      <c r="Q680" s="51">
        <f>P680-O680</f>
        <v>102</v>
      </c>
      <c r="R680" s="52">
        <v>31</v>
      </c>
      <c r="S680" s="51">
        <f>R680*P680</f>
        <v>3906</v>
      </c>
      <c r="T680" s="53">
        <v>0.06</v>
      </c>
      <c r="U680" s="54">
        <f>S680*T680</f>
        <v>234.35999999999999</v>
      </c>
      <c r="V680" s="54">
        <f>S680-U680</f>
        <v>3671.64</v>
      </c>
      <c r="W680" s="51">
        <v>70</v>
      </c>
      <c r="X680" s="55">
        <f>V680+W680</f>
        <v>3741.64</v>
      </c>
      <c r="Y680" s="12">
        <f>YEAR(Table1[[#This Row],[Ship Date]])</f>
        <v>2021</v>
      </c>
    </row>
    <row r="681" spans="1:25" x14ac:dyDescent="0.25">
      <c r="A681" s="48" t="s">
        <v>1472</v>
      </c>
      <c r="B681" s="49" t="s">
        <v>64</v>
      </c>
      <c r="C681" s="49" t="s">
        <v>65</v>
      </c>
      <c r="D681" s="49" t="s">
        <v>1834</v>
      </c>
      <c r="E681" s="50">
        <v>44449</v>
      </c>
      <c r="F681" s="49" t="s">
        <v>1899</v>
      </c>
      <c r="G681" s="49" t="s">
        <v>39</v>
      </c>
      <c r="H681" s="49" t="s">
        <v>1894</v>
      </c>
      <c r="I681" s="49" t="s">
        <v>51</v>
      </c>
      <c r="J681" s="49" t="s">
        <v>279</v>
      </c>
      <c r="K681" s="49" t="s">
        <v>28</v>
      </c>
      <c r="L681" s="49" t="s">
        <v>22</v>
      </c>
      <c r="M681" s="49" t="s">
        <v>69</v>
      </c>
      <c r="N681" s="50">
        <v>44450</v>
      </c>
      <c r="O681" s="51">
        <v>225</v>
      </c>
      <c r="P681" s="51">
        <v>369</v>
      </c>
      <c r="Q681" s="51">
        <f>P681-O681</f>
        <v>144</v>
      </c>
      <c r="R681" s="52">
        <v>23</v>
      </c>
      <c r="S681" s="51">
        <f>R681*P681</f>
        <v>8487</v>
      </c>
      <c r="T681" s="53">
        <v>0.02</v>
      </c>
      <c r="U681" s="54">
        <f>S681*T681</f>
        <v>169.74</v>
      </c>
      <c r="V681" s="54">
        <f>S681-U681</f>
        <v>8317.26</v>
      </c>
      <c r="W681" s="51">
        <v>250</v>
      </c>
      <c r="X681" s="55">
        <f>V681+W681</f>
        <v>8567.26</v>
      </c>
      <c r="Y681" s="12">
        <f>YEAR(Table1[[#This Row],[Ship Date]])</f>
        <v>2021</v>
      </c>
    </row>
    <row r="682" spans="1:25" x14ac:dyDescent="0.25">
      <c r="A682" s="48" t="s">
        <v>1473</v>
      </c>
      <c r="B682" s="49" t="s">
        <v>170</v>
      </c>
      <c r="C682" s="49" t="s">
        <v>80</v>
      </c>
      <c r="D682" s="49" t="s">
        <v>1834</v>
      </c>
      <c r="E682" s="50">
        <v>44450</v>
      </c>
      <c r="F682" s="49" t="s">
        <v>1899</v>
      </c>
      <c r="G682" s="49" t="s">
        <v>25</v>
      </c>
      <c r="H682" s="49" t="s">
        <v>1888</v>
      </c>
      <c r="I682" s="49" t="s">
        <v>40</v>
      </c>
      <c r="J682" s="49" t="s">
        <v>255</v>
      </c>
      <c r="K682" s="49" t="s">
        <v>28</v>
      </c>
      <c r="L682" s="49" t="s">
        <v>29</v>
      </c>
      <c r="M682" s="49" t="s">
        <v>69</v>
      </c>
      <c r="N682" s="50">
        <v>44450</v>
      </c>
      <c r="O682" s="51">
        <v>176</v>
      </c>
      <c r="P682" s="51">
        <v>294</v>
      </c>
      <c r="Q682" s="51">
        <f>P682-O682</f>
        <v>118</v>
      </c>
      <c r="R682" s="52">
        <v>47</v>
      </c>
      <c r="S682" s="51">
        <f>R682*P682</f>
        <v>13818</v>
      </c>
      <c r="T682" s="53">
        <v>0.04</v>
      </c>
      <c r="U682" s="54">
        <f>S682*T682</f>
        <v>552.72</v>
      </c>
      <c r="V682" s="54">
        <f>S682-U682</f>
        <v>13265.28</v>
      </c>
      <c r="W682" s="51">
        <v>81</v>
      </c>
      <c r="X682" s="55">
        <f>V682+W682</f>
        <v>13346.28</v>
      </c>
      <c r="Y682" s="12">
        <f>YEAR(Table1[[#This Row],[Ship Date]])</f>
        <v>2021</v>
      </c>
    </row>
    <row r="683" spans="1:25" x14ac:dyDescent="0.25">
      <c r="A683" s="48" t="s">
        <v>1474</v>
      </c>
      <c r="B683" s="49" t="s">
        <v>477</v>
      </c>
      <c r="C683" s="49" t="s">
        <v>1866</v>
      </c>
      <c r="D683" s="49" t="s">
        <v>1882</v>
      </c>
      <c r="E683" s="50">
        <v>44451</v>
      </c>
      <c r="F683" s="49" t="s">
        <v>1882</v>
      </c>
      <c r="G683" s="49" t="s">
        <v>34</v>
      </c>
      <c r="H683" s="49" t="s">
        <v>1886</v>
      </c>
      <c r="I683" s="49" t="s">
        <v>40</v>
      </c>
      <c r="J683" s="49" t="s">
        <v>151</v>
      </c>
      <c r="K683" s="49" t="s">
        <v>28</v>
      </c>
      <c r="L683" s="49" t="s">
        <v>29</v>
      </c>
      <c r="M683" s="49" t="s">
        <v>23</v>
      </c>
      <c r="N683" s="50">
        <v>44452</v>
      </c>
      <c r="O683" s="51">
        <v>87</v>
      </c>
      <c r="P683" s="51">
        <v>181</v>
      </c>
      <c r="Q683" s="51">
        <f>P683-O683</f>
        <v>94</v>
      </c>
      <c r="R683" s="52">
        <v>6</v>
      </c>
      <c r="S683" s="51">
        <f>R683*P683</f>
        <v>1086</v>
      </c>
      <c r="T683" s="53">
        <v>7.0000000000000007E-2</v>
      </c>
      <c r="U683" s="54">
        <f>S683*T683</f>
        <v>76.02000000000001</v>
      </c>
      <c r="V683" s="54">
        <f>S683-U683</f>
        <v>1009.98</v>
      </c>
      <c r="W683" s="51">
        <v>75</v>
      </c>
      <c r="X683" s="55">
        <f>V683+W683</f>
        <v>1084.98</v>
      </c>
      <c r="Y683" s="12">
        <f>YEAR(Table1[[#This Row],[Ship Date]])</f>
        <v>2021</v>
      </c>
    </row>
    <row r="684" spans="1:25" x14ac:dyDescent="0.25">
      <c r="A684" s="48" t="s">
        <v>1475</v>
      </c>
      <c r="B684" s="49" t="s">
        <v>476</v>
      </c>
      <c r="C684" s="49" t="s">
        <v>1844</v>
      </c>
      <c r="D684" s="49" t="s">
        <v>1834</v>
      </c>
      <c r="E684" s="50">
        <v>44454</v>
      </c>
      <c r="F684" s="49" t="s">
        <v>1899</v>
      </c>
      <c r="G684" s="49" t="s">
        <v>39</v>
      </c>
      <c r="H684" s="49" t="s">
        <v>1891</v>
      </c>
      <c r="I684" s="49" t="s">
        <v>51</v>
      </c>
      <c r="J684" s="49" t="s">
        <v>27</v>
      </c>
      <c r="K684" s="49" t="s">
        <v>28</v>
      </c>
      <c r="L684" s="49" t="s">
        <v>29</v>
      </c>
      <c r="M684" s="49" t="s">
        <v>23</v>
      </c>
      <c r="N684" s="50">
        <v>44456</v>
      </c>
      <c r="O684" s="51">
        <v>93</v>
      </c>
      <c r="P684" s="51">
        <v>148</v>
      </c>
      <c r="Q684" s="51">
        <f>P684-O684</f>
        <v>55</v>
      </c>
      <c r="R684" s="52">
        <v>1</v>
      </c>
      <c r="S684" s="51">
        <f>R684*P684</f>
        <v>148</v>
      </c>
      <c r="T684" s="53">
        <v>0.01</v>
      </c>
      <c r="U684" s="54">
        <f>S684*T684</f>
        <v>1.48</v>
      </c>
      <c r="V684" s="54">
        <f>S684-U684</f>
        <v>146.52000000000001</v>
      </c>
      <c r="W684" s="51">
        <v>70</v>
      </c>
      <c r="X684" s="55">
        <f>V684+W684</f>
        <v>216.52</v>
      </c>
      <c r="Y684" s="12">
        <f>YEAR(Table1[[#This Row],[Ship Date]])</f>
        <v>2021</v>
      </c>
    </row>
    <row r="685" spans="1:25" x14ac:dyDescent="0.25">
      <c r="A685" s="48" t="s">
        <v>1476</v>
      </c>
      <c r="B685" s="49" t="s">
        <v>474</v>
      </c>
      <c r="C685" s="49" t="s">
        <v>87</v>
      </c>
      <c r="D685" s="49" t="s">
        <v>1834</v>
      </c>
      <c r="E685" s="50">
        <v>44455</v>
      </c>
      <c r="F685" s="49" t="s">
        <v>1899</v>
      </c>
      <c r="G685" s="49" t="s">
        <v>39</v>
      </c>
      <c r="H685" s="49" t="s">
        <v>1892</v>
      </c>
      <c r="I685" s="49" t="s">
        <v>19</v>
      </c>
      <c r="J685" s="49" t="s">
        <v>475</v>
      </c>
      <c r="K685" s="49" t="s">
        <v>28</v>
      </c>
      <c r="L685" s="49" t="s">
        <v>45</v>
      </c>
      <c r="M685" s="49" t="s">
        <v>69</v>
      </c>
      <c r="N685" s="50">
        <v>44460</v>
      </c>
      <c r="O685" s="51">
        <v>351</v>
      </c>
      <c r="P685" s="51">
        <v>857</v>
      </c>
      <c r="Q685" s="51">
        <f>P685-O685</f>
        <v>506</v>
      </c>
      <c r="R685" s="52">
        <v>49</v>
      </c>
      <c r="S685" s="51">
        <f>R685*P685</f>
        <v>41993</v>
      </c>
      <c r="T685" s="53">
        <v>0.01</v>
      </c>
      <c r="U685" s="54">
        <f>S685*T685</f>
        <v>419.93</v>
      </c>
      <c r="V685" s="54">
        <f>S685-U685</f>
        <v>41573.07</v>
      </c>
      <c r="W685" s="51">
        <v>614</v>
      </c>
      <c r="X685" s="55">
        <f>V685+W685</f>
        <v>42187.07</v>
      </c>
      <c r="Y685" s="12">
        <f>YEAR(Table1[[#This Row],[Ship Date]])</f>
        <v>2021</v>
      </c>
    </row>
    <row r="686" spans="1:25" x14ac:dyDescent="0.25">
      <c r="A686" s="48" t="s">
        <v>1477</v>
      </c>
      <c r="B686" s="49" t="s">
        <v>225</v>
      </c>
      <c r="C686" s="49" t="s">
        <v>187</v>
      </c>
      <c r="D686" s="49" t="s">
        <v>1834</v>
      </c>
      <c r="E686" s="50">
        <v>44456</v>
      </c>
      <c r="F686" s="49" t="s">
        <v>1899</v>
      </c>
      <c r="G686" s="49" t="s">
        <v>34</v>
      </c>
      <c r="H686" s="49" t="s">
        <v>1887</v>
      </c>
      <c r="I686" s="49" t="s">
        <v>40</v>
      </c>
      <c r="J686" s="49" t="s">
        <v>125</v>
      </c>
      <c r="K686" s="49" t="s">
        <v>28</v>
      </c>
      <c r="L686" s="49" t="s">
        <v>29</v>
      </c>
      <c r="M686" s="49" t="s">
        <v>23</v>
      </c>
      <c r="N686" s="50">
        <v>44456</v>
      </c>
      <c r="O686" s="51">
        <v>182</v>
      </c>
      <c r="P686" s="51">
        <v>298</v>
      </c>
      <c r="Q686" s="51">
        <f>P686-O686</f>
        <v>116</v>
      </c>
      <c r="R686" s="52">
        <v>3</v>
      </c>
      <c r="S686" s="51">
        <f>R686*P686</f>
        <v>894</v>
      </c>
      <c r="T686" s="53">
        <v>0.04</v>
      </c>
      <c r="U686" s="54">
        <f>S686*T686</f>
        <v>35.76</v>
      </c>
      <c r="V686" s="54">
        <f>S686-U686</f>
        <v>858.24</v>
      </c>
      <c r="W686" s="51">
        <v>158</v>
      </c>
      <c r="X686" s="55">
        <f>V686+W686</f>
        <v>1016.24</v>
      </c>
      <c r="Y686" s="12">
        <f>YEAR(Table1[[#This Row],[Ship Date]])</f>
        <v>2021</v>
      </c>
    </row>
    <row r="687" spans="1:25" x14ac:dyDescent="0.25">
      <c r="A687" s="48" t="s">
        <v>1478</v>
      </c>
      <c r="B687" s="49" t="s">
        <v>473</v>
      </c>
      <c r="C687" s="49" t="s">
        <v>1883</v>
      </c>
      <c r="D687" s="49" t="s">
        <v>1882</v>
      </c>
      <c r="E687" s="50">
        <v>44464</v>
      </c>
      <c r="F687" s="49" t="s">
        <v>1882</v>
      </c>
      <c r="G687" s="49" t="s">
        <v>18</v>
      </c>
      <c r="H687" s="49" t="s">
        <v>1886</v>
      </c>
      <c r="I687" s="49" t="s">
        <v>40</v>
      </c>
      <c r="J687" s="49" t="s">
        <v>32</v>
      </c>
      <c r="K687" s="49" t="s">
        <v>28</v>
      </c>
      <c r="L687" s="49" t="s">
        <v>22</v>
      </c>
      <c r="M687" s="49" t="s">
        <v>23</v>
      </c>
      <c r="N687" s="50">
        <v>44465</v>
      </c>
      <c r="O687" s="51">
        <v>1364</v>
      </c>
      <c r="P687" s="51">
        <v>2098</v>
      </c>
      <c r="Q687" s="51">
        <f>P687-O687</f>
        <v>734</v>
      </c>
      <c r="R687" s="52">
        <v>10</v>
      </c>
      <c r="S687" s="51">
        <f>R687*P687</f>
        <v>20980</v>
      </c>
      <c r="T687" s="53">
        <v>0.06</v>
      </c>
      <c r="U687" s="54">
        <f>S687*T687</f>
        <v>1258.8</v>
      </c>
      <c r="V687" s="54">
        <f>S687-U687</f>
        <v>19721.2</v>
      </c>
      <c r="W687" s="51">
        <v>149</v>
      </c>
      <c r="X687" s="55">
        <f>V687+W687</f>
        <v>19870.2</v>
      </c>
      <c r="Y687" s="12">
        <f>YEAR(Table1[[#This Row],[Ship Date]])</f>
        <v>2021</v>
      </c>
    </row>
    <row r="688" spans="1:25" x14ac:dyDescent="0.25">
      <c r="A688" s="48" t="s">
        <v>1479</v>
      </c>
      <c r="B688" s="49" t="s">
        <v>196</v>
      </c>
      <c r="C688" s="49" t="s">
        <v>1935</v>
      </c>
      <c r="D688" s="49" t="s">
        <v>1882</v>
      </c>
      <c r="E688" s="50">
        <v>44464</v>
      </c>
      <c r="F688" s="49" t="s">
        <v>1882</v>
      </c>
      <c r="G688" s="49" t="s">
        <v>39</v>
      </c>
      <c r="H688" s="49" t="s">
        <v>1886</v>
      </c>
      <c r="I688" s="49" t="s">
        <v>51</v>
      </c>
      <c r="J688" s="49" t="s">
        <v>345</v>
      </c>
      <c r="K688" s="49" t="s">
        <v>28</v>
      </c>
      <c r="L688" s="49" t="s">
        <v>22</v>
      </c>
      <c r="M688" s="49" t="s">
        <v>23</v>
      </c>
      <c r="N688" s="50">
        <v>44466</v>
      </c>
      <c r="O688" s="51">
        <v>218.00000000000003</v>
      </c>
      <c r="P688" s="51">
        <v>352</v>
      </c>
      <c r="Q688" s="51">
        <f>P688-O688</f>
        <v>133.99999999999997</v>
      </c>
      <c r="R688" s="52">
        <v>13</v>
      </c>
      <c r="S688" s="51">
        <f>R688*P688</f>
        <v>4576</v>
      </c>
      <c r="T688" s="53">
        <v>0.08</v>
      </c>
      <c r="U688" s="54">
        <f>S688*T688</f>
        <v>366.08</v>
      </c>
      <c r="V688" s="54">
        <f>S688-U688</f>
        <v>4209.92</v>
      </c>
      <c r="W688" s="51">
        <v>683</v>
      </c>
      <c r="X688" s="55">
        <f>V688+W688</f>
        <v>4892.92</v>
      </c>
      <c r="Y688" s="12">
        <f>YEAR(Table1[[#This Row],[Ship Date]])</f>
        <v>2021</v>
      </c>
    </row>
    <row r="689" spans="1:25" x14ac:dyDescent="0.25">
      <c r="A689" s="48" t="s">
        <v>1480</v>
      </c>
      <c r="B689" s="49" t="s">
        <v>472</v>
      </c>
      <c r="C689" s="49" t="s">
        <v>1846</v>
      </c>
      <c r="D689" s="49" t="s">
        <v>1834</v>
      </c>
      <c r="E689" s="50">
        <v>44465</v>
      </c>
      <c r="F689" s="49" t="s">
        <v>1899</v>
      </c>
      <c r="G689" s="49" t="s">
        <v>39</v>
      </c>
      <c r="H689" s="49" t="s">
        <v>1892</v>
      </c>
      <c r="I689" s="49" t="s">
        <v>35</v>
      </c>
      <c r="J689" s="49" t="s">
        <v>148</v>
      </c>
      <c r="K689" s="49" t="s">
        <v>28</v>
      </c>
      <c r="L689" s="49" t="s">
        <v>22</v>
      </c>
      <c r="M689" s="49" t="s">
        <v>23</v>
      </c>
      <c r="N689" s="50">
        <v>44467</v>
      </c>
      <c r="O689" s="51">
        <v>340</v>
      </c>
      <c r="P689" s="51">
        <v>540</v>
      </c>
      <c r="Q689" s="51">
        <f>P689-O689</f>
        <v>200</v>
      </c>
      <c r="R689" s="52">
        <v>10</v>
      </c>
      <c r="S689" s="51">
        <f>R689*P689</f>
        <v>5400</v>
      </c>
      <c r="T689" s="53">
        <v>0.04</v>
      </c>
      <c r="U689" s="54">
        <f>S689*T689</f>
        <v>216</v>
      </c>
      <c r="V689" s="54">
        <f>S689-U689</f>
        <v>5184</v>
      </c>
      <c r="W689" s="51">
        <v>778</v>
      </c>
      <c r="X689" s="55">
        <f>V689+W689</f>
        <v>5962</v>
      </c>
      <c r="Y689" s="12">
        <f>YEAR(Table1[[#This Row],[Ship Date]])</f>
        <v>2021</v>
      </c>
    </row>
    <row r="690" spans="1:25" x14ac:dyDescent="0.25">
      <c r="A690" s="48" t="s">
        <v>1481</v>
      </c>
      <c r="B690" s="49" t="s">
        <v>470</v>
      </c>
      <c r="C690" s="49" t="s">
        <v>1877</v>
      </c>
      <c r="D690" s="49" t="s">
        <v>1834</v>
      </c>
      <c r="E690" s="50">
        <v>44466</v>
      </c>
      <c r="F690" s="49" t="s">
        <v>1899</v>
      </c>
      <c r="G690" s="49" t="s">
        <v>34</v>
      </c>
      <c r="H690" s="49" t="s">
        <v>1892</v>
      </c>
      <c r="I690" s="49" t="s">
        <v>40</v>
      </c>
      <c r="J690" s="49" t="s">
        <v>386</v>
      </c>
      <c r="K690" s="49" t="s">
        <v>28</v>
      </c>
      <c r="L690" s="49" t="s">
        <v>22</v>
      </c>
      <c r="M690" s="49" t="s">
        <v>23</v>
      </c>
      <c r="N690" s="50">
        <v>44468</v>
      </c>
      <c r="O690" s="51">
        <v>1239</v>
      </c>
      <c r="P690" s="51">
        <v>1998</v>
      </c>
      <c r="Q690" s="51">
        <f>P690-O690</f>
        <v>759</v>
      </c>
      <c r="R690" s="52">
        <v>20</v>
      </c>
      <c r="S690" s="51">
        <f>R690*P690</f>
        <v>39960</v>
      </c>
      <c r="T690" s="53">
        <v>0.05</v>
      </c>
      <c r="U690" s="54">
        <f>S690*T690</f>
        <v>1998</v>
      </c>
      <c r="V690" s="54">
        <f>S690-U690</f>
        <v>37962</v>
      </c>
      <c r="W690" s="51">
        <v>577</v>
      </c>
      <c r="X690" s="55">
        <f>V690+W690</f>
        <v>38539</v>
      </c>
      <c r="Y690" s="12">
        <f>YEAR(Table1[[#This Row],[Ship Date]])</f>
        <v>2021</v>
      </c>
    </row>
    <row r="691" spans="1:25" x14ac:dyDescent="0.25">
      <c r="A691" s="48" t="s">
        <v>1482</v>
      </c>
      <c r="B691" s="49" t="s">
        <v>471</v>
      </c>
      <c r="C691" s="49" t="s">
        <v>1914</v>
      </c>
      <c r="D691" s="49" t="s">
        <v>1882</v>
      </c>
      <c r="E691" s="50">
        <v>44466</v>
      </c>
      <c r="F691" s="49" t="s">
        <v>1882</v>
      </c>
      <c r="G691" s="49" t="s">
        <v>39</v>
      </c>
      <c r="H691" s="49" t="s">
        <v>1885</v>
      </c>
      <c r="I691" s="49" t="s">
        <v>19</v>
      </c>
      <c r="J691" s="49" t="s">
        <v>386</v>
      </c>
      <c r="K691" s="49" t="s">
        <v>28</v>
      </c>
      <c r="L691" s="49" t="s">
        <v>22</v>
      </c>
      <c r="M691" s="49" t="s">
        <v>23</v>
      </c>
      <c r="N691" s="50">
        <v>44466</v>
      </c>
      <c r="O691" s="51">
        <v>1239</v>
      </c>
      <c r="P691" s="51">
        <v>1998</v>
      </c>
      <c r="Q691" s="51">
        <f>P691-O691</f>
        <v>759</v>
      </c>
      <c r="R691" s="52">
        <v>34</v>
      </c>
      <c r="S691" s="51">
        <f>R691*P691</f>
        <v>67932</v>
      </c>
      <c r="T691" s="53">
        <v>0.06</v>
      </c>
      <c r="U691" s="54">
        <f>S691*T691</f>
        <v>4075.92</v>
      </c>
      <c r="V691" s="54">
        <f>S691-U691</f>
        <v>63856.08</v>
      </c>
      <c r="W691" s="51">
        <v>577</v>
      </c>
      <c r="X691" s="55">
        <f>V691+W691</f>
        <v>64433.08</v>
      </c>
      <c r="Y691" s="12">
        <f>YEAR(Table1[[#This Row],[Ship Date]])</f>
        <v>2021</v>
      </c>
    </row>
    <row r="692" spans="1:25" x14ac:dyDescent="0.25">
      <c r="A692" s="48" t="s">
        <v>1483</v>
      </c>
      <c r="B692" s="49" t="s">
        <v>419</v>
      </c>
      <c r="C692" s="49" t="s">
        <v>1838</v>
      </c>
      <c r="D692" s="49" t="s">
        <v>1834</v>
      </c>
      <c r="E692" s="50">
        <v>44467</v>
      </c>
      <c r="F692" s="49" t="s">
        <v>1899</v>
      </c>
      <c r="G692" s="49" t="s">
        <v>18</v>
      </c>
      <c r="H692" s="49" t="s">
        <v>1892</v>
      </c>
      <c r="I692" s="49" t="s">
        <v>40</v>
      </c>
      <c r="J692" s="49" t="s">
        <v>41</v>
      </c>
      <c r="K692" s="49" t="s">
        <v>28</v>
      </c>
      <c r="L692" s="49" t="s">
        <v>29</v>
      </c>
      <c r="M692" s="49" t="s">
        <v>23</v>
      </c>
      <c r="N692" s="50">
        <v>44469</v>
      </c>
      <c r="O692" s="51">
        <v>375</v>
      </c>
      <c r="P692" s="51">
        <v>708</v>
      </c>
      <c r="Q692" s="51">
        <f>P692-O692</f>
        <v>333</v>
      </c>
      <c r="R692" s="52">
        <v>37</v>
      </c>
      <c r="S692" s="51">
        <f>R692*P692</f>
        <v>26196</v>
      </c>
      <c r="T692" s="53">
        <v>0.08</v>
      </c>
      <c r="U692" s="54">
        <f>S692*T692</f>
        <v>2095.6799999999998</v>
      </c>
      <c r="V692" s="54">
        <f>S692-U692</f>
        <v>24100.32</v>
      </c>
      <c r="W692" s="51">
        <v>235</v>
      </c>
      <c r="X692" s="55">
        <f>V692+W692</f>
        <v>24335.32</v>
      </c>
      <c r="Y692" s="12">
        <f>YEAR(Table1[[#This Row],[Ship Date]])</f>
        <v>2021</v>
      </c>
    </row>
    <row r="693" spans="1:25" x14ac:dyDescent="0.25">
      <c r="A693" s="48" t="s">
        <v>1484</v>
      </c>
      <c r="B693" s="49" t="s">
        <v>449</v>
      </c>
      <c r="C693" s="49" t="s">
        <v>1883</v>
      </c>
      <c r="D693" s="49" t="s">
        <v>1882</v>
      </c>
      <c r="E693" s="50">
        <v>44468</v>
      </c>
      <c r="F693" s="49" t="s">
        <v>1882</v>
      </c>
      <c r="G693" s="49" t="s">
        <v>34</v>
      </c>
      <c r="H693" s="49" t="s">
        <v>1886</v>
      </c>
      <c r="I693" s="49" t="s">
        <v>26</v>
      </c>
      <c r="J693" s="49" t="s">
        <v>57</v>
      </c>
      <c r="K693" s="49" t="s">
        <v>28</v>
      </c>
      <c r="L693" s="49" t="s">
        <v>22</v>
      </c>
      <c r="M693" s="49" t="s">
        <v>69</v>
      </c>
      <c r="N693" s="50">
        <v>44469</v>
      </c>
      <c r="O693" s="51">
        <v>350</v>
      </c>
      <c r="P693" s="51">
        <v>574</v>
      </c>
      <c r="Q693" s="51">
        <f>P693-O693</f>
        <v>224</v>
      </c>
      <c r="R693" s="52">
        <v>26</v>
      </c>
      <c r="S693" s="51">
        <f>R693*P693</f>
        <v>14924</v>
      </c>
      <c r="T693" s="53">
        <v>0.03</v>
      </c>
      <c r="U693" s="54">
        <f>S693*T693</f>
        <v>447.71999999999997</v>
      </c>
      <c r="V693" s="54">
        <f>S693-U693</f>
        <v>14476.28</v>
      </c>
      <c r="W693" s="51">
        <v>501</v>
      </c>
      <c r="X693" s="55">
        <f>V693+W693</f>
        <v>14977.28</v>
      </c>
      <c r="Y693" s="12">
        <f>YEAR(Table1[[#This Row],[Ship Date]])</f>
        <v>2021</v>
      </c>
    </row>
    <row r="694" spans="1:25" x14ac:dyDescent="0.25">
      <c r="A694" s="48" t="s">
        <v>1485</v>
      </c>
      <c r="B694" s="49" t="s">
        <v>469</v>
      </c>
      <c r="C694" s="49" t="s">
        <v>1916</v>
      </c>
      <c r="D694" s="49" t="s">
        <v>1834</v>
      </c>
      <c r="E694" s="50">
        <v>44470</v>
      </c>
      <c r="F694" s="49" t="s">
        <v>1899</v>
      </c>
      <c r="G694" s="49" t="s">
        <v>39</v>
      </c>
      <c r="H694" s="49" t="s">
        <v>1888</v>
      </c>
      <c r="I694" s="49" t="s">
        <v>19</v>
      </c>
      <c r="J694" s="49" t="s">
        <v>159</v>
      </c>
      <c r="K694" s="49" t="s">
        <v>28</v>
      </c>
      <c r="L694" s="49" t="s">
        <v>29</v>
      </c>
      <c r="M694" s="49" t="s">
        <v>23</v>
      </c>
      <c r="N694" s="50">
        <v>44479</v>
      </c>
      <c r="O694" s="51">
        <v>105</v>
      </c>
      <c r="P694" s="51">
        <v>195</v>
      </c>
      <c r="Q694" s="51">
        <f>P694-O694</f>
        <v>90</v>
      </c>
      <c r="R694" s="52">
        <v>4</v>
      </c>
      <c r="S694" s="51">
        <f>R694*P694</f>
        <v>780</v>
      </c>
      <c r="T694" s="53">
        <v>0.09</v>
      </c>
      <c r="U694" s="54">
        <f>S694*T694</f>
        <v>70.2</v>
      </c>
      <c r="V694" s="54">
        <f>S694-U694</f>
        <v>709.8</v>
      </c>
      <c r="W694" s="51">
        <v>163</v>
      </c>
      <c r="X694" s="55">
        <f>V694+W694</f>
        <v>872.8</v>
      </c>
      <c r="Y694" s="12">
        <f>YEAR(Table1[[#This Row],[Ship Date]])</f>
        <v>2021</v>
      </c>
    </row>
    <row r="695" spans="1:25" x14ac:dyDescent="0.25">
      <c r="A695" s="48" t="s">
        <v>1486</v>
      </c>
      <c r="B695" s="49" t="s">
        <v>467</v>
      </c>
      <c r="C695" s="49" t="s">
        <v>87</v>
      </c>
      <c r="D695" s="49" t="s">
        <v>1834</v>
      </c>
      <c r="E695" s="50">
        <v>44478</v>
      </c>
      <c r="F695" s="49" t="s">
        <v>1899</v>
      </c>
      <c r="G695" s="49" t="s">
        <v>25</v>
      </c>
      <c r="H695" s="49" t="s">
        <v>1892</v>
      </c>
      <c r="I695" s="49" t="s">
        <v>35</v>
      </c>
      <c r="J695" s="49" t="s">
        <v>468</v>
      </c>
      <c r="K695" s="49" t="s">
        <v>21</v>
      </c>
      <c r="L695" s="49" t="s">
        <v>48</v>
      </c>
      <c r="M695" s="49" t="s">
        <v>49</v>
      </c>
      <c r="N695" s="50">
        <v>44480</v>
      </c>
      <c r="O695" s="51">
        <v>31561</v>
      </c>
      <c r="P695" s="51">
        <v>50097</v>
      </c>
      <c r="Q695" s="51">
        <f>P695-O695</f>
        <v>18536</v>
      </c>
      <c r="R695" s="52">
        <v>25</v>
      </c>
      <c r="S695" s="51">
        <f>R695*P695</f>
        <v>1252425</v>
      </c>
      <c r="T695" s="53">
        <v>0.02</v>
      </c>
      <c r="U695" s="54">
        <f>S695*T695</f>
        <v>25048.5</v>
      </c>
      <c r="V695" s="54">
        <f>S695-U695</f>
        <v>1227376.5</v>
      </c>
      <c r="W695" s="51">
        <v>6930</v>
      </c>
      <c r="X695" s="55">
        <f>V695+W695</f>
        <v>1234306.5</v>
      </c>
      <c r="Y695" s="12">
        <f>YEAR(Table1[[#This Row],[Ship Date]])</f>
        <v>2021</v>
      </c>
    </row>
    <row r="696" spans="1:25" x14ac:dyDescent="0.25">
      <c r="A696" s="48" t="s">
        <v>1487</v>
      </c>
      <c r="B696" s="49" t="s">
        <v>453</v>
      </c>
      <c r="C696" s="49" t="s">
        <v>1943</v>
      </c>
      <c r="D696" s="49" t="s">
        <v>1834</v>
      </c>
      <c r="E696" s="50">
        <v>44481</v>
      </c>
      <c r="F696" s="49" t="s">
        <v>1899</v>
      </c>
      <c r="G696" s="49" t="s">
        <v>39</v>
      </c>
      <c r="H696" s="49" t="s">
        <v>1895</v>
      </c>
      <c r="I696" s="49" t="s">
        <v>35</v>
      </c>
      <c r="J696" s="49" t="s">
        <v>92</v>
      </c>
      <c r="K696" s="49" t="s">
        <v>28</v>
      </c>
      <c r="L696" s="49" t="s">
        <v>22</v>
      </c>
      <c r="M696" s="49" t="s">
        <v>23</v>
      </c>
      <c r="N696" s="50">
        <v>44483</v>
      </c>
      <c r="O696" s="51">
        <v>118</v>
      </c>
      <c r="P696" s="51">
        <v>188</v>
      </c>
      <c r="Q696" s="51">
        <f>P696-O696</f>
        <v>70</v>
      </c>
      <c r="R696" s="52">
        <v>29</v>
      </c>
      <c r="S696" s="51">
        <f>R696*P696</f>
        <v>5452</v>
      </c>
      <c r="T696" s="53">
        <v>0.1</v>
      </c>
      <c r="U696" s="54">
        <f>S696*T696</f>
        <v>545.20000000000005</v>
      </c>
      <c r="V696" s="54">
        <f>S696-U696</f>
        <v>4906.8</v>
      </c>
      <c r="W696" s="51">
        <v>149</v>
      </c>
      <c r="X696" s="55">
        <f>V696+W696</f>
        <v>5055.8</v>
      </c>
      <c r="Y696" s="12">
        <f>YEAR(Table1[[#This Row],[Ship Date]])</f>
        <v>2021</v>
      </c>
    </row>
    <row r="697" spans="1:25" x14ac:dyDescent="0.25">
      <c r="A697" s="48" t="s">
        <v>1488</v>
      </c>
      <c r="B697" s="49" t="s">
        <v>465</v>
      </c>
      <c r="C697" s="49" t="s">
        <v>466</v>
      </c>
      <c r="D697" s="49" t="s">
        <v>1834</v>
      </c>
      <c r="E697" s="50">
        <v>44482</v>
      </c>
      <c r="F697" s="49" t="s">
        <v>1899</v>
      </c>
      <c r="G697" s="49" t="s">
        <v>34</v>
      </c>
      <c r="H697" s="49" t="s">
        <v>1897</v>
      </c>
      <c r="I697" s="49" t="s">
        <v>19</v>
      </c>
      <c r="J697" s="49" t="s">
        <v>145</v>
      </c>
      <c r="K697" s="49" t="s">
        <v>21</v>
      </c>
      <c r="L697" s="49" t="s">
        <v>48</v>
      </c>
      <c r="M697" s="49" t="s">
        <v>49</v>
      </c>
      <c r="N697" s="50">
        <v>44484</v>
      </c>
      <c r="O697" s="51">
        <v>27899</v>
      </c>
      <c r="P697" s="51">
        <v>44999</v>
      </c>
      <c r="Q697" s="51">
        <f>P697-O697</f>
        <v>17100</v>
      </c>
      <c r="R697" s="52">
        <v>47</v>
      </c>
      <c r="S697" s="51">
        <f>R697*P697</f>
        <v>2114953</v>
      </c>
      <c r="T697" s="53">
        <v>0.02</v>
      </c>
      <c r="U697" s="54">
        <f>S697*T697</f>
        <v>42299.06</v>
      </c>
      <c r="V697" s="54">
        <f>S697-U697</f>
        <v>2072653.94</v>
      </c>
      <c r="W697" s="51">
        <v>4900</v>
      </c>
      <c r="X697" s="55">
        <f>V697+W697</f>
        <v>2077553.94</v>
      </c>
      <c r="Y697" s="12">
        <f>YEAR(Table1[[#This Row],[Ship Date]])</f>
        <v>2021</v>
      </c>
    </row>
    <row r="698" spans="1:25" x14ac:dyDescent="0.25">
      <c r="A698" s="48" t="s">
        <v>1489</v>
      </c>
      <c r="B698" s="49" t="s">
        <v>462</v>
      </c>
      <c r="C698" s="49" t="s">
        <v>1878</v>
      </c>
      <c r="D698" s="49" t="s">
        <v>1882</v>
      </c>
      <c r="E698" s="50">
        <v>44484</v>
      </c>
      <c r="F698" s="49" t="s">
        <v>1882</v>
      </c>
      <c r="G698" s="49" t="s">
        <v>34</v>
      </c>
      <c r="H698" s="49" t="s">
        <v>1886</v>
      </c>
      <c r="I698" s="49" t="s">
        <v>51</v>
      </c>
      <c r="J698" s="49" t="s">
        <v>148</v>
      </c>
      <c r="K698" s="49" t="s">
        <v>28</v>
      </c>
      <c r="L698" s="49" t="s">
        <v>22</v>
      </c>
      <c r="M698" s="49" t="s">
        <v>23</v>
      </c>
      <c r="N698" s="50">
        <v>44485</v>
      </c>
      <c r="O698" s="51">
        <v>340</v>
      </c>
      <c r="P698" s="51">
        <v>540</v>
      </c>
      <c r="Q698" s="51">
        <f>P698-O698</f>
        <v>200</v>
      </c>
      <c r="R698" s="52">
        <v>8</v>
      </c>
      <c r="S698" s="51">
        <f>R698*P698</f>
        <v>4320</v>
      </c>
      <c r="T698" s="53">
        <v>0</v>
      </c>
      <c r="U698" s="54">
        <f>S698*T698</f>
        <v>0</v>
      </c>
      <c r="V698" s="54">
        <f>S698-U698</f>
        <v>4320</v>
      </c>
      <c r="W698" s="51">
        <v>778</v>
      </c>
      <c r="X698" s="55">
        <f>V698+W698</f>
        <v>5098</v>
      </c>
      <c r="Y698" s="12">
        <f>YEAR(Table1[[#This Row],[Ship Date]])</f>
        <v>2021</v>
      </c>
    </row>
    <row r="699" spans="1:25" x14ac:dyDescent="0.25">
      <c r="A699" s="48" t="s">
        <v>1490</v>
      </c>
      <c r="B699" s="49" t="s">
        <v>333</v>
      </c>
      <c r="C699" s="49" t="s">
        <v>80</v>
      </c>
      <c r="D699" s="49" t="s">
        <v>1834</v>
      </c>
      <c r="E699" s="50">
        <v>44489</v>
      </c>
      <c r="F699" s="49" t="s">
        <v>1899</v>
      </c>
      <c r="G699" s="49" t="s">
        <v>18</v>
      </c>
      <c r="H699" s="49" t="s">
        <v>1888</v>
      </c>
      <c r="I699" s="49" t="s">
        <v>19</v>
      </c>
      <c r="J699" s="49" t="s">
        <v>411</v>
      </c>
      <c r="K699" s="49" t="s">
        <v>28</v>
      </c>
      <c r="L699" s="49" t="s">
        <v>22</v>
      </c>
      <c r="M699" s="49" t="s">
        <v>23</v>
      </c>
      <c r="N699" s="50">
        <v>44493</v>
      </c>
      <c r="O699" s="51">
        <v>119</v>
      </c>
      <c r="P699" s="51">
        <v>198</v>
      </c>
      <c r="Q699" s="51">
        <f>P699-O699</f>
        <v>79</v>
      </c>
      <c r="R699" s="52">
        <v>4</v>
      </c>
      <c r="S699" s="51">
        <f>R699*P699</f>
        <v>792</v>
      </c>
      <c r="T699" s="53">
        <v>0.08</v>
      </c>
      <c r="U699" s="54">
        <f>S699*T699</f>
        <v>63.36</v>
      </c>
      <c r="V699" s="54">
        <f>S699-U699</f>
        <v>728.64</v>
      </c>
      <c r="W699" s="51">
        <v>476.99999999999994</v>
      </c>
      <c r="X699" s="55">
        <f>V699+W699</f>
        <v>1205.6399999999999</v>
      </c>
      <c r="Y699" s="12">
        <f>YEAR(Table1[[#This Row],[Ship Date]])</f>
        <v>2021</v>
      </c>
    </row>
    <row r="700" spans="1:25" x14ac:dyDescent="0.25">
      <c r="A700" s="48" t="s">
        <v>1491</v>
      </c>
      <c r="B700" s="49" t="s">
        <v>460</v>
      </c>
      <c r="C700" s="49" t="s">
        <v>1918</v>
      </c>
      <c r="D700" s="49" t="s">
        <v>1834</v>
      </c>
      <c r="E700" s="50">
        <v>44490</v>
      </c>
      <c r="F700" s="49" t="s">
        <v>1899</v>
      </c>
      <c r="G700" s="49" t="s">
        <v>18</v>
      </c>
      <c r="H700" s="49" t="s">
        <v>1893</v>
      </c>
      <c r="I700" s="49" t="s">
        <v>26</v>
      </c>
      <c r="J700" s="49" t="s">
        <v>461</v>
      </c>
      <c r="K700" s="49" t="s">
        <v>28</v>
      </c>
      <c r="L700" s="49" t="s">
        <v>29</v>
      </c>
      <c r="M700" s="49" t="s">
        <v>69</v>
      </c>
      <c r="N700" s="50">
        <v>44492</v>
      </c>
      <c r="O700" s="51">
        <v>213</v>
      </c>
      <c r="P700" s="51">
        <v>349</v>
      </c>
      <c r="Q700" s="51">
        <f>P700-O700</f>
        <v>136</v>
      </c>
      <c r="R700" s="52">
        <v>3</v>
      </c>
      <c r="S700" s="51">
        <f>R700*P700</f>
        <v>1047</v>
      </c>
      <c r="T700" s="53">
        <v>0.01</v>
      </c>
      <c r="U700" s="54">
        <f>S700*T700</f>
        <v>10.47</v>
      </c>
      <c r="V700" s="54">
        <f>S700-U700</f>
        <v>1036.53</v>
      </c>
      <c r="W700" s="51">
        <v>76</v>
      </c>
      <c r="X700" s="55">
        <f>V700+W700</f>
        <v>1112.53</v>
      </c>
      <c r="Y700" s="12">
        <f>YEAR(Table1[[#This Row],[Ship Date]])</f>
        <v>2021</v>
      </c>
    </row>
    <row r="701" spans="1:25" x14ac:dyDescent="0.25">
      <c r="A701" s="48" t="s">
        <v>1492</v>
      </c>
      <c r="B701" s="49" t="s">
        <v>285</v>
      </c>
      <c r="C701" s="49" t="s">
        <v>286</v>
      </c>
      <c r="D701" s="49" t="s">
        <v>1834</v>
      </c>
      <c r="E701" s="50">
        <v>44490</v>
      </c>
      <c r="F701" s="49" t="s">
        <v>1899</v>
      </c>
      <c r="G701" s="49" t="s">
        <v>39</v>
      </c>
      <c r="H701" s="49" t="s">
        <v>1887</v>
      </c>
      <c r="I701" s="49" t="s">
        <v>35</v>
      </c>
      <c r="J701" s="49" t="s">
        <v>92</v>
      </c>
      <c r="K701" s="49" t="s">
        <v>28</v>
      </c>
      <c r="L701" s="49" t="s">
        <v>22</v>
      </c>
      <c r="M701" s="49" t="s">
        <v>23</v>
      </c>
      <c r="N701" s="50">
        <v>44492</v>
      </c>
      <c r="O701" s="51">
        <v>118</v>
      </c>
      <c r="P701" s="51">
        <v>188</v>
      </c>
      <c r="Q701" s="51">
        <f>P701-O701</f>
        <v>70</v>
      </c>
      <c r="R701" s="52">
        <v>6</v>
      </c>
      <c r="S701" s="51">
        <f>R701*P701</f>
        <v>1128</v>
      </c>
      <c r="T701" s="53">
        <v>7.0000000000000007E-2</v>
      </c>
      <c r="U701" s="54">
        <f>S701*T701</f>
        <v>78.960000000000008</v>
      </c>
      <c r="V701" s="54">
        <f>S701-U701</f>
        <v>1049.04</v>
      </c>
      <c r="W701" s="51">
        <v>149</v>
      </c>
      <c r="X701" s="55">
        <f>V701+W701</f>
        <v>1198.04</v>
      </c>
      <c r="Y701" s="12">
        <f>YEAR(Table1[[#This Row],[Ship Date]])</f>
        <v>2021</v>
      </c>
    </row>
    <row r="702" spans="1:25" x14ac:dyDescent="0.25">
      <c r="A702" s="48" t="s">
        <v>1493</v>
      </c>
      <c r="B702" s="49" t="s">
        <v>459</v>
      </c>
      <c r="C702" s="49" t="s">
        <v>1859</v>
      </c>
      <c r="D702" s="49" t="s">
        <v>1882</v>
      </c>
      <c r="E702" s="50">
        <v>44493</v>
      </c>
      <c r="F702" s="49" t="s">
        <v>1882</v>
      </c>
      <c r="G702" s="49" t="s">
        <v>25</v>
      </c>
      <c r="H702" s="49" t="s">
        <v>1885</v>
      </c>
      <c r="I702" s="49" t="s">
        <v>51</v>
      </c>
      <c r="J702" s="49" t="s">
        <v>277</v>
      </c>
      <c r="K702" s="49" t="s">
        <v>28</v>
      </c>
      <c r="L702" s="49" t="s">
        <v>22</v>
      </c>
      <c r="M702" s="49" t="s">
        <v>23</v>
      </c>
      <c r="N702" s="50">
        <v>44495</v>
      </c>
      <c r="O702" s="51">
        <v>453</v>
      </c>
      <c r="P702" s="51">
        <v>730</v>
      </c>
      <c r="Q702" s="51">
        <f>P702-O702</f>
        <v>277</v>
      </c>
      <c r="R702" s="52">
        <v>34</v>
      </c>
      <c r="S702" s="51">
        <f>R702*P702</f>
        <v>24820</v>
      </c>
      <c r="T702" s="53">
        <v>0.03</v>
      </c>
      <c r="U702" s="54">
        <f>S702*T702</f>
        <v>744.6</v>
      </c>
      <c r="V702" s="54">
        <f>S702-U702</f>
        <v>24075.4</v>
      </c>
      <c r="W702" s="51">
        <v>772</v>
      </c>
      <c r="X702" s="55">
        <f>V702+W702</f>
        <v>24847.4</v>
      </c>
      <c r="Y702" s="12">
        <f>YEAR(Table1[[#This Row],[Ship Date]])</f>
        <v>2021</v>
      </c>
    </row>
    <row r="703" spans="1:25" x14ac:dyDescent="0.25">
      <c r="A703" s="48" t="s">
        <v>1494</v>
      </c>
      <c r="B703" s="49" t="s">
        <v>446</v>
      </c>
      <c r="C703" s="49" t="s">
        <v>1904</v>
      </c>
      <c r="D703" s="49" t="s">
        <v>1834</v>
      </c>
      <c r="E703" s="50">
        <v>44493</v>
      </c>
      <c r="F703" s="49" t="s">
        <v>1899</v>
      </c>
      <c r="G703" s="49" t="s">
        <v>34</v>
      </c>
      <c r="H703" s="49" t="s">
        <v>1891</v>
      </c>
      <c r="I703" s="49" t="s">
        <v>35</v>
      </c>
      <c r="J703" s="49" t="s">
        <v>279</v>
      </c>
      <c r="K703" s="49" t="s">
        <v>28</v>
      </c>
      <c r="L703" s="49" t="s">
        <v>22</v>
      </c>
      <c r="M703" s="49" t="s">
        <v>23</v>
      </c>
      <c r="N703" s="50">
        <v>44495</v>
      </c>
      <c r="O703" s="51">
        <v>225</v>
      </c>
      <c r="P703" s="51">
        <v>369</v>
      </c>
      <c r="Q703" s="51">
        <f>P703-O703</f>
        <v>144</v>
      </c>
      <c r="R703" s="52">
        <v>47</v>
      </c>
      <c r="S703" s="51">
        <f>R703*P703</f>
        <v>17343</v>
      </c>
      <c r="T703" s="53">
        <v>0</v>
      </c>
      <c r="U703" s="54">
        <f>S703*T703</f>
        <v>0</v>
      </c>
      <c r="V703" s="54">
        <f>S703-U703</f>
        <v>17343</v>
      </c>
      <c r="W703" s="51">
        <v>250</v>
      </c>
      <c r="X703" s="55">
        <f>V703+W703</f>
        <v>17593</v>
      </c>
      <c r="Y703" s="12">
        <f>YEAR(Table1[[#This Row],[Ship Date]])</f>
        <v>2021</v>
      </c>
    </row>
    <row r="704" spans="1:25" x14ac:dyDescent="0.25">
      <c r="A704" s="48" t="s">
        <v>1495</v>
      </c>
      <c r="B704" s="49" t="s">
        <v>457</v>
      </c>
      <c r="C704" s="49" t="s">
        <v>431</v>
      </c>
      <c r="D704" s="49" t="s">
        <v>1882</v>
      </c>
      <c r="E704" s="50">
        <v>44497</v>
      </c>
      <c r="F704" s="49" t="s">
        <v>1882</v>
      </c>
      <c r="G704" s="49" t="s">
        <v>39</v>
      </c>
      <c r="H704" s="49" t="s">
        <v>1885</v>
      </c>
      <c r="I704" s="49" t="s">
        <v>40</v>
      </c>
      <c r="J704" s="49" t="s">
        <v>458</v>
      </c>
      <c r="K704" s="49" t="s">
        <v>21</v>
      </c>
      <c r="L704" s="49" t="s">
        <v>66</v>
      </c>
      <c r="M704" s="49" t="s">
        <v>23</v>
      </c>
      <c r="N704" s="50">
        <v>44499</v>
      </c>
      <c r="O704" s="51">
        <v>792</v>
      </c>
      <c r="P704" s="51">
        <v>1299</v>
      </c>
      <c r="Q704" s="51">
        <f>P704-O704</f>
        <v>507</v>
      </c>
      <c r="R704" s="52">
        <v>46</v>
      </c>
      <c r="S704" s="51">
        <f>R704*P704</f>
        <v>59754</v>
      </c>
      <c r="T704" s="53">
        <v>0.01</v>
      </c>
      <c r="U704" s="54">
        <f>S704*T704</f>
        <v>597.54</v>
      </c>
      <c r="V704" s="54">
        <f>S704-U704</f>
        <v>59156.46</v>
      </c>
      <c r="W704" s="51">
        <v>944</v>
      </c>
      <c r="X704" s="55">
        <f>V704+W704</f>
        <v>60100.46</v>
      </c>
      <c r="Y704" s="12">
        <f>YEAR(Table1[[#This Row],[Ship Date]])</f>
        <v>2021</v>
      </c>
    </row>
    <row r="705" spans="1:25" x14ac:dyDescent="0.25">
      <c r="A705" s="48" t="s">
        <v>1496</v>
      </c>
      <c r="B705" s="49" t="s">
        <v>454</v>
      </c>
      <c r="C705" s="49" t="s">
        <v>135</v>
      </c>
      <c r="D705" s="49" t="s">
        <v>1834</v>
      </c>
      <c r="E705" s="50">
        <v>44500</v>
      </c>
      <c r="F705" s="49" t="s">
        <v>1899</v>
      </c>
      <c r="G705" s="49" t="s">
        <v>18</v>
      </c>
      <c r="H705" s="49" t="s">
        <v>1895</v>
      </c>
      <c r="I705" s="49" t="s">
        <v>35</v>
      </c>
      <c r="J705" s="49" t="s">
        <v>1919</v>
      </c>
      <c r="K705" s="49" t="s">
        <v>28</v>
      </c>
      <c r="L705" s="49" t="s">
        <v>22</v>
      </c>
      <c r="M705" s="49" t="s">
        <v>23</v>
      </c>
      <c r="N705" s="50">
        <v>44500</v>
      </c>
      <c r="O705" s="51">
        <v>17883</v>
      </c>
      <c r="P705" s="51">
        <v>41588</v>
      </c>
      <c r="Q705" s="51">
        <f>P705-O705</f>
        <v>23705</v>
      </c>
      <c r="R705" s="52">
        <v>21</v>
      </c>
      <c r="S705" s="51">
        <f>R705*P705</f>
        <v>873348</v>
      </c>
      <c r="T705" s="53">
        <v>0.09</v>
      </c>
      <c r="U705" s="54">
        <f>S705*T705</f>
        <v>78601.319999999992</v>
      </c>
      <c r="V705" s="54">
        <f>S705-U705</f>
        <v>794746.68</v>
      </c>
      <c r="W705" s="51">
        <v>1137</v>
      </c>
      <c r="X705" s="55">
        <f>V705+W705</f>
        <v>795883.68</v>
      </c>
      <c r="Y705" s="12">
        <f>YEAR(Table1[[#This Row],[Ship Date]])</f>
        <v>2021</v>
      </c>
    </row>
    <row r="706" spans="1:25" x14ac:dyDescent="0.25">
      <c r="A706" s="48" t="s">
        <v>1497</v>
      </c>
      <c r="B706" s="49" t="s">
        <v>455</v>
      </c>
      <c r="C706" s="49" t="s">
        <v>456</v>
      </c>
      <c r="D706" s="49" t="s">
        <v>1834</v>
      </c>
      <c r="E706" s="50">
        <v>44500</v>
      </c>
      <c r="F706" s="49" t="s">
        <v>1899</v>
      </c>
      <c r="G706" s="49" t="s">
        <v>39</v>
      </c>
      <c r="H706" s="49" t="s">
        <v>1894</v>
      </c>
      <c r="I706" s="49" t="s">
        <v>35</v>
      </c>
      <c r="J706" s="49" t="s">
        <v>55</v>
      </c>
      <c r="K706" s="49" t="s">
        <v>21</v>
      </c>
      <c r="L706" s="49" t="s">
        <v>22</v>
      </c>
      <c r="M706" s="49" t="s">
        <v>23</v>
      </c>
      <c r="N706" s="50">
        <v>44501</v>
      </c>
      <c r="O706" s="51">
        <v>15650</v>
      </c>
      <c r="P706" s="51">
        <v>30097.000000000004</v>
      </c>
      <c r="Q706" s="51">
        <f>P706-O706</f>
        <v>14447.000000000004</v>
      </c>
      <c r="R706" s="52">
        <v>23</v>
      </c>
      <c r="S706" s="51">
        <f>R706*P706</f>
        <v>692231.00000000012</v>
      </c>
      <c r="T706" s="53">
        <v>0.06</v>
      </c>
      <c r="U706" s="54">
        <f>S706*T706</f>
        <v>41533.860000000008</v>
      </c>
      <c r="V706" s="54">
        <f>S706-U706</f>
        <v>650697.14000000013</v>
      </c>
      <c r="W706" s="51">
        <v>718</v>
      </c>
      <c r="X706" s="55">
        <f>V706+W706</f>
        <v>651415.14000000013</v>
      </c>
      <c r="Y706" s="12">
        <f>YEAR(Table1[[#This Row],[Ship Date]])</f>
        <v>2021</v>
      </c>
    </row>
    <row r="707" spans="1:25" x14ac:dyDescent="0.25">
      <c r="A707" s="48" t="s">
        <v>830</v>
      </c>
      <c r="B707" s="49" t="s">
        <v>453</v>
      </c>
      <c r="C707" s="49" t="s">
        <v>1943</v>
      </c>
      <c r="D707" s="49" t="s">
        <v>1834</v>
      </c>
      <c r="E707" s="50">
        <v>44501</v>
      </c>
      <c r="F707" s="49" t="s">
        <v>1899</v>
      </c>
      <c r="G707" s="49" t="s">
        <v>34</v>
      </c>
      <c r="H707" s="49" t="s">
        <v>1895</v>
      </c>
      <c r="I707" s="49" t="s">
        <v>19</v>
      </c>
      <c r="J707" s="49" t="s">
        <v>1912</v>
      </c>
      <c r="K707" s="49" t="s">
        <v>28</v>
      </c>
      <c r="L707" s="49" t="s">
        <v>29</v>
      </c>
      <c r="M707" s="49" t="s">
        <v>23</v>
      </c>
      <c r="N707" s="50">
        <v>44503</v>
      </c>
      <c r="O707" s="51">
        <v>239</v>
      </c>
      <c r="P707" s="51">
        <v>426</v>
      </c>
      <c r="Q707" s="51">
        <f>P707-O707</f>
        <v>187</v>
      </c>
      <c r="R707" s="52">
        <v>47</v>
      </c>
      <c r="S707" s="51">
        <f>R707*P707</f>
        <v>20022</v>
      </c>
      <c r="T707" s="53">
        <v>7.0000000000000007E-2</v>
      </c>
      <c r="U707" s="54">
        <f>S707*T707</f>
        <v>1401.5400000000002</v>
      </c>
      <c r="V707" s="54">
        <f>S707-U707</f>
        <v>18620.46</v>
      </c>
      <c r="W707" s="51">
        <v>120</v>
      </c>
      <c r="X707" s="55">
        <f>V707+W707</f>
        <v>18740.46</v>
      </c>
      <c r="Y707" s="12">
        <f>YEAR(Table1[[#This Row],[Ship Date]])</f>
        <v>2021</v>
      </c>
    </row>
    <row r="708" spans="1:25" x14ac:dyDescent="0.25">
      <c r="A708" s="48" t="s">
        <v>831</v>
      </c>
      <c r="B708" s="49" t="s">
        <v>453</v>
      </c>
      <c r="C708" s="49" t="s">
        <v>1943</v>
      </c>
      <c r="D708" s="49" t="s">
        <v>1834</v>
      </c>
      <c r="E708" s="50">
        <v>44501</v>
      </c>
      <c r="F708" s="49" t="s">
        <v>1899</v>
      </c>
      <c r="G708" s="49" t="s">
        <v>34</v>
      </c>
      <c r="H708" s="49" t="s">
        <v>1895</v>
      </c>
      <c r="I708" s="49" t="s">
        <v>19</v>
      </c>
      <c r="J708" s="49" t="s">
        <v>192</v>
      </c>
      <c r="K708" s="49" t="s">
        <v>28</v>
      </c>
      <c r="L708" s="49" t="s">
        <v>29</v>
      </c>
      <c r="M708" s="49" t="s">
        <v>23</v>
      </c>
      <c r="N708" s="50">
        <v>44506</v>
      </c>
      <c r="O708" s="51">
        <v>130</v>
      </c>
      <c r="P708" s="51">
        <v>288</v>
      </c>
      <c r="Q708" s="51">
        <f>P708-O708</f>
        <v>158</v>
      </c>
      <c r="R708" s="52">
        <v>17</v>
      </c>
      <c r="S708" s="51">
        <f>R708*P708</f>
        <v>4896</v>
      </c>
      <c r="T708" s="53">
        <v>0.09</v>
      </c>
      <c r="U708" s="54">
        <f>S708*T708</f>
        <v>440.64</v>
      </c>
      <c r="V708" s="54">
        <f>S708-U708</f>
        <v>4455.3599999999997</v>
      </c>
      <c r="W708" s="51">
        <v>101</v>
      </c>
      <c r="X708" s="55">
        <f>V708+W708</f>
        <v>4556.3599999999997</v>
      </c>
      <c r="Y708" s="12">
        <f>YEAR(Table1[[#This Row],[Ship Date]])</f>
        <v>2021</v>
      </c>
    </row>
    <row r="709" spans="1:25" x14ac:dyDescent="0.25">
      <c r="A709" s="48" t="s">
        <v>1498</v>
      </c>
      <c r="B709" s="49" t="s">
        <v>278</v>
      </c>
      <c r="C709" s="49" t="s">
        <v>1900</v>
      </c>
      <c r="D709" s="49" t="s">
        <v>1882</v>
      </c>
      <c r="E709" s="50">
        <v>44506</v>
      </c>
      <c r="F709" s="49" t="s">
        <v>1882</v>
      </c>
      <c r="G709" s="49" t="s">
        <v>39</v>
      </c>
      <c r="H709" s="49" t="s">
        <v>1886</v>
      </c>
      <c r="I709" s="49" t="s">
        <v>35</v>
      </c>
      <c r="J709" s="49" t="s">
        <v>240</v>
      </c>
      <c r="K709" s="49" t="s">
        <v>21</v>
      </c>
      <c r="L709" s="49" t="s">
        <v>22</v>
      </c>
      <c r="M709" s="49" t="s">
        <v>69</v>
      </c>
      <c r="N709" s="50">
        <v>44506</v>
      </c>
      <c r="O709" s="51">
        <v>1470</v>
      </c>
      <c r="P709" s="51">
        <v>2999</v>
      </c>
      <c r="Q709" s="51">
        <f>P709-O709</f>
        <v>1529</v>
      </c>
      <c r="R709" s="52">
        <v>20</v>
      </c>
      <c r="S709" s="51">
        <f>R709*P709</f>
        <v>59980</v>
      </c>
      <c r="T709" s="53">
        <v>0.04</v>
      </c>
      <c r="U709" s="54">
        <f>S709*T709</f>
        <v>2399.2000000000003</v>
      </c>
      <c r="V709" s="54">
        <f>S709-U709</f>
        <v>57580.800000000003</v>
      </c>
      <c r="W709" s="51">
        <v>550</v>
      </c>
      <c r="X709" s="55">
        <f>V709+W709</f>
        <v>58130.8</v>
      </c>
      <c r="Y709" s="12">
        <f>YEAR(Table1[[#This Row],[Ship Date]])</f>
        <v>2021</v>
      </c>
    </row>
    <row r="710" spans="1:25" x14ac:dyDescent="0.25">
      <c r="A710" s="48" t="s">
        <v>1499</v>
      </c>
      <c r="B710" s="49" t="s">
        <v>452</v>
      </c>
      <c r="C710" s="49" t="s">
        <v>147</v>
      </c>
      <c r="D710" s="49" t="s">
        <v>1834</v>
      </c>
      <c r="E710" s="50">
        <v>44506</v>
      </c>
      <c r="F710" s="49" t="s">
        <v>1899</v>
      </c>
      <c r="G710" s="49" t="s">
        <v>34</v>
      </c>
      <c r="H710" s="49" t="s">
        <v>1895</v>
      </c>
      <c r="I710" s="49" t="s">
        <v>19</v>
      </c>
      <c r="J710" s="49" t="s">
        <v>228</v>
      </c>
      <c r="K710" s="49" t="s">
        <v>28</v>
      </c>
      <c r="L710" s="49" t="s">
        <v>22</v>
      </c>
      <c r="M710" s="49" t="s">
        <v>23</v>
      </c>
      <c r="N710" s="50">
        <v>44513</v>
      </c>
      <c r="O710" s="51">
        <v>5429</v>
      </c>
      <c r="P710" s="51">
        <v>9048</v>
      </c>
      <c r="Q710" s="51">
        <f>P710-O710</f>
        <v>3619</v>
      </c>
      <c r="R710" s="52">
        <v>49</v>
      </c>
      <c r="S710" s="51">
        <f>R710*P710</f>
        <v>443352</v>
      </c>
      <c r="T710" s="53">
        <v>0.05</v>
      </c>
      <c r="U710" s="54">
        <f>S710*T710</f>
        <v>22167.600000000002</v>
      </c>
      <c r="V710" s="54">
        <f>S710-U710</f>
        <v>421184.4</v>
      </c>
      <c r="W710" s="51">
        <v>1998.9999999999998</v>
      </c>
      <c r="X710" s="55">
        <f>V710+W710</f>
        <v>423183.4</v>
      </c>
      <c r="Y710" s="12">
        <f>YEAR(Table1[[#This Row],[Ship Date]])</f>
        <v>2021</v>
      </c>
    </row>
    <row r="711" spans="1:25" x14ac:dyDescent="0.25">
      <c r="A711" s="48" t="s">
        <v>1500</v>
      </c>
      <c r="B711" s="49" t="s">
        <v>451</v>
      </c>
      <c r="C711" s="49" t="s">
        <v>17</v>
      </c>
      <c r="D711" s="49" t="s">
        <v>1882</v>
      </c>
      <c r="E711" s="50">
        <v>44507</v>
      </c>
      <c r="F711" s="49" t="s">
        <v>1882</v>
      </c>
      <c r="G711" s="49" t="s">
        <v>39</v>
      </c>
      <c r="H711" s="49" t="s">
        <v>1886</v>
      </c>
      <c r="I711" s="49" t="s">
        <v>51</v>
      </c>
      <c r="J711" s="49" t="s">
        <v>421</v>
      </c>
      <c r="K711" s="49" t="s">
        <v>28</v>
      </c>
      <c r="L711" s="49" t="s">
        <v>29</v>
      </c>
      <c r="M711" s="49" t="s">
        <v>23</v>
      </c>
      <c r="N711" s="50">
        <v>44508</v>
      </c>
      <c r="O711" s="51">
        <v>347</v>
      </c>
      <c r="P711" s="51">
        <v>668</v>
      </c>
      <c r="Q711" s="51">
        <f>P711-O711</f>
        <v>321</v>
      </c>
      <c r="R711" s="52">
        <v>12</v>
      </c>
      <c r="S711" s="51">
        <f>R711*P711</f>
        <v>8016</v>
      </c>
      <c r="T711" s="53">
        <v>0.06</v>
      </c>
      <c r="U711" s="54">
        <f>S711*T711</f>
        <v>480.96</v>
      </c>
      <c r="V711" s="54">
        <f>S711-U711</f>
        <v>7535.04</v>
      </c>
      <c r="W711" s="51">
        <v>150</v>
      </c>
      <c r="X711" s="55">
        <f>V711+W711</f>
        <v>7685.04</v>
      </c>
      <c r="Y711" s="12">
        <f>YEAR(Table1[[#This Row],[Ship Date]])</f>
        <v>2021</v>
      </c>
    </row>
    <row r="712" spans="1:25" x14ac:dyDescent="0.25">
      <c r="A712" s="48" t="s">
        <v>1501</v>
      </c>
      <c r="B712" s="49" t="s">
        <v>450</v>
      </c>
      <c r="C712" s="49" t="s">
        <v>1930</v>
      </c>
      <c r="D712" s="49" t="s">
        <v>1834</v>
      </c>
      <c r="E712" s="50">
        <v>44510</v>
      </c>
      <c r="F712" s="49" t="s">
        <v>1899</v>
      </c>
      <c r="G712" s="49" t="s">
        <v>39</v>
      </c>
      <c r="H712" s="49" t="s">
        <v>1896</v>
      </c>
      <c r="I712" s="49" t="s">
        <v>19</v>
      </c>
      <c r="J712" s="49" t="s">
        <v>27</v>
      </c>
      <c r="K712" s="49" t="s">
        <v>28</v>
      </c>
      <c r="L712" s="49" t="s">
        <v>29</v>
      </c>
      <c r="M712" s="49" t="s">
        <v>23</v>
      </c>
      <c r="N712" s="50">
        <v>44514</v>
      </c>
      <c r="O712" s="51">
        <v>93</v>
      </c>
      <c r="P712" s="51">
        <v>148</v>
      </c>
      <c r="Q712" s="51">
        <f>P712-O712</f>
        <v>55</v>
      </c>
      <c r="R712" s="52">
        <v>19</v>
      </c>
      <c r="S712" s="51">
        <f>R712*P712</f>
        <v>2812</v>
      </c>
      <c r="T712" s="53">
        <v>0</v>
      </c>
      <c r="U712" s="54">
        <f>S712*T712</f>
        <v>0</v>
      </c>
      <c r="V712" s="54">
        <f>S712-U712</f>
        <v>2812</v>
      </c>
      <c r="W712" s="51">
        <v>70</v>
      </c>
      <c r="X712" s="55">
        <f>V712+W712</f>
        <v>2882</v>
      </c>
      <c r="Y712" s="12">
        <f>YEAR(Table1[[#This Row],[Ship Date]])</f>
        <v>2021</v>
      </c>
    </row>
    <row r="713" spans="1:25" x14ac:dyDescent="0.25">
      <c r="A713" s="48" t="s">
        <v>1502</v>
      </c>
      <c r="B713" s="49" t="s">
        <v>219</v>
      </c>
      <c r="C713" s="49" t="s">
        <v>1800</v>
      </c>
      <c r="D713" s="49" t="s">
        <v>1856</v>
      </c>
      <c r="E713" s="50">
        <v>44510</v>
      </c>
      <c r="F713" s="49" t="s">
        <v>1856</v>
      </c>
      <c r="G713" s="49" t="s">
        <v>39</v>
      </c>
      <c r="H713" s="49" t="s">
        <v>1892</v>
      </c>
      <c r="I713" s="49" t="s">
        <v>26</v>
      </c>
      <c r="J713" s="49" t="s">
        <v>257</v>
      </c>
      <c r="K713" s="49" t="s">
        <v>28</v>
      </c>
      <c r="L713" s="49" t="s">
        <v>22</v>
      </c>
      <c r="M713" s="49" t="s">
        <v>23</v>
      </c>
      <c r="N713" s="50">
        <v>44510</v>
      </c>
      <c r="O713" s="51">
        <v>403</v>
      </c>
      <c r="P713" s="51">
        <v>938.00000000000011</v>
      </c>
      <c r="Q713" s="51">
        <f>P713-O713</f>
        <v>535.00000000000011</v>
      </c>
      <c r="R713" s="52">
        <v>24</v>
      </c>
      <c r="S713" s="51">
        <f>R713*P713</f>
        <v>22512.000000000004</v>
      </c>
      <c r="T713" s="53">
        <v>0.05</v>
      </c>
      <c r="U713" s="54">
        <f>S713*T713</f>
        <v>1125.6000000000001</v>
      </c>
      <c r="V713" s="54">
        <f>S713-U713</f>
        <v>21386.400000000005</v>
      </c>
      <c r="W713" s="51">
        <v>728</v>
      </c>
      <c r="X713" s="55">
        <f>V713+W713</f>
        <v>22114.400000000005</v>
      </c>
      <c r="Y713" s="12">
        <f>YEAR(Table1[[#This Row],[Ship Date]])</f>
        <v>2021</v>
      </c>
    </row>
    <row r="714" spans="1:25" x14ac:dyDescent="0.25">
      <c r="A714" s="48" t="s">
        <v>1503</v>
      </c>
      <c r="B714" s="49" t="s">
        <v>109</v>
      </c>
      <c r="C714" s="49" t="s">
        <v>110</v>
      </c>
      <c r="D714" s="49" t="s">
        <v>1834</v>
      </c>
      <c r="E714" s="50">
        <v>44511</v>
      </c>
      <c r="F714" s="49" t="s">
        <v>1899</v>
      </c>
      <c r="G714" s="49" t="s">
        <v>18</v>
      </c>
      <c r="H714" s="49" t="s">
        <v>1896</v>
      </c>
      <c r="I714" s="49" t="s">
        <v>35</v>
      </c>
      <c r="J714" s="49" t="s">
        <v>37</v>
      </c>
      <c r="K714" s="49" t="s">
        <v>28</v>
      </c>
      <c r="L714" s="49" t="s">
        <v>22</v>
      </c>
      <c r="M714" s="49" t="s">
        <v>23</v>
      </c>
      <c r="N714" s="50">
        <v>44513</v>
      </c>
      <c r="O714" s="51">
        <v>159</v>
      </c>
      <c r="P714" s="51">
        <v>261</v>
      </c>
      <c r="Q714" s="51">
        <f>P714-O714</f>
        <v>102</v>
      </c>
      <c r="R714" s="52">
        <v>40</v>
      </c>
      <c r="S714" s="51">
        <f>R714*P714</f>
        <v>10440</v>
      </c>
      <c r="T714" s="53">
        <v>0.03</v>
      </c>
      <c r="U714" s="54">
        <f>S714*T714</f>
        <v>313.2</v>
      </c>
      <c r="V714" s="54">
        <f>S714-U714</f>
        <v>10126.799999999999</v>
      </c>
      <c r="W714" s="51">
        <v>50</v>
      </c>
      <c r="X714" s="55">
        <f>V714+W714</f>
        <v>10176.799999999999</v>
      </c>
      <c r="Y714" s="12">
        <f>YEAR(Table1[[#This Row],[Ship Date]])</f>
        <v>2021</v>
      </c>
    </row>
    <row r="715" spans="1:25" x14ac:dyDescent="0.25">
      <c r="A715" s="48" t="s">
        <v>1504</v>
      </c>
      <c r="B715" s="49" t="s">
        <v>449</v>
      </c>
      <c r="C715" s="49" t="s">
        <v>1883</v>
      </c>
      <c r="D715" s="49" t="s">
        <v>1882</v>
      </c>
      <c r="E715" s="50">
        <v>44512</v>
      </c>
      <c r="F715" s="49" t="s">
        <v>1882</v>
      </c>
      <c r="G715" s="49" t="s">
        <v>34</v>
      </c>
      <c r="H715" s="49" t="s">
        <v>1886</v>
      </c>
      <c r="I715" s="49" t="s">
        <v>40</v>
      </c>
      <c r="J715" s="49" t="s">
        <v>112</v>
      </c>
      <c r="K715" s="49" t="s">
        <v>28</v>
      </c>
      <c r="L715" s="49" t="s">
        <v>45</v>
      </c>
      <c r="M715" s="49" t="s">
        <v>23</v>
      </c>
      <c r="N715" s="50">
        <v>44514</v>
      </c>
      <c r="O715" s="51">
        <v>419.00000000000006</v>
      </c>
      <c r="P715" s="51">
        <v>1023</v>
      </c>
      <c r="Q715" s="51">
        <f>P715-O715</f>
        <v>604</v>
      </c>
      <c r="R715" s="52">
        <v>46</v>
      </c>
      <c r="S715" s="51">
        <f>R715*P715</f>
        <v>47058</v>
      </c>
      <c r="T715" s="53">
        <v>0.08</v>
      </c>
      <c r="U715" s="54">
        <f>S715*T715</f>
        <v>3764.64</v>
      </c>
      <c r="V715" s="54">
        <f>S715-U715</f>
        <v>43293.36</v>
      </c>
      <c r="W715" s="51">
        <v>468</v>
      </c>
      <c r="X715" s="55">
        <f>V715+W715</f>
        <v>43761.36</v>
      </c>
      <c r="Y715" s="12">
        <f>YEAR(Table1[[#This Row],[Ship Date]])</f>
        <v>2021</v>
      </c>
    </row>
    <row r="716" spans="1:25" x14ac:dyDescent="0.25">
      <c r="A716" s="48" t="s">
        <v>1505</v>
      </c>
      <c r="B716" s="49" t="s">
        <v>1944</v>
      </c>
      <c r="C716" s="49" t="s">
        <v>448</v>
      </c>
      <c r="D716" s="49" t="s">
        <v>1882</v>
      </c>
      <c r="E716" s="50">
        <v>44515</v>
      </c>
      <c r="F716" s="49" t="s">
        <v>1882</v>
      </c>
      <c r="G716" s="49" t="s">
        <v>39</v>
      </c>
      <c r="H716" s="49" t="s">
        <v>1885</v>
      </c>
      <c r="I716" s="49" t="s">
        <v>19</v>
      </c>
      <c r="J716" s="49" t="s">
        <v>323</v>
      </c>
      <c r="K716" s="49" t="s">
        <v>28</v>
      </c>
      <c r="L716" s="49" t="s">
        <v>29</v>
      </c>
      <c r="M716" s="49" t="s">
        <v>23</v>
      </c>
      <c r="N716" s="50">
        <v>44524</v>
      </c>
      <c r="O716" s="51">
        <v>395</v>
      </c>
      <c r="P716" s="51">
        <v>608</v>
      </c>
      <c r="Q716" s="51">
        <f>P716-O716</f>
        <v>213</v>
      </c>
      <c r="R716" s="52">
        <v>41</v>
      </c>
      <c r="S716" s="51">
        <f>R716*P716</f>
        <v>24928</v>
      </c>
      <c r="T716" s="53">
        <v>0.03</v>
      </c>
      <c r="U716" s="54">
        <f>S716*T716</f>
        <v>747.83999999999992</v>
      </c>
      <c r="V716" s="54">
        <f>S716-U716</f>
        <v>24180.16</v>
      </c>
      <c r="W716" s="51">
        <v>182</v>
      </c>
      <c r="X716" s="55">
        <f>V716+W716</f>
        <v>24362.16</v>
      </c>
      <c r="Y716" s="12">
        <f>YEAR(Table1[[#This Row],[Ship Date]])</f>
        <v>2021</v>
      </c>
    </row>
    <row r="717" spans="1:25" x14ac:dyDescent="0.25">
      <c r="A717" s="48" t="s">
        <v>1506</v>
      </c>
      <c r="B717" s="49" t="s">
        <v>447</v>
      </c>
      <c r="C717" s="49" t="s">
        <v>153</v>
      </c>
      <c r="D717" s="49" t="s">
        <v>1834</v>
      </c>
      <c r="E717" s="50">
        <v>44516</v>
      </c>
      <c r="F717" s="49" t="s">
        <v>1899</v>
      </c>
      <c r="G717" s="49" t="s">
        <v>25</v>
      </c>
      <c r="H717" s="49" t="s">
        <v>1892</v>
      </c>
      <c r="I717" s="49" t="s">
        <v>51</v>
      </c>
      <c r="J717" s="49" t="s">
        <v>442</v>
      </c>
      <c r="K717" s="49" t="s">
        <v>28</v>
      </c>
      <c r="L717" s="49" t="s">
        <v>29</v>
      </c>
      <c r="M717" s="49" t="s">
        <v>23</v>
      </c>
      <c r="N717" s="50">
        <v>44517</v>
      </c>
      <c r="O717" s="51">
        <v>388</v>
      </c>
      <c r="P717" s="51">
        <v>647</v>
      </c>
      <c r="Q717" s="51">
        <f>P717-O717</f>
        <v>259</v>
      </c>
      <c r="R717" s="52">
        <v>22</v>
      </c>
      <c r="S717" s="51">
        <f>R717*P717</f>
        <v>14234</v>
      </c>
      <c r="T717" s="53">
        <v>0.04</v>
      </c>
      <c r="U717" s="54">
        <f>S717*T717</f>
        <v>569.36</v>
      </c>
      <c r="V717" s="54">
        <f>S717-U717</f>
        <v>13664.64</v>
      </c>
      <c r="W717" s="51">
        <v>122</v>
      </c>
      <c r="X717" s="55">
        <f>V717+W717</f>
        <v>13786.64</v>
      </c>
      <c r="Y717" s="12">
        <f>YEAR(Table1[[#This Row],[Ship Date]])</f>
        <v>2021</v>
      </c>
    </row>
    <row r="718" spans="1:25" x14ac:dyDescent="0.25">
      <c r="A718" s="48" t="s">
        <v>1507</v>
      </c>
      <c r="B718" s="49" t="s">
        <v>445</v>
      </c>
      <c r="C718" s="49" t="s">
        <v>1861</v>
      </c>
      <c r="D718" s="49" t="s">
        <v>1834</v>
      </c>
      <c r="E718" s="50">
        <v>44517</v>
      </c>
      <c r="F718" s="49" t="s">
        <v>1899</v>
      </c>
      <c r="G718" s="49" t="s">
        <v>34</v>
      </c>
      <c r="H718" s="49" t="s">
        <v>1889</v>
      </c>
      <c r="I718" s="49" t="s">
        <v>51</v>
      </c>
      <c r="J718" s="49" t="s">
        <v>112</v>
      </c>
      <c r="K718" s="49" t="s">
        <v>28</v>
      </c>
      <c r="L718" s="49" t="s">
        <v>45</v>
      </c>
      <c r="M718" s="49" t="s">
        <v>23</v>
      </c>
      <c r="N718" s="50">
        <v>44519</v>
      </c>
      <c r="O718" s="51">
        <v>419.00000000000006</v>
      </c>
      <c r="P718" s="51">
        <v>1023</v>
      </c>
      <c r="Q718" s="51">
        <f>P718-O718</f>
        <v>604</v>
      </c>
      <c r="R718" s="52">
        <v>16</v>
      </c>
      <c r="S718" s="51">
        <f>R718*P718</f>
        <v>16368</v>
      </c>
      <c r="T718" s="53">
        <v>0.02</v>
      </c>
      <c r="U718" s="54">
        <f>S718*T718</f>
        <v>327.36</v>
      </c>
      <c r="V718" s="54">
        <f>S718-U718</f>
        <v>16040.64</v>
      </c>
      <c r="W718" s="51">
        <v>468</v>
      </c>
      <c r="X718" s="55">
        <f>V718+W718</f>
        <v>16508.64</v>
      </c>
      <c r="Y718" s="12">
        <f>YEAR(Table1[[#This Row],[Ship Date]])</f>
        <v>2021</v>
      </c>
    </row>
    <row r="719" spans="1:25" x14ac:dyDescent="0.25">
      <c r="A719" s="48" t="s">
        <v>1508</v>
      </c>
      <c r="B719" s="49" t="s">
        <v>446</v>
      </c>
      <c r="C719" s="49" t="s">
        <v>1904</v>
      </c>
      <c r="D719" s="49" t="s">
        <v>1834</v>
      </c>
      <c r="E719" s="50">
        <v>44517</v>
      </c>
      <c r="F719" s="49" t="s">
        <v>1899</v>
      </c>
      <c r="G719" s="49" t="s">
        <v>34</v>
      </c>
      <c r="H719" s="49" t="s">
        <v>1891</v>
      </c>
      <c r="I719" s="49" t="s">
        <v>19</v>
      </c>
      <c r="J719" s="49" t="s">
        <v>202</v>
      </c>
      <c r="K719" s="49" t="s">
        <v>28</v>
      </c>
      <c r="L719" s="49" t="s">
        <v>22</v>
      </c>
      <c r="M719" s="49" t="s">
        <v>23</v>
      </c>
      <c r="N719" s="50">
        <v>44524</v>
      </c>
      <c r="O719" s="51">
        <v>446</v>
      </c>
      <c r="P719" s="51">
        <v>1089</v>
      </c>
      <c r="Q719" s="51">
        <f>P719-O719</f>
        <v>643</v>
      </c>
      <c r="R719" s="52">
        <v>10</v>
      </c>
      <c r="S719" s="51">
        <f>R719*P719</f>
        <v>10890</v>
      </c>
      <c r="T719" s="53">
        <v>0.1</v>
      </c>
      <c r="U719" s="54">
        <f>S719*T719</f>
        <v>1089</v>
      </c>
      <c r="V719" s="54">
        <f>S719-U719</f>
        <v>9801</v>
      </c>
      <c r="W719" s="51">
        <v>450</v>
      </c>
      <c r="X719" s="55">
        <f>V719+W719</f>
        <v>10251</v>
      </c>
      <c r="Y719" s="12">
        <f>YEAR(Table1[[#This Row],[Ship Date]])</f>
        <v>2021</v>
      </c>
    </row>
    <row r="720" spans="1:25" x14ac:dyDescent="0.25">
      <c r="A720" s="48" t="s">
        <v>1509</v>
      </c>
      <c r="B720" s="49" t="s">
        <v>444</v>
      </c>
      <c r="C720" s="49" t="s">
        <v>1839</v>
      </c>
      <c r="D720" s="49" t="s">
        <v>1834</v>
      </c>
      <c r="E720" s="50">
        <v>44520</v>
      </c>
      <c r="F720" s="49" t="s">
        <v>1899</v>
      </c>
      <c r="G720" s="49" t="s">
        <v>18</v>
      </c>
      <c r="H720" s="49" t="s">
        <v>1890</v>
      </c>
      <c r="I720" s="49" t="s">
        <v>35</v>
      </c>
      <c r="J720" s="49" t="s">
        <v>141</v>
      </c>
      <c r="K720" s="49" t="s">
        <v>28</v>
      </c>
      <c r="L720" s="49" t="s">
        <v>22</v>
      </c>
      <c r="M720" s="49" t="s">
        <v>23</v>
      </c>
      <c r="N720" s="50">
        <v>44522</v>
      </c>
      <c r="O720" s="51">
        <v>194</v>
      </c>
      <c r="P720" s="51">
        <v>308</v>
      </c>
      <c r="Q720" s="51">
        <f>P720-O720</f>
        <v>114</v>
      </c>
      <c r="R720" s="52">
        <v>11</v>
      </c>
      <c r="S720" s="51">
        <f>R720*P720</f>
        <v>3388</v>
      </c>
      <c r="T720" s="53">
        <v>0.09</v>
      </c>
      <c r="U720" s="54">
        <f>S720*T720</f>
        <v>304.92</v>
      </c>
      <c r="V720" s="54">
        <f>S720-U720</f>
        <v>3083.08</v>
      </c>
      <c r="W720" s="51">
        <v>99</v>
      </c>
      <c r="X720" s="55">
        <f>V720+W720</f>
        <v>3182.08</v>
      </c>
      <c r="Y720" s="12">
        <f>YEAR(Table1[[#This Row],[Ship Date]])</f>
        <v>2021</v>
      </c>
    </row>
    <row r="721" spans="1:25" x14ac:dyDescent="0.25">
      <c r="A721" s="48" t="s">
        <v>1510</v>
      </c>
      <c r="B721" s="49" t="s">
        <v>443</v>
      </c>
      <c r="C721" s="49" t="s">
        <v>1846</v>
      </c>
      <c r="D721" s="49" t="s">
        <v>1834</v>
      </c>
      <c r="E721" s="50">
        <v>44522</v>
      </c>
      <c r="F721" s="49" t="s">
        <v>1899</v>
      </c>
      <c r="G721" s="49" t="s">
        <v>39</v>
      </c>
      <c r="H721" s="49" t="s">
        <v>1892</v>
      </c>
      <c r="I721" s="49" t="s">
        <v>26</v>
      </c>
      <c r="J721" s="49" t="s">
        <v>96</v>
      </c>
      <c r="K721" s="49" t="s">
        <v>28</v>
      </c>
      <c r="L721" s="49" t="s">
        <v>29</v>
      </c>
      <c r="M721" s="49" t="s">
        <v>23</v>
      </c>
      <c r="N721" s="50">
        <v>44523</v>
      </c>
      <c r="O721" s="51">
        <v>153</v>
      </c>
      <c r="P721" s="51">
        <v>278</v>
      </c>
      <c r="Q721" s="51">
        <f>P721-O721</f>
        <v>125</v>
      </c>
      <c r="R721" s="52">
        <v>21</v>
      </c>
      <c r="S721" s="51">
        <f>R721*P721</f>
        <v>5838</v>
      </c>
      <c r="T721" s="53">
        <v>0.06</v>
      </c>
      <c r="U721" s="54">
        <f>S721*T721</f>
        <v>350.28</v>
      </c>
      <c r="V721" s="54">
        <f>S721-U721</f>
        <v>5487.72</v>
      </c>
      <c r="W721" s="51">
        <v>134</v>
      </c>
      <c r="X721" s="55">
        <f>V721+W721</f>
        <v>5621.72</v>
      </c>
      <c r="Y721" s="12">
        <f>YEAR(Table1[[#This Row],[Ship Date]])</f>
        <v>2021</v>
      </c>
    </row>
    <row r="722" spans="1:25" x14ac:dyDescent="0.25">
      <c r="A722" s="48" t="s">
        <v>1511</v>
      </c>
      <c r="B722" s="49" t="s">
        <v>268</v>
      </c>
      <c r="C722" s="49" t="s">
        <v>209</v>
      </c>
      <c r="D722" s="49" t="s">
        <v>1882</v>
      </c>
      <c r="E722" s="50">
        <v>44524</v>
      </c>
      <c r="F722" s="49" t="s">
        <v>1882</v>
      </c>
      <c r="G722" s="49" t="s">
        <v>34</v>
      </c>
      <c r="H722" s="49" t="s">
        <v>1885</v>
      </c>
      <c r="I722" s="49" t="s">
        <v>19</v>
      </c>
      <c r="J722" s="49" t="s">
        <v>89</v>
      </c>
      <c r="K722" s="49" t="s">
        <v>21</v>
      </c>
      <c r="L722" s="49" t="s">
        <v>22</v>
      </c>
      <c r="M722" s="49" t="s">
        <v>23</v>
      </c>
      <c r="N722" s="50">
        <v>44524</v>
      </c>
      <c r="O722" s="51">
        <v>3964</v>
      </c>
      <c r="P722" s="51">
        <v>15247.999999999998</v>
      </c>
      <c r="Q722" s="51">
        <f>P722-O722</f>
        <v>11283.999999999998</v>
      </c>
      <c r="R722" s="52">
        <v>17</v>
      </c>
      <c r="S722" s="51">
        <f>R722*P722</f>
        <v>259215.99999999997</v>
      </c>
      <c r="T722" s="53">
        <v>0.04</v>
      </c>
      <c r="U722" s="54">
        <f>S722*T722</f>
        <v>10368.64</v>
      </c>
      <c r="V722" s="54">
        <f>S722-U722</f>
        <v>248847.35999999999</v>
      </c>
      <c r="W722" s="51">
        <v>650</v>
      </c>
      <c r="X722" s="55">
        <f>V722+W722</f>
        <v>249497.36</v>
      </c>
      <c r="Y722" s="12">
        <f>YEAR(Table1[[#This Row],[Ship Date]])</f>
        <v>2021</v>
      </c>
    </row>
    <row r="723" spans="1:25" x14ac:dyDescent="0.25">
      <c r="A723" s="48" t="s">
        <v>1512</v>
      </c>
      <c r="B723" s="49" t="s">
        <v>282</v>
      </c>
      <c r="C723" s="49" t="s">
        <v>283</v>
      </c>
      <c r="D723" s="49" t="s">
        <v>1834</v>
      </c>
      <c r="E723" s="50">
        <v>44528</v>
      </c>
      <c r="F723" s="49" t="s">
        <v>1899</v>
      </c>
      <c r="G723" s="49" t="s">
        <v>34</v>
      </c>
      <c r="H723" s="49" t="s">
        <v>1887</v>
      </c>
      <c r="I723" s="49" t="s">
        <v>51</v>
      </c>
      <c r="J723" s="49" t="s">
        <v>442</v>
      </c>
      <c r="K723" s="49" t="s">
        <v>28</v>
      </c>
      <c r="L723" s="49" t="s">
        <v>29</v>
      </c>
      <c r="M723" s="49" t="s">
        <v>23</v>
      </c>
      <c r="N723" s="50">
        <v>44530</v>
      </c>
      <c r="O723" s="51">
        <v>388</v>
      </c>
      <c r="P723" s="51">
        <v>647</v>
      </c>
      <c r="Q723" s="51">
        <f>P723-O723</f>
        <v>259</v>
      </c>
      <c r="R723" s="52">
        <v>16</v>
      </c>
      <c r="S723" s="51">
        <f>R723*P723</f>
        <v>10352</v>
      </c>
      <c r="T723" s="53">
        <v>0.01</v>
      </c>
      <c r="U723" s="54">
        <f>S723*T723</f>
        <v>103.52</v>
      </c>
      <c r="V723" s="54">
        <f>S723-U723</f>
        <v>10248.48</v>
      </c>
      <c r="W723" s="51">
        <v>122</v>
      </c>
      <c r="X723" s="55">
        <f>V723+W723</f>
        <v>10370.48</v>
      </c>
      <c r="Y723" s="12">
        <f>YEAR(Table1[[#This Row],[Ship Date]])</f>
        <v>2021</v>
      </c>
    </row>
    <row r="724" spans="1:25" x14ac:dyDescent="0.25">
      <c r="A724" s="48" t="s">
        <v>1513</v>
      </c>
      <c r="B724" s="49" t="s">
        <v>439</v>
      </c>
      <c r="C724" s="49" t="s">
        <v>129</v>
      </c>
      <c r="D724" s="49" t="s">
        <v>1882</v>
      </c>
      <c r="E724" s="50">
        <v>44530</v>
      </c>
      <c r="F724" s="49" t="s">
        <v>1882</v>
      </c>
      <c r="G724" s="49" t="s">
        <v>39</v>
      </c>
      <c r="H724" s="49" t="s">
        <v>1885</v>
      </c>
      <c r="I724" s="49" t="s">
        <v>35</v>
      </c>
      <c r="J724" s="49" t="s">
        <v>440</v>
      </c>
      <c r="K724" s="49" t="s">
        <v>28</v>
      </c>
      <c r="L724" s="49" t="s">
        <v>22</v>
      </c>
      <c r="M724" s="49" t="s">
        <v>23</v>
      </c>
      <c r="N724" s="50">
        <v>44531</v>
      </c>
      <c r="O724" s="51">
        <v>3602.0000000000005</v>
      </c>
      <c r="P724" s="51">
        <v>5810</v>
      </c>
      <c r="Q724" s="51">
        <f>P724-O724</f>
        <v>2207.9999999999995</v>
      </c>
      <c r="R724" s="52">
        <v>27</v>
      </c>
      <c r="S724" s="51">
        <f>R724*P724</f>
        <v>156870</v>
      </c>
      <c r="T724" s="53">
        <v>7.0000000000000007E-2</v>
      </c>
      <c r="U724" s="54">
        <f>S724*T724</f>
        <v>10980.900000000001</v>
      </c>
      <c r="V724" s="54">
        <f>S724-U724</f>
        <v>145889.1</v>
      </c>
      <c r="W724" s="51">
        <v>149</v>
      </c>
      <c r="X724" s="55">
        <f>V724+W724</f>
        <v>146038.1</v>
      </c>
      <c r="Y724" s="12">
        <f>YEAR(Table1[[#This Row],[Ship Date]])</f>
        <v>2021</v>
      </c>
    </row>
    <row r="725" spans="1:25" x14ac:dyDescent="0.25">
      <c r="A725" s="48" t="s">
        <v>1514</v>
      </c>
      <c r="B725" s="49" t="s">
        <v>441</v>
      </c>
      <c r="C725" s="49" t="s">
        <v>1907</v>
      </c>
      <c r="D725" s="49" t="s">
        <v>1834</v>
      </c>
      <c r="E725" s="50">
        <v>44530</v>
      </c>
      <c r="F725" s="49" t="s">
        <v>1899</v>
      </c>
      <c r="G725" s="49" t="s">
        <v>39</v>
      </c>
      <c r="H725" s="49" t="s">
        <v>1895</v>
      </c>
      <c r="I725" s="49" t="s">
        <v>40</v>
      </c>
      <c r="J725" s="49" t="s">
        <v>424</v>
      </c>
      <c r="K725" s="49" t="s">
        <v>28</v>
      </c>
      <c r="L725" s="49" t="s">
        <v>29</v>
      </c>
      <c r="M725" s="49" t="s">
        <v>23</v>
      </c>
      <c r="N725" s="50">
        <v>44531</v>
      </c>
      <c r="O725" s="51">
        <v>437</v>
      </c>
      <c r="P725" s="51">
        <v>911</v>
      </c>
      <c r="Q725" s="51">
        <f>P725-O725</f>
        <v>474</v>
      </c>
      <c r="R725" s="52">
        <v>30</v>
      </c>
      <c r="S725" s="51">
        <f>R725*P725</f>
        <v>27330</v>
      </c>
      <c r="T725" s="53">
        <v>0.03</v>
      </c>
      <c r="U725" s="54">
        <f>S725*T725</f>
        <v>819.9</v>
      </c>
      <c r="V725" s="54">
        <f>S725-U725</f>
        <v>26510.1</v>
      </c>
      <c r="W725" s="51">
        <v>225</v>
      </c>
      <c r="X725" s="55">
        <f>V725+W725</f>
        <v>26735.1</v>
      </c>
      <c r="Y725" s="12">
        <f>YEAR(Table1[[#This Row],[Ship Date]])</f>
        <v>2021</v>
      </c>
    </row>
    <row r="726" spans="1:25" x14ac:dyDescent="0.25">
      <c r="A726" s="48" t="s">
        <v>1515</v>
      </c>
      <c r="B726" s="49" t="s">
        <v>304</v>
      </c>
      <c r="C726" s="49" t="s">
        <v>305</v>
      </c>
      <c r="D726" s="49" t="s">
        <v>1834</v>
      </c>
      <c r="E726" s="50">
        <v>44534</v>
      </c>
      <c r="F726" s="49" t="s">
        <v>1899</v>
      </c>
      <c r="G726" s="49" t="s">
        <v>34</v>
      </c>
      <c r="H726" s="49" t="s">
        <v>1889</v>
      </c>
      <c r="I726" s="49" t="s">
        <v>35</v>
      </c>
      <c r="J726" s="49" t="s">
        <v>82</v>
      </c>
      <c r="K726" s="49" t="s">
        <v>28</v>
      </c>
      <c r="L726" s="49" t="s">
        <v>22</v>
      </c>
      <c r="M726" s="49" t="s">
        <v>23</v>
      </c>
      <c r="N726" s="50">
        <v>44535</v>
      </c>
      <c r="O726" s="51">
        <v>184</v>
      </c>
      <c r="P726" s="51">
        <v>288</v>
      </c>
      <c r="Q726" s="51">
        <f>P726-O726</f>
        <v>104</v>
      </c>
      <c r="R726" s="52">
        <v>28</v>
      </c>
      <c r="S726" s="51">
        <f>R726*P726</f>
        <v>8064</v>
      </c>
      <c r="T726" s="53">
        <v>0.1</v>
      </c>
      <c r="U726" s="54">
        <f>S726*T726</f>
        <v>806.40000000000009</v>
      </c>
      <c r="V726" s="54">
        <f>S726-U726</f>
        <v>7257.6</v>
      </c>
      <c r="W726" s="51">
        <v>99</v>
      </c>
      <c r="X726" s="55">
        <f>V726+W726</f>
        <v>7356.6</v>
      </c>
      <c r="Y726" s="12">
        <f>YEAR(Table1[[#This Row],[Ship Date]])</f>
        <v>2021</v>
      </c>
    </row>
    <row r="727" spans="1:25" x14ac:dyDescent="0.25">
      <c r="A727" s="48" t="s">
        <v>1516</v>
      </c>
      <c r="B727" s="49" t="s">
        <v>437</v>
      </c>
      <c r="C727" s="49" t="s">
        <v>223</v>
      </c>
      <c r="D727" s="49" t="s">
        <v>1834</v>
      </c>
      <c r="E727" s="50">
        <v>44536</v>
      </c>
      <c r="F727" s="49" t="s">
        <v>1899</v>
      </c>
      <c r="G727" s="49" t="s">
        <v>39</v>
      </c>
      <c r="H727" s="49" t="s">
        <v>1893</v>
      </c>
      <c r="I727" s="49" t="s">
        <v>19</v>
      </c>
      <c r="J727" s="49" t="s">
        <v>96</v>
      </c>
      <c r="K727" s="49" t="s">
        <v>28</v>
      </c>
      <c r="L727" s="49" t="s">
        <v>29</v>
      </c>
      <c r="M727" s="49" t="s">
        <v>23</v>
      </c>
      <c r="N727" s="50">
        <v>44538</v>
      </c>
      <c r="O727" s="51">
        <v>117</v>
      </c>
      <c r="P727" s="51">
        <v>278</v>
      </c>
      <c r="Q727" s="51">
        <f>P727-O727</f>
        <v>161</v>
      </c>
      <c r="R727" s="52">
        <v>39</v>
      </c>
      <c r="S727" s="51">
        <f>R727*P727</f>
        <v>10842</v>
      </c>
      <c r="T727" s="53">
        <v>0.05</v>
      </c>
      <c r="U727" s="54">
        <f>S727*T727</f>
        <v>542.1</v>
      </c>
      <c r="V727" s="54">
        <f>S727-U727</f>
        <v>10299.9</v>
      </c>
      <c r="W727" s="51">
        <v>120</v>
      </c>
      <c r="X727" s="55">
        <f>V727+W727</f>
        <v>10419.9</v>
      </c>
      <c r="Y727" s="12">
        <f>YEAR(Table1[[#This Row],[Ship Date]])</f>
        <v>2021</v>
      </c>
    </row>
    <row r="728" spans="1:25" x14ac:dyDescent="0.25">
      <c r="A728" s="48" t="s">
        <v>1517</v>
      </c>
      <c r="B728" s="49" t="s">
        <v>438</v>
      </c>
      <c r="C728" s="49" t="s">
        <v>1916</v>
      </c>
      <c r="D728" s="49" t="s">
        <v>1834</v>
      </c>
      <c r="E728" s="50">
        <v>44536</v>
      </c>
      <c r="F728" s="49" t="s">
        <v>1899</v>
      </c>
      <c r="G728" s="49" t="s">
        <v>39</v>
      </c>
      <c r="H728" s="49" t="s">
        <v>1888</v>
      </c>
      <c r="I728" s="49" t="s">
        <v>40</v>
      </c>
      <c r="J728" s="49" t="s">
        <v>92</v>
      </c>
      <c r="K728" s="49" t="s">
        <v>28</v>
      </c>
      <c r="L728" s="49" t="s">
        <v>22</v>
      </c>
      <c r="M728" s="49" t="s">
        <v>23</v>
      </c>
      <c r="N728" s="50">
        <v>44537</v>
      </c>
      <c r="O728" s="51">
        <v>118</v>
      </c>
      <c r="P728" s="51">
        <v>188</v>
      </c>
      <c r="Q728" s="51">
        <f>P728-O728</f>
        <v>70</v>
      </c>
      <c r="R728" s="52">
        <v>20</v>
      </c>
      <c r="S728" s="51">
        <f>R728*P728</f>
        <v>3760</v>
      </c>
      <c r="T728" s="53">
        <v>7.0000000000000007E-2</v>
      </c>
      <c r="U728" s="54">
        <f>S728*T728</f>
        <v>263.20000000000005</v>
      </c>
      <c r="V728" s="54">
        <f>S728-U728</f>
        <v>3496.8</v>
      </c>
      <c r="W728" s="51">
        <v>149</v>
      </c>
      <c r="X728" s="55">
        <f>V728+W728</f>
        <v>3645.8</v>
      </c>
      <c r="Y728" s="12">
        <f>YEAR(Table1[[#This Row],[Ship Date]])</f>
        <v>2021</v>
      </c>
    </row>
    <row r="729" spans="1:25" x14ac:dyDescent="0.25">
      <c r="A729" s="48" t="s">
        <v>1518</v>
      </c>
      <c r="B729" s="49" t="s">
        <v>241</v>
      </c>
      <c r="C729" s="49" t="s">
        <v>1798</v>
      </c>
      <c r="D729" s="49" t="s">
        <v>1856</v>
      </c>
      <c r="E729" s="50">
        <v>44538</v>
      </c>
      <c r="F729" s="49" t="s">
        <v>1856</v>
      </c>
      <c r="G729" s="49" t="s">
        <v>39</v>
      </c>
      <c r="H729" s="49" t="s">
        <v>1892</v>
      </c>
      <c r="I729" s="49" t="s">
        <v>19</v>
      </c>
      <c r="J729" s="49" t="s">
        <v>88</v>
      </c>
      <c r="K729" s="49" t="s">
        <v>28</v>
      </c>
      <c r="L729" s="49" t="s">
        <v>29</v>
      </c>
      <c r="M729" s="49" t="s">
        <v>23</v>
      </c>
      <c r="N729" s="50">
        <v>44542</v>
      </c>
      <c r="O729" s="51">
        <v>160</v>
      </c>
      <c r="P729" s="51">
        <v>262</v>
      </c>
      <c r="Q729" s="51">
        <f>P729-O729</f>
        <v>102</v>
      </c>
      <c r="R729" s="52">
        <v>26</v>
      </c>
      <c r="S729" s="51">
        <f>R729*P729</f>
        <v>6812</v>
      </c>
      <c r="T729" s="53">
        <v>0.08</v>
      </c>
      <c r="U729" s="54">
        <f>S729*T729</f>
        <v>544.96</v>
      </c>
      <c r="V729" s="54">
        <f>S729-U729</f>
        <v>6267.04</v>
      </c>
      <c r="W729" s="51">
        <v>80</v>
      </c>
      <c r="X729" s="55">
        <f>V729+W729</f>
        <v>6347.04</v>
      </c>
      <c r="Y729" s="12">
        <f>YEAR(Table1[[#This Row],[Ship Date]])</f>
        <v>2021</v>
      </c>
    </row>
    <row r="730" spans="1:25" x14ac:dyDescent="0.25">
      <c r="A730" s="48" t="s">
        <v>1519</v>
      </c>
      <c r="B730" s="49" t="s">
        <v>435</v>
      </c>
      <c r="C730" s="49" t="s">
        <v>1900</v>
      </c>
      <c r="D730" s="49" t="s">
        <v>1882</v>
      </c>
      <c r="E730" s="50">
        <v>44539</v>
      </c>
      <c r="F730" s="49" t="s">
        <v>1882</v>
      </c>
      <c r="G730" s="49" t="s">
        <v>39</v>
      </c>
      <c r="H730" s="49" t="s">
        <v>1886</v>
      </c>
      <c r="I730" s="49" t="s">
        <v>35</v>
      </c>
      <c r="J730" s="49" t="s">
        <v>126</v>
      </c>
      <c r="K730" s="49" t="s">
        <v>28</v>
      </c>
      <c r="L730" s="49" t="s">
        <v>29</v>
      </c>
      <c r="M730" s="49" t="s">
        <v>23</v>
      </c>
      <c r="N730" s="50">
        <v>44539</v>
      </c>
      <c r="O730" s="51">
        <v>109.00000000000001</v>
      </c>
      <c r="P730" s="51">
        <v>260</v>
      </c>
      <c r="Q730" s="51">
        <f>P730-O730</f>
        <v>151</v>
      </c>
      <c r="R730" s="52">
        <v>14</v>
      </c>
      <c r="S730" s="51">
        <f>R730*P730</f>
        <v>3640</v>
      </c>
      <c r="T730" s="53">
        <v>0.08</v>
      </c>
      <c r="U730" s="54">
        <f>S730*T730</f>
        <v>291.2</v>
      </c>
      <c r="V730" s="54">
        <f>S730-U730</f>
        <v>3348.8</v>
      </c>
      <c r="W730" s="51">
        <v>240</v>
      </c>
      <c r="X730" s="55">
        <f>V730+W730</f>
        <v>3588.8</v>
      </c>
      <c r="Y730" s="12">
        <f>YEAR(Table1[[#This Row],[Ship Date]])</f>
        <v>2021</v>
      </c>
    </row>
    <row r="731" spans="1:25" x14ac:dyDescent="0.25">
      <c r="A731" s="48" t="s">
        <v>1520</v>
      </c>
      <c r="B731" s="49" t="s">
        <v>278</v>
      </c>
      <c r="C731" s="49" t="s">
        <v>1900</v>
      </c>
      <c r="D731" s="49" t="s">
        <v>1882</v>
      </c>
      <c r="E731" s="50">
        <v>44539</v>
      </c>
      <c r="F731" s="49" t="s">
        <v>1882</v>
      </c>
      <c r="G731" s="49" t="s">
        <v>18</v>
      </c>
      <c r="H731" s="49" t="s">
        <v>1886</v>
      </c>
      <c r="I731" s="49" t="s">
        <v>26</v>
      </c>
      <c r="J731" s="49" t="s">
        <v>436</v>
      </c>
      <c r="K731" s="49" t="s">
        <v>28</v>
      </c>
      <c r="L731" s="49" t="s">
        <v>29</v>
      </c>
      <c r="M731" s="49" t="s">
        <v>69</v>
      </c>
      <c r="N731" s="50">
        <v>44540</v>
      </c>
      <c r="O731" s="51">
        <v>32</v>
      </c>
      <c r="P731" s="51">
        <v>168</v>
      </c>
      <c r="Q731" s="51">
        <f>P731-O731</f>
        <v>136</v>
      </c>
      <c r="R731" s="52">
        <v>6</v>
      </c>
      <c r="S731" s="51">
        <f>R731*P731</f>
        <v>1008</v>
      </c>
      <c r="T731" s="53">
        <v>0.05</v>
      </c>
      <c r="U731" s="54">
        <f>S731*T731</f>
        <v>50.400000000000006</v>
      </c>
      <c r="V731" s="54">
        <f>S731-U731</f>
        <v>957.6</v>
      </c>
      <c r="W731" s="51">
        <v>102</v>
      </c>
      <c r="X731" s="55">
        <f>V731+W731</f>
        <v>1059.5999999999999</v>
      </c>
      <c r="Y731" s="12">
        <f>YEAR(Table1[[#This Row],[Ship Date]])</f>
        <v>2021</v>
      </c>
    </row>
    <row r="732" spans="1:25" x14ac:dyDescent="0.25">
      <c r="A732" s="48" t="s">
        <v>832</v>
      </c>
      <c r="B732" s="49" t="s">
        <v>432</v>
      </c>
      <c r="C732" s="49" t="s">
        <v>1797</v>
      </c>
      <c r="D732" s="49" t="s">
        <v>1856</v>
      </c>
      <c r="E732" s="50">
        <v>44546</v>
      </c>
      <c r="F732" s="49" t="s">
        <v>1856</v>
      </c>
      <c r="G732" s="49" t="s">
        <v>18</v>
      </c>
      <c r="H732" s="49" t="s">
        <v>1892</v>
      </c>
      <c r="I732" s="49" t="s">
        <v>51</v>
      </c>
      <c r="J732" s="49" t="s">
        <v>20</v>
      </c>
      <c r="K732" s="49" t="s">
        <v>21</v>
      </c>
      <c r="L732" s="49" t="s">
        <v>22</v>
      </c>
      <c r="M732" s="49" t="s">
        <v>69</v>
      </c>
      <c r="N732" s="50">
        <v>44548</v>
      </c>
      <c r="O732" s="51">
        <v>639</v>
      </c>
      <c r="P732" s="51">
        <v>1998</v>
      </c>
      <c r="Q732" s="51">
        <f>P732-O732</f>
        <v>1359</v>
      </c>
      <c r="R732" s="52">
        <v>18</v>
      </c>
      <c r="S732" s="51">
        <f>R732*P732</f>
        <v>35964</v>
      </c>
      <c r="T732" s="53">
        <v>0.04</v>
      </c>
      <c r="U732" s="54">
        <f>S732*T732</f>
        <v>1438.56</v>
      </c>
      <c r="V732" s="54">
        <f>S732-U732</f>
        <v>34525.440000000002</v>
      </c>
      <c r="W732" s="51">
        <v>400</v>
      </c>
      <c r="X732" s="55">
        <f>V732+W732</f>
        <v>34925.440000000002</v>
      </c>
      <c r="Y732" s="12">
        <f>YEAR(Table1[[#This Row],[Ship Date]])</f>
        <v>2021</v>
      </c>
    </row>
    <row r="733" spans="1:25" x14ac:dyDescent="0.25">
      <c r="A733" s="48" t="s">
        <v>833</v>
      </c>
      <c r="B733" s="49" t="s">
        <v>432</v>
      </c>
      <c r="C733" s="49" t="s">
        <v>1797</v>
      </c>
      <c r="D733" s="49" t="s">
        <v>1856</v>
      </c>
      <c r="E733" s="50">
        <v>44546</v>
      </c>
      <c r="F733" s="49" t="s">
        <v>1856</v>
      </c>
      <c r="G733" s="49" t="s">
        <v>18</v>
      </c>
      <c r="H733" s="49" t="s">
        <v>1892</v>
      </c>
      <c r="I733" s="49" t="s">
        <v>51</v>
      </c>
      <c r="J733" s="49" t="s">
        <v>130</v>
      </c>
      <c r="K733" s="49" t="s">
        <v>28</v>
      </c>
      <c r="L733" s="49" t="s">
        <v>22</v>
      </c>
      <c r="M733" s="49" t="s">
        <v>23</v>
      </c>
      <c r="N733" s="50">
        <v>44548</v>
      </c>
      <c r="O733" s="51">
        <v>1495</v>
      </c>
      <c r="P733" s="51">
        <v>3476</v>
      </c>
      <c r="Q733" s="51">
        <f>P733-O733</f>
        <v>1981</v>
      </c>
      <c r="R733" s="52">
        <v>46</v>
      </c>
      <c r="S733" s="51">
        <f>R733*P733</f>
        <v>159896</v>
      </c>
      <c r="T733" s="53">
        <v>0.09</v>
      </c>
      <c r="U733" s="54">
        <f>S733*T733</f>
        <v>14390.64</v>
      </c>
      <c r="V733" s="54">
        <f>S733-U733</f>
        <v>145505.35999999999</v>
      </c>
      <c r="W733" s="51">
        <v>822.00000000000011</v>
      </c>
      <c r="X733" s="55">
        <f>V733+W733</f>
        <v>146327.35999999999</v>
      </c>
      <c r="Y733" s="12">
        <f>YEAR(Table1[[#This Row],[Ship Date]])</f>
        <v>2021</v>
      </c>
    </row>
    <row r="734" spans="1:25" x14ac:dyDescent="0.25">
      <c r="A734" s="48" t="s">
        <v>1521</v>
      </c>
      <c r="B734" s="49" t="s">
        <v>433</v>
      </c>
      <c r="C734" s="49" t="s">
        <v>1836</v>
      </c>
      <c r="D734" s="49" t="s">
        <v>1834</v>
      </c>
      <c r="E734" s="50">
        <v>44546</v>
      </c>
      <c r="F734" s="49" t="s">
        <v>1899</v>
      </c>
      <c r="G734" s="49" t="s">
        <v>25</v>
      </c>
      <c r="H734" s="49" t="s">
        <v>1889</v>
      </c>
      <c r="I734" s="49" t="s">
        <v>26</v>
      </c>
      <c r="J734" s="49" t="s">
        <v>316</v>
      </c>
      <c r="K734" s="49" t="s">
        <v>28</v>
      </c>
      <c r="L734" s="49" t="s">
        <v>22</v>
      </c>
      <c r="M734" s="49" t="s">
        <v>23</v>
      </c>
      <c r="N734" s="50">
        <v>44547</v>
      </c>
      <c r="O734" s="51">
        <v>9939</v>
      </c>
      <c r="P734" s="51">
        <v>16293</v>
      </c>
      <c r="Q734" s="51">
        <f>P734-O734</f>
        <v>6354</v>
      </c>
      <c r="R734" s="52">
        <v>41</v>
      </c>
      <c r="S734" s="51">
        <f>R734*P734</f>
        <v>668013</v>
      </c>
      <c r="T734" s="53">
        <v>0.01</v>
      </c>
      <c r="U734" s="54">
        <f>S734*T734</f>
        <v>6680.13</v>
      </c>
      <c r="V734" s="54">
        <f>S734-U734</f>
        <v>661332.87</v>
      </c>
      <c r="W734" s="51">
        <v>1998.9999999999998</v>
      </c>
      <c r="X734" s="55">
        <f>V734+W734</f>
        <v>663331.87</v>
      </c>
      <c r="Y734" s="12">
        <f>YEAR(Table1[[#This Row],[Ship Date]])</f>
        <v>2021</v>
      </c>
    </row>
    <row r="735" spans="1:25" x14ac:dyDescent="0.25">
      <c r="A735" s="48" t="s">
        <v>1522</v>
      </c>
      <c r="B735" s="49" t="s">
        <v>430</v>
      </c>
      <c r="C735" s="49" t="s">
        <v>431</v>
      </c>
      <c r="D735" s="49" t="s">
        <v>1882</v>
      </c>
      <c r="E735" s="50">
        <v>44549</v>
      </c>
      <c r="F735" s="49" t="s">
        <v>1882</v>
      </c>
      <c r="G735" s="49" t="s">
        <v>18</v>
      </c>
      <c r="H735" s="49" t="s">
        <v>1885</v>
      </c>
      <c r="I735" s="49" t="s">
        <v>40</v>
      </c>
      <c r="J735" s="49" t="s">
        <v>264</v>
      </c>
      <c r="K735" s="49" t="s">
        <v>28</v>
      </c>
      <c r="L735" s="49" t="s">
        <v>29</v>
      </c>
      <c r="M735" s="49" t="s">
        <v>23</v>
      </c>
      <c r="N735" s="50">
        <v>44551</v>
      </c>
      <c r="O735" s="51">
        <v>332</v>
      </c>
      <c r="P735" s="51">
        <v>518</v>
      </c>
      <c r="Q735" s="51">
        <f>P735-O735</f>
        <v>186</v>
      </c>
      <c r="R735" s="52">
        <v>25</v>
      </c>
      <c r="S735" s="51">
        <f>R735*P735</f>
        <v>12950</v>
      </c>
      <c r="T735" s="53">
        <v>0.1</v>
      </c>
      <c r="U735" s="54">
        <f>S735*T735</f>
        <v>1295</v>
      </c>
      <c r="V735" s="54">
        <f>S735-U735</f>
        <v>11655</v>
      </c>
      <c r="W735" s="51">
        <v>204</v>
      </c>
      <c r="X735" s="55">
        <f>V735+W735</f>
        <v>11859</v>
      </c>
      <c r="Y735" s="12">
        <f>YEAR(Table1[[#This Row],[Ship Date]])</f>
        <v>2021</v>
      </c>
    </row>
    <row r="736" spans="1:25" x14ac:dyDescent="0.25">
      <c r="A736" s="48" t="s">
        <v>1523</v>
      </c>
      <c r="B736" s="49" t="s">
        <v>420</v>
      </c>
      <c r="C736" s="49" t="s">
        <v>1847</v>
      </c>
      <c r="D736" s="49" t="s">
        <v>1834</v>
      </c>
      <c r="E736" s="50">
        <v>44549</v>
      </c>
      <c r="F736" s="49" t="s">
        <v>1899</v>
      </c>
      <c r="G736" s="49" t="s">
        <v>39</v>
      </c>
      <c r="H736" s="49" t="s">
        <v>1890</v>
      </c>
      <c r="I736" s="49" t="s">
        <v>51</v>
      </c>
      <c r="J736" s="49" t="s">
        <v>202</v>
      </c>
      <c r="K736" s="49" t="s">
        <v>28</v>
      </c>
      <c r="L736" s="49" t="s">
        <v>22</v>
      </c>
      <c r="M736" s="49" t="s">
        <v>23</v>
      </c>
      <c r="N736" s="50">
        <v>44551</v>
      </c>
      <c r="O736" s="51">
        <v>446</v>
      </c>
      <c r="P736" s="51">
        <v>1089</v>
      </c>
      <c r="Q736" s="51">
        <f>P736-O736</f>
        <v>643</v>
      </c>
      <c r="R736" s="52">
        <v>30</v>
      </c>
      <c r="S736" s="51">
        <f>R736*P736</f>
        <v>32670</v>
      </c>
      <c r="T736" s="53">
        <v>0.08</v>
      </c>
      <c r="U736" s="54">
        <f>S736*T736</f>
        <v>2613.6</v>
      </c>
      <c r="V736" s="54">
        <f>S736-U736</f>
        <v>30056.400000000001</v>
      </c>
      <c r="W736" s="51">
        <v>450</v>
      </c>
      <c r="X736" s="55">
        <f>V736+W736</f>
        <v>30506.400000000001</v>
      </c>
      <c r="Y736" s="12">
        <f>YEAR(Table1[[#This Row],[Ship Date]])</f>
        <v>2021</v>
      </c>
    </row>
    <row r="737" spans="1:25" x14ac:dyDescent="0.25">
      <c r="A737" s="48" t="s">
        <v>1524</v>
      </c>
      <c r="B737" s="49" t="s">
        <v>175</v>
      </c>
      <c r="C737" s="49" t="s">
        <v>1799</v>
      </c>
      <c r="D737" s="49" t="s">
        <v>1856</v>
      </c>
      <c r="E737" s="50">
        <v>44552</v>
      </c>
      <c r="F737" s="49" t="s">
        <v>1856</v>
      </c>
      <c r="G737" s="49" t="s">
        <v>18</v>
      </c>
      <c r="H737" s="49" t="s">
        <v>1897</v>
      </c>
      <c r="I737" s="49" t="s">
        <v>40</v>
      </c>
      <c r="J737" s="49" t="s">
        <v>267</v>
      </c>
      <c r="K737" s="49" t="s">
        <v>21</v>
      </c>
      <c r="L737" s="49" t="s">
        <v>22</v>
      </c>
      <c r="M737" s="49" t="s">
        <v>23</v>
      </c>
      <c r="N737" s="50">
        <v>44554</v>
      </c>
      <c r="O737" s="51">
        <v>1978</v>
      </c>
      <c r="P737" s="51">
        <v>4599</v>
      </c>
      <c r="Q737" s="51">
        <f>P737-O737</f>
        <v>2621</v>
      </c>
      <c r="R737" s="52">
        <v>11</v>
      </c>
      <c r="S737" s="51">
        <f>R737*P737</f>
        <v>50589</v>
      </c>
      <c r="T737" s="53">
        <v>7.0000000000000007E-2</v>
      </c>
      <c r="U737" s="54">
        <f>S737*T737</f>
        <v>3541.2300000000005</v>
      </c>
      <c r="V737" s="54">
        <f>S737-U737</f>
        <v>47047.77</v>
      </c>
      <c r="W737" s="51">
        <v>499</v>
      </c>
      <c r="X737" s="55">
        <f>V737+W737</f>
        <v>47546.77</v>
      </c>
      <c r="Y737" s="12">
        <f>YEAR(Table1[[#This Row],[Ship Date]])</f>
        <v>2021</v>
      </c>
    </row>
    <row r="738" spans="1:25" x14ac:dyDescent="0.25">
      <c r="A738" s="48" t="s">
        <v>1525</v>
      </c>
      <c r="B738" s="49" t="s">
        <v>429</v>
      </c>
      <c r="C738" s="49" t="s">
        <v>1836</v>
      </c>
      <c r="D738" s="49" t="s">
        <v>1834</v>
      </c>
      <c r="E738" s="50">
        <v>44554</v>
      </c>
      <c r="F738" s="49" t="s">
        <v>1899</v>
      </c>
      <c r="G738" s="49" t="s">
        <v>39</v>
      </c>
      <c r="H738" s="49" t="s">
        <v>1889</v>
      </c>
      <c r="I738" s="49" t="s">
        <v>51</v>
      </c>
      <c r="J738" s="49" t="s">
        <v>92</v>
      </c>
      <c r="K738" s="49" t="s">
        <v>28</v>
      </c>
      <c r="L738" s="49" t="s">
        <v>22</v>
      </c>
      <c r="M738" s="49" t="s">
        <v>23</v>
      </c>
      <c r="N738" s="50">
        <v>44556</v>
      </c>
      <c r="O738" s="51">
        <v>118</v>
      </c>
      <c r="P738" s="51">
        <v>188</v>
      </c>
      <c r="Q738" s="51">
        <f>P738-O738</f>
        <v>70</v>
      </c>
      <c r="R738" s="52">
        <v>39</v>
      </c>
      <c r="S738" s="51">
        <f>R738*P738</f>
        <v>7332</v>
      </c>
      <c r="T738" s="53">
        <v>7.0000000000000007E-2</v>
      </c>
      <c r="U738" s="54">
        <f>S738*T738</f>
        <v>513.24</v>
      </c>
      <c r="V738" s="54">
        <f>S738-U738</f>
        <v>6818.76</v>
      </c>
      <c r="W738" s="51">
        <v>149</v>
      </c>
      <c r="X738" s="55">
        <f>V738+W738</f>
        <v>6967.76</v>
      </c>
      <c r="Y738" s="12">
        <f>YEAR(Table1[[#This Row],[Ship Date]])</f>
        <v>2021</v>
      </c>
    </row>
    <row r="739" spans="1:25" x14ac:dyDescent="0.25">
      <c r="A739" s="48" t="s">
        <v>1526</v>
      </c>
      <c r="B739" s="49" t="s">
        <v>427</v>
      </c>
      <c r="C739" s="49" t="s">
        <v>1854</v>
      </c>
      <c r="D739" s="49" t="s">
        <v>1834</v>
      </c>
      <c r="E739" s="50">
        <v>44555</v>
      </c>
      <c r="F739" s="49" t="s">
        <v>1899</v>
      </c>
      <c r="G739" s="49" t="s">
        <v>39</v>
      </c>
      <c r="H739" s="49" t="s">
        <v>1887</v>
      </c>
      <c r="I739" s="49" t="s">
        <v>19</v>
      </c>
      <c r="J739" s="49" t="s">
        <v>270</v>
      </c>
      <c r="K739" s="49" t="s">
        <v>21</v>
      </c>
      <c r="L739" s="49" t="s">
        <v>215</v>
      </c>
      <c r="M739" s="49" t="s">
        <v>23</v>
      </c>
      <c r="N739" s="50">
        <v>44562</v>
      </c>
      <c r="O739" s="51">
        <v>37799</v>
      </c>
      <c r="P739" s="51">
        <v>59999</v>
      </c>
      <c r="Q739" s="51">
        <f>P739-O739</f>
        <v>22200</v>
      </c>
      <c r="R739" s="52">
        <v>17</v>
      </c>
      <c r="S739" s="51">
        <f>R739*P739</f>
        <v>1019983</v>
      </c>
      <c r="T739" s="53">
        <v>0.08</v>
      </c>
      <c r="U739" s="54">
        <f>S739*T739</f>
        <v>81598.64</v>
      </c>
      <c r="V739" s="54">
        <f>S739-U739</f>
        <v>938384.36</v>
      </c>
      <c r="W739" s="51">
        <v>2449</v>
      </c>
      <c r="X739" s="55">
        <f>V739+W739</f>
        <v>940833.36</v>
      </c>
      <c r="Y739" s="12">
        <f>YEAR(Table1[[#This Row],[Ship Date]])</f>
        <v>2022</v>
      </c>
    </row>
    <row r="740" spans="1:25" x14ac:dyDescent="0.25">
      <c r="A740" s="48" t="s">
        <v>1527</v>
      </c>
      <c r="B740" s="49" t="s">
        <v>428</v>
      </c>
      <c r="C740" s="49" t="s">
        <v>153</v>
      </c>
      <c r="D740" s="49" t="s">
        <v>1834</v>
      </c>
      <c r="E740" s="50">
        <v>44555</v>
      </c>
      <c r="F740" s="49" t="s">
        <v>1899</v>
      </c>
      <c r="G740" s="49" t="s">
        <v>39</v>
      </c>
      <c r="H740" s="49" t="s">
        <v>1892</v>
      </c>
      <c r="I740" s="49" t="s">
        <v>35</v>
      </c>
      <c r="J740" s="49" t="s">
        <v>298</v>
      </c>
      <c r="K740" s="49" t="s">
        <v>28</v>
      </c>
      <c r="L740" s="49" t="s">
        <v>29</v>
      </c>
      <c r="M740" s="49" t="s">
        <v>23</v>
      </c>
      <c r="N740" s="50">
        <v>44556</v>
      </c>
      <c r="O740" s="51">
        <v>109.00000000000001</v>
      </c>
      <c r="P740" s="51">
        <v>168</v>
      </c>
      <c r="Q740" s="51">
        <f>P740-O740</f>
        <v>58.999999999999986</v>
      </c>
      <c r="R740" s="52">
        <v>24</v>
      </c>
      <c r="S740" s="51">
        <f>R740*P740</f>
        <v>4032</v>
      </c>
      <c r="T740" s="53">
        <v>0.05</v>
      </c>
      <c r="U740" s="54">
        <f>S740*T740</f>
        <v>201.60000000000002</v>
      </c>
      <c r="V740" s="54">
        <f>S740-U740</f>
        <v>3830.4</v>
      </c>
      <c r="W740" s="51">
        <v>100</v>
      </c>
      <c r="X740" s="55">
        <f>V740+W740</f>
        <v>3930.4</v>
      </c>
      <c r="Y740" s="12">
        <f>YEAR(Table1[[#This Row],[Ship Date]])</f>
        <v>2021</v>
      </c>
    </row>
    <row r="741" spans="1:25" x14ac:dyDescent="0.25">
      <c r="A741" s="48" t="s">
        <v>1528</v>
      </c>
      <c r="B741" s="49" t="s">
        <v>425</v>
      </c>
      <c r="C741" s="49" t="s">
        <v>1884</v>
      </c>
      <c r="D741" s="49" t="s">
        <v>1882</v>
      </c>
      <c r="E741" s="50">
        <v>44558</v>
      </c>
      <c r="F741" s="49" t="s">
        <v>1882</v>
      </c>
      <c r="G741" s="49" t="s">
        <v>18</v>
      </c>
      <c r="H741" s="49" t="s">
        <v>1885</v>
      </c>
      <c r="I741" s="49" t="s">
        <v>35</v>
      </c>
      <c r="J741" s="49" t="s">
        <v>1901</v>
      </c>
      <c r="K741" s="49" t="s">
        <v>21</v>
      </c>
      <c r="L741" s="49" t="s">
        <v>66</v>
      </c>
      <c r="M741" s="49" t="s">
        <v>23</v>
      </c>
      <c r="N741" s="50">
        <v>44559</v>
      </c>
      <c r="O741" s="51">
        <v>882</v>
      </c>
      <c r="P741" s="51">
        <v>2099</v>
      </c>
      <c r="Q741" s="51">
        <f>P741-O741</f>
        <v>1217</v>
      </c>
      <c r="R741" s="52">
        <v>30</v>
      </c>
      <c r="S741" s="51">
        <f>R741*P741</f>
        <v>62970</v>
      </c>
      <c r="T741" s="53">
        <v>0.03</v>
      </c>
      <c r="U741" s="54">
        <f>S741*T741</f>
        <v>1889.1</v>
      </c>
      <c r="V741" s="54">
        <f>S741-U741</f>
        <v>61080.9</v>
      </c>
      <c r="W741" s="51">
        <v>480.99999999999994</v>
      </c>
      <c r="X741" s="55">
        <f>V741+W741</f>
        <v>61561.9</v>
      </c>
      <c r="Y741" s="12">
        <f>YEAR(Table1[[#This Row],[Ship Date]])</f>
        <v>2021</v>
      </c>
    </row>
    <row r="742" spans="1:25" x14ac:dyDescent="0.25">
      <c r="A742" s="48" t="s">
        <v>1529</v>
      </c>
      <c r="B742" s="49" t="s">
        <v>426</v>
      </c>
      <c r="C742" s="49" t="s">
        <v>1843</v>
      </c>
      <c r="D742" s="49" t="s">
        <v>1834</v>
      </c>
      <c r="E742" s="50">
        <v>44558</v>
      </c>
      <c r="F742" s="49" t="s">
        <v>1899</v>
      </c>
      <c r="G742" s="49" t="s">
        <v>34</v>
      </c>
      <c r="H742" s="49" t="s">
        <v>1892</v>
      </c>
      <c r="I742" s="49" t="s">
        <v>51</v>
      </c>
      <c r="J742" s="49" t="s">
        <v>92</v>
      </c>
      <c r="K742" s="49" t="s">
        <v>28</v>
      </c>
      <c r="L742" s="49" t="s">
        <v>22</v>
      </c>
      <c r="M742" s="49" t="s">
        <v>23</v>
      </c>
      <c r="N742" s="50">
        <v>44560</v>
      </c>
      <c r="O742" s="51">
        <v>118</v>
      </c>
      <c r="P742" s="51">
        <v>188</v>
      </c>
      <c r="Q742" s="51">
        <f>P742-O742</f>
        <v>70</v>
      </c>
      <c r="R742" s="52">
        <v>1</v>
      </c>
      <c r="S742" s="51">
        <f>R742*P742</f>
        <v>188</v>
      </c>
      <c r="T742" s="53">
        <v>0.09</v>
      </c>
      <c r="U742" s="54">
        <f>S742*T742</f>
        <v>16.919999999999998</v>
      </c>
      <c r="V742" s="54">
        <f>S742-U742</f>
        <v>171.08</v>
      </c>
      <c r="W742" s="51">
        <v>149</v>
      </c>
      <c r="X742" s="55">
        <f>V742+W742</f>
        <v>320.08000000000004</v>
      </c>
      <c r="Y742" s="12">
        <f>YEAR(Table1[[#This Row],[Ship Date]])</f>
        <v>2021</v>
      </c>
    </row>
    <row r="743" spans="1:25" x14ac:dyDescent="0.25">
      <c r="A743" s="48" t="s">
        <v>1530</v>
      </c>
      <c r="B743" s="49" t="s">
        <v>353</v>
      </c>
      <c r="C743" s="49" t="s">
        <v>1807</v>
      </c>
      <c r="D743" s="49" t="s">
        <v>1856</v>
      </c>
      <c r="E743" s="50">
        <v>44558</v>
      </c>
      <c r="F743" s="49" t="s">
        <v>1856</v>
      </c>
      <c r="G743" s="49" t="s">
        <v>39</v>
      </c>
      <c r="H743" s="49" t="s">
        <v>1895</v>
      </c>
      <c r="I743" s="49" t="s">
        <v>19</v>
      </c>
      <c r="J743" s="49" t="s">
        <v>190</v>
      </c>
      <c r="K743" s="49" t="s">
        <v>28</v>
      </c>
      <c r="L743" s="49" t="s">
        <v>45</v>
      </c>
      <c r="M743" s="49" t="s">
        <v>69</v>
      </c>
      <c r="N743" s="50">
        <v>44565</v>
      </c>
      <c r="O743" s="51">
        <v>1680</v>
      </c>
      <c r="P743" s="51">
        <v>4097</v>
      </c>
      <c r="Q743" s="51">
        <f>P743-O743</f>
        <v>2417</v>
      </c>
      <c r="R743" s="52">
        <v>49</v>
      </c>
      <c r="S743" s="51">
        <f>R743*P743</f>
        <v>200753</v>
      </c>
      <c r="T743" s="53">
        <v>0.1</v>
      </c>
      <c r="U743" s="54">
        <f>S743*T743</f>
        <v>20075.300000000003</v>
      </c>
      <c r="V743" s="54">
        <f>S743-U743</f>
        <v>180677.7</v>
      </c>
      <c r="W743" s="51">
        <v>899</v>
      </c>
      <c r="X743" s="55">
        <f>V743+W743</f>
        <v>181576.7</v>
      </c>
      <c r="Y743" s="12">
        <f>YEAR(Table1[[#This Row],[Ship Date]])</f>
        <v>2022</v>
      </c>
    </row>
    <row r="744" spans="1:25" x14ac:dyDescent="0.25">
      <c r="A744" s="48" t="s">
        <v>834</v>
      </c>
      <c r="B744" s="49" t="s">
        <v>423</v>
      </c>
      <c r="C744" s="49" t="s">
        <v>1804</v>
      </c>
      <c r="D744" s="49" t="s">
        <v>1856</v>
      </c>
      <c r="E744" s="50">
        <v>44561</v>
      </c>
      <c r="F744" s="49" t="s">
        <v>1856</v>
      </c>
      <c r="G744" s="49" t="s">
        <v>18</v>
      </c>
      <c r="H744" s="49" t="s">
        <v>1891</v>
      </c>
      <c r="I744" s="49" t="s">
        <v>35</v>
      </c>
      <c r="J744" s="49" t="s">
        <v>277</v>
      </c>
      <c r="K744" s="49" t="s">
        <v>28</v>
      </c>
      <c r="L744" s="49" t="s">
        <v>22</v>
      </c>
      <c r="M744" s="49" t="s">
        <v>23</v>
      </c>
      <c r="N744" s="50">
        <v>44562</v>
      </c>
      <c r="O744" s="51">
        <v>453</v>
      </c>
      <c r="P744" s="51">
        <v>730</v>
      </c>
      <c r="Q744" s="51">
        <f>P744-O744</f>
        <v>277</v>
      </c>
      <c r="R744" s="52">
        <v>38</v>
      </c>
      <c r="S744" s="51">
        <f>R744*P744</f>
        <v>27740</v>
      </c>
      <c r="T744" s="53">
        <v>0.05</v>
      </c>
      <c r="U744" s="54">
        <f>S744*T744</f>
        <v>1387</v>
      </c>
      <c r="V744" s="54">
        <f>S744-U744</f>
        <v>26353</v>
      </c>
      <c r="W744" s="51">
        <v>772</v>
      </c>
      <c r="X744" s="55">
        <f>V744+W744</f>
        <v>27125</v>
      </c>
      <c r="Y744" s="12">
        <f>YEAR(Table1[[#This Row],[Ship Date]])</f>
        <v>2022</v>
      </c>
    </row>
    <row r="745" spans="1:25" x14ac:dyDescent="0.25">
      <c r="A745" s="48" t="s">
        <v>835</v>
      </c>
      <c r="B745" s="49" t="s">
        <v>423</v>
      </c>
      <c r="C745" s="49" t="s">
        <v>1804</v>
      </c>
      <c r="D745" s="49" t="s">
        <v>1856</v>
      </c>
      <c r="E745" s="50">
        <v>44561</v>
      </c>
      <c r="F745" s="49" t="s">
        <v>1856</v>
      </c>
      <c r="G745" s="49" t="s">
        <v>18</v>
      </c>
      <c r="H745" s="49" t="s">
        <v>1891</v>
      </c>
      <c r="I745" s="49" t="s">
        <v>26</v>
      </c>
      <c r="J745" s="49" t="s">
        <v>284</v>
      </c>
      <c r="K745" s="49" t="s">
        <v>28</v>
      </c>
      <c r="L745" s="49" t="s">
        <v>22</v>
      </c>
      <c r="M745" s="49" t="s">
        <v>23</v>
      </c>
      <c r="N745" s="50">
        <v>44562</v>
      </c>
      <c r="O745" s="51">
        <v>229</v>
      </c>
      <c r="P745" s="51">
        <v>369</v>
      </c>
      <c r="Q745" s="51">
        <f>P745-O745</f>
        <v>140</v>
      </c>
      <c r="R745" s="52">
        <v>41</v>
      </c>
      <c r="S745" s="51">
        <f>R745*P745</f>
        <v>15129</v>
      </c>
      <c r="T745" s="53">
        <v>0.01</v>
      </c>
      <c r="U745" s="54">
        <f>S745*T745</f>
        <v>151.29</v>
      </c>
      <c r="V745" s="54">
        <f>S745-U745</f>
        <v>14977.71</v>
      </c>
      <c r="W745" s="51">
        <v>50</v>
      </c>
      <c r="X745" s="55">
        <f>V745+W745</f>
        <v>15027.71</v>
      </c>
      <c r="Y745" s="12">
        <f>YEAR(Table1[[#This Row],[Ship Date]])</f>
        <v>2022</v>
      </c>
    </row>
    <row r="746" spans="1:25" x14ac:dyDescent="0.25">
      <c r="A746" s="48" t="s">
        <v>835</v>
      </c>
      <c r="B746" s="49" t="s">
        <v>423</v>
      </c>
      <c r="C746" s="49" t="s">
        <v>1804</v>
      </c>
      <c r="D746" s="49" t="s">
        <v>1856</v>
      </c>
      <c r="E746" s="50">
        <v>44561</v>
      </c>
      <c r="F746" s="49" t="s">
        <v>1856</v>
      </c>
      <c r="G746" s="49" t="s">
        <v>18</v>
      </c>
      <c r="H746" s="49" t="s">
        <v>1891</v>
      </c>
      <c r="I746" s="49" t="s">
        <v>35</v>
      </c>
      <c r="J746" s="49" t="s">
        <v>424</v>
      </c>
      <c r="K746" s="49" t="s">
        <v>28</v>
      </c>
      <c r="L746" s="49" t="s">
        <v>29</v>
      </c>
      <c r="M746" s="49" t="s">
        <v>69</v>
      </c>
      <c r="N746" s="50">
        <v>44562</v>
      </c>
      <c r="O746" s="51">
        <v>437</v>
      </c>
      <c r="P746" s="51">
        <v>911</v>
      </c>
      <c r="Q746" s="51">
        <f>P746-O746</f>
        <v>474</v>
      </c>
      <c r="R746" s="52">
        <v>21</v>
      </c>
      <c r="S746" s="51">
        <f>R746*P746</f>
        <v>19131</v>
      </c>
      <c r="T746" s="53">
        <v>0.03</v>
      </c>
      <c r="U746" s="54">
        <f>S746*T746</f>
        <v>573.92999999999995</v>
      </c>
      <c r="V746" s="54">
        <f>S746-U746</f>
        <v>18557.07</v>
      </c>
      <c r="W746" s="51">
        <v>225</v>
      </c>
      <c r="X746" s="55">
        <f>V746+W746</f>
        <v>18782.07</v>
      </c>
      <c r="Y746" s="12">
        <f>YEAR(Table1[[#This Row],[Ship Date]])</f>
        <v>2022</v>
      </c>
    </row>
    <row r="747" spans="1:25" x14ac:dyDescent="0.25">
      <c r="A747" s="48" t="s">
        <v>1531</v>
      </c>
      <c r="B747" s="49" t="s">
        <v>422</v>
      </c>
      <c r="C747" s="49" t="s">
        <v>1879</v>
      </c>
      <c r="D747" s="49" t="s">
        <v>1834</v>
      </c>
      <c r="E747" s="50">
        <v>44563</v>
      </c>
      <c r="F747" s="49" t="s">
        <v>1899</v>
      </c>
      <c r="G747" s="49" t="s">
        <v>39</v>
      </c>
      <c r="H747" s="49" t="s">
        <v>1896</v>
      </c>
      <c r="I747" s="49" t="s">
        <v>40</v>
      </c>
      <c r="J747" s="49" t="s">
        <v>240</v>
      </c>
      <c r="K747" s="49" t="s">
        <v>21</v>
      </c>
      <c r="L747" s="49" t="s">
        <v>22</v>
      </c>
      <c r="M747" s="49" t="s">
        <v>23</v>
      </c>
      <c r="N747" s="50">
        <v>44564</v>
      </c>
      <c r="O747" s="51">
        <v>1470</v>
      </c>
      <c r="P747" s="51">
        <v>2999</v>
      </c>
      <c r="Q747" s="51">
        <f>P747-O747</f>
        <v>1529</v>
      </c>
      <c r="R747" s="52">
        <v>14</v>
      </c>
      <c r="S747" s="51">
        <f>R747*P747</f>
        <v>41986</v>
      </c>
      <c r="T747" s="53">
        <v>0.04</v>
      </c>
      <c r="U747" s="54">
        <f>S747*T747</f>
        <v>1679.44</v>
      </c>
      <c r="V747" s="54">
        <f>S747-U747</f>
        <v>40306.559999999998</v>
      </c>
      <c r="W747" s="51">
        <v>550</v>
      </c>
      <c r="X747" s="55">
        <f>V747+W747</f>
        <v>40856.559999999998</v>
      </c>
      <c r="Y747" s="12">
        <f>YEAR(Table1[[#This Row],[Ship Date]])</f>
        <v>2022</v>
      </c>
    </row>
    <row r="748" spans="1:25" x14ac:dyDescent="0.25">
      <c r="A748" s="48" t="s">
        <v>1532</v>
      </c>
      <c r="B748" s="49" t="s">
        <v>420</v>
      </c>
      <c r="C748" s="49" t="s">
        <v>1847</v>
      </c>
      <c r="D748" s="49" t="s">
        <v>1834</v>
      </c>
      <c r="E748" s="50">
        <v>44570</v>
      </c>
      <c r="F748" s="49" t="s">
        <v>1899</v>
      </c>
      <c r="G748" s="49" t="s">
        <v>18</v>
      </c>
      <c r="H748" s="49" t="s">
        <v>1890</v>
      </c>
      <c r="I748" s="49" t="s">
        <v>35</v>
      </c>
      <c r="J748" s="49" t="s">
        <v>421</v>
      </c>
      <c r="K748" s="49" t="s">
        <v>28</v>
      </c>
      <c r="L748" s="49" t="s">
        <v>29</v>
      </c>
      <c r="M748" s="49" t="s">
        <v>23</v>
      </c>
      <c r="N748" s="50">
        <v>44572</v>
      </c>
      <c r="O748" s="51">
        <v>347</v>
      </c>
      <c r="P748" s="51">
        <v>668</v>
      </c>
      <c r="Q748" s="51">
        <f>P748-O748</f>
        <v>321</v>
      </c>
      <c r="R748" s="52">
        <v>10</v>
      </c>
      <c r="S748" s="51">
        <f>R748*P748</f>
        <v>6680</v>
      </c>
      <c r="T748" s="53">
        <v>0.08</v>
      </c>
      <c r="U748" s="54">
        <f>S748*T748</f>
        <v>534.4</v>
      </c>
      <c r="V748" s="54">
        <f>S748-U748</f>
        <v>6145.6</v>
      </c>
      <c r="W748" s="51">
        <v>150</v>
      </c>
      <c r="X748" s="55">
        <f>V748+W748</f>
        <v>6295.6</v>
      </c>
      <c r="Y748" s="12">
        <f>YEAR(Table1[[#This Row],[Ship Date]])</f>
        <v>2022</v>
      </c>
    </row>
    <row r="749" spans="1:25" x14ac:dyDescent="0.25">
      <c r="A749" s="48" t="s">
        <v>1533</v>
      </c>
      <c r="B749" s="49" t="s">
        <v>81</v>
      </c>
      <c r="C749" s="49" t="s">
        <v>1924</v>
      </c>
      <c r="D749" s="49" t="s">
        <v>1834</v>
      </c>
      <c r="E749" s="50">
        <v>44573</v>
      </c>
      <c r="F749" s="49" t="s">
        <v>1899</v>
      </c>
      <c r="G749" s="49" t="s">
        <v>18</v>
      </c>
      <c r="H749" s="49" t="s">
        <v>1894</v>
      </c>
      <c r="I749" s="49" t="s">
        <v>35</v>
      </c>
      <c r="J749" s="49" t="s">
        <v>32</v>
      </c>
      <c r="K749" s="49" t="s">
        <v>28</v>
      </c>
      <c r="L749" s="49" t="s">
        <v>22</v>
      </c>
      <c r="M749" s="49" t="s">
        <v>23</v>
      </c>
      <c r="N749" s="50">
        <v>44575</v>
      </c>
      <c r="O749" s="51">
        <v>1364</v>
      </c>
      <c r="P749" s="51">
        <v>2098</v>
      </c>
      <c r="Q749" s="51">
        <f>P749-O749</f>
        <v>734</v>
      </c>
      <c r="R749" s="52">
        <v>34</v>
      </c>
      <c r="S749" s="51">
        <f>R749*P749</f>
        <v>71332</v>
      </c>
      <c r="T749" s="53">
        <v>7.0000000000000007E-2</v>
      </c>
      <c r="U749" s="54">
        <f>S749*T749</f>
        <v>4993.2400000000007</v>
      </c>
      <c r="V749" s="54">
        <f>S749-U749</f>
        <v>66338.759999999995</v>
      </c>
      <c r="W749" s="51">
        <v>149</v>
      </c>
      <c r="X749" s="55">
        <f>V749+W749</f>
        <v>66487.759999999995</v>
      </c>
      <c r="Y749" s="12">
        <f>YEAR(Table1[[#This Row],[Ship Date]])</f>
        <v>2022</v>
      </c>
    </row>
    <row r="750" spans="1:25" x14ac:dyDescent="0.25">
      <c r="A750" s="58" t="s">
        <v>1822</v>
      </c>
      <c r="B750" s="49" t="s">
        <v>30</v>
      </c>
      <c r="C750" s="49" t="s">
        <v>1854</v>
      </c>
      <c r="D750" s="49" t="s">
        <v>1834</v>
      </c>
      <c r="E750" s="50">
        <v>44578</v>
      </c>
      <c r="F750" s="49" t="s">
        <v>1899</v>
      </c>
      <c r="G750" s="49" t="s">
        <v>18</v>
      </c>
      <c r="H750" s="49" t="s">
        <v>1898</v>
      </c>
      <c r="I750" s="49" t="s">
        <v>35</v>
      </c>
      <c r="J750" s="49" t="s">
        <v>384</v>
      </c>
      <c r="K750" s="49" t="s">
        <v>21</v>
      </c>
      <c r="L750" s="49" t="s">
        <v>45</v>
      </c>
      <c r="M750" s="49" t="s">
        <v>23</v>
      </c>
      <c r="N750" s="50">
        <v>44579</v>
      </c>
      <c r="O750" s="51">
        <v>187</v>
      </c>
      <c r="P750" s="51">
        <v>811.99999999999989</v>
      </c>
      <c r="Q750" s="51">
        <f>P750-O750</f>
        <v>624.99999999999989</v>
      </c>
      <c r="R750" s="52">
        <v>47</v>
      </c>
      <c r="S750" s="51">
        <f>R750*P750</f>
        <v>38163.999999999993</v>
      </c>
      <c r="T750" s="53">
        <v>7.0000000000000007E-2</v>
      </c>
      <c r="U750" s="54">
        <f>S750*T750</f>
        <v>2671.4799999999996</v>
      </c>
      <c r="V750" s="54">
        <f>S750-U750</f>
        <v>35492.51999999999</v>
      </c>
      <c r="W750" s="51">
        <v>283</v>
      </c>
      <c r="X750" s="55">
        <f>V750+W750</f>
        <v>35775.51999999999</v>
      </c>
      <c r="Y750" s="12">
        <f>YEAR(Table1[[#This Row],[Ship Date]])</f>
        <v>2022</v>
      </c>
    </row>
    <row r="751" spans="1:25" x14ac:dyDescent="0.25">
      <c r="A751" s="48" t="s">
        <v>1534</v>
      </c>
      <c r="B751" s="49" t="s">
        <v>170</v>
      </c>
      <c r="C751" s="49" t="s">
        <v>80</v>
      </c>
      <c r="D751" s="49" t="s">
        <v>1834</v>
      </c>
      <c r="E751" s="50">
        <v>44578</v>
      </c>
      <c r="F751" s="49" t="s">
        <v>1899</v>
      </c>
      <c r="G751" s="49" t="s">
        <v>25</v>
      </c>
      <c r="H751" s="49" t="s">
        <v>1888</v>
      </c>
      <c r="I751" s="49" t="s">
        <v>26</v>
      </c>
      <c r="J751" s="49" t="s">
        <v>384</v>
      </c>
      <c r="K751" s="49" t="s">
        <v>21</v>
      </c>
      <c r="L751" s="49" t="s">
        <v>45</v>
      </c>
      <c r="M751" s="49" t="s">
        <v>23</v>
      </c>
      <c r="N751" s="50">
        <v>44578</v>
      </c>
      <c r="O751" s="51">
        <v>187</v>
      </c>
      <c r="P751" s="51">
        <v>811.99999999999989</v>
      </c>
      <c r="Q751" s="51">
        <f>P751-O751</f>
        <v>624.99999999999989</v>
      </c>
      <c r="R751" s="52">
        <v>36</v>
      </c>
      <c r="S751" s="51">
        <f>R751*P751</f>
        <v>29231.999999999996</v>
      </c>
      <c r="T751" s="53">
        <v>0.1</v>
      </c>
      <c r="U751" s="54">
        <f>S751*T751</f>
        <v>2923.2</v>
      </c>
      <c r="V751" s="54">
        <f>S751-U751</f>
        <v>26308.799999999996</v>
      </c>
      <c r="W751" s="51">
        <v>283</v>
      </c>
      <c r="X751" s="55">
        <f>V751+W751</f>
        <v>26591.799999999996</v>
      </c>
      <c r="Y751" s="12">
        <f>YEAR(Table1[[#This Row],[Ship Date]])</f>
        <v>2022</v>
      </c>
    </row>
    <row r="752" spans="1:25" x14ac:dyDescent="0.25">
      <c r="A752" s="48" t="s">
        <v>1535</v>
      </c>
      <c r="B752" s="49" t="s">
        <v>419</v>
      </c>
      <c r="C752" s="49" t="s">
        <v>1838</v>
      </c>
      <c r="D752" s="49" t="s">
        <v>1834</v>
      </c>
      <c r="E752" s="50">
        <v>44578</v>
      </c>
      <c r="F752" s="49" t="s">
        <v>1899</v>
      </c>
      <c r="G752" s="49" t="s">
        <v>18</v>
      </c>
      <c r="H752" s="49" t="s">
        <v>1892</v>
      </c>
      <c r="I752" s="49" t="s">
        <v>26</v>
      </c>
      <c r="J752" s="49" t="s">
        <v>245</v>
      </c>
      <c r="K752" s="49" t="s">
        <v>28</v>
      </c>
      <c r="L752" s="49" t="s">
        <v>45</v>
      </c>
      <c r="M752" s="49" t="s">
        <v>23</v>
      </c>
      <c r="N752" s="50">
        <v>44580</v>
      </c>
      <c r="O752" s="51">
        <v>479</v>
      </c>
      <c r="P752" s="51">
        <v>1197</v>
      </c>
      <c r="Q752" s="51">
        <f>P752-O752</f>
        <v>718</v>
      </c>
      <c r="R752" s="52">
        <v>28</v>
      </c>
      <c r="S752" s="51">
        <f>R752*P752</f>
        <v>33516</v>
      </c>
      <c r="T752" s="53">
        <v>0.03</v>
      </c>
      <c r="U752" s="54">
        <f>S752*T752</f>
        <v>1005.48</v>
      </c>
      <c r="V752" s="54">
        <f>S752-U752</f>
        <v>32510.52</v>
      </c>
      <c r="W752" s="51">
        <v>581</v>
      </c>
      <c r="X752" s="55">
        <f>V752+W752</f>
        <v>33091.520000000004</v>
      </c>
      <c r="Y752" s="12">
        <f>YEAR(Table1[[#This Row],[Ship Date]])</f>
        <v>2022</v>
      </c>
    </row>
    <row r="753" spans="1:25" x14ac:dyDescent="0.25">
      <c r="A753" s="48" t="s">
        <v>1536</v>
      </c>
      <c r="B753" s="49" t="s">
        <v>212</v>
      </c>
      <c r="C753" s="49" t="s">
        <v>1918</v>
      </c>
      <c r="D753" s="49" t="s">
        <v>1834</v>
      </c>
      <c r="E753" s="50">
        <v>44579</v>
      </c>
      <c r="F753" s="49" t="s">
        <v>1899</v>
      </c>
      <c r="G753" s="49" t="s">
        <v>18</v>
      </c>
      <c r="H753" s="49" t="s">
        <v>1893</v>
      </c>
      <c r="I753" s="49" t="s">
        <v>40</v>
      </c>
      <c r="J753" s="49" t="s">
        <v>99</v>
      </c>
      <c r="K753" s="49" t="s">
        <v>21</v>
      </c>
      <c r="L753" s="49" t="s">
        <v>22</v>
      </c>
      <c r="M753" s="49" t="s">
        <v>23</v>
      </c>
      <c r="N753" s="50">
        <v>44581</v>
      </c>
      <c r="O753" s="51">
        <v>831</v>
      </c>
      <c r="P753" s="51">
        <v>1598</v>
      </c>
      <c r="Q753" s="51">
        <f>P753-O753</f>
        <v>767</v>
      </c>
      <c r="R753" s="52">
        <v>4</v>
      </c>
      <c r="S753" s="51">
        <f>R753*P753</f>
        <v>6392</v>
      </c>
      <c r="T753" s="53">
        <v>0.09</v>
      </c>
      <c r="U753" s="54">
        <f>S753*T753</f>
        <v>575.28</v>
      </c>
      <c r="V753" s="54">
        <f>S753-U753</f>
        <v>5816.72</v>
      </c>
      <c r="W753" s="51">
        <v>650</v>
      </c>
      <c r="X753" s="55">
        <f>V753+W753</f>
        <v>6466.72</v>
      </c>
      <c r="Y753" s="12">
        <f>YEAR(Table1[[#This Row],[Ship Date]])</f>
        <v>2022</v>
      </c>
    </row>
    <row r="754" spans="1:25" x14ac:dyDescent="0.25">
      <c r="A754" s="48" t="s">
        <v>1537</v>
      </c>
      <c r="B754" s="49" t="s">
        <v>416</v>
      </c>
      <c r="C754" s="49" t="s">
        <v>1836</v>
      </c>
      <c r="D754" s="49" t="s">
        <v>1834</v>
      </c>
      <c r="E754" s="50">
        <v>44580</v>
      </c>
      <c r="F754" s="49" t="s">
        <v>1899</v>
      </c>
      <c r="G754" s="49" t="s">
        <v>39</v>
      </c>
      <c r="H754" s="49" t="s">
        <v>1889</v>
      </c>
      <c r="I754" s="49" t="s">
        <v>35</v>
      </c>
      <c r="J754" s="49" t="s">
        <v>202</v>
      </c>
      <c r="K754" s="49" t="s">
        <v>28</v>
      </c>
      <c r="L754" s="49" t="s">
        <v>22</v>
      </c>
      <c r="M754" s="49" t="s">
        <v>23</v>
      </c>
      <c r="N754" s="50">
        <v>44580</v>
      </c>
      <c r="O754" s="51">
        <v>446</v>
      </c>
      <c r="P754" s="51">
        <v>1089</v>
      </c>
      <c r="Q754" s="51">
        <f>P754-O754</f>
        <v>643</v>
      </c>
      <c r="R754" s="52">
        <v>25</v>
      </c>
      <c r="S754" s="51">
        <f>R754*P754</f>
        <v>27225</v>
      </c>
      <c r="T754" s="53">
        <v>0.03</v>
      </c>
      <c r="U754" s="54">
        <f>S754*T754</f>
        <v>816.75</v>
      </c>
      <c r="V754" s="54">
        <f>S754-U754</f>
        <v>26408.25</v>
      </c>
      <c r="W754" s="51">
        <v>450</v>
      </c>
      <c r="X754" s="55">
        <f>V754+W754</f>
        <v>26858.25</v>
      </c>
      <c r="Y754" s="12">
        <f>YEAR(Table1[[#This Row],[Ship Date]])</f>
        <v>2022</v>
      </c>
    </row>
    <row r="755" spans="1:25" x14ac:dyDescent="0.25">
      <c r="A755" s="48" t="s">
        <v>1538</v>
      </c>
      <c r="B755" s="49" t="s">
        <v>417</v>
      </c>
      <c r="C755" s="49" t="s">
        <v>1839</v>
      </c>
      <c r="D755" s="49" t="s">
        <v>1834</v>
      </c>
      <c r="E755" s="50">
        <v>44580</v>
      </c>
      <c r="F755" s="49" t="s">
        <v>1899</v>
      </c>
      <c r="G755" s="49" t="s">
        <v>25</v>
      </c>
      <c r="H755" s="49" t="s">
        <v>1890</v>
      </c>
      <c r="I755" s="49" t="s">
        <v>51</v>
      </c>
      <c r="J755" s="49" t="s">
        <v>108</v>
      </c>
      <c r="K755" s="49" t="s">
        <v>28</v>
      </c>
      <c r="L755" s="49" t="s">
        <v>45</v>
      </c>
      <c r="M755" s="49" t="s">
        <v>23</v>
      </c>
      <c r="N755" s="50">
        <v>44580</v>
      </c>
      <c r="O755" s="51">
        <v>94</v>
      </c>
      <c r="P755" s="51">
        <v>208</v>
      </c>
      <c r="Q755" s="51">
        <f>P755-O755</f>
        <v>114</v>
      </c>
      <c r="R755" s="52">
        <v>33</v>
      </c>
      <c r="S755" s="51">
        <f>R755*P755</f>
        <v>6864</v>
      </c>
      <c r="T755" s="53">
        <v>0.05</v>
      </c>
      <c r="U755" s="54">
        <f>S755*T755</f>
        <v>343.20000000000005</v>
      </c>
      <c r="V755" s="54">
        <f>S755-U755</f>
        <v>6520.8</v>
      </c>
      <c r="W755" s="51">
        <v>256</v>
      </c>
      <c r="X755" s="55">
        <f>V755+W755</f>
        <v>6776.8</v>
      </c>
      <c r="Y755" s="12">
        <f>YEAR(Table1[[#This Row],[Ship Date]])</f>
        <v>2022</v>
      </c>
    </row>
    <row r="756" spans="1:25" x14ac:dyDescent="0.25">
      <c r="A756" s="48" t="s">
        <v>1539</v>
      </c>
      <c r="B756" s="49" t="s">
        <v>418</v>
      </c>
      <c r="C756" s="49" t="s">
        <v>1853</v>
      </c>
      <c r="D756" s="49" t="s">
        <v>1834</v>
      </c>
      <c r="E756" s="50">
        <v>44580</v>
      </c>
      <c r="F756" s="49" t="s">
        <v>1899</v>
      </c>
      <c r="G756" s="49" t="s">
        <v>39</v>
      </c>
      <c r="H756" s="49" t="s">
        <v>1892</v>
      </c>
      <c r="I756" s="49" t="s">
        <v>51</v>
      </c>
      <c r="J756" s="49" t="s">
        <v>55</v>
      </c>
      <c r="K756" s="49" t="s">
        <v>21</v>
      </c>
      <c r="L756" s="49" t="s">
        <v>22</v>
      </c>
      <c r="M756" s="49" t="s">
        <v>23</v>
      </c>
      <c r="N756" s="50">
        <v>44580</v>
      </c>
      <c r="O756" s="51">
        <v>15650</v>
      </c>
      <c r="P756" s="51">
        <v>30097.000000000004</v>
      </c>
      <c r="Q756" s="51">
        <f>P756-O756</f>
        <v>14447.000000000004</v>
      </c>
      <c r="R756" s="52">
        <v>43</v>
      </c>
      <c r="S756" s="51">
        <f>R756*P756</f>
        <v>1294171.0000000002</v>
      </c>
      <c r="T756" s="53">
        <v>0.08</v>
      </c>
      <c r="U756" s="54">
        <f>S756*T756</f>
        <v>103533.68000000002</v>
      </c>
      <c r="V756" s="54">
        <f>S756-U756</f>
        <v>1190637.3200000003</v>
      </c>
      <c r="W756" s="51">
        <v>718</v>
      </c>
      <c r="X756" s="55">
        <f>V756+W756</f>
        <v>1191355.3200000003</v>
      </c>
      <c r="Y756" s="12">
        <f>YEAR(Table1[[#This Row],[Ship Date]])</f>
        <v>2022</v>
      </c>
    </row>
    <row r="757" spans="1:25" x14ac:dyDescent="0.25">
      <c r="A757" s="48" t="s">
        <v>1540</v>
      </c>
      <c r="B757" s="49" t="s">
        <v>415</v>
      </c>
      <c r="C757" s="49" t="s">
        <v>1930</v>
      </c>
      <c r="D757" s="49" t="s">
        <v>1834</v>
      </c>
      <c r="E757" s="50">
        <v>44585</v>
      </c>
      <c r="F757" s="49" t="s">
        <v>1899</v>
      </c>
      <c r="G757" s="49" t="s">
        <v>18</v>
      </c>
      <c r="H757" s="49" t="s">
        <v>1896</v>
      </c>
      <c r="I757" s="49" t="s">
        <v>51</v>
      </c>
      <c r="J757" s="49" t="s">
        <v>68</v>
      </c>
      <c r="K757" s="49" t="s">
        <v>28</v>
      </c>
      <c r="L757" s="49" t="s">
        <v>45</v>
      </c>
      <c r="M757" s="49" t="s">
        <v>23</v>
      </c>
      <c r="N757" s="50">
        <v>44586</v>
      </c>
      <c r="O757" s="51">
        <v>519</v>
      </c>
      <c r="P757" s="51">
        <v>1298</v>
      </c>
      <c r="Q757" s="51">
        <f>P757-O757</f>
        <v>779</v>
      </c>
      <c r="R757" s="52">
        <v>50</v>
      </c>
      <c r="S757" s="51">
        <f>R757*P757</f>
        <v>64900</v>
      </c>
      <c r="T757" s="53">
        <v>0.08</v>
      </c>
      <c r="U757" s="54">
        <f>S757*T757</f>
        <v>5192</v>
      </c>
      <c r="V757" s="54">
        <f>S757-U757</f>
        <v>59708</v>
      </c>
      <c r="W757" s="51">
        <v>314</v>
      </c>
      <c r="X757" s="55">
        <f>V757+W757</f>
        <v>60022</v>
      </c>
      <c r="Y757" s="12">
        <f>YEAR(Table1[[#This Row],[Ship Date]])</f>
        <v>2022</v>
      </c>
    </row>
    <row r="758" spans="1:25" x14ac:dyDescent="0.25">
      <c r="A758" s="48" t="s">
        <v>1541</v>
      </c>
      <c r="B758" s="49" t="s">
        <v>1920</v>
      </c>
      <c r="C758" s="49" t="s">
        <v>1860</v>
      </c>
      <c r="D758" s="49" t="s">
        <v>1856</v>
      </c>
      <c r="E758" s="50">
        <v>44587</v>
      </c>
      <c r="F758" s="49" t="s">
        <v>1856</v>
      </c>
      <c r="G758" s="49" t="s">
        <v>39</v>
      </c>
      <c r="H758" s="49" t="s">
        <v>1892</v>
      </c>
      <c r="I758" s="49" t="s">
        <v>35</v>
      </c>
      <c r="J758" s="49" t="s">
        <v>414</v>
      </c>
      <c r="K758" s="49" t="s">
        <v>28</v>
      </c>
      <c r="L758" s="49" t="s">
        <v>29</v>
      </c>
      <c r="M758" s="49" t="s">
        <v>69</v>
      </c>
      <c r="N758" s="50">
        <v>44589</v>
      </c>
      <c r="O758" s="51">
        <v>241</v>
      </c>
      <c r="P758" s="51">
        <v>371</v>
      </c>
      <c r="Q758" s="51">
        <f>P758-O758</f>
        <v>130</v>
      </c>
      <c r="R758" s="52">
        <v>16</v>
      </c>
      <c r="S758" s="51">
        <f>R758*P758</f>
        <v>5936</v>
      </c>
      <c r="T758" s="53">
        <v>0.1</v>
      </c>
      <c r="U758" s="54">
        <f>S758*T758</f>
        <v>593.6</v>
      </c>
      <c r="V758" s="54">
        <f>S758-U758</f>
        <v>5342.4</v>
      </c>
      <c r="W758" s="51">
        <v>193</v>
      </c>
      <c r="X758" s="55">
        <f>V758+W758</f>
        <v>5535.4</v>
      </c>
      <c r="Y758" s="12">
        <f>YEAR(Table1[[#This Row],[Ship Date]])</f>
        <v>2022</v>
      </c>
    </row>
    <row r="759" spans="1:25" x14ac:dyDescent="0.25">
      <c r="A759" s="48" t="s">
        <v>1542</v>
      </c>
      <c r="B759" s="49" t="s">
        <v>77</v>
      </c>
      <c r="C759" s="49" t="s">
        <v>78</v>
      </c>
      <c r="D759" s="49" t="s">
        <v>1834</v>
      </c>
      <c r="E759" s="50">
        <v>44589</v>
      </c>
      <c r="F759" s="49" t="s">
        <v>1899</v>
      </c>
      <c r="G759" s="49" t="s">
        <v>18</v>
      </c>
      <c r="H759" s="49" t="s">
        <v>1893</v>
      </c>
      <c r="I759" s="49" t="s">
        <v>26</v>
      </c>
      <c r="J759" s="49" t="s">
        <v>89</v>
      </c>
      <c r="K759" s="49" t="s">
        <v>21</v>
      </c>
      <c r="L759" s="49" t="s">
        <v>22</v>
      </c>
      <c r="M759" s="49" t="s">
        <v>23</v>
      </c>
      <c r="N759" s="50">
        <v>44590</v>
      </c>
      <c r="O759" s="51">
        <v>3964</v>
      </c>
      <c r="P759" s="51">
        <v>15247.999999999998</v>
      </c>
      <c r="Q759" s="51">
        <f>P759-O759</f>
        <v>11283.999999999998</v>
      </c>
      <c r="R759" s="52">
        <v>27</v>
      </c>
      <c r="S759" s="51">
        <f>R759*P759</f>
        <v>411695.99999999994</v>
      </c>
      <c r="T759" s="53">
        <v>0.1</v>
      </c>
      <c r="U759" s="54">
        <f>S759*T759</f>
        <v>41169.599999999999</v>
      </c>
      <c r="V759" s="54">
        <f>S759-U759</f>
        <v>370526.39999999997</v>
      </c>
      <c r="W759" s="51">
        <v>650</v>
      </c>
      <c r="X759" s="55">
        <f>V759+W759</f>
        <v>371176.39999999997</v>
      </c>
      <c r="Y759" s="12">
        <f>YEAR(Table1[[#This Row],[Ship Date]])</f>
        <v>2022</v>
      </c>
    </row>
    <row r="760" spans="1:25" x14ac:dyDescent="0.25">
      <c r="A760" s="48" t="s">
        <v>1543</v>
      </c>
      <c r="B760" s="49" t="s">
        <v>413</v>
      </c>
      <c r="C760" s="49" t="s">
        <v>1805</v>
      </c>
      <c r="D760" s="49" t="s">
        <v>1856</v>
      </c>
      <c r="E760" s="50">
        <v>44589</v>
      </c>
      <c r="F760" s="49" t="s">
        <v>1856</v>
      </c>
      <c r="G760" s="49" t="s">
        <v>18</v>
      </c>
      <c r="H760" s="49" t="s">
        <v>1895</v>
      </c>
      <c r="I760" s="49" t="s">
        <v>51</v>
      </c>
      <c r="J760" s="49" t="s">
        <v>207</v>
      </c>
      <c r="K760" s="49" t="s">
        <v>28</v>
      </c>
      <c r="L760" s="49" t="s">
        <v>29</v>
      </c>
      <c r="M760" s="49" t="s">
        <v>23</v>
      </c>
      <c r="N760" s="50">
        <v>44591</v>
      </c>
      <c r="O760" s="51">
        <v>259</v>
      </c>
      <c r="P760" s="51">
        <v>398</v>
      </c>
      <c r="Q760" s="51">
        <f>P760-O760</f>
        <v>139</v>
      </c>
      <c r="R760" s="52">
        <v>41</v>
      </c>
      <c r="S760" s="51">
        <f>R760*P760</f>
        <v>16318</v>
      </c>
      <c r="T760" s="53">
        <v>0.1</v>
      </c>
      <c r="U760" s="54">
        <f>S760*T760</f>
        <v>1631.8000000000002</v>
      </c>
      <c r="V760" s="54">
        <f>S760-U760</f>
        <v>14686.2</v>
      </c>
      <c r="W760" s="51">
        <v>297</v>
      </c>
      <c r="X760" s="55">
        <f>V760+W760</f>
        <v>14983.2</v>
      </c>
      <c r="Y760" s="12">
        <f>YEAR(Table1[[#This Row],[Ship Date]])</f>
        <v>2022</v>
      </c>
    </row>
    <row r="761" spans="1:25" x14ac:dyDescent="0.25">
      <c r="A761" s="48" t="s">
        <v>1544</v>
      </c>
      <c r="B761" s="49" t="s">
        <v>412</v>
      </c>
      <c r="C761" s="49" t="s">
        <v>1933</v>
      </c>
      <c r="D761" s="49" t="s">
        <v>1834</v>
      </c>
      <c r="E761" s="50">
        <v>44590</v>
      </c>
      <c r="F761" s="49" t="s">
        <v>1899</v>
      </c>
      <c r="G761" s="49" t="s">
        <v>18</v>
      </c>
      <c r="H761" s="49" t="s">
        <v>1894</v>
      </c>
      <c r="I761" s="49" t="s">
        <v>40</v>
      </c>
      <c r="J761" s="49" t="s">
        <v>96</v>
      </c>
      <c r="K761" s="49" t="s">
        <v>28</v>
      </c>
      <c r="L761" s="49" t="s">
        <v>29</v>
      </c>
      <c r="M761" s="49" t="s">
        <v>23</v>
      </c>
      <c r="N761" s="50">
        <v>44592</v>
      </c>
      <c r="O761" s="51">
        <v>153</v>
      </c>
      <c r="P761" s="51">
        <v>278</v>
      </c>
      <c r="Q761" s="51">
        <f>P761-O761</f>
        <v>125</v>
      </c>
      <c r="R761" s="52">
        <v>38</v>
      </c>
      <c r="S761" s="51">
        <f>R761*P761</f>
        <v>10564</v>
      </c>
      <c r="T761" s="53">
        <v>0</v>
      </c>
      <c r="U761" s="54">
        <f>S761*T761</f>
        <v>0</v>
      </c>
      <c r="V761" s="54">
        <f>S761-U761</f>
        <v>10564</v>
      </c>
      <c r="W761" s="51">
        <v>134</v>
      </c>
      <c r="X761" s="55">
        <f>V761+W761</f>
        <v>10698</v>
      </c>
      <c r="Y761" s="12">
        <f>YEAR(Table1[[#This Row],[Ship Date]])</f>
        <v>2022</v>
      </c>
    </row>
    <row r="762" spans="1:25" x14ac:dyDescent="0.25">
      <c r="A762" s="58" t="s">
        <v>1823</v>
      </c>
      <c r="B762" s="49" t="s">
        <v>410</v>
      </c>
      <c r="C762" s="49" t="s">
        <v>340</v>
      </c>
      <c r="D762" s="49" t="s">
        <v>1882</v>
      </c>
      <c r="E762" s="50">
        <v>44593</v>
      </c>
      <c r="F762" s="49" t="s">
        <v>1882</v>
      </c>
      <c r="G762" s="49" t="s">
        <v>25</v>
      </c>
      <c r="H762" s="49" t="s">
        <v>1886</v>
      </c>
      <c r="I762" s="49" t="s">
        <v>35</v>
      </c>
      <c r="J762" s="49" t="s">
        <v>411</v>
      </c>
      <c r="K762" s="49" t="s">
        <v>28</v>
      </c>
      <c r="L762" s="49" t="s">
        <v>22</v>
      </c>
      <c r="M762" s="49" t="s">
        <v>23</v>
      </c>
      <c r="N762" s="50">
        <v>44594</v>
      </c>
      <c r="O762" s="51">
        <v>119</v>
      </c>
      <c r="P762" s="51">
        <v>198</v>
      </c>
      <c r="Q762" s="51">
        <f>P762-O762</f>
        <v>79</v>
      </c>
      <c r="R762" s="52">
        <v>12</v>
      </c>
      <c r="S762" s="51">
        <f>R762*P762</f>
        <v>2376</v>
      </c>
      <c r="T762" s="53">
        <v>7.0000000000000007E-2</v>
      </c>
      <c r="U762" s="54">
        <f>S762*T762</f>
        <v>166.32000000000002</v>
      </c>
      <c r="V762" s="54">
        <f>S762-U762</f>
        <v>2209.6799999999998</v>
      </c>
      <c r="W762" s="51">
        <v>476.99999999999994</v>
      </c>
      <c r="X762" s="55">
        <f>V762+W762</f>
        <v>2686.68</v>
      </c>
      <c r="Y762" s="12">
        <f>YEAR(Table1[[#This Row],[Ship Date]])</f>
        <v>2022</v>
      </c>
    </row>
    <row r="763" spans="1:25" x14ac:dyDescent="0.25">
      <c r="A763" s="58" t="s">
        <v>1545</v>
      </c>
      <c r="B763" s="49" t="s">
        <v>434</v>
      </c>
      <c r="C763" s="49" t="s">
        <v>1928</v>
      </c>
      <c r="D763" s="49" t="s">
        <v>1834</v>
      </c>
      <c r="E763" s="50">
        <v>44594</v>
      </c>
      <c r="F763" s="49" t="s">
        <v>1899</v>
      </c>
      <c r="G763" s="49" t="s">
        <v>39</v>
      </c>
      <c r="H763" s="49" t="s">
        <v>1887</v>
      </c>
      <c r="I763" s="49" t="s">
        <v>51</v>
      </c>
      <c r="J763" s="49" t="s">
        <v>145</v>
      </c>
      <c r="K763" s="49" t="s">
        <v>21</v>
      </c>
      <c r="L763" s="49" t="s">
        <v>48</v>
      </c>
      <c r="M763" s="49" t="s">
        <v>49</v>
      </c>
      <c r="N763" s="50">
        <v>44595</v>
      </c>
      <c r="O763" s="51">
        <v>27899</v>
      </c>
      <c r="P763" s="51">
        <v>44999</v>
      </c>
      <c r="Q763" s="51">
        <f>P763-O763</f>
        <v>17100</v>
      </c>
      <c r="R763" s="52">
        <v>16</v>
      </c>
      <c r="S763" s="51">
        <f>R763*P763</f>
        <v>719984</v>
      </c>
      <c r="T763" s="53">
        <v>0.09</v>
      </c>
      <c r="U763" s="54">
        <f>S763*T763</f>
        <v>64798.559999999998</v>
      </c>
      <c r="V763" s="54">
        <f>S763-U763</f>
        <v>655185.43999999994</v>
      </c>
      <c r="W763" s="51">
        <v>4900</v>
      </c>
      <c r="X763" s="55">
        <f>V763+W763</f>
        <v>660085.43999999994</v>
      </c>
      <c r="Y763" s="12">
        <f>YEAR(Table1[[#This Row],[Ship Date]])</f>
        <v>2022</v>
      </c>
    </row>
    <row r="764" spans="1:25" x14ac:dyDescent="0.25">
      <c r="A764" s="48" t="s">
        <v>1546</v>
      </c>
      <c r="B764" s="49" t="s">
        <v>409</v>
      </c>
      <c r="C764" s="49" t="s">
        <v>206</v>
      </c>
      <c r="D764" s="49" t="s">
        <v>1882</v>
      </c>
      <c r="E764" s="50">
        <v>44595</v>
      </c>
      <c r="F764" s="49" t="s">
        <v>1882</v>
      </c>
      <c r="G764" s="49" t="s">
        <v>34</v>
      </c>
      <c r="H764" s="49" t="s">
        <v>1885</v>
      </c>
      <c r="I764" s="49" t="s">
        <v>19</v>
      </c>
      <c r="J764" s="49" t="s">
        <v>323</v>
      </c>
      <c r="K764" s="49" t="s">
        <v>28</v>
      </c>
      <c r="L764" s="49" t="s">
        <v>29</v>
      </c>
      <c r="M764" s="49" t="s">
        <v>23</v>
      </c>
      <c r="N764" s="50">
        <v>44597</v>
      </c>
      <c r="O764" s="51">
        <v>395</v>
      </c>
      <c r="P764" s="51">
        <v>608</v>
      </c>
      <c r="Q764" s="51">
        <f>P764-O764</f>
        <v>213</v>
      </c>
      <c r="R764" s="52">
        <v>42</v>
      </c>
      <c r="S764" s="51">
        <f>R764*P764</f>
        <v>25536</v>
      </c>
      <c r="T764" s="53">
        <v>0.09</v>
      </c>
      <c r="U764" s="54">
        <f>S764*T764</f>
        <v>2298.2399999999998</v>
      </c>
      <c r="V764" s="54">
        <f>S764-U764</f>
        <v>23237.760000000002</v>
      </c>
      <c r="W764" s="51">
        <v>182</v>
      </c>
      <c r="X764" s="55">
        <f>V764+W764</f>
        <v>23419.760000000002</v>
      </c>
      <c r="Y764" s="12">
        <f>YEAR(Table1[[#This Row],[Ship Date]])</f>
        <v>2022</v>
      </c>
    </row>
    <row r="765" spans="1:25" x14ac:dyDescent="0.25">
      <c r="A765" s="48" t="s">
        <v>1547</v>
      </c>
      <c r="B765" s="49" t="s">
        <v>375</v>
      </c>
      <c r="C765" s="49" t="s">
        <v>1812</v>
      </c>
      <c r="D765" s="49" t="s">
        <v>1856</v>
      </c>
      <c r="E765" s="50">
        <v>44596</v>
      </c>
      <c r="F765" s="49" t="s">
        <v>1856</v>
      </c>
      <c r="G765" s="49" t="s">
        <v>34</v>
      </c>
      <c r="H765" s="49" t="s">
        <v>1889</v>
      </c>
      <c r="I765" s="49" t="s">
        <v>40</v>
      </c>
      <c r="J765" s="49" t="s">
        <v>190</v>
      </c>
      <c r="K765" s="49" t="s">
        <v>28</v>
      </c>
      <c r="L765" s="49" t="s">
        <v>45</v>
      </c>
      <c r="M765" s="49" t="s">
        <v>69</v>
      </c>
      <c r="N765" s="50">
        <v>44597</v>
      </c>
      <c r="O765" s="51">
        <v>1680</v>
      </c>
      <c r="P765" s="51">
        <v>4097</v>
      </c>
      <c r="Q765" s="51">
        <f>P765-O765</f>
        <v>2417</v>
      </c>
      <c r="R765" s="52">
        <v>49</v>
      </c>
      <c r="S765" s="51">
        <f>R765*P765</f>
        <v>200753</v>
      </c>
      <c r="T765" s="53">
        <v>0.04</v>
      </c>
      <c r="U765" s="54">
        <f>S765*T765</f>
        <v>8030.12</v>
      </c>
      <c r="V765" s="54">
        <f>S765-U765</f>
        <v>192722.88</v>
      </c>
      <c r="W765" s="51">
        <v>899</v>
      </c>
      <c r="X765" s="55">
        <f>V765+W765</f>
        <v>193621.88</v>
      </c>
      <c r="Y765" s="12">
        <f>YEAR(Table1[[#This Row],[Ship Date]])</f>
        <v>2022</v>
      </c>
    </row>
    <row r="766" spans="1:25" x14ac:dyDescent="0.25">
      <c r="A766" s="48" t="s">
        <v>1548</v>
      </c>
      <c r="B766" s="49" t="s">
        <v>408</v>
      </c>
      <c r="C766" s="49" t="s">
        <v>158</v>
      </c>
      <c r="D766" s="49" t="s">
        <v>1882</v>
      </c>
      <c r="E766" s="50">
        <v>44600</v>
      </c>
      <c r="F766" s="49" t="s">
        <v>1882</v>
      </c>
      <c r="G766" s="49" t="s">
        <v>18</v>
      </c>
      <c r="H766" s="49" t="s">
        <v>1885</v>
      </c>
      <c r="I766" s="49" t="s">
        <v>26</v>
      </c>
      <c r="J766" s="49" t="s">
        <v>307</v>
      </c>
      <c r="K766" s="49" t="s">
        <v>28</v>
      </c>
      <c r="L766" s="49" t="s">
        <v>29</v>
      </c>
      <c r="M766" s="49" t="s">
        <v>23</v>
      </c>
      <c r="N766" s="50">
        <v>44601</v>
      </c>
      <c r="O766" s="51">
        <v>2156</v>
      </c>
      <c r="P766" s="51">
        <v>3654.9999999999995</v>
      </c>
      <c r="Q766" s="51">
        <f>P766-O766</f>
        <v>1498.9999999999995</v>
      </c>
      <c r="R766" s="52">
        <v>6</v>
      </c>
      <c r="S766" s="51">
        <f>R766*P766</f>
        <v>21929.999999999996</v>
      </c>
      <c r="T766" s="53">
        <v>0.01</v>
      </c>
      <c r="U766" s="54">
        <f>S766*T766</f>
        <v>219.29999999999995</v>
      </c>
      <c r="V766" s="54">
        <f>S766-U766</f>
        <v>21710.699999999997</v>
      </c>
      <c r="W766" s="51">
        <v>1389</v>
      </c>
      <c r="X766" s="55">
        <f>V766+W766</f>
        <v>23099.699999999997</v>
      </c>
      <c r="Y766" s="12">
        <f>YEAR(Table1[[#This Row],[Ship Date]])</f>
        <v>2022</v>
      </c>
    </row>
    <row r="767" spans="1:25" x14ac:dyDescent="0.25">
      <c r="A767" s="48" t="s">
        <v>1549</v>
      </c>
      <c r="B767" s="49" t="s">
        <v>407</v>
      </c>
      <c r="C767" s="49" t="s">
        <v>300</v>
      </c>
      <c r="D767" s="49" t="s">
        <v>1834</v>
      </c>
      <c r="E767" s="50">
        <v>44601</v>
      </c>
      <c r="F767" s="49" t="s">
        <v>1899</v>
      </c>
      <c r="G767" s="49" t="s">
        <v>39</v>
      </c>
      <c r="H767" s="49" t="s">
        <v>1890</v>
      </c>
      <c r="I767" s="49" t="s">
        <v>19</v>
      </c>
      <c r="J767" s="49" t="s">
        <v>207</v>
      </c>
      <c r="K767" s="49" t="s">
        <v>28</v>
      </c>
      <c r="L767" s="49" t="s">
        <v>29</v>
      </c>
      <c r="M767" s="49" t="s">
        <v>23</v>
      </c>
      <c r="N767" s="50">
        <v>44606</v>
      </c>
      <c r="O767" s="51">
        <v>259</v>
      </c>
      <c r="P767" s="51">
        <v>398</v>
      </c>
      <c r="Q767" s="51">
        <f>P767-O767</f>
        <v>139</v>
      </c>
      <c r="R767" s="52">
        <v>50</v>
      </c>
      <c r="S767" s="51">
        <f>R767*P767</f>
        <v>19900</v>
      </c>
      <c r="T767" s="53">
        <v>0.08</v>
      </c>
      <c r="U767" s="54">
        <f>S767*T767</f>
        <v>1592</v>
      </c>
      <c r="V767" s="54">
        <f>S767-U767</f>
        <v>18308</v>
      </c>
      <c r="W767" s="51">
        <v>297</v>
      </c>
      <c r="X767" s="55">
        <f>V767+W767</f>
        <v>18605</v>
      </c>
      <c r="Y767" s="12">
        <f>YEAR(Table1[[#This Row],[Ship Date]])</f>
        <v>2022</v>
      </c>
    </row>
    <row r="768" spans="1:25" x14ac:dyDescent="0.25">
      <c r="A768" s="48" t="s">
        <v>1550</v>
      </c>
      <c r="B768" s="49" t="s">
        <v>407</v>
      </c>
      <c r="C768" s="49" t="s">
        <v>300</v>
      </c>
      <c r="D768" s="49" t="s">
        <v>1834</v>
      </c>
      <c r="E768" s="50">
        <v>44602</v>
      </c>
      <c r="F768" s="49" t="s">
        <v>1899</v>
      </c>
      <c r="G768" s="49" t="s">
        <v>39</v>
      </c>
      <c r="H768" s="49" t="s">
        <v>1890</v>
      </c>
      <c r="I768" s="49" t="s">
        <v>26</v>
      </c>
      <c r="J768" s="49" t="s">
        <v>271</v>
      </c>
      <c r="K768" s="49" t="s">
        <v>28</v>
      </c>
      <c r="L768" s="49" t="s">
        <v>29</v>
      </c>
      <c r="M768" s="49" t="s">
        <v>23</v>
      </c>
      <c r="N768" s="50">
        <v>44603</v>
      </c>
      <c r="O768" s="51">
        <v>1111</v>
      </c>
      <c r="P768" s="51">
        <v>1984</v>
      </c>
      <c r="Q768" s="51">
        <f>P768-O768</f>
        <v>873</v>
      </c>
      <c r="R768" s="52">
        <v>10</v>
      </c>
      <c r="S768" s="51">
        <f>R768*P768</f>
        <v>19840</v>
      </c>
      <c r="T768" s="53">
        <v>0.05</v>
      </c>
      <c r="U768" s="54">
        <f>S768*T768</f>
        <v>992</v>
      </c>
      <c r="V768" s="54">
        <f>S768-U768</f>
        <v>18848</v>
      </c>
      <c r="W768" s="51">
        <v>409.99999999999994</v>
      </c>
      <c r="X768" s="55">
        <f>V768+W768</f>
        <v>19258</v>
      </c>
      <c r="Y768" s="12">
        <f>YEAR(Table1[[#This Row],[Ship Date]])</f>
        <v>2022</v>
      </c>
    </row>
    <row r="769" spans="1:25" x14ac:dyDescent="0.25">
      <c r="A769" s="48" t="s">
        <v>1551</v>
      </c>
      <c r="B769" s="49" t="s">
        <v>405</v>
      </c>
      <c r="C769" s="49" t="s">
        <v>406</v>
      </c>
      <c r="D769" s="49" t="s">
        <v>1834</v>
      </c>
      <c r="E769" s="50">
        <v>44603</v>
      </c>
      <c r="F769" s="49" t="s">
        <v>1899</v>
      </c>
      <c r="G769" s="49" t="s">
        <v>25</v>
      </c>
      <c r="H769" s="49" t="s">
        <v>1894</v>
      </c>
      <c r="I769" s="49" t="s">
        <v>26</v>
      </c>
      <c r="J769" s="49" t="s">
        <v>393</v>
      </c>
      <c r="K769" s="49" t="s">
        <v>21</v>
      </c>
      <c r="L769" s="49" t="s">
        <v>22</v>
      </c>
      <c r="M769" s="49" t="s">
        <v>23</v>
      </c>
      <c r="N769" s="50">
        <v>44605</v>
      </c>
      <c r="O769" s="51">
        <v>4128</v>
      </c>
      <c r="P769" s="51">
        <v>9599</v>
      </c>
      <c r="Q769" s="51">
        <f>P769-O769</f>
        <v>5471</v>
      </c>
      <c r="R769" s="52">
        <v>14</v>
      </c>
      <c r="S769" s="51">
        <f>R769*P769</f>
        <v>134386</v>
      </c>
      <c r="T769" s="53">
        <v>0.04</v>
      </c>
      <c r="U769" s="54">
        <f>S769*T769</f>
        <v>5375.4400000000005</v>
      </c>
      <c r="V769" s="54">
        <f>S769-U769</f>
        <v>129010.56</v>
      </c>
      <c r="W769" s="51">
        <v>899</v>
      </c>
      <c r="X769" s="55">
        <f>V769+W769</f>
        <v>129909.56</v>
      </c>
      <c r="Y769" s="12">
        <f>YEAR(Table1[[#This Row],[Ship Date]])</f>
        <v>2022</v>
      </c>
    </row>
    <row r="770" spans="1:25" x14ac:dyDescent="0.25">
      <c r="A770" s="48" t="s">
        <v>1552</v>
      </c>
      <c r="B770" s="49" t="s">
        <v>333</v>
      </c>
      <c r="C770" s="49" t="s">
        <v>80</v>
      </c>
      <c r="D770" s="49" t="s">
        <v>1834</v>
      </c>
      <c r="E770" s="50">
        <v>44603</v>
      </c>
      <c r="F770" s="49" t="s">
        <v>1899</v>
      </c>
      <c r="G770" s="49" t="s">
        <v>18</v>
      </c>
      <c r="H770" s="49" t="s">
        <v>1888</v>
      </c>
      <c r="I770" s="49" t="s">
        <v>19</v>
      </c>
      <c r="J770" s="49" t="s">
        <v>316</v>
      </c>
      <c r="K770" s="49" t="s">
        <v>28</v>
      </c>
      <c r="L770" s="49" t="s">
        <v>22</v>
      </c>
      <c r="M770" s="49" t="s">
        <v>23</v>
      </c>
      <c r="N770" s="50">
        <v>44612</v>
      </c>
      <c r="O770" s="51">
        <v>9939</v>
      </c>
      <c r="P770" s="51">
        <v>16293</v>
      </c>
      <c r="Q770" s="51">
        <f>P770-O770</f>
        <v>6354</v>
      </c>
      <c r="R770" s="52">
        <v>22</v>
      </c>
      <c r="S770" s="51">
        <f>R770*P770</f>
        <v>358446</v>
      </c>
      <c r="T770" s="53">
        <v>7.0000000000000007E-2</v>
      </c>
      <c r="U770" s="54">
        <f>S770*T770</f>
        <v>25091.22</v>
      </c>
      <c r="V770" s="54">
        <f>S770-U770</f>
        <v>333354.78000000003</v>
      </c>
      <c r="W770" s="51">
        <v>1998.9999999999998</v>
      </c>
      <c r="X770" s="55">
        <f>V770+W770</f>
        <v>335353.78000000003</v>
      </c>
      <c r="Y770" s="12">
        <f>YEAR(Table1[[#This Row],[Ship Date]])</f>
        <v>2022</v>
      </c>
    </row>
    <row r="771" spans="1:25" x14ac:dyDescent="0.25">
      <c r="A771" s="48" t="s">
        <v>836</v>
      </c>
      <c r="B771" s="49" t="s">
        <v>403</v>
      </c>
      <c r="C771" s="49" t="s">
        <v>1902</v>
      </c>
      <c r="D771" s="49" t="s">
        <v>1882</v>
      </c>
      <c r="E771" s="50">
        <v>44604</v>
      </c>
      <c r="F771" s="49" t="s">
        <v>1882</v>
      </c>
      <c r="G771" s="49" t="s">
        <v>34</v>
      </c>
      <c r="H771" s="49" t="s">
        <v>1886</v>
      </c>
      <c r="I771" s="49" t="s">
        <v>51</v>
      </c>
      <c r="J771" s="49" t="s">
        <v>404</v>
      </c>
      <c r="K771" s="49" t="s">
        <v>28</v>
      </c>
      <c r="L771" s="49" t="s">
        <v>29</v>
      </c>
      <c r="M771" s="49" t="s">
        <v>23</v>
      </c>
      <c r="N771" s="50">
        <v>44605</v>
      </c>
      <c r="O771" s="51">
        <v>522</v>
      </c>
      <c r="P771" s="51">
        <v>985</v>
      </c>
      <c r="Q771" s="51">
        <f>P771-O771</f>
        <v>463</v>
      </c>
      <c r="R771" s="52">
        <v>48</v>
      </c>
      <c r="S771" s="51">
        <f>R771*P771</f>
        <v>47280</v>
      </c>
      <c r="T771" s="53">
        <v>0.09</v>
      </c>
      <c r="U771" s="54">
        <f>S771*T771</f>
        <v>4255.2</v>
      </c>
      <c r="V771" s="54">
        <f>S771-U771</f>
        <v>43024.800000000003</v>
      </c>
      <c r="W771" s="51">
        <v>482</v>
      </c>
      <c r="X771" s="55">
        <f>V771+W771</f>
        <v>43506.8</v>
      </c>
      <c r="Y771" s="12">
        <f>YEAR(Table1[[#This Row],[Ship Date]])</f>
        <v>2022</v>
      </c>
    </row>
    <row r="772" spans="1:25" x14ac:dyDescent="0.25">
      <c r="A772" s="48" t="s">
        <v>837</v>
      </c>
      <c r="B772" s="49" t="s">
        <v>403</v>
      </c>
      <c r="C772" s="49" t="s">
        <v>1902</v>
      </c>
      <c r="D772" s="49" t="s">
        <v>1882</v>
      </c>
      <c r="E772" s="50">
        <v>44604</v>
      </c>
      <c r="F772" s="49" t="s">
        <v>1882</v>
      </c>
      <c r="G772" s="49" t="s">
        <v>34</v>
      </c>
      <c r="H772" s="49" t="s">
        <v>1886</v>
      </c>
      <c r="I772" s="49" t="s">
        <v>51</v>
      </c>
      <c r="J772" s="49" t="s">
        <v>255</v>
      </c>
      <c r="K772" s="49" t="s">
        <v>28</v>
      </c>
      <c r="L772" s="49" t="s">
        <v>29</v>
      </c>
      <c r="M772" s="49" t="s">
        <v>23</v>
      </c>
      <c r="N772" s="50">
        <v>44605</v>
      </c>
      <c r="O772" s="51">
        <v>176</v>
      </c>
      <c r="P772" s="51">
        <v>294</v>
      </c>
      <c r="Q772" s="51">
        <f>P772-O772</f>
        <v>118</v>
      </c>
      <c r="R772" s="52">
        <v>18</v>
      </c>
      <c r="S772" s="51">
        <f>R772*P772</f>
        <v>5292</v>
      </c>
      <c r="T772" s="53">
        <v>0.01</v>
      </c>
      <c r="U772" s="54">
        <f>S772*T772</f>
        <v>52.92</v>
      </c>
      <c r="V772" s="54">
        <f>S772-U772</f>
        <v>5239.08</v>
      </c>
      <c r="W772" s="51">
        <v>81</v>
      </c>
      <c r="X772" s="55">
        <f>V772+W772</f>
        <v>5320.08</v>
      </c>
      <c r="Y772" s="12">
        <f>YEAR(Table1[[#This Row],[Ship Date]])</f>
        <v>2022</v>
      </c>
    </row>
    <row r="773" spans="1:25" x14ac:dyDescent="0.25">
      <c r="A773" s="48" t="s">
        <v>1553</v>
      </c>
      <c r="B773" s="49" t="s">
        <v>401</v>
      </c>
      <c r="C773" s="49" t="s">
        <v>1837</v>
      </c>
      <c r="D773" s="49" t="s">
        <v>1834</v>
      </c>
      <c r="E773" s="50">
        <v>44605</v>
      </c>
      <c r="F773" s="49" t="s">
        <v>1899</v>
      </c>
      <c r="G773" s="49" t="s">
        <v>25</v>
      </c>
      <c r="H773" s="49" t="s">
        <v>1887</v>
      </c>
      <c r="I773" s="49" t="s">
        <v>35</v>
      </c>
      <c r="J773" s="49" t="s">
        <v>116</v>
      </c>
      <c r="K773" s="49" t="s">
        <v>117</v>
      </c>
      <c r="L773" s="49" t="s">
        <v>45</v>
      </c>
      <c r="M773" s="49" t="s">
        <v>23</v>
      </c>
      <c r="N773" s="50">
        <v>44606</v>
      </c>
      <c r="O773" s="51">
        <v>550</v>
      </c>
      <c r="P773" s="51">
        <v>1222</v>
      </c>
      <c r="Q773" s="51">
        <f>P773-O773</f>
        <v>672</v>
      </c>
      <c r="R773" s="52">
        <v>10</v>
      </c>
      <c r="S773" s="51">
        <f>R773*P773</f>
        <v>12220</v>
      </c>
      <c r="T773" s="53">
        <v>0.1</v>
      </c>
      <c r="U773" s="54">
        <f>S773*T773</f>
        <v>1222</v>
      </c>
      <c r="V773" s="54">
        <f>S773-U773</f>
        <v>10998</v>
      </c>
      <c r="W773" s="51">
        <v>285</v>
      </c>
      <c r="X773" s="55">
        <f>V773+W773</f>
        <v>11283</v>
      </c>
      <c r="Y773" s="12">
        <f>YEAR(Table1[[#This Row],[Ship Date]])</f>
        <v>2022</v>
      </c>
    </row>
    <row r="774" spans="1:25" x14ac:dyDescent="0.25">
      <c r="A774" s="48" t="s">
        <v>1554</v>
      </c>
      <c r="B774" s="49" t="s">
        <v>402</v>
      </c>
      <c r="C774" s="49" t="s">
        <v>173</v>
      </c>
      <c r="D774" s="49" t="s">
        <v>1834</v>
      </c>
      <c r="E774" s="50">
        <v>44605</v>
      </c>
      <c r="F774" s="49" t="s">
        <v>1899</v>
      </c>
      <c r="G774" s="49" t="s">
        <v>39</v>
      </c>
      <c r="H774" s="49" t="s">
        <v>1888</v>
      </c>
      <c r="I774" s="49" t="s">
        <v>35</v>
      </c>
      <c r="J774" s="49" t="s">
        <v>112</v>
      </c>
      <c r="K774" s="49" t="s">
        <v>28</v>
      </c>
      <c r="L774" s="49" t="s">
        <v>45</v>
      </c>
      <c r="M774" s="49" t="s">
        <v>69</v>
      </c>
      <c r="N774" s="50">
        <v>44608</v>
      </c>
      <c r="O774" s="51">
        <v>419.00000000000006</v>
      </c>
      <c r="P774" s="51">
        <v>1023</v>
      </c>
      <c r="Q774" s="51">
        <f>P774-O774</f>
        <v>604</v>
      </c>
      <c r="R774" s="52">
        <v>19</v>
      </c>
      <c r="S774" s="51">
        <f>R774*P774</f>
        <v>19437</v>
      </c>
      <c r="T774" s="53">
        <v>0.08</v>
      </c>
      <c r="U774" s="54">
        <f>S774*T774</f>
        <v>1554.96</v>
      </c>
      <c r="V774" s="54">
        <f>S774-U774</f>
        <v>17882.04</v>
      </c>
      <c r="W774" s="51">
        <v>468</v>
      </c>
      <c r="X774" s="55">
        <f>V774+W774</f>
        <v>18350.04</v>
      </c>
      <c r="Y774" s="12">
        <f>YEAR(Table1[[#This Row],[Ship Date]])</f>
        <v>2022</v>
      </c>
    </row>
    <row r="775" spans="1:25" x14ac:dyDescent="0.25">
      <c r="A775" s="48" t="s">
        <v>1555</v>
      </c>
      <c r="B775" s="49" t="s">
        <v>280</v>
      </c>
      <c r="C775" s="49" t="s">
        <v>1935</v>
      </c>
      <c r="D775" s="49" t="s">
        <v>1882</v>
      </c>
      <c r="E775" s="50">
        <v>44605</v>
      </c>
      <c r="F775" s="49" t="s">
        <v>1882</v>
      </c>
      <c r="G775" s="49" t="s">
        <v>25</v>
      </c>
      <c r="H775" s="49" t="s">
        <v>1886</v>
      </c>
      <c r="I775" s="49" t="s">
        <v>35</v>
      </c>
      <c r="J775" s="49" t="s">
        <v>281</v>
      </c>
      <c r="K775" s="49" t="s">
        <v>28</v>
      </c>
      <c r="L775" s="49" t="s">
        <v>29</v>
      </c>
      <c r="M775" s="49" t="s">
        <v>23</v>
      </c>
      <c r="N775" s="50">
        <v>44608</v>
      </c>
      <c r="O775" s="51">
        <v>290</v>
      </c>
      <c r="P775" s="51">
        <v>476</v>
      </c>
      <c r="Q775" s="51">
        <f>P775-O775</f>
        <v>186</v>
      </c>
      <c r="R775" s="52">
        <v>33</v>
      </c>
      <c r="S775" s="51">
        <f>R775*P775</f>
        <v>15708</v>
      </c>
      <c r="T775" s="53">
        <v>0.06</v>
      </c>
      <c r="U775" s="54">
        <f>S775*T775</f>
        <v>942.48</v>
      </c>
      <c r="V775" s="54">
        <f>S775-U775</f>
        <v>14765.52</v>
      </c>
      <c r="W775" s="51">
        <v>88</v>
      </c>
      <c r="X775" s="55">
        <f>V775+W775</f>
        <v>14853.52</v>
      </c>
      <c r="Y775" s="12">
        <f>YEAR(Table1[[#This Row],[Ship Date]])</f>
        <v>2022</v>
      </c>
    </row>
    <row r="776" spans="1:25" x14ac:dyDescent="0.25">
      <c r="A776" s="48" t="s">
        <v>1556</v>
      </c>
      <c r="B776" s="49" t="s">
        <v>399</v>
      </c>
      <c r="C776" s="49" t="s">
        <v>147</v>
      </c>
      <c r="D776" s="49" t="s">
        <v>1834</v>
      </c>
      <c r="E776" s="50">
        <v>44608</v>
      </c>
      <c r="F776" s="49" t="s">
        <v>1899</v>
      </c>
      <c r="G776" s="49" t="s">
        <v>34</v>
      </c>
      <c r="H776" s="49" t="s">
        <v>1895</v>
      </c>
      <c r="I776" s="49" t="s">
        <v>40</v>
      </c>
      <c r="J776" s="49" t="s">
        <v>277</v>
      </c>
      <c r="K776" s="49" t="s">
        <v>28</v>
      </c>
      <c r="L776" s="49" t="s">
        <v>22</v>
      </c>
      <c r="M776" s="49" t="s">
        <v>23</v>
      </c>
      <c r="N776" s="50">
        <v>44609</v>
      </c>
      <c r="O776" s="51">
        <v>453</v>
      </c>
      <c r="P776" s="51">
        <v>730</v>
      </c>
      <c r="Q776" s="51">
        <f>P776-O776</f>
        <v>277</v>
      </c>
      <c r="R776" s="52">
        <v>36</v>
      </c>
      <c r="S776" s="51">
        <f>R776*P776</f>
        <v>26280</v>
      </c>
      <c r="T776" s="53">
        <v>0.1</v>
      </c>
      <c r="U776" s="54">
        <f>S776*T776</f>
        <v>2628</v>
      </c>
      <c r="V776" s="54">
        <f>S776-U776</f>
        <v>23652</v>
      </c>
      <c r="W776" s="51">
        <v>772</v>
      </c>
      <c r="X776" s="55">
        <f>V776+W776</f>
        <v>24424</v>
      </c>
      <c r="Y776" s="12">
        <f>YEAR(Table1[[#This Row],[Ship Date]])</f>
        <v>2022</v>
      </c>
    </row>
    <row r="777" spans="1:25" x14ac:dyDescent="0.25">
      <c r="A777" s="48" t="s">
        <v>1557</v>
      </c>
      <c r="B777" s="49" t="s">
        <v>400</v>
      </c>
      <c r="C777" s="49" t="s">
        <v>76</v>
      </c>
      <c r="D777" s="49" t="s">
        <v>1834</v>
      </c>
      <c r="E777" s="50">
        <v>44608</v>
      </c>
      <c r="F777" s="49" t="s">
        <v>1899</v>
      </c>
      <c r="G777" s="49" t="s">
        <v>39</v>
      </c>
      <c r="H777" s="49" t="s">
        <v>1888</v>
      </c>
      <c r="I777" s="49" t="s">
        <v>19</v>
      </c>
      <c r="J777" s="49" t="s">
        <v>207</v>
      </c>
      <c r="K777" s="49" t="s">
        <v>28</v>
      </c>
      <c r="L777" s="49" t="s">
        <v>29</v>
      </c>
      <c r="M777" s="49" t="s">
        <v>23</v>
      </c>
      <c r="N777" s="50">
        <v>44613</v>
      </c>
      <c r="O777" s="51">
        <v>259</v>
      </c>
      <c r="P777" s="51">
        <v>398</v>
      </c>
      <c r="Q777" s="51">
        <f>P777-O777</f>
        <v>139</v>
      </c>
      <c r="R777" s="52">
        <v>11</v>
      </c>
      <c r="S777" s="51">
        <f>R777*P777</f>
        <v>4378</v>
      </c>
      <c r="T777" s="53">
        <v>0.01</v>
      </c>
      <c r="U777" s="54">
        <f>S777*T777</f>
        <v>43.78</v>
      </c>
      <c r="V777" s="54">
        <f>S777-U777</f>
        <v>4334.22</v>
      </c>
      <c r="W777" s="51">
        <v>297</v>
      </c>
      <c r="X777" s="55">
        <f>V777+W777</f>
        <v>4631.22</v>
      </c>
      <c r="Y777" s="12">
        <f>YEAR(Table1[[#This Row],[Ship Date]])</f>
        <v>2022</v>
      </c>
    </row>
    <row r="778" spans="1:25" x14ac:dyDescent="0.25">
      <c r="A778" s="48" t="s">
        <v>1558</v>
      </c>
      <c r="B778" s="49" t="s">
        <v>157</v>
      </c>
      <c r="C778" s="49" t="s">
        <v>158</v>
      </c>
      <c r="D778" s="49" t="s">
        <v>1882</v>
      </c>
      <c r="E778" s="50">
        <v>44609</v>
      </c>
      <c r="F778" s="49" t="s">
        <v>1882</v>
      </c>
      <c r="G778" s="49" t="s">
        <v>18</v>
      </c>
      <c r="H778" s="49" t="s">
        <v>1885</v>
      </c>
      <c r="I778" s="49" t="s">
        <v>40</v>
      </c>
      <c r="J778" s="49" t="s">
        <v>88</v>
      </c>
      <c r="K778" s="49" t="s">
        <v>28</v>
      </c>
      <c r="L778" s="49" t="s">
        <v>29</v>
      </c>
      <c r="M778" s="49" t="s">
        <v>23</v>
      </c>
      <c r="N778" s="50">
        <v>44610</v>
      </c>
      <c r="O778" s="51">
        <v>160</v>
      </c>
      <c r="P778" s="51">
        <v>262</v>
      </c>
      <c r="Q778" s="51">
        <f>P778-O778</f>
        <v>102</v>
      </c>
      <c r="R778" s="52">
        <v>48</v>
      </c>
      <c r="S778" s="51">
        <f>R778*P778</f>
        <v>12576</v>
      </c>
      <c r="T778" s="53">
        <v>0.1</v>
      </c>
      <c r="U778" s="54">
        <f>S778*T778</f>
        <v>1257.6000000000001</v>
      </c>
      <c r="V778" s="54">
        <f>S778-U778</f>
        <v>11318.4</v>
      </c>
      <c r="W778" s="51">
        <v>80</v>
      </c>
      <c r="X778" s="55">
        <f>V778+W778</f>
        <v>11398.4</v>
      </c>
      <c r="Y778" s="12">
        <f>YEAR(Table1[[#This Row],[Ship Date]])</f>
        <v>2022</v>
      </c>
    </row>
    <row r="779" spans="1:25" x14ac:dyDescent="0.25">
      <c r="A779" s="48" t="s">
        <v>1559</v>
      </c>
      <c r="B779" s="49" t="s">
        <v>398</v>
      </c>
      <c r="C779" s="49" t="s">
        <v>1880</v>
      </c>
      <c r="D779" s="49" t="s">
        <v>1882</v>
      </c>
      <c r="E779" s="50">
        <v>44612</v>
      </c>
      <c r="F779" s="49" t="s">
        <v>1882</v>
      </c>
      <c r="G779" s="49" t="s">
        <v>39</v>
      </c>
      <c r="H779" s="49" t="s">
        <v>1885</v>
      </c>
      <c r="I779" s="49" t="s">
        <v>51</v>
      </c>
      <c r="J779" s="49" t="s">
        <v>240</v>
      </c>
      <c r="K779" s="49" t="s">
        <v>21</v>
      </c>
      <c r="L779" s="49" t="s">
        <v>22</v>
      </c>
      <c r="M779" s="49" t="s">
        <v>23</v>
      </c>
      <c r="N779" s="50">
        <v>44614</v>
      </c>
      <c r="O779" s="51">
        <v>1470</v>
      </c>
      <c r="P779" s="51">
        <v>2999</v>
      </c>
      <c r="Q779" s="51">
        <f>P779-O779</f>
        <v>1529</v>
      </c>
      <c r="R779" s="52">
        <v>11</v>
      </c>
      <c r="S779" s="51">
        <f>R779*P779</f>
        <v>32989</v>
      </c>
      <c r="T779" s="53">
        <v>0.08</v>
      </c>
      <c r="U779" s="54">
        <f>S779*T779</f>
        <v>2639.12</v>
      </c>
      <c r="V779" s="54">
        <f>S779-U779</f>
        <v>30349.88</v>
      </c>
      <c r="W779" s="51">
        <v>550</v>
      </c>
      <c r="X779" s="55">
        <f>V779+W779</f>
        <v>30899.88</v>
      </c>
      <c r="Y779" s="12">
        <f>YEAR(Table1[[#This Row],[Ship Date]])</f>
        <v>2022</v>
      </c>
    </row>
    <row r="780" spans="1:25" x14ac:dyDescent="0.25">
      <c r="A780" s="48" t="s">
        <v>1560</v>
      </c>
      <c r="B780" s="49" t="s">
        <v>397</v>
      </c>
      <c r="C780" s="49" t="s">
        <v>1916</v>
      </c>
      <c r="D780" s="49" t="s">
        <v>1834</v>
      </c>
      <c r="E780" s="50">
        <v>44614</v>
      </c>
      <c r="F780" s="49" t="s">
        <v>1899</v>
      </c>
      <c r="G780" s="49" t="s">
        <v>34</v>
      </c>
      <c r="H780" s="49" t="s">
        <v>1888</v>
      </c>
      <c r="I780" s="49" t="s">
        <v>40</v>
      </c>
      <c r="J780" s="49" t="s">
        <v>145</v>
      </c>
      <c r="K780" s="49" t="s">
        <v>21</v>
      </c>
      <c r="L780" s="49" t="s">
        <v>48</v>
      </c>
      <c r="M780" s="49" t="s">
        <v>49</v>
      </c>
      <c r="N780" s="50">
        <v>44615</v>
      </c>
      <c r="O780" s="51">
        <v>27899</v>
      </c>
      <c r="P780" s="51">
        <v>44999</v>
      </c>
      <c r="Q780" s="51">
        <f>P780-O780</f>
        <v>17100</v>
      </c>
      <c r="R780" s="52">
        <v>38</v>
      </c>
      <c r="S780" s="51">
        <f>R780*P780</f>
        <v>1709962</v>
      </c>
      <c r="T780" s="53">
        <v>0.01</v>
      </c>
      <c r="U780" s="54">
        <f>S780*T780</f>
        <v>17099.62</v>
      </c>
      <c r="V780" s="54">
        <f>S780-U780</f>
        <v>1692862.38</v>
      </c>
      <c r="W780" s="51">
        <v>4900</v>
      </c>
      <c r="X780" s="55">
        <f>V780+W780</f>
        <v>1697762.38</v>
      </c>
      <c r="Y780" s="12">
        <f>YEAR(Table1[[#This Row],[Ship Date]])</f>
        <v>2022</v>
      </c>
    </row>
    <row r="781" spans="1:25" x14ac:dyDescent="0.25">
      <c r="A781" s="48" t="s">
        <v>1561</v>
      </c>
      <c r="B781" s="49" t="s">
        <v>272</v>
      </c>
      <c r="C781" s="49" t="s">
        <v>1940</v>
      </c>
      <c r="D781" s="49" t="s">
        <v>1834</v>
      </c>
      <c r="E781" s="50">
        <v>44615</v>
      </c>
      <c r="F781" s="49" t="s">
        <v>1899</v>
      </c>
      <c r="G781" s="49" t="s">
        <v>34</v>
      </c>
      <c r="H781" s="49" t="s">
        <v>1890</v>
      </c>
      <c r="I781" s="49" t="s">
        <v>26</v>
      </c>
      <c r="J781" s="49" t="s">
        <v>239</v>
      </c>
      <c r="K781" s="49" t="s">
        <v>28</v>
      </c>
      <c r="L781" s="49" t="s">
        <v>22</v>
      </c>
      <c r="M781" s="49" t="s">
        <v>23</v>
      </c>
      <c r="N781" s="50">
        <v>44616</v>
      </c>
      <c r="O781" s="51">
        <v>2197</v>
      </c>
      <c r="P781" s="51">
        <v>3544</v>
      </c>
      <c r="Q781" s="51">
        <f>P781-O781</f>
        <v>1347</v>
      </c>
      <c r="R781" s="52">
        <v>48</v>
      </c>
      <c r="S781" s="51">
        <f>R781*P781</f>
        <v>170112</v>
      </c>
      <c r="T781" s="53">
        <v>0.08</v>
      </c>
      <c r="U781" s="54">
        <f>S781*T781</f>
        <v>13608.960000000001</v>
      </c>
      <c r="V781" s="54">
        <f>S781-U781</f>
        <v>156503.04000000001</v>
      </c>
      <c r="W781" s="51">
        <v>492</v>
      </c>
      <c r="X781" s="55">
        <f>V781+W781</f>
        <v>156995.04</v>
      </c>
      <c r="Y781" s="12">
        <f>YEAR(Table1[[#This Row],[Ship Date]])</f>
        <v>2022</v>
      </c>
    </row>
    <row r="782" spans="1:25" x14ac:dyDescent="0.25">
      <c r="A782" s="48" t="s">
        <v>1562</v>
      </c>
      <c r="B782" s="49" t="s">
        <v>395</v>
      </c>
      <c r="C782" s="49" t="s">
        <v>119</v>
      </c>
      <c r="D782" s="49" t="s">
        <v>1834</v>
      </c>
      <c r="E782" s="50">
        <v>44618</v>
      </c>
      <c r="F782" s="49" t="s">
        <v>1899</v>
      </c>
      <c r="G782" s="49" t="s">
        <v>25</v>
      </c>
      <c r="H782" s="49" t="s">
        <v>1889</v>
      </c>
      <c r="I782" s="49" t="s">
        <v>19</v>
      </c>
      <c r="J782" s="49" t="s">
        <v>396</v>
      </c>
      <c r="K782" s="49" t="s">
        <v>28</v>
      </c>
      <c r="L782" s="49" t="s">
        <v>29</v>
      </c>
      <c r="M782" s="49" t="s">
        <v>23</v>
      </c>
      <c r="N782" s="50">
        <v>44624</v>
      </c>
      <c r="O782" s="51">
        <v>298</v>
      </c>
      <c r="P782" s="51">
        <v>584</v>
      </c>
      <c r="Q782" s="51">
        <f>P782-O782</f>
        <v>286</v>
      </c>
      <c r="R782" s="52">
        <v>19</v>
      </c>
      <c r="S782" s="51">
        <f>R782*P782</f>
        <v>11096</v>
      </c>
      <c r="T782" s="53">
        <v>0.01</v>
      </c>
      <c r="U782" s="54">
        <f>S782*T782</f>
        <v>110.96000000000001</v>
      </c>
      <c r="V782" s="54">
        <f>S782-U782</f>
        <v>10985.04</v>
      </c>
      <c r="W782" s="51">
        <v>83</v>
      </c>
      <c r="X782" s="55">
        <f>V782+W782</f>
        <v>11068.04</v>
      </c>
      <c r="Y782" s="12">
        <f>YEAR(Table1[[#This Row],[Ship Date]])</f>
        <v>2022</v>
      </c>
    </row>
    <row r="783" spans="1:25" x14ac:dyDescent="0.25">
      <c r="A783" s="48" t="s">
        <v>1563</v>
      </c>
      <c r="B783" s="49" t="s">
        <v>325</v>
      </c>
      <c r="C783" s="49" t="s">
        <v>1873</v>
      </c>
      <c r="D783" s="49" t="s">
        <v>1856</v>
      </c>
      <c r="E783" s="50">
        <v>44621</v>
      </c>
      <c r="F783" s="49" t="s">
        <v>1856</v>
      </c>
      <c r="G783" s="49" t="s">
        <v>34</v>
      </c>
      <c r="H783" s="49" t="s">
        <v>1889</v>
      </c>
      <c r="I783" s="49" t="s">
        <v>26</v>
      </c>
      <c r="J783" s="49" t="s">
        <v>228</v>
      </c>
      <c r="K783" s="49" t="s">
        <v>28</v>
      </c>
      <c r="L783" s="49" t="s">
        <v>22</v>
      </c>
      <c r="M783" s="49" t="s">
        <v>23</v>
      </c>
      <c r="N783" s="50">
        <v>44619</v>
      </c>
      <c r="O783" s="51">
        <v>5429</v>
      </c>
      <c r="P783" s="51">
        <v>9048</v>
      </c>
      <c r="Q783" s="51">
        <f>P783-O783</f>
        <v>3619</v>
      </c>
      <c r="R783" s="52">
        <v>16</v>
      </c>
      <c r="S783" s="51">
        <f>R783*P783</f>
        <v>144768</v>
      </c>
      <c r="T783" s="53">
        <v>0</v>
      </c>
      <c r="U783" s="54">
        <f>S783*T783</f>
        <v>0</v>
      </c>
      <c r="V783" s="54">
        <f>S783-U783</f>
        <v>144768</v>
      </c>
      <c r="W783" s="51">
        <v>1998.9999999999998</v>
      </c>
      <c r="X783" s="55">
        <f>V783+W783</f>
        <v>146767</v>
      </c>
      <c r="Y783" s="12">
        <f>YEAR(Table1[[#This Row],[Ship Date]])</f>
        <v>2022</v>
      </c>
    </row>
    <row r="784" spans="1:25" x14ac:dyDescent="0.25">
      <c r="A784" s="48" t="s">
        <v>1564</v>
      </c>
      <c r="B784" s="49" t="s">
        <v>394</v>
      </c>
      <c r="C784" s="49" t="s">
        <v>223</v>
      </c>
      <c r="D784" s="49" t="s">
        <v>1834</v>
      </c>
      <c r="E784" s="50">
        <v>44625</v>
      </c>
      <c r="F784" s="49" t="s">
        <v>1899</v>
      </c>
      <c r="G784" s="49" t="s">
        <v>18</v>
      </c>
      <c r="H784" s="49" t="s">
        <v>1893</v>
      </c>
      <c r="I784" s="49" t="s">
        <v>19</v>
      </c>
      <c r="J784" s="49" t="s">
        <v>294</v>
      </c>
      <c r="K784" s="49" t="s">
        <v>28</v>
      </c>
      <c r="L784" s="49" t="s">
        <v>29</v>
      </c>
      <c r="M784" s="49" t="s">
        <v>23</v>
      </c>
      <c r="N784" s="50">
        <v>44629</v>
      </c>
      <c r="O784" s="51">
        <v>93</v>
      </c>
      <c r="P784" s="51">
        <v>160</v>
      </c>
      <c r="Q784" s="51">
        <f>P784-O784</f>
        <v>67</v>
      </c>
      <c r="R784" s="52">
        <v>43</v>
      </c>
      <c r="S784" s="51">
        <f>R784*P784</f>
        <v>6880</v>
      </c>
      <c r="T784" s="53">
        <v>0.01</v>
      </c>
      <c r="U784" s="54">
        <f>S784*T784</f>
        <v>68.8</v>
      </c>
      <c r="V784" s="54">
        <f>S784-U784</f>
        <v>6811.2</v>
      </c>
      <c r="W784" s="51">
        <v>129</v>
      </c>
      <c r="X784" s="55">
        <f>V784+W784</f>
        <v>6940.2</v>
      </c>
      <c r="Y784" s="12">
        <f>YEAR(Table1[[#This Row],[Ship Date]])</f>
        <v>2022</v>
      </c>
    </row>
    <row r="785" spans="1:25" x14ac:dyDescent="0.25">
      <c r="A785" s="48" t="s">
        <v>1565</v>
      </c>
      <c r="B785" s="49" t="s">
        <v>392</v>
      </c>
      <c r="C785" s="49" t="s">
        <v>1838</v>
      </c>
      <c r="D785" s="49" t="s">
        <v>1834</v>
      </c>
      <c r="E785" s="50">
        <v>44626</v>
      </c>
      <c r="F785" s="49" t="s">
        <v>1899</v>
      </c>
      <c r="G785" s="49" t="s">
        <v>34</v>
      </c>
      <c r="H785" s="49" t="s">
        <v>1892</v>
      </c>
      <c r="I785" s="49" t="s">
        <v>19</v>
      </c>
      <c r="J785" s="49" t="s">
        <v>393</v>
      </c>
      <c r="K785" s="49" t="s">
        <v>21</v>
      </c>
      <c r="L785" s="49" t="s">
        <v>22</v>
      </c>
      <c r="M785" s="49" t="s">
        <v>23</v>
      </c>
      <c r="N785" s="50">
        <v>44631</v>
      </c>
      <c r="O785" s="51">
        <v>4128</v>
      </c>
      <c r="P785" s="51">
        <v>9599</v>
      </c>
      <c r="Q785" s="51">
        <f>P785-O785</f>
        <v>5471</v>
      </c>
      <c r="R785" s="52">
        <v>40</v>
      </c>
      <c r="S785" s="51">
        <f>R785*P785</f>
        <v>383960</v>
      </c>
      <c r="T785" s="53">
        <v>0.05</v>
      </c>
      <c r="U785" s="54">
        <f>S785*T785</f>
        <v>19198</v>
      </c>
      <c r="V785" s="54">
        <f>S785-U785</f>
        <v>364762</v>
      </c>
      <c r="W785" s="51">
        <v>899</v>
      </c>
      <c r="X785" s="55">
        <f>V785+W785</f>
        <v>365661</v>
      </c>
      <c r="Y785" s="12">
        <f>YEAR(Table1[[#This Row],[Ship Date]])</f>
        <v>2022</v>
      </c>
    </row>
    <row r="786" spans="1:25" x14ac:dyDescent="0.25">
      <c r="A786" s="48" t="s">
        <v>1566</v>
      </c>
      <c r="B786" s="49" t="s">
        <v>380</v>
      </c>
      <c r="C786" s="49" t="s">
        <v>381</v>
      </c>
      <c r="D786" s="49" t="s">
        <v>1834</v>
      </c>
      <c r="E786" s="50">
        <v>44626</v>
      </c>
      <c r="F786" s="49" t="s">
        <v>1899</v>
      </c>
      <c r="G786" s="49" t="s">
        <v>39</v>
      </c>
      <c r="H786" s="49" t="s">
        <v>1896</v>
      </c>
      <c r="I786" s="49" t="s">
        <v>40</v>
      </c>
      <c r="J786" s="49" t="s">
        <v>52</v>
      </c>
      <c r="K786" s="49" t="s">
        <v>28</v>
      </c>
      <c r="L786" s="49" t="s">
        <v>22</v>
      </c>
      <c r="M786" s="49" t="s">
        <v>69</v>
      </c>
      <c r="N786" s="50">
        <v>44627</v>
      </c>
      <c r="O786" s="51">
        <v>399</v>
      </c>
      <c r="P786" s="51">
        <v>623</v>
      </c>
      <c r="Q786" s="51">
        <f>P786-O786</f>
        <v>224</v>
      </c>
      <c r="R786" s="52">
        <v>33</v>
      </c>
      <c r="S786" s="51">
        <f>R786*P786</f>
        <v>20559</v>
      </c>
      <c r="T786" s="53">
        <v>0.08</v>
      </c>
      <c r="U786" s="54">
        <f>S786*T786</f>
        <v>1644.72</v>
      </c>
      <c r="V786" s="54">
        <f>S786-U786</f>
        <v>18914.28</v>
      </c>
      <c r="W786" s="51">
        <v>697</v>
      </c>
      <c r="X786" s="55">
        <f>V786+W786</f>
        <v>19611.28</v>
      </c>
      <c r="Y786" s="12">
        <f>YEAR(Table1[[#This Row],[Ship Date]])</f>
        <v>2022</v>
      </c>
    </row>
    <row r="787" spans="1:25" x14ac:dyDescent="0.25">
      <c r="A787" s="48" t="s">
        <v>1567</v>
      </c>
      <c r="B787" s="49" t="s">
        <v>46</v>
      </c>
      <c r="C787" s="49" t="s">
        <v>1916</v>
      </c>
      <c r="D787" s="49" t="s">
        <v>1834</v>
      </c>
      <c r="E787" s="50">
        <v>44627</v>
      </c>
      <c r="F787" s="49" t="s">
        <v>1899</v>
      </c>
      <c r="G787" s="49" t="s">
        <v>18</v>
      </c>
      <c r="H787" s="49" t="s">
        <v>1888</v>
      </c>
      <c r="I787" s="49" t="s">
        <v>26</v>
      </c>
      <c r="J787" s="49" t="s">
        <v>190</v>
      </c>
      <c r="K787" s="49" t="s">
        <v>28</v>
      </c>
      <c r="L787" s="49" t="s">
        <v>45</v>
      </c>
      <c r="M787" s="49" t="s">
        <v>23</v>
      </c>
      <c r="N787" s="50">
        <v>44628</v>
      </c>
      <c r="O787" s="51">
        <v>1680</v>
      </c>
      <c r="P787" s="51">
        <v>4097</v>
      </c>
      <c r="Q787" s="51">
        <f>P787-O787</f>
        <v>2417</v>
      </c>
      <c r="R787" s="52">
        <v>14</v>
      </c>
      <c r="S787" s="51">
        <f>R787*P787</f>
        <v>57358</v>
      </c>
      <c r="T787" s="53">
        <v>0</v>
      </c>
      <c r="U787" s="54">
        <f>S787*T787</f>
        <v>0</v>
      </c>
      <c r="V787" s="54">
        <f>S787-U787</f>
        <v>57358</v>
      </c>
      <c r="W787" s="51">
        <v>899</v>
      </c>
      <c r="X787" s="55">
        <f>V787+W787</f>
        <v>58257</v>
      </c>
      <c r="Y787" s="12">
        <f>YEAR(Table1[[#This Row],[Ship Date]])</f>
        <v>2022</v>
      </c>
    </row>
    <row r="788" spans="1:25" x14ac:dyDescent="0.25">
      <c r="A788" s="48" t="s">
        <v>1568</v>
      </c>
      <c r="B788" s="49" t="s">
        <v>391</v>
      </c>
      <c r="C788" s="49" t="s">
        <v>129</v>
      </c>
      <c r="D788" s="49" t="s">
        <v>1882</v>
      </c>
      <c r="E788" s="50">
        <v>44629</v>
      </c>
      <c r="F788" s="49" t="s">
        <v>1882</v>
      </c>
      <c r="G788" s="49" t="s">
        <v>39</v>
      </c>
      <c r="H788" s="49" t="s">
        <v>1885</v>
      </c>
      <c r="I788" s="49" t="s">
        <v>26</v>
      </c>
      <c r="J788" s="49" t="s">
        <v>20</v>
      </c>
      <c r="K788" s="49" t="s">
        <v>21</v>
      </c>
      <c r="L788" s="49" t="s">
        <v>22</v>
      </c>
      <c r="M788" s="49" t="s">
        <v>23</v>
      </c>
      <c r="N788" s="50">
        <v>44630</v>
      </c>
      <c r="O788" s="51">
        <v>639</v>
      </c>
      <c r="P788" s="51">
        <v>1998</v>
      </c>
      <c r="Q788" s="51">
        <f>P788-O788</f>
        <v>1359</v>
      </c>
      <c r="R788" s="52">
        <v>39</v>
      </c>
      <c r="S788" s="51">
        <f>R788*P788</f>
        <v>77922</v>
      </c>
      <c r="T788" s="53">
        <v>0.05</v>
      </c>
      <c r="U788" s="54">
        <f>S788*T788</f>
        <v>3896.1000000000004</v>
      </c>
      <c r="V788" s="54">
        <f>S788-U788</f>
        <v>74025.899999999994</v>
      </c>
      <c r="W788" s="51">
        <v>400</v>
      </c>
      <c r="X788" s="55">
        <f>V788+W788</f>
        <v>74425.899999999994</v>
      </c>
      <c r="Y788" s="12">
        <f>YEAR(Table1[[#This Row],[Ship Date]])</f>
        <v>2022</v>
      </c>
    </row>
    <row r="789" spans="1:25" x14ac:dyDescent="0.25">
      <c r="A789" s="48" t="s">
        <v>1569</v>
      </c>
      <c r="B789" s="49" t="s">
        <v>252</v>
      </c>
      <c r="C789" s="49" t="s">
        <v>78</v>
      </c>
      <c r="D789" s="49" t="s">
        <v>1834</v>
      </c>
      <c r="E789" s="50">
        <v>44631</v>
      </c>
      <c r="F789" s="49" t="s">
        <v>1899</v>
      </c>
      <c r="G789" s="49" t="s">
        <v>34</v>
      </c>
      <c r="H789" s="49" t="s">
        <v>1893</v>
      </c>
      <c r="I789" s="49" t="s">
        <v>26</v>
      </c>
      <c r="J789" s="49" t="s">
        <v>130</v>
      </c>
      <c r="K789" s="49" t="s">
        <v>28</v>
      </c>
      <c r="L789" s="49" t="s">
        <v>22</v>
      </c>
      <c r="M789" s="49" t="s">
        <v>23</v>
      </c>
      <c r="N789" s="50">
        <v>44633</v>
      </c>
      <c r="O789" s="51">
        <v>1495</v>
      </c>
      <c r="P789" s="51">
        <v>3476</v>
      </c>
      <c r="Q789" s="51">
        <f>P789-O789</f>
        <v>1981</v>
      </c>
      <c r="R789" s="52">
        <v>27</v>
      </c>
      <c r="S789" s="51">
        <f>R789*P789</f>
        <v>93852</v>
      </c>
      <c r="T789" s="53">
        <v>0.1</v>
      </c>
      <c r="U789" s="54">
        <f>S789*T789</f>
        <v>9385.2000000000007</v>
      </c>
      <c r="V789" s="54">
        <f>S789-U789</f>
        <v>84466.8</v>
      </c>
      <c r="W789" s="51">
        <v>822.00000000000011</v>
      </c>
      <c r="X789" s="55">
        <f>V789+W789</f>
        <v>85288.8</v>
      </c>
      <c r="Y789" s="12">
        <f>YEAR(Table1[[#This Row],[Ship Date]])</f>
        <v>2022</v>
      </c>
    </row>
    <row r="790" spans="1:25" x14ac:dyDescent="0.25">
      <c r="A790" s="48" t="s">
        <v>1570</v>
      </c>
      <c r="B790" s="49" t="s">
        <v>387</v>
      </c>
      <c r="C790" s="49" t="s">
        <v>388</v>
      </c>
      <c r="D790" s="49" t="s">
        <v>1834</v>
      </c>
      <c r="E790" s="50">
        <v>44632</v>
      </c>
      <c r="F790" s="49" t="s">
        <v>1899</v>
      </c>
      <c r="G790" s="49" t="s">
        <v>18</v>
      </c>
      <c r="H790" s="49" t="s">
        <v>1892</v>
      </c>
      <c r="I790" s="49" t="s">
        <v>26</v>
      </c>
      <c r="J790" s="49" t="s">
        <v>389</v>
      </c>
      <c r="K790" s="49" t="s">
        <v>28</v>
      </c>
      <c r="L790" s="49" t="s">
        <v>29</v>
      </c>
      <c r="M790" s="49" t="s">
        <v>23</v>
      </c>
      <c r="N790" s="50">
        <v>44632</v>
      </c>
      <c r="O790" s="51">
        <v>94</v>
      </c>
      <c r="P790" s="51">
        <v>188</v>
      </c>
      <c r="Q790" s="51">
        <f>P790-O790</f>
        <v>94</v>
      </c>
      <c r="R790" s="52">
        <v>36</v>
      </c>
      <c r="S790" s="51">
        <f>R790*P790</f>
        <v>6768</v>
      </c>
      <c r="T790" s="53">
        <v>0.04</v>
      </c>
      <c r="U790" s="54">
        <f>S790*T790</f>
        <v>270.72000000000003</v>
      </c>
      <c r="V790" s="54">
        <f>S790-U790</f>
        <v>6497.28</v>
      </c>
      <c r="W790" s="51">
        <v>79</v>
      </c>
      <c r="X790" s="55">
        <f>V790+W790</f>
        <v>6576.28</v>
      </c>
      <c r="Y790" s="12">
        <f>YEAR(Table1[[#This Row],[Ship Date]])</f>
        <v>2022</v>
      </c>
    </row>
    <row r="791" spans="1:25" x14ac:dyDescent="0.25">
      <c r="A791" s="48" t="s">
        <v>1571</v>
      </c>
      <c r="B791" s="49" t="s">
        <v>390</v>
      </c>
      <c r="C791" s="49" t="s">
        <v>1865</v>
      </c>
      <c r="D791" s="49" t="s">
        <v>1834</v>
      </c>
      <c r="E791" s="50">
        <v>44632</v>
      </c>
      <c r="F791" s="49" t="s">
        <v>1899</v>
      </c>
      <c r="G791" s="49" t="s">
        <v>39</v>
      </c>
      <c r="H791" s="49" t="s">
        <v>1889</v>
      </c>
      <c r="I791" s="49" t="s">
        <v>19</v>
      </c>
      <c r="J791" s="49" t="s">
        <v>294</v>
      </c>
      <c r="K791" s="49" t="s">
        <v>28</v>
      </c>
      <c r="L791" s="49" t="s">
        <v>29</v>
      </c>
      <c r="M791" s="49" t="s">
        <v>23</v>
      </c>
      <c r="N791" s="50">
        <v>44637</v>
      </c>
      <c r="O791" s="51">
        <v>93</v>
      </c>
      <c r="P791" s="51">
        <v>160</v>
      </c>
      <c r="Q791" s="51">
        <f>P791-O791</f>
        <v>67</v>
      </c>
      <c r="R791" s="52">
        <v>40</v>
      </c>
      <c r="S791" s="51">
        <f>R791*P791</f>
        <v>6400</v>
      </c>
      <c r="T791" s="53">
        <v>0.01</v>
      </c>
      <c r="U791" s="54">
        <f>S791*T791</f>
        <v>64</v>
      </c>
      <c r="V791" s="54">
        <f>S791-U791</f>
        <v>6336</v>
      </c>
      <c r="W791" s="51">
        <v>129</v>
      </c>
      <c r="X791" s="55">
        <f>V791+W791</f>
        <v>6465</v>
      </c>
      <c r="Y791" s="12">
        <f>YEAR(Table1[[#This Row],[Ship Date]])</f>
        <v>2022</v>
      </c>
    </row>
    <row r="792" spans="1:25" x14ac:dyDescent="0.25">
      <c r="A792" s="48" t="s">
        <v>1572</v>
      </c>
      <c r="B792" s="49" t="s">
        <v>385</v>
      </c>
      <c r="C792" s="49" t="s">
        <v>119</v>
      </c>
      <c r="D792" s="49" t="s">
        <v>1834</v>
      </c>
      <c r="E792" s="50">
        <v>44634</v>
      </c>
      <c r="F792" s="49" t="s">
        <v>1899</v>
      </c>
      <c r="G792" s="49" t="s">
        <v>18</v>
      </c>
      <c r="H792" s="49" t="s">
        <v>1889</v>
      </c>
      <c r="I792" s="49" t="s">
        <v>19</v>
      </c>
      <c r="J792" s="49" t="s">
        <v>386</v>
      </c>
      <c r="K792" s="49" t="s">
        <v>28</v>
      </c>
      <c r="L792" s="49" t="s">
        <v>22</v>
      </c>
      <c r="M792" s="49" t="s">
        <v>23</v>
      </c>
      <c r="N792" s="50">
        <v>44638</v>
      </c>
      <c r="O792" s="51">
        <v>1239</v>
      </c>
      <c r="P792" s="51">
        <v>1998</v>
      </c>
      <c r="Q792" s="51">
        <f>P792-O792</f>
        <v>759</v>
      </c>
      <c r="R792" s="52">
        <v>47</v>
      </c>
      <c r="S792" s="51">
        <f>R792*P792</f>
        <v>93906</v>
      </c>
      <c r="T792" s="53">
        <v>0</v>
      </c>
      <c r="U792" s="54">
        <f>S792*T792</f>
        <v>0</v>
      </c>
      <c r="V792" s="54">
        <f>S792-U792</f>
        <v>93906</v>
      </c>
      <c r="W792" s="51">
        <v>577</v>
      </c>
      <c r="X792" s="55">
        <f>V792+W792</f>
        <v>94483</v>
      </c>
      <c r="Y792" s="12">
        <f>YEAR(Table1[[#This Row],[Ship Date]])</f>
        <v>2022</v>
      </c>
    </row>
    <row r="793" spans="1:25" x14ac:dyDescent="0.25">
      <c r="A793" s="58" t="s">
        <v>1573</v>
      </c>
      <c r="B793" s="49" t="s">
        <v>570</v>
      </c>
      <c r="C793" s="49" t="s">
        <v>571</v>
      </c>
      <c r="D793" s="49" t="s">
        <v>1834</v>
      </c>
      <c r="E793" s="50">
        <v>44637</v>
      </c>
      <c r="F793" s="49" t="s">
        <v>1899</v>
      </c>
      <c r="G793" s="49" t="s">
        <v>25</v>
      </c>
      <c r="H793" s="49" t="s">
        <v>1889</v>
      </c>
      <c r="I793" s="49" t="s">
        <v>51</v>
      </c>
      <c r="J793" s="49" t="s">
        <v>307</v>
      </c>
      <c r="K793" s="49" t="s">
        <v>28</v>
      </c>
      <c r="L793" s="49" t="s">
        <v>29</v>
      </c>
      <c r="M793" s="49" t="s">
        <v>23</v>
      </c>
      <c r="N793" s="50">
        <v>44639</v>
      </c>
      <c r="O793" s="51">
        <v>2156</v>
      </c>
      <c r="P793" s="51">
        <v>3654.9999999999995</v>
      </c>
      <c r="Q793" s="51">
        <f>P793-O793</f>
        <v>1498.9999999999995</v>
      </c>
      <c r="R793" s="52">
        <v>2</v>
      </c>
      <c r="S793" s="51">
        <f>R793*P793</f>
        <v>7309.9999999999991</v>
      </c>
      <c r="T793" s="53">
        <v>0.03</v>
      </c>
      <c r="U793" s="54">
        <f>S793*T793</f>
        <v>219.29999999999995</v>
      </c>
      <c r="V793" s="54">
        <f>S793-U793</f>
        <v>7090.6999999999989</v>
      </c>
      <c r="W793" s="51">
        <v>1389</v>
      </c>
      <c r="X793" s="55">
        <f>V793+W793</f>
        <v>8479.6999999999989</v>
      </c>
      <c r="Y793" s="12">
        <f>YEAR(Table1[[#This Row],[Ship Date]])</f>
        <v>2022</v>
      </c>
    </row>
    <row r="794" spans="1:25" x14ac:dyDescent="0.25">
      <c r="A794" s="48" t="s">
        <v>1573</v>
      </c>
      <c r="B794" s="49" t="s">
        <v>115</v>
      </c>
      <c r="C794" s="49" t="s">
        <v>1936</v>
      </c>
      <c r="D794" s="49" t="s">
        <v>1834</v>
      </c>
      <c r="E794" s="50">
        <v>44637</v>
      </c>
      <c r="F794" s="49" t="s">
        <v>1899</v>
      </c>
      <c r="G794" s="49" t="s">
        <v>39</v>
      </c>
      <c r="H794" s="49" t="s">
        <v>1894</v>
      </c>
      <c r="I794" s="49" t="s">
        <v>51</v>
      </c>
      <c r="J794" s="49" t="s">
        <v>121</v>
      </c>
      <c r="K794" s="49" t="s">
        <v>28</v>
      </c>
      <c r="L794" s="49" t="s">
        <v>29</v>
      </c>
      <c r="M794" s="49" t="s">
        <v>23</v>
      </c>
      <c r="N794" s="50">
        <v>44640</v>
      </c>
      <c r="O794" s="51">
        <v>24</v>
      </c>
      <c r="P794" s="51">
        <v>126</v>
      </c>
      <c r="Q794" s="51">
        <f>P794-O794</f>
        <v>102</v>
      </c>
      <c r="R794" s="52">
        <v>47</v>
      </c>
      <c r="S794" s="51">
        <f>R794*P794</f>
        <v>5922</v>
      </c>
      <c r="T794" s="53">
        <v>7.0000000000000007E-2</v>
      </c>
      <c r="U794" s="54">
        <f>S794*T794</f>
        <v>414.54</v>
      </c>
      <c r="V794" s="54">
        <f>S794-U794</f>
        <v>5507.46</v>
      </c>
      <c r="W794" s="51">
        <v>70</v>
      </c>
      <c r="X794" s="55">
        <f>V794+W794</f>
        <v>5577.46</v>
      </c>
      <c r="Y794" s="12">
        <f>YEAR(Table1[[#This Row],[Ship Date]])</f>
        <v>2022</v>
      </c>
    </row>
    <row r="795" spans="1:25" x14ac:dyDescent="0.25">
      <c r="A795" s="48" t="s">
        <v>1574</v>
      </c>
      <c r="B795" s="49" t="s">
        <v>70</v>
      </c>
      <c r="C795" s="49" t="s">
        <v>71</v>
      </c>
      <c r="D795" s="49" t="s">
        <v>1882</v>
      </c>
      <c r="E795" s="50">
        <v>44637</v>
      </c>
      <c r="F795" s="49" t="s">
        <v>1882</v>
      </c>
      <c r="G795" s="49" t="s">
        <v>34</v>
      </c>
      <c r="H795" s="49" t="s">
        <v>1885</v>
      </c>
      <c r="I795" s="49" t="s">
        <v>26</v>
      </c>
      <c r="J795" s="49" t="s">
        <v>384</v>
      </c>
      <c r="K795" s="49" t="s">
        <v>21</v>
      </c>
      <c r="L795" s="49" t="s">
        <v>45</v>
      </c>
      <c r="M795" s="49" t="s">
        <v>69</v>
      </c>
      <c r="N795" s="50">
        <v>44638</v>
      </c>
      <c r="O795" s="51">
        <v>187</v>
      </c>
      <c r="P795" s="51">
        <v>811.99999999999989</v>
      </c>
      <c r="Q795" s="51">
        <f>P795-O795</f>
        <v>624.99999999999989</v>
      </c>
      <c r="R795" s="52">
        <v>37</v>
      </c>
      <c r="S795" s="51">
        <f>R795*P795</f>
        <v>30043.999999999996</v>
      </c>
      <c r="T795" s="53">
        <v>0.01</v>
      </c>
      <c r="U795" s="54">
        <f>S795*T795</f>
        <v>300.44</v>
      </c>
      <c r="V795" s="54">
        <f>S795-U795</f>
        <v>29743.559999999998</v>
      </c>
      <c r="W795" s="51">
        <v>283</v>
      </c>
      <c r="X795" s="55">
        <f>V795+W795</f>
        <v>30026.559999999998</v>
      </c>
      <c r="Y795" s="12">
        <f>YEAR(Table1[[#This Row],[Ship Date]])</f>
        <v>2022</v>
      </c>
    </row>
    <row r="796" spans="1:25" x14ac:dyDescent="0.25">
      <c r="A796" s="48" t="s">
        <v>1575</v>
      </c>
      <c r="B796" s="49" t="s">
        <v>380</v>
      </c>
      <c r="C796" s="49" t="s">
        <v>381</v>
      </c>
      <c r="D796" s="49" t="s">
        <v>1834</v>
      </c>
      <c r="E796" s="50">
        <v>44638</v>
      </c>
      <c r="F796" s="49" t="s">
        <v>1899</v>
      </c>
      <c r="G796" s="49" t="s">
        <v>39</v>
      </c>
      <c r="H796" s="49" t="s">
        <v>1896</v>
      </c>
      <c r="I796" s="49" t="s">
        <v>19</v>
      </c>
      <c r="J796" s="49" t="s">
        <v>382</v>
      </c>
      <c r="K796" s="49" t="s">
        <v>28</v>
      </c>
      <c r="L796" s="49" t="s">
        <v>22</v>
      </c>
      <c r="M796" s="49" t="s">
        <v>23</v>
      </c>
      <c r="N796" s="50">
        <v>44643</v>
      </c>
      <c r="O796" s="51">
        <v>184</v>
      </c>
      <c r="P796" s="51">
        <v>288</v>
      </c>
      <c r="Q796" s="51">
        <f>P796-O796</f>
        <v>104</v>
      </c>
      <c r="R796" s="52">
        <v>18</v>
      </c>
      <c r="S796" s="51">
        <f>R796*P796</f>
        <v>5184</v>
      </c>
      <c r="T796" s="53">
        <v>0.02</v>
      </c>
      <c r="U796" s="54">
        <f>S796*T796</f>
        <v>103.68</v>
      </c>
      <c r="V796" s="54">
        <f>S796-U796</f>
        <v>5080.32</v>
      </c>
      <c r="W796" s="51">
        <v>533</v>
      </c>
      <c r="X796" s="55">
        <f>V796+W796</f>
        <v>5613.32</v>
      </c>
      <c r="Y796" s="12">
        <f>YEAR(Table1[[#This Row],[Ship Date]])</f>
        <v>2022</v>
      </c>
    </row>
    <row r="797" spans="1:25" x14ac:dyDescent="0.25">
      <c r="A797" s="48" t="s">
        <v>1576</v>
      </c>
      <c r="B797" s="49" t="s">
        <v>383</v>
      </c>
      <c r="C797" s="49" t="s">
        <v>158</v>
      </c>
      <c r="D797" s="49" t="s">
        <v>1882</v>
      </c>
      <c r="E797" s="50">
        <v>44638</v>
      </c>
      <c r="F797" s="49" t="s">
        <v>1882</v>
      </c>
      <c r="G797" s="49" t="s">
        <v>18</v>
      </c>
      <c r="H797" s="49" t="s">
        <v>1885</v>
      </c>
      <c r="I797" s="49" t="s">
        <v>35</v>
      </c>
      <c r="J797" s="49" t="s">
        <v>41</v>
      </c>
      <c r="K797" s="49" t="s">
        <v>28</v>
      </c>
      <c r="L797" s="49" t="s">
        <v>29</v>
      </c>
      <c r="M797" s="49" t="s">
        <v>23</v>
      </c>
      <c r="N797" s="50">
        <v>44638</v>
      </c>
      <c r="O797" s="51">
        <v>375</v>
      </c>
      <c r="P797" s="51">
        <v>708</v>
      </c>
      <c r="Q797" s="51">
        <f>P797-O797</f>
        <v>333</v>
      </c>
      <c r="R797" s="52">
        <v>16</v>
      </c>
      <c r="S797" s="51">
        <f>R797*P797</f>
        <v>11328</v>
      </c>
      <c r="T797" s="53">
        <v>0.02</v>
      </c>
      <c r="U797" s="54">
        <f>S797*T797</f>
        <v>226.56</v>
      </c>
      <c r="V797" s="54">
        <f>S797-U797</f>
        <v>11101.44</v>
      </c>
      <c r="W797" s="51">
        <v>235</v>
      </c>
      <c r="X797" s="55">
        <f>V797+W797</f>
        <v>11336.44</v>
      </c>
      <c r="Y797" s="12">
        <f>YEAR(Table1[[#This Row],[Ship Date]])</f>
        <v>2022</v>
      </c>
    </row>
    <row r="798" spans="1:25" x14ac:dyDescent="0.25">
      <c r="A798" s="48" t="s">
        <v>1577</v>
      </c>
      <c r="B798" s="49" t="s">
        <v>378</v>
      </c>
      <c r="C798" s="49" t="s">
        <v>379</v>
      </c>
      <c r="D798" s="49" t="s">
        <v>1834</v>
      </c>
      <c r="E798" s="50">
        <v>44640</v>
      </c>
      <c r="F798" s="49" t="s">
        <v>1899</v>
      </c>
      <c r="G798" s="49" t="s">
        <v>39</v>
      </c>
      <c r="H798" s="49" t="s">
        <v>1887</v>
      </c>
      <c r="I798" s="49" t="s">
        <v>40</v>
      </c>
      <c r="J798" s="49" t="s">
        <v>281</v>
      </c>
      <c r="K798" s="49" t="s">
        <v>28</v>
      </c>
      <c r="L798" s="49" t="s">
        <v>29</v>
      </c>
      <c r="M798" s="49" t="s">
        <v>23</v>
      </c>
      <c r="N798" s="50">
        <v>44642</v>
      </c>
      <c r="O798" s="51">
        <v>290</v>
      </c>
      <c r="P798" s="51">
        <v>476</v>
      </c>
      <c r="Q798" s="51">
        <f>P798-O798</f>
        <v>186</v>
      </c>
      <c r="R798" s="52">
        <v>23</v>
      </c>
      <c r="S798" s="51">
        <f>R798*P798</f>
        <v>10948</v>
      </c>
      <c r="T798" s="53">
        <v>0.05</v>
      </c>
      <c r="U798" s="54">
        <f>S798*T798</f>
        <v>547.4</v>
      </c>
      <c r="V798" s="54">
        <f>S798-U798</f>
        <v>10400.6</v>
      </c>
      <c r="W798" s="51">
        <v>88</v>
      </c>
      <c r="X798" s="55">
        <f>V798+W798</f>
        <v>10488.6</v>
      </c>
      <c r="Y798" s="12">
        <f>YEAR(Table1[[#This Row],[Ship Date]])</f>
        <v>2022</v>
      </c>
    </row>
    <row r="799" spans="1:25" x14ac:dyDescent="0.25">
      <c r="A799" s="48" t="s">
        <v>1578</v>
      </c>
      <c r="B799" s="49" t="s">
        <v>377</v>
      </c>
      <c r="C799" s="49" t="s">
        <v>1902</v>
      </c>
      <c r="D799" s="49" t="s">
        <v>1882</v>
      </c>
      <c r="E799" s="50">
        <v>44641</v>
      </c>
      <c r="F799" s="49" t="s">
        <v>1882</v>
      </c>
      <c r="G799" s="49" t="s">
        <v>39</v>
      </c>
      <c r="H799" s="49" t="s">
        <v>1886</v>
      </c>
      <c r="I799" s="49" t="s">
        <v>26</v>
      </c>
      <c r="J799" s="49" t="s">
        <v>1901</v>
      </c>
      <c r="K799" s="49" t="s">
        <v>21</v>
      </c>
      <c r="L799" s="49" t="s">
        <v>66</v>
      </c>
      <c r="M799" s="49" t="s">
        <v>23</v>
      </c>
      <c r="N799" s="50">
        <v>44642</v>
      </c>
      <c r="O799" s="51">
        <v>882</v>
      </c>
      <c r="P799" s="51">
        <v>2099</v>
      </c>
      <c r="Q799" s="51">
        <f>P799-O799</f>
        <v>1217</v>
      </c>
      <c r="R799" s="52">
        <v>2</v>
      </c>
      <c r="S799" s="51">
        <f>R799*P799</f>
        <v>4198</v>
      </c>
      <c r="T799" s="53">
        <v>7.0000000000000007E-2</v>
      </c>
      <c r="U799" s="54">
        <f>S799*T799</f>
        <v>293.86</v>
      </c>
      <c r="V799" s="54">
        <f>S799-U799</f>
        <v>3904.14</v>
      </c>
      <c r="W799" s="51">
        <v>480.99999999999994</v>
      </c>
      <c r="X799" s="55">
        <f>V799+W799</f>
        <v>4385.1399999999994</v>
      </c>
      <c r="Y799" s="12">
        <f>YEAR(Table1[[#This Row],[Ship Date]])</f>
        <v>2022</v>
      </c>
    </row>
    <row r="800" spans="1:25" x14ac:dyDescent="0.25">
      <c r="A800" s="48" t="s">
        <v>1579</v>
      </c>
      <c r="B800" s="49" t="s">
        <v>376</v>
      </c>
      <c r="C800" s="49" t="s">
        <v>71</v>
      </c>
      <c r="D800" s="49" t="s">
        <v>1882</v>
      </c>
      <c r="E800" s="50">
        <v>44645</v>
      </c>
      <c r="F800" s="49" t="s">
        <v>1882</v>
      </c>
      <c r="G800" s="49" t="s">
        <v>39</v>
      </c>
      <c r="H800" s="49" t="s">
        <v>1886</v>
      </c>
      <c r="I800" s="49" t="s">
        <v>40</v>
      </c>
      <c r="J800" s="49" t="s">
        <v>229</v>
      </c>
      <c r="K800" s="49" t="s">
        <v>28</v>
      </c>
      <c r="L800" s="49" t="s">
        <v>29</v>
      </c>
      <c r="M800" s="49" t="s">
        <v>23</v>
      </c>
      <c r="N800" s="50">
        <v>44645</v>
      </c>
      <c r="O800" s="51">
        <v>231</v>
      </c>
      <c r="P800" s="51">
        <v>378</v>
      </c>
      <c r="Q800" s="51">
        <f>P800-O800</f>
        <v>147</v>
      </c>
      <c r="R800" s="52">
        <v>28</v>
      </c>
      <c r="S800" s="51">
        <f>R800*P800</f>
        <v>10584</v>
      </c>
      <c r="T800" s="53">
        <v>0</v>
      </c>
      <c r="U800" s="54">
        <f>S800*T800</f>
        <v>0</v>
      </c>
      <c r="V800" s="54">
        <f>S800-U800</f>
        <v>10584</v>
      </c>
      <c r="W800" s="51">
        <v>71</v>
      </c>
      <c r="X800" s="55">
        <f>V800+W800</f>
        <v>10655</v>
      </c>
      <c r="Y800" s="12">
        <f>YEAR(Table1[[#This Row],[Ship Date]])</f>
        <v>2022</v>
      </c>
    </row>
    <row r="801" spans="1:25" x14ac:dyDescent="0.25">
      <c r="A801" s="48" t="s">
        <v>1580</v>
      </c>
      <c r="B801" s="49" t="s">
        <v>374</v>
      </c>
      <c r="C801" s="49" t="s">
        <v>218</v>
      </c>
      <c r="D801" s="49" t="s">
        <v>1834</v>
      </c>
      <c r="E801" s="50">
        <v>44646</v>
      </c>
      <c r="F801" s="49" t="s">
        <v>1899</v>
      </c>
      <c r="G801" s="49" t="s">
        <v>39</v>
      </c>
      <c r="H801" s="49" t="s">
        <v>1889</v>
      </c>
      <c r="I801" s="49" t="s">
        <v>19</v>
      </c>
      <c r="J801" s="49" t="s">
        <v>188</v>
      </c>
      <c r="K801" s="49" t="s">
        <v>28</v>
      </c>
      <c r="L801" s="49" t="s">
        <v>45</v>
      </c>
      <c r="M801" s="49" t="s">
        <v>23</v>
      </c>
      <c r="N801" s="50">
        <v>44648</v>
      </c>
      <c r="O801" s="51">
        <v>250</v>
      </c>
      <c r="P801" s="51">
        <v>568</v>
      </c>
      <c r="Q801" s="51">
        <f>P801-O801</f>
        <v>318</v>
      </c>
      <c r="R801" s="52">
        <v>45</v>
      </c>
      <c r="S801" s="51">
        <f>R801*P801</f>
        <v>25560</v>
      </c>
      <c r="T801" s="53">
        <v>0.01</v>
      </c>
      <c r="U801" s="54">
        <f>S801*T801</f>
        <v>255.6</v>
      </c>
      <c r="V801" s="54">
        <f>S801-U801</f>
        <v>25304.400000000001</v>
      </c>
      <c r="W801" s="51">
        <v>360</v>
      </c>
      <c r="X801" s="55">
        <f>V801+W801</f>
        <v>25664.400000000001</v>
      </c>
      <c r="Y801" s="12">
        <f>YEAR(Table1[[#This Row],[Ship Date]])</f>
        <v>2022</v>
      </c>
    </row>
    <row r="802" spans="1:25" x14ac:dyDescent="0.25">
      <c r="A802" s="48" t="s">
        <v>1581</v>
      </c>
      <c r="B802" s="49" t="s">
        <v>375</v>
      </c>
      <c r="C802" s="49" t="s">
        <v>1812</v>
      </c>
      <c r="D802" s="49" t="s">
        <v>1856</v>
      </c>
      <c r="E802" s="50">
        <v>44646</v>
      </c>
      <c r="F802" s="49" t="s">
        <v>1856</v>
      </c>
      <c r="G802" s="49" t="s">
        <v>34</v>
      </c>
      <c r="H802" s="49" t="s">
        <v>1889</v>
      </c>
      <c r="I802" s="49" t="s">
        <v>51</v>
      </c>
      <c r="J802" s="49" t="s">
        <v>37</v>
      </c>
      <c r="K802" s="49" t="s">
        <v>28</v>
      </c>
      <c r="L802" s="49" t="s">
        <v>22</v>
      </c>
      <c r="M802" s="49" t="s">
        <v>23</v>
      </c>
      <c r="N802" s="50">
        <v>44648</v>
      </c>
      <c r="O802" s="51">
        <v>159</v>
      </c>
      <c r="P802" s="51">
        <v>261</v>
      </c>
      <c r="Q802" s="51">
        <f>P802-O802</f>
        <v>102</v>
      </c>
      <c r="R802" s="52">
        <v>8</v>
      </c>
      <c r="S802" s="51">
        <f>R802*P802</f>
        <v>2088</v>
      </c>
      <c r="T802" s="53">
        <v>0.02</v>
      </c>
      <c r="U802" s="54">
        <f>S802*T802</f>
        <v>41.76</v>
      </c>
      <c r="V802" s="54">
        <f>S802-U802</f>
        <v>2046.24</v>
      </c>
      <c r="W802" s="51">
        <v>50</v>
      </c>
      <c r="X802" s="55">
        <f>V802+W802</f>
        <v>2096.2399999999998</v>
      </c>
      <c r="Y802" s="12">
        <f>YEAR(Table1[[#This Row],[Ship Date]])</f>
        <v>2022</v>
      </c>
    </row>
    <row r="803" spans="1:25" x14ac:dyDescent="0.25">
      <c r="A803" s="48" t="s">
        <v>1582</v>
      </c>
      <c r="B803" s="49" t="s">
        <v>372</v>
      </c>
      <c r="C803" s="49" t="s">
        <v>1884</v>
      </c>
      <c r="D803" s="49" t="s">
        <v>1882</v>
      </c>
      <c r="E803" s="50">
        <v>44647</v>
      </c>
      <c r="F803" s="49" t="s">
        <v>1882</v>
      </c>
      <c r="G803" s="49" t="s">
        <v>25</v>
      </c>
      <c r="H803" s="49" t="s">
        <v>1886</v>
      </c>
      <c r="I803" s="49" t="s">
        <v>35</v>
      </c>
      <c r="J803" s="49" t="s">
        <v>145</v>
      </c>
      <c r="K803" s="49" t="s">
        <v>21</v>
      </c>
      <c r="L803" s="49" t="s">
        <v>215</v>
      </c>
      <c r="M803" s="49" t="s">
        <v>23</v>
      </c>
      <c r="N803" s="50">
        <v>44648</v>
      </c>
      <c r="O803" s="51">
        <v>21600</v>
      </c>
      <c r="P803" s="51">
        <v>44999</v>
      </c>
      <c r="Q803" s="51">
        <f>P803-O803</f>
        <v>23399</v>
      </c>
      <c r="R803" s="52">
        <v>49</v>
      </c>
      <c r="S803" s="51">
        <f>R803*P803</f>
        <v>2204951</v>
      </c>
      <c r="T803" s="53">
        <v>0.06</v>
      </c>
      <c r="U803" s="54">
        <f>S803*T803</f>
        <v>132297.06</v>
      </c>
      <c r="V803" s="54">
        <f>S803-U803</f>
        <v>2072653.94</v>
      </c>
      <c r="W803" s="51">
        <v>2449</v>
      </c>
      <c r="X803" s="55">
        <f>V803+W803</f>
        <v>2075102.94</v>
      </c>
      <c r="Y803" s="12">
        <f>YEAR(Table1[[#This Row],[Ship Date]])</f>
        <v>2022</v>
      </c>
    </row>
    <row r="804" spans="1:25" x14ac:dyDescent="0.25">
      <c r="A804" s="48" t="s">
        <v>1583</v>
      </c>
      <c r="B804" s="49" t="s">
        <v>373</v>
      </c>
      <c r="C804" s="49" t="s">
        <v>1848</v>
      </c>
      <c r="D804" s="49" t="s">
        <v>1834</v>
      </c>
      <c r="E804" s="50">
        <v>44647</v>
      </c>
      <c r="F804" s="49" t="s">
        <v>1899</v>
      </c>
      <c r="G804" s="49" t="s">
        <v>18</v>
      </c>
      <c r="H804" s="49" t="s">
        <v>1891</v>
      </c>
      <c r="I804" s="49" t="s">
        <v>19</v>
      </c>
      <c r="J804" s="49" t="s">
        <v>47</v>
      </c>
      <c r="K804" s="49" t="s">
        <v>21</v>
      </c>
      <c r="L804" s="49" t="s">
        <v>48</v>
      </c>
      <c r="M804" s="49" t="s">
        <v>49</v>
      </c>
      <c r="N804" s="50">
        <v>44654</v>
      </c>
      <c r="O804" s="51">
        <v>7500</v>
      </c>
      <c r="P804" s="51">
        <v>12097</v>
      </c>
      <c r="Q804" s="51">
        <f>P804-O804</f>
        <v>4597</v>
      </c>
      <c r="R804" s="52">
        <v>42</v>
      </c>
      <c r="S804" s="51">
        <f>R804*P804</f>
        <v>508074</v>
      </c>
      <c r="T804" s="53">
        <v>0</v>
      </c>
      <c r="U804" s="54">
        <f>S804*T804</f>
        <v>0</v>
      </c>
      <c r="V804" s="54">
        <f>S804-U804</f>
        <v>508074</v>
      </c>
      <c r="W804" s="51">
        <v>2630</v>
      </c>
      <c r="X804" s="55">
        <f>V804+W804</f>
        <v>510704</v>
      </c>
      <c r="Y804" s="12">
        <f>YEAR(Table1[[#This Row],[Ship Date]])</f>
        <v>2022</v>
      </c>
    </row>
    <row r="805" spans="1:25" x14ac:dyDescent="0.25">
      <c r="A805" s="48" t="s">
        <v>1584</v>
      </c>
      <c r="B805" s="49" t="s">
        <v>285</v>
      </c>
      <c r="C805" s="49" t="s">
        <v>286</v>
      </c>
      <c r="D805" s="49" t="s">
        <v>1834</v>
      </c>
      <c r="E805" s="50">
        <v>44649</v>
      </c>
      <c r="F805" s="49" t="s">
        <v>1899</v>
      </c>
      <c r="G805" s="49" t="s">
        <v>39</v>
      </c>
      <c r="H805" s="49" t="s">
        <v>1887</v>
      </c>
      <c r="I805" s="49" t="s">
        <v>51</v>
      </c>
      <c r="J805" s="49" t="s">
        <v>68</v>
      </c>
      <c r="K805" s="49" t="s">
        <v>28</v>
      </c>
      <c r="L805" s="49" t="s">
        <v>45</v>
      </c>
      <c r="M805" s="49" t="s">
        <v>23</v>
      </c>
      <c r="N805" s="50">
        <v>44650</v>
      </c>
      <c r="O805" s="51">
        <v>519</v>
      </c>
      <c r="P805" s="51">
        <v>1298</v>
      </c>
      <c r="Q805" s="51">
        <f>P805-O805</f>
        <v>779</v>
      </c>
      <c r="R805" s="52">
        <v>45</v>
      </c>
      <c r="S805" s="51">
        <f>R805*P805</f>
        <v>58410</v>
      </c>
      <c r="T805" s="53">
        <v>0.05</v>
      </c>
      <c r="U805" s="54">
        <f>S805*T805</f>
        <v>2920.5</v>
      </c>
      <c r="V805" s="54">
        <f>S805-U805</f>
        <v>55489.5</v>
      </c>
      <c r="W805" s="51">
        <v>314</v>
      </c>
      <c r="X805" s="55">
        <f>V805+W805</f>
        <v>55803.5</v>
      </c>
      <c r="Y805" s="12">
        <f>YEAR(Table1[[#This Row],[Ship Date]])</f>
        <v>2022</v>
      </c>
    </row>
    <row r="806" spans="1:25" x14ac:dyDescent="0.25">
      <c r="A806" s="48" t="s">
        <v>1585</v>
      </c>
      <c r="B806" s="49" t="s">
        <v>371</v>
      </c>
      <c r="C806" s="49" t="s">
        <v>129</v>
      </c>
      <c r="D806" s="49" t="s">
        <v>1882</v>
      </c>
      <c r="E806" s="50">
        <v>44649</v>
      </c>
      <c r="F806" s="49" t="s">
        <v>1882</v>
      </c>
      <c r="G806" s="49" t="s">
        <v>39</v>
      </c>
      <c r="H806" s="49" t="s">
        <v>1885</v>
      </c>
      <c r="I806" s="49" t="s">
        <v>19</v>
      </c>
      <c r="J806" s="49" t="s">
        <v>141</v>
      </c>
      <c r="K806" s="49" t="s">
        <v>28</v>
      </c>
      <c r="L806" s="49" t="s">
        <v>22</v>
      </c>
      <c r="M806" s="49" t="s">
        <v>23</v>
      </c>
      <c r="N806" s="50">
        <v>44651</v>
      </c>
      <c r="O806" s="51">
        <v>194</v>
      </c>
      <c r="P806" s="51">
        <v>308</v>
      </c>
      <c r="Q806" s="51">
        <f>P806-O806</f>
        <v>114</v>
      </c>
      <c r="R806" s="52">
        <v>42</v>
      </c>
      <c r="S806" s="51">
        <f>R806*P806</f>
        <v>12936</v>
      </c>
      <c r="T806" s="53">
        <v>0.09</v>
      </c>
      <c r="U806" s="54">
        <f>S806*T806</f>
        <v>1164.24</v>
      </c>
      <c r="V806" s="54">
        <f>S806-U806</f>
        <v>11771.76</v>
      </c>
      <c r="W806" s="51">
        <v>99</v>
      </c>
      <c r="X806" s="55">
        <f>V806+W806</f>
        <v>11870.76</v>
      </c>
      <c r="Y806" s="12">
        <f>YEAR(Table1[[#This Row],[Ship Date]])</f>
        <v>2022</v>
      </c>
    </row>
    <row r="807" spans="1:25" x14ac:dyDescent="0.25">
      <c r="A807" s="48" t="s">
        <v>1586</v>
      </c>
      <c r="B807" s="49" t="s">
        <v>370</v>
      </c>
      <c r="C807" s="49" t="s">
        <v>1838</v>
      </c>
      <c r="D807" s="49" t="s">
        <v>1834</v>
      </c>
      <c r="E807" s="50">
        <v>44650</v>
      </c>
      <c r="F807" s="49" t="s">
        <v>1899</v>
      </c>
      <c r="G807" s="49" t="s">
        <v>39</v>
      </c>
      <c r="H807" s="49" t="s">
        <v>1892</v>
      </c>
      <c r="I807" s="49" t="s">
        <v>40</v>
      </c>
      <c r="J807" s="49" t="s">
        <v>108</v>
      </c>
      <c r="K807" s="49" t="s">
        <v>28</v>
      </c>
      <c r="L807" s="49" t="s">
        <v>45</v>
      </c>
      <c r="M807" s="49" t="s">
        <v>23</v>
      </c>
      <c r="N807" s="50">
        <v>44651</v>
      </c>
      <c r="O807" s="51">
        <v>94</v>
      </c>
      <c r="P807" s="51">
        <v>208</v>
      </c>
      <c r="Q807" s="51">
        <f>P807-O807</f>
        <v>114</v>
      </c>
      <c r="R807" s="52">
        <v>2</v>
      </c>
      <c r="S807" s="51">
        <f>R807*P807</f>
        <v>416</v>
      </c>
      <c r="T807" s="53">
        <v>0.01</v>
      </c>
      <c r="U807" s="54">
        <f>S807*T807</f>
        <v>4.16</v>
      </c>
      <c r="V807" s="54">
        <f>S807-U807</f>
        <v>411.84</v>
      </c>
      <c r="W807" s="51">
        <v>256</v>
      </c>
      <c r="X807" s="55">
        <f>V807+W807</f>
        <v>667.83999999999992</v>
      </c>
      <c r="Y807" s="12">
        <f>YEAR(Table1[[#This Row],[Ship Date]])</f>
        <v>2022</v>
      </c>
    </row>
    <row r="808" spans="1:25" x14ac:dyDescent="0.25">
      <c r="A808" s="48" t="s">
        <v>1587</v>
      </c>
      <c r="B808" s="49" t="s">
        <v>369</v>
      </c>
      <c r="C808" s="49" t="s">
        <v>124</v>
      </c>
      <c r="D808" s="49" t="s">
        <v>1834</v>
      </c>
      <c r="E808" s="50">
        <v>44653</v>
      </c>
      <c r="F808" s="49" t="s">
        <v>1899</v>
      </c>
      <c r="G808" s="49" t="s">
        <v>39</v>
      </c>
      <c r="H808" s="49" t="s">
        <v>1892</v>
      </c>
      <c r="I808" s="49" t="s">
        <v>19</v>
      </c>
      <c r="J808" s="49" t="s">
        <v>237</v>
      </c>
      <c r="K808" s="49" t="s">
        <v>28</v>
      </c>
      <c r="L808" s="49" t="s">
        <v>22</v>
      </c>
      <c r="M808" s="49" t="s">
        <v>23</v>
      </c>
      <c r="N808" s="50">
        <v>44661</v>
      </c>
      <c r="O808" s="51">
        <v>1388</v>
      </c>
      <c r="P808" s="51">
        <v>2238</v>
      </c>
      <c r="Q808" s="51">
        <f>P808-O808</f>
        <v>850</v>
      </c>
      <c r="R808" s="52">
        <v>16</v>
      </c>
      <c r="S808" s="51">
        <f>R808*P808</f>
        <v>35808</v>
      </c>
      <c r="T808" s="53">
        <v>0.09</v>
      </c>
      <c r="U808" s="54">
        <f>S808*T808</f>
        <v>3222.72</v>
      </c>
      <c r="V808" s="54">
        <f>S808-U808</f>
        <v>32585.279999999999</v>
      </c>
      <c r="W808" s="51">
        <v>1510</v>
      </c>
      <c r="X808" s="55">
        <f>V808+W808</f>
        <v>34095.279999999999</v>
      </c>
      <c r="Y808" s="12">
        <f>YEAR(Table1[[#This Row],[Ship Date]])</f>
        <v>2022</v>
      </c>
    </row>
    <row r="809" spans="1:25" x14ac:dyDescent="0.25">
      <c r="A809" s="48" t="s">
        <v>1588</v>
      </c>
      <c r="B809" s="49" t="s">
        <v>256</v>
      </c>
      <c r="C809" s="49" t="s">
        <v>1838</v>
      </c>
      <c r="D809" s="49" t="s">
        <v>1834</v>
      </c>
      <c r="E809" s="50">
        <v>44654</v>
      </c>
      <c r="F809" s="49" t="s">
        <v>1899</v>
      </c>
      <c r="G809" s="49" t="s">
        <v>34</v>
      </c>
      <c r="H809" s="49" t="s">
        <v>1892</v>
      </c>
      <c r="I809" s="49" t="s">
        <v>19</v>
      </c>
      <c r="J809" s="49" t="s">
        <v>121</v>
      </c>
      <c r="K809" s="49" t="s">
        <v>28</v>
      </c>
      <c r="L809" s="49" t="s">
        <v>29</v>
      </c>
      <c r="M809" s="49" t="s">
        <v>69</v>
      </c>
      <c r="N809" s="50">
        <v>44654</v>
      </c>
      <c r="O809" s="51">
        <v>24</v>
      </c>
      <c r="P809" s="51">
        <v>126</v>
      </c>
      <c r="Q809" s="51">
        <f>P809-O809</f>
        <v>102</v>
      </c>
      <c r="R809" s="52">
        <v>40</v>
      </c>
      <c r="S809" s="51">
        <f>R809*P809</f>
        <v>5040</v>
      </c>
      <c r="T809" s="53">
        <v>0.04</v>
      </c>
      <c r="U809" s="54">
        <f>S809*T809</f>
        <v>201.6</v>
      </c>
      <c r="V809" s="54">
        <f>S809-U809</f>
        <v>4838.3999999999996</v>
      </c>
      <c r="W809" s="51">
        <v>70</v>
      </c>
      <c r="X809" s="55">
        <f>V809+W809</f>
        <v>4908.3999999999996</v>
      </c>
      <c r="Y809" s="12">
        <f>YEAR(Table1[[#This Row],[Ship Date]])</f>
        <v>2022</v>
      </c>
    </row>
    <row r="810" spans="1:25" x14ac:dyDescent="0.25">
      <c r="A810" s="48" t="s">
        <v>1589</v>
      </c>
      <c r="B810" s="49" t="s">
        <v>367</v>
      </c>
      <c r="C810" s="49" t="s">
        <v>1836</v>
      </c>
      <c r="D810" s="49" t="s">
        <v>1834</v>
      </c>
      <c r="E810" s="50">
        <v>44656</v>
      </c>
      <c r="F810" s="49" t="s">
        <v>1899</v>
      </c>
      <c r="G810" s="49" t="s">
        <v>25</v>
      </c>
      <c r="H810" s="49" t="s">
        <v>1889</v>
      </c>
      <c r="I810" s="49" t="s">
        <v>19</v>
      </c>
      <c r="J810" s="49" t="s">
        <v>368</v>
      </c>
      <c r="K810" s="49" t="s">
        <v>28</v>
      </c>
      <c r="L810" s="49" t="s">
        <v>45</v>
      </c>
      <c r="M810" s="49" t="s">
        <v>23</v>
      </c>
      <c r="N810" s="50">
        <v>44662</v>
      </c>
      <c r="O810" s="51">
        <v>409.99999999999994</v>
      </c>
      <c r="P810" s="51">
        <v>931</v>
      </c>
      <c r="Q810" s="51">
        <f>P810-O810</f>
        <v>521</v>
      </c>
      <c r="R810" s="52">
        <v>35</v>
      </c>
      <c r="S810" s="51">
        <f>R810*P810</f>
        <v>32585</v>
      </c>
      <c r="T810" s="53">
        <v>0.05</v>
      </c>
      <c r="U810" s="54">
        <f>S810*T810</f>
        <v>1629.25</v>
      </c>
      <c r="V810" s="54">
        <f>S810-U810</f>
        <v>30955.75</v>
      </c>
      <c r="W810" s="51">
        <v>398</v>
      </c>
      <c r="X810" s="55">
        <f>V810+W810</f>
        <v>31353.75</v>
      </c>
      <c r="Y810" s="12">
        <f>YEAR(Table1[[#This Row],[Ship Date]])</f>
        <v>2022</v>
      </c>
    </row>
    <row r="811" spans="1:25" x14ac:dyDescent="0.25">
      <c r="A811" s="48" t="s">
        <v>1590</v>
      </c>
      <c r="B811" s="49" t="s">
        <v>276</v>
      </c>
      <c r="C811" s="49" t="s">
        <v>1801</v>
      </c>
      <c r="D811" s="49" t="s">
        <v>1856</v>
      </c>
      <c r="E811" s="50">
        <v>44657</v>
      </c>
      <c r="F811" s="49" t="s">
        <v>1856</v>
      </c>
      <c r="G811" s="49" t="s">
        <v>18</v>
      </c>
      <c r="H811" s="49" t="s">
        <v>1889</v>
      </c>
      <c r="I811" s="49" t="s">
        <v>40</v>
      </c>
      <c r="J811" s="49" t="s">
        <v>96</v>
      </c>
      <c r="K811" s="49" t="s">
        <v>28</v>
      </c>
      <c r="L811" s="49" t="s">
        <v>29</v>
      </c>
      <c r="M811" s="49" t="s">
        <v>23</v>
      </c>
      <c r="N811" s="50">
        <v>44659</v>
      </c>
      <c r="O811" s="51">
        <v>153</v>
      </c>
      <c r="P811" s="51">
        <v>278</v>
      </c>
      <c r="Q811" s="51">
        <f>P811-O811</f>
        <v>125</v>
      </c>
      <c r="R811" s="52">
        <v>10</v>
      </c>
      <c r="S811" s="51">
        <f>R811*P811</f>
        <v>2780</v>
      </c>
      <c r="T811" s="53">
        <v>0.01</v>
      </c>
      <c r="U811" s="54">
        <f>S811*T811</f>
        <v>27.8</v>
      </c>
      <c r="V811" s="54">
        <f>S811-U811</f>
        <v>2752.2</v>
      </c>
      <c r="W811" s="51">
        <v>134</v>
      </c>
      <c r="X811" s="55">
        <f>V811+W811</f>
        <v>2886.2</v>
      </c>
      <c r="Y811" s="12">
        <f>YEAR(Table1[[#This Row],[Ship Date]])</f>
        <v>2022</v>
      </c>
    </row>
    <row r="812" spans="1:25" x14ac:dyDescent="0.25">
      <c r="A812" s="58" t="s">
        <v>1824</v>
      </c>
      <c r="B812" s="49" t="s">
        <v>564</v>
      </c>
      <c r="C812" s="49" t="s">
        <v>78</v>
      </c>
      <c r="D812" s="49" t="s">
        <v>1834</v>
      </c>
      <c r="E812" s="50">
        <v>44661</v>
      </c>
      <c r="F812" s="49" t="s">
        <v>1899</v>
      </c>
      <c r="G812" s="49" t="s">
        <v>34</v>
      </c>
      <c r="H812" s="49" t="s">
        <v>1893</v>
      </c>
      <c r="I812" s="49" t="s">
        <v>51</v>
      </c>
      <c r="J812" s="49" t="s">
        <v>20</v>
      </c>
      <c r="K812" s="49" t="s">
        <v>21</v>
      </c>
      <c r="L812" s="49" t="s">
        <v>22</v>
      </c>
      <c r="M812" s="49" t="s">
        <v>23</v>
      </c>
      <c r="N812" s="50">
        <v>44663</v>
      </c>
      <c r="O812" s="51">
        <v>639</v>
      </c>
      <c r="P812" s="51">
        <v>1998</v>
      </c>
      <c r="Q812" s="51">
        <f>P812-O812</f>
        <v>1359</v>
      </c>
      <c r="R812" s="52">
        <v>35</v>
      </c>
      <c r="S812" s="51">
        <f>R812*P812</f>
        <v>69930</v>
      </c>
      <c r="T812" s="53">
        <v>0.1</v>
      </c>
      <c r="U812" s="54">
        <f>S812*T812</f>
        <v>6993</v>
      </c>
      <c r="V812" s="54">
        <f>S812-U812</f>
        <v>62937</v>
      </c>
      <c r="W812" s="51">
        <v>400</v>
      </c>
      <c r="X812" s="55">
        <f>V812+W812</f>
        <v>63337</v>
      </c>
      <c r="Y812" s="12">
        <f>YEAR(Table1[[#This Row],[Ship Date]])</f>
        <v>2022</v>
      </c>
    </row>
    <row r="813" spans="1:25" x14ac:dyDescent="0.25">
      <c r="A813" s="48" t="s">
        <v>1591</v>
      </c>
      <c r="B813" s="49" t="s">
        <v>363</v>
      </c>
      <c r="C813" s="49" t="s">
        <v>1855</v>
      </c>
      <c r="D813" s="49" t="s">
        <v>1834</v>
      </c>
      <c r="E813" s="50">
        <v>44662</v>
      </c>
      <c r="F813" s="49" t="s">
        <v>1899</v>
      </c>
      <c r="G813" s="49" t="s">
        <v>39</v>
      </c>
      <c r="H813" s="49" t="s">
        <v>1894</v>
      </c>
      <c r="I813" s="49" t="s">
        <v>40</v>
      </c>
      <c r="J813" s="49" t="s">
        <v>52</v>
      </c>
      <c r="K813" s="49" t="s">
        <v>28</v>
      </c>
      <c r="L813" s="49" t="s">
        <v>22</v>
      </c>
      <c r="M813" s="49" t="s">
        <v>23</v>
      </c>
      <c r="N813" s="50">
        <v>44664</v>
      </c>
      <c r="O813" s="51">
        <v>399</v>
      </c>
      <c r="P813" s="51">
        <v>623</v>
      </c>
      <c r="Q813" s="51">
        <f>P813-O813</f>
        <v>224</v>
      </c>
      <c r="R813" s="52">
        <v>21</v>
      </c>
      <c r="S813" s="51">
        <f>R813*P813</f>
        <v>13083</v>
      </c>
      <c r="T813" s="53">
        <v>0.05</v>
      </c>
      <c r="U813" s="54">
        <f>S813*T813</f>
        <v>654.15000000000009</v>
      </c>
      <c r="V813" s="54">
        <f>S813-U813</f>
        <v>12428.85</v>
      </c>
      <c r="W813" s="51">
        <v>697</v>
      </c>
      <c r="X813" s="55">
        <f>V813+W813</f>
        <v>13125.85</v>
      </c>
      <c r="Y813" s="12">
        <f>YEAR(Table1[[#This Row],[Ship Date]])</f>
        <v>2022</v>
      </c>
    </row>
    <row r="814" spans="1:25" x14ac:dyDescent="0.25">
      <c r="A814" s="48" t="s">
        <v>1592</v>
      </c>
      <c r="B814" s="49" t="s">
        <v>364</v>
      </c>
      <c r="C814" s="49" t="s">
        <v>1862</v>
      </c>
      <c r="D814" s="49" t="s">
        <v>1882</v>
      </c>
      <c r="E814" s="50">
        <v>44662</v>
      </c>
      <c r="F814" s="49" t="s">
        <v>1882</v>
      </c>
      <c r="G814" s="49" t="s">
        <v>39</v>
      </c>
      <c r="H814" s="49" t="s">
        <v>1886</v>
      </c>
      <c r="I814" s="49" t="s">
        <v>51</v>
      </c>
      <c r="J814" s="49" t="s">
        <v>365</v>
      </c>
      <c r="K814" s="49" t="s">
        <v>28</v>
      </c>
      <c r="L814" s="49" t="s">
        <v>29</v>
      </c>
      <c r="M814" s="49" t="s">
        <v>23</v>
      </c>
      <c r="N814" s="50">
        <v>44662</v>
      </c>
      <c r="O814" s="51">
        <v>92</v>
      </c>
      <c r="P814" s="51">
        <v>181</v>
      </c>
      <c r="Q814" s="51">
        <f>P814-O814</f>
        <v>89</v>
      </c>
      <c r="R814" s="52">
        <v>22</v>
      </c>
      <c r="S814" s="51">
        <f>R814*P814</f>
        <v>3982</v>
      </c>
      <c r="T814" s="53">
        <v>0.09</v>
      </c>
      <c r="U814" s="54">
        <f>S814*T814</f>
        <v>358.38</v>
      </c>
      <c r="V814" s="54">
        <f>S814-U814</f>
        <v>3623.62</v>
      </c>
      <c r="W814" s="51">
        <v>156</v>
      </c>
      <c r="X814" s="55">
        <f>V814+W814</f>
        <v>3779.62</v>
      </c>
      <c r="Y814" s="12">
        <f>YEAR(Table1[[#This Row],[Ship Date]])</f>
        <v>2022</v>
      </c>
    </row>
    <row r="815" spans="1:25" x14ac:dyDescent="0.25">
      <c r="A815" s="48" t="s">
        <v>1593</v>
      </c>
      <c r="B815" s="49" t="s">
        <v>366</v>
      </c>
      <c r="C815" s="49" t="s">
        <v>80</v>
      </c>
      <c r="D815" s="49" t="s">
        <v>1834</v>
      </c>
      <c r="E815" s="50">
        <v>44662</v>
      </c>
      <c r="F815" s="49" t="s">
        <v>1899</v>
      </c>
      <c r="G815" s="49" t="s">
        <v>18</v>
      </c>
      <c r="H815" s="49" t="s">
        <v>1888</v>
      </c>
      <c r="I815" s="49" t="s">
        <v>35</v>
      </c>
      <c r="J815" s="49" t="s">
        <v>1912</v>
      </c>
      <c r="K815" s="49" t="s">
        <v>28</v>
      </c>
      <c r="L815" s="49" t="s">
        <v>29</v>
      </c>
      <c r="M815" s="49" t="s">
        <v>69</v>
      </c>
      <c r="N815" s="50">
        <v>44663</v>
      </c>
      <c r="O815" s="51">
        <v>239</v>
      </c>
      <c r="P815" s="51">
        <v>426</v>
      </c>
      <c r="Q815" s="51">
        <f>P815-O815</f>
        <v>187</v>
      </c>
      <c r="R815" s="52">
        <v>34</v>
      </c>
      <c r="S815" s="51">
        <f>R815*P815</f>
        <v>14484</v>
      </c>
      <c r="T815" s="53">
        <v>0.03</v>
      </c>
      <c r="U815" s="54">
        <f>S815*T815</f>
        <v>434.52</v>
      </c>
      <c r="V815" s="54">
        <f>S815-U815</f>
        <v>14049.48</v>
      </c>
      <c r="W815" s="51">
        <v>120</v>
      </c>
      <c r="X815" s="55">
        <f>V815+W815</f>
        <v>14169.48</v>
      </c>
      <c r="Y815" s="12">
        <f>YEAR(Table1[[#This Row],[Ship Date]])</f>
        <v>2022</v>
      </c>
    </row>
    <row r="816" spans="1:25" x14ac:dyDescent="0.25">
      <c r="A816" s="48" t="s">
        <v>1594</v>
      </c>
      <c r="B816" s="49" t="s">
        <v>362</v>
      </c>
      <c r="C816" s="49" t="s">
        <v>1900</v>
      </c>
      <c r="D816" s="49" t="s">
        <v>1882</v>
      </c>
      <c r="E816" s="50">
        <v>44664</v>
      </c>
      <c r="F816" s="49" t="s">
        <v>1882</v>
      </c>
      <c r="G816" s="49" t="s">
        <v>39</v>
      </c>
      <c r="H816" s="49" t="s">
        <v>1886</v>
      </c>
      <c r="I816" s="49" t="s">
        <v>51</v>
      </c>
      <c r="J816" s="49" t="s">
        <v>145</v>
      </c>
      <c r="K816" s="49" t="s">
        <v>21</v>
      </c>
      <c r="L816" s="49" t="s">
        <v>48</v>
      </c>
      <c r="M816" s="49" t="s">
        <v>49</v>
      </c>
      <c r="N816" s="50">
        <v>44666</v>
      </c>
      <c r="O816" s="51">
        <v>27899</v>
      </c>
      <c r="P816" s="51">
        <v>44999</v>
      </c>
      <c r="Q816" s="51">
        <f>P816-O816</f>
        <v>17100</v>
      </c>
      <c r="R816" s="52">
        <v>43</v>
      </c>
      <c r="S816" s="51">
        <f>R816*P816</f>
        <v>1934957</v>
      </c>
      <c r="T816" s="53">
        <v>0.06</v>
      </c>
      <c r="U816" s="54">
        <f>S816*T816</f>
        <v>116097.42</v>
      </c>
      <c r="V816" s="54">
        <f>S816-U816</f>
        <v>1818859.58</v>
      </c>
      <c r="W816" s="51">
        <v>4900</v>
      </c>
      <c r="X816" s="55">
        <f>V816+W816</f>
        <v>1823759.58</v>
      </c>
      <c r="Y816" s="12">
        <f>YEAR(Table1[[#This Row],[Ship Date]])</f>
        <v>2022</v>
      </c>
    </row>
    <row r="817" spans="1:25" x14ac:dyDescent="0.25">
      <c r="A817" s="48" t="s">
        <v>1595</v>
      </c>
      <c r="B817" s="49" t="s">
        <v>361</v>
      </c>
      <c r="C817" s="49" t="s">
        <v>1836</v>
      </c>
      <c r="D817" s="49" t="s">
        <v>1834</v>
      </c>
      <c r="E817" s="50">
        <v>44668</v>
      </c>
      <c r="F817" s="49" t="s">
        <v>1899</v>
      </c>
      <c r="G817" s="49" t="s">
        <v>25</v>
      </c>
      <c r="H817" s="49" t="s">
        <v>1889</v>
      </c>
      <c r="I817" s="49" t="s">
        <v>19</v>
      </c>
      <c r="J817" s="49" t="s">
        <v>159</v>
      </c>
      <c r="K817" s="49" t="s">
        <v>28</v>
      </c>
      <c r="L817" s="49" t="s">
        <v>29</v>
      </c>
      <c r="M817" s="49" t="s">
        <v>23</v>
      </c>
      <c r="N817" s="50">
        <v>44670</v>
      </c>
      <c r="O817" s="51">
        <v>105</v>
      </c>
      <c r="P817" s="51">
        <v>195</v>
      </c>
      <c r="Q817" s="51">
        <f>P817-O817</f>
        <v>90</v>
      </c>
      <c r="R817" s="52">
        <v>23</v>
      </c>
      <c r="S817" s="51">
        <f>R817*P817</f>
        <v>4485</v>
      </c>
      <c r="T817" s="53">
        <v>0.09</v>
      </c>
      <c r="U817" s="54">
        <f>S817*T817</f>
        <v>403.65</v>
      </c>
      <c r="V817" s="54">
        <f>S817-U817</f>
        <v>4081.35</v>
      </c>
      <c r="W817" s="51">
        <v>163</v>
      </c>
      <c r="X817" s="55">
        <f>V817+W817</f>
        <v>4244.3500000000004</v>
      </c>
      <c r="Y817" s="12">
        <f>YEAR(Table1[[#This Row],[Ship Date]])</f>
        <v>2022</v>
      </c>
    </row>
    <row r="818" spans="1:25" x14ac:dyDescent="0.25">
      <c r="A818" s="48" t="s">
        <v>838</v>
      </c>
      <c r="B818" s="49" t="s">
        <v>360</v>
      </c>
      <c r="C818" s="49" t="s">
        <v>155</v>
      </c>
      <c r="D818" s="49" t="s">
        <v>1834</v>
      </c>
      <c r="E818" s="50">
        <v>44669</v>
      </c>
      <c r="F818" s="49" t="s">
        <v>1899</v>
      </c>
      <c r="G818" s="49" t="s">
        <v>39</v>
      </c>
      <c r="H818" s="49" t="s">
        <v>1893</v>
      </c>
      <c r="I818" s="49" t="s">
        <v>26</v>
      </c>
      <c r="J818" s="49" t="s">
        <v>214</v>
      </c>
      <c r="K818" s="49" t="s">
        <v>117</v>
      </c>
      <c r="L818" s="49" t="s">
        <v>215</v>
      </c>
      <c r="M818" s="49" t="s">
        <v>23</v>
      </c>
      <c r="N818" s="50">
        <v>44670</v>
      </c>
      <c r="O818" s="51">
        <v>5616</v>
      </c>
      <c r="P818" s="51">
        <v>13697.999999999998</v>
      </c>
      <c r="Q818" s="51">
        <f>P818-O818</f>
        <v>8081.9999999999982</v>
      </c>
      <c r="R818" s="52">
        <v>14</v>
      </c>
      <c r="S818" s="51">
        <f>R818*P818</f>
        <v>191771.99999999997</v>
      </c>
      <c r="T818" s="53">
        <v>0</v>
      </c>
      <c r="U818" s="54">
        <f>S818*T818</f>
        <v>0</v>
      </c>
      <c r="V818" s="54">
        <f>S818-U818</f>
        <v>191771.99999999997</v>
      </c>
      <c r="W818" s="51">
        <v>2449</v>
      </c>
      <c r="X818" s="55">
        <f>V818+W818</f>
        <v>194220.99999999997</v>
      </c>
      <c r="Y818" s="12">
        <f>YEAR(Table1[[#This Row],[Ship Date]])</f>
        <v>2022</v>
      </c>
    </row>
    <row r="819" spans="1:25" x14ac:dyDescent="0.25">
      <c r="A819" s="48" t="s">
        <v>839</v>
      </c>
      <c r="B819" s="49" t="s">
        <v>360</v>
      </c>
      <c r="C819" s="49" t="s">
        <v>155</v>
      </c>
      <c r="D819" s="49" t="s">
        <v>1834</v>
      </c>
      <c r="E819" s="50">
        <v>44669</v>
      </c>
      <c r="F819" s="49" t="s">
        <v>1899</v>
      </c>
      <c r="G819" s="49" t="s">
        <v>39</v>
      </c>
      <c r="H819" s="49" t="s">
        <v>1893</v>
      </c>
      <c r="I819" s="49" t="s">
        <v>26</v>
      </c>
      <c r="J819" s="49" t="s">
        <v>27</v>
      </c>
      <c r="K819" s="49" t="s">
        <v>28</v>
      </c>
      <c r="L819" s="49" t="s">
        <v>29</v>
      </c>
      <c r="M819" s="49" t="s">
        <v>23</v>
      </c>
      <c r="N819" s="50">
        <v>44671</v>
      </c>
      <c r="O819" s="51">
        <v>93</v>
      </c>
      <c r="P819" s="51">
        <v>148</v>
      </c>
      <c r="Q819" s="51">
        <f>P819-O819</f>
        <v>55</v>
      </c>
      <c r="R819" s="52">
        <v>3</v>
      </c>
      <c r="S819" s="51">
        <f>R819*P819</f>
        <v>444</v>
      </c>
      <c r="T819" s="53">
        <v>0.1</v>
      </c>
      <c r="U819" s="54">
        <f>S819*T819</f>
        <v>44.400000000000006</v>
      </c>
      <c r="V819" s="54">
        <f>S819-U819</f>
        <v>399.6</v>
      </c>
      <c r="W819" s="51">
        <v>70</v>
      </c>
      <c r="X819" s="55">
        <f>V819+W819</f>
        <v>469.6</v>
      </c>
      <c r="Y819" s="12">
        <f>YEAR(Table1[[#This Row],[Ship Date]])</f>
        <v>2022</v>
      </c>
    </row>
    <row r="820" spans="1:25" x14ac:dyDescent="0.25">
      <c r="A820" s="48" t="s">
        <v>1596</v>
      </c>
      <c r="B820" s="49" t="s">
        <v>38</v>
      </c>
      <c r="C820" s="49" t="s">
        <v>1800</v>
      </c>
      <c r="D820" s="49" t="s">
        <v>1856</v>
      </c>
      <c r="E820" s="50">
        <v>44674</v>
      </c>
      <c r="F820" s="49" t="s">
        <v>1856</v>
      </c>
      <c r="G820" s="49" t="s">
        <v>39</v>
      </c>
      <c r="H820" s="49" t="s">
        <v>1892</v>
      </c>
      <c r="I820" s="49" t="s">
        <v>40</v>
      </c>
      <c r="J820" s="49" t="s">
        <v>121</v>
      </c>
      <c r="K820" s="49" t="s">
        <v>28</v>
      </c>
      <c r="L820" s="49" t="s">
        <v>29</v>
      </c>
      <c r="M820" s="49" t="s">
        <v>23</v>
      </c>
      <c r="N820" s="50">
        <v>44675</v>
      </c>
      <c r="O820" s="51">
        <v>24</v>
      </c>
      <c r="P820" s="51">
        <v>126</v>
      </c>
      <c r="Q820" s="51">
        <f>P820-O820</f>
        <v>102</v>
      </c>
      <c r="R820" s="52">
        <v>11</v>
      </c>
      <c r="S820" s="51">
        <f>R820*P820</f>
        <v>1386</v>
      </c>
      <c r="T820" s="53">
        <v>0</v>
      </c>
      <c r="U820" s="54">
        <f>S820*T820</f>
        <v>0</v>
      </c>
      <c r="V820" s="54">
        <f>S820-U820</f>
        <v>1386</v>
      </c>
      <c r="W820" s="51">
        <v>70</v>
      </c>
      <c r="X820" s="55">
        <f>V820+W820</f>
        <v>1456</v>
      </c>
      <c r="Y820" s="12">
        <f>YEAR(Table1[[#This Row],[Ship Date]])</f>
        <v>2022</v>
      </c>
    </row>
    <row r="821" spans="1:25" x14ac:dyDescent="0.25">
      <c r="A821" s="48" t="s">
        <v>1597</v>
      </c>
      <c r="B821" s="49" t="s">
        <v>358</v>
      </c>
      <c r="C821" s="49" t="s">
        <v>209</v>
      </c>
      <c r="D821" s="49" t="s">
        <v>1882</v>
      </c>
      <c r="E821" s="50">
        <v>44674</v>
      </c>
      <c r="F821" s="49" t="s">
        <v>1882</v>
      </c>
      <c r="G821" s="49" t="s">
        <v>18</v>
      </c>
      <c r="H821" s="49" t="s">
        <v>1885</v>
      </c>
      <c r="I821" s="49" t="s">
        <v>40</v>
      </c>
      <c r="J821" s="49" t="s">
        <v>307</v>
      </c>
      <c r="K821" s="49" t="s">
        <v>28</v>
      </c>
      <c r="L821" s="49" t="s">
        <v>29</v>
      </c>
      <c r="M821" s="49" t="s">
        <v>23</v>
      </c>
      <c r="N821" s="50">
        <v>44676</v>
      </c>
      <c r="O821" s="51">
        <v>2156</v>
      </c>
      <c r="P821" s="51">
        <v>3654.9999999999995</v>
      </c>
      <c r="Q821" s="51">
        <f>P821-O821</f>
        <v>1498.9999999999995</v>
      </c>
      <c r="R821" s="52">
        <v>17</v>
      </c>
      <c r="S821" s="51">
        <f>R821*P821</f>
        <v>62134.999999999993</v>
      </c>
      <c r="T821" s="53">
        <v>0.09</v>
      </c>
      <c r="U821" s="54">
        <f>S821*T821</f>
        <v>5592.1499999999987</v>
      </c>
      <c r="V821" s="54">
        <f>S821-U821</f>
        <v>56542.849999999991</v>
      </c>
      <c r="W821" s="51">
        <v>1389</v>
      </c>
      <c r="X821" s="55">
        <f>V821+W821</f>
        <v>57931.849999999991</v>
      </c>
      <c r="Y821" s="12">
        <f>YEAR(Table1[[#This Row],[Ship Date]])</f>
        <v>2022</v>
      </c>
    </row>
    <row r="822" spans="1:25" x14ac:dyDescent="0.25">
      <c r="A822" s="48" t="s">
        <v>1598</v>
      </c>
      <c r="B822" s="49" t="s">
        <v>359</v>
      </c>
      <c r="C822" s="49" t="s">
        <v>204</v>
      </c>
      <c r="D822" s="49" t="s">
        <v>1882</v>
      </c>
      <c r="E822" s="50">
        <v>44674</v>
      </c>
      <c r="F822" s="49" t="s">
        <v>1882</v>
      </c>
      <c r="G822" s="49" t="s">
        <v>25</v>
      </c>
      <c r="H822" s="49" t="s">
        <v>1885</v>
      </c>
      <c r="I822" s="49" t="s">
        <v>40</v>
      </c>
      <c r="J822" s="49" t="s">
        <v>125</v>
      </c>
      <c r="K822" s="49" t="s">
        <v>28</v>
      </c>
      <c r="L822" s="49" t="s">
        <v>29</v>
      </c>
      <c r="M822" s="49" t="s">
        <v>23</v>
      </c>
      <c r="N822" s="50">
        <v>44675</v>
      </c>
      <c r="O822" s="51">
        <v>182</v>
      </c>
      <c r="P822" s="51">
        <v>298</v>
      </c>
      <c r="Q822" s="51">
        <f>P822-O822</f>
        <v>116</v>
      </c>
      <c r="R822" s="52">
        <v>32</v>
      </c>
      <c r="S822" s="51">
        <f>R822*P822</f>
        <v>9536</v>
      </c>
      <c r="T822" s="53">
        <v>0.01</v>
      </c>
      <c r="U822" s="54">
        <f>S822*T822</f>
        <v>95.36</v>
      </c>
      <c r="V822" s="54">
        <f>S822-U822</f>
        <v>9440.64</v>
      </c>
      <c r="W822" s="51">
        <v>158</v>
      </c>
      <c r="X822" s="55">
        <f>V822+W822</f>
        <v>9598.64</v>
      </c>
      <c r="Y822" s="12">
        <f>YEAR(Table1[[#This Row],[Ship Date]])</f>
        <v>2022</v>
      </c>
    </row>
    <row r="823" spans="1:25" x14ac:dyDescent="0.25">
      <c r="A823" s="48" t="s">
        <v>1599</v>
      </c>
      <c r="B823" s="49" t="s">
        <v>357</v>
      </c>
      <c r="C823" s="49" t="s">
        <v>1836</v>
      </c>
      <c r="D823" s="49" t="s">
        <v>1834</v>
      </c>
      <c r="E823" s="50">
        <v>44675</v>
      </c>
      <c r="F823" s="49" t="s">
        <v>1899</v>
      </c>
      <c r="G823" s="49" t="s">
        <v>18</v>
      </c>
      <c r="H823" s="49" t="s">
        <v>1889</v>
      </c>
      <c r="I823" s="49" t="s">
        <v>35</v>
      </c>
      <c r="J823" s="49" t="s">
        <v>345</v>
      </c>
      <c r="K823" s="49" t="s">
        <v>28</v>
      </c>
      <c r="L823" s="49" t="s">
        <v>22</v>
      </c>
      <c r="M823" s="49" t="s">
        <v>23</v>
      </c>
      <c r="N823" s="50">
        <v>44677</v>
      </c>
      <c r="O823" s="51">
        <v>218.00000000000003</v>
      </c>
      <c r="P823" s="51">
        <v>352</v>
      </c>
      <c r="Q823" s="51">
        <f>P823-O823</f>
        <v>133.99999999999997</v>
      </c>
      <c r="R823" s="52">
        <v>32</v>
      </c>
      <c r="S823" s="51">
        <f>R823*P823</f>
        <v>11264</v>
      </c>
      <c r="T823" s="53">
        <v>7.0000000000000007E-2</v>
      </c>
      <c r="U823" s="54">
        <f>S823*T823</f>
        <v>788.48</v>
      </c>
      <c r="V823" s="54">
        <f>S823-U823</f>
        <v>10475.52</v>
      </c>
      <c r="W823" s="51">
        <v>683</v>
      </c>
      <c r="X823" s="55">
        <f>V823+W823</f>
        <v>11158.52</v>
      </c>
      <c r="Y823" s="12">
        <f>YEAR(Table1[[#This Row],[Ship Date]])</f>
        <v>2022</v>
      </c>
    </row>
    <row r="824" spans="1:25" x14ac:dyDescent="0.25">
      <c r="A824" s="48" t="s">
        <v>1600</v>
      </c>
      <c r="B824" s="49" t="s">
        <v>355</v>
      </c>
      <c r="C824" s="49" t="s">
        <v>286</v>
      </c>
      <c r="D824" s="49" t="s">
        <v>1834</v>
      </c>
      <c r="E824" s="50">
        <v>44676</v>
      </c>
      <c r="F824" s="49" t="s">
        <v>1899</v>
      </c>
      <c r="G824" s="49" t="s">
        <v>18</v>
      </c>
      <c r="H824" s="49" t="s">
        <v>1887</v>
      </c>
      <c r="I824" s="49" t="s">
        <v>40</v>
      </c>
      <c r="J824" s="49" t="s">
        <v>99</v>
      </c>
      <c r="K824" s="49" t="s">
        <v>21</v>
      </c>
      <c r="L824" s="49" t="s">
        <v>22</v>
      </c>
      <c r="M824" s="49" t="s">
        <v>23</v>
      </c>
      <c r="N824" s="50">
        <v>44677</v>
      </c>
      <c r="O824" s="51">
        <v>831</v>
      </c>
      <c r="P824" s="51">
        <v>1598</v>
      </c>
      <c r="Q824" s="51">
        <f>P824-O824</f>
        <v>767</v>
      </c>
      <c r="R824" s="52">
        <v>18</v>
      </c>
      <c r="S824" s="51">
        <f>R824*P824</f>
        <v>28764</v>
      </c>
      <c r="T824" s="53">
        <v>0.1</v>
      </c>
      <c r="U824" s="54">
        <f>S824*T824</f>
        <v>2876.4</v>
      </c>
      <c r="V824" s="54">
        <f>S824-U824</f>
        <v>25887.599999999999</v>
      </c>
      <c r="W824" s="51">
        <v>650</v>
      </c>
      <c r="X824" s="55">
        <f>V824+W824</f>
        <v>26537.599999999999</v>
      </c>
      <c r="Y824" s="12">
        <f>YEAR(Table1[[#This Row],[Ship Date]])</f>
        <v>2022</v>
      </c>
    </row>
    <row r="825" spans="1:25" x14ac:dyDescent="0.25">
      <c r="A825" s="48" t="s">
        <v>1601</v>
      </c>
      <c r="B825" s="49" t="s">
        <v>356</v>
      </c>
      <c r="C825" s="49" t="s">
        <v>1844</v>
      </c>
      <c r="D825" s="49" t="s">
        <v>1834</v>
      </c>
      <c r="E825" s="50">
        <v>44676</v>
      </c>
      <c r="F825" s="49" t="s">
        <v>1899</v>
      </c>
      <c r="G825" s="49" t="s">
        <v>25</v>
      </c>
      <c r="H825" s="49" t="s">
        <v>1891</v>
      </c>
      <c r="I825" s="49" t="s">
        <v>26</v>
      </c>
      <c r="J825" s="49" t="s">
        <v>247</v>
      </c>
      <c r="K825" s="49" t="s">
        <v>28</v>
      </c>
      <c r="L825" s="49" t="s">
        <v>29</v>
      </c>
      <c r="M825" s="49" t="s">
        <v>23</v>
      </c>
      <c r="N825" s="50">
        <v>44678</v>
      </c>
      <c r="O825" s="51">
        <v>348</v>
      </c>
      <c r="P825" s="51">
        <v>543</v>
      </c>
      <c r="Q825" s="51">
        <f>P825-O825</f>
        <v>195</v>
      </c>
      <c r="R825" s="52">
        <v>37</v>
      </c>
      <c r="S825" s="51">
        <f>R825*P825</f>
        <v>20091</v>
      </c>
      <c r="T825" s="53">
        <v>0.09</v>
      </c>
      <c r="U825" s="54">
        <f>S825*T825</f>
        <v>1808.1899999999998</v>
      </c>
      <c r="V825" s="54">
        <f>S825-U825</f>
        <v>18282.810000000001</v>
      </c>
      <c r="W825" s="51">
        <v>95</v>
      </c>
      <c r="X825" s="55">
        <f>V825+W825</f>
        <v>18377.810000000001</v>
      </c>
      <c r="Y825" s="12">
        <f>YEAR(Table1[[#This Row],[Ship Date]])</f>
        <v>2022</v>
      </c>
    </row>
    <row r="826" spans="1:25" x14ac:dyDescent="0.25">
      <c r="A826" s="48" t="s">
        <v>1602</v>
      </c>
      <c r="B826" s="49" t="s">
        <v>354</v>
      </c>
      <c r="C826" s="49" t="s">
        <v>71</v>
      </c>
      <c r="D826" s="49" t="s">
        <v>1882</v>
      </c>
      <c r="E826" s="50">
        <v>44678</v>
      </c>
      <c r="F826" s="49" t="s">
        <v>1882</v>
      </c>
      <c r="G826" s="49" t="s">
        <v>25</v>
      </c>
      <c r="H826" s="49" t="s">
        <v>1885</v>
      </c>
      <c r="I826" s="49" t="s">
        <v>35</v>
      </c>
      <c r="J826" s="49" t="s">
        <v>279</v>
      </c>
      <c r="K826" s="49" t="s">
        <v>28</v>
      </c>
      <c r="L826" s="49" t="s">
        <v>22</v>
      </c>
      <c r="M826" s="49" t="s">
        <v>23</v>
      </c>
      <c r="N826" s="50">
        <v>44679</v>
      </c>
      <c r="O826" s="51">
        <v>225</v>
      </c>
      <c r="P826" s="51">
        <v>369</v>
      </c>
      <c r="Q826" s="51">
        <f>P826-O826</f>
        <v>144</v>
      </c>
      <c r="R826" s="52">
        <v>46</v>
      </c>
      <c r="S826" s="51">
        <f>R826*P826</f>
        <v>16974</v>
      </c>
      <c r="T826" s="53">
        <v>0.04</v>
      </c>
      <c r="U826" s="54">
        <f>S826*T826</f>
        <v>678.96</v>
      </c>
      <c r="V826" s="54">
        <f>S826-U826</f>
        <v>16295.04</v>
      </c>
      <c r="W826" s="51">
        <v>250</v>
      </c>
      <c r="X826" s="55">
        <f>V826+W826</f>
        <v>16545.04</v>
      </c>
      <c r="Y826" s="12">
        <f>YEAR(Table1[[#This Row],[Ship Date]])</f>
        <v>2022</v>
      </c>
    </row>
    <row r="827" spans="1:25" x14ac:dyDescent="0.25">
      <c r="A827" s="48" t="s">
        <v>840</v>
      </c>
      <c r="B827" s="49" t="s">
        <v>353</v>
      </c>
      <c r="C827" s="49" t="s">
        <v>1807</v>
      </c>
      <c r="D827" s="49" t="s">
        <v>1856</v>
      </c>
      <c r="E827" s="50">
        <v>44682</v>
      </c>
      <c r="F827" s="49" t="s">
        <v>1856</v>
      </c>
      <c r="G827" s="49" t="s">
        <v>25</v>
      </c>
      <c r="H827" s="49" t="s">
        <v>1895</v>
      </c>
      <c r="I827" s="49" t="s">
        <v>40</v>
      </c>
      <c r="J827" s="49" t="s">
        <v>136</v>
      </c>
      <c r="K827" s="49" t="s">
        <v>28</v>
      </c>
      <c r="L827" s="49" t="s">
        <v>22</v>
      </c>
      <c r="M827" s="49" t="s">
        <v>23</v>
      </c>
      <c r="N827" s="50">
        <v>44684</v>
      </c>
      <c r="O827" s="51">
        <v>184</v>
      </c>
      <c r="P827" s="51">
        <v>288</v>
      </c>
      <c r="Q827" s="51">
        <f>P827-O827</f>
        <v>104</v>
      </c>
      <c r="R827" s="52">
        <v>45</v>
      </c>
      <c r="S827" s="51">
        <f>R827*P827</f>
        <v>12960</v>
      </c>
      <c r="T827" s="53">
        <v>0.02</v>
      </c>
      <c r="U827" s="54">
        <f>S827*T827</f>
        <v>259.2</v>
      </c>
      <c r="V827" s="54">
        <f>S827-U827</f>
        <v>12700.8</v>
      </c>
      <c r="W827" s="51">
        <v>149</v>
      </c>
      <c r="X827" s="55">
        <f>V827+W827</f>
        <v>12849.8</v>
      </c>
      <c r="Y827" s="12">
        <f>YEAR(Table1[[#This Row],[Ship Date]])</f>
        <v>2022</v>
      </c>
    </row>
    <row r="828" spans="1:25" x14ac:dyDescent="0.25">
      <c r="A828" s="48" t="s">
        <v>841</v>
      </c>
      <c r="B828" s="49" t="s">
        <v>353</v>
      </c>
      <c r="C828" s="49" t="s">
        <v>1807</v>
      </c>
      <c r="D828" s="49" t="s">
        <v>1856</v>
      </c>
      <c r="E828" s="50">
        <v>44682</v>
      </c>
      <c r="F828" s="49" t="s">
        <v>1856</v>
      </c>
      <c r="G828" s="49" t="s">
        <v>25</v>
      </c>
      <c r="H828" s="49" t="s">
        <v>1895</v>
      </c>
      <c r="I828" s="49" t="s">
        <v>40</v>
      </c>
      <c r="J828" s="49" t="s">
        <v>202</v>
      </c>
      <c r="K828" s="49" t="s">
        <v>28</v>
      </c>
      <c r="L828" s="49" t="s">
        <v>22</v>
      </c>
      <c r="M828" s="49" t="s">
        <v>23</v>
      </c>
      <c r="N828" s="50">
        <v>44683</v>
      </c>
      <c r="O828" s="51">
        <v>446</v>
      </c>
      <c r="P828" s="51">
        <v>1089</v>
      </c>
      <c r="Q828" s="51">
        <f>P828-O828</f>
        <v>643</v>
      </c>
      <c r="R828" s="52">
        <v>39</v>
      </c>
      <c r="S828" s="51">
        <f>R828*P828</f>
        <v>42471</v>
      </c>
      <c r="T828" s="53">
        <v>0.06</v>
      </c>
      <c r="U828" s="54">
        <f>S828*T828</f>
        <v>2548.2599999999998</v>
      </c>
      <c r="V828" s="54">
        <f>S828-U828</f>
        <v>39922.74</v>
      </c>
      <c r="W828" s="51">
        <v>450</v>
      </c>
      <c r="X828" s="55">
        <f>V828+W828</f>
        <v>40372.74</v>
      </c>
      <c r="Y828" s="12">
        <f>YEAR(Table1[[#This Row],[Ship Date]])</f>
        <v>2022</v>
      </c>
    </row>
    <row r="829" spans="1:25" x14ac:dyDescent="0.25">
      <c r="A829" s="48" t="s">
        <v>842</v>
      </c>
      <c r="B829" s="49" t="s">
        <v>351</v>
      </c>
      <c r="C829" s="49" t="s">
        <v>206</v>
      </c>
      <c r="D829" s="49" t="s">
        <v>1882</v>
      </c>
      <c r="E829" s="50">
        <v>44683</v>
      </c>
      <c r="F829" s="49" t="s">
        <v>1882</v>
      </c>
      <c r="G829" s="49" t="s">
        <v>18</v>
      </c>
      <c r="H829" s="49" t="s">
        <v>1885</v>
      </c>
      <c r="I829" s="49" t="s">
        <v>35</v>
      </c>
      <c r="J829" s="49" t="s">
        <v>116</v>
      </c>
      <c r="K829" s="49" t="s">
        <v>117</v>
      </c>
      <c r="L829" s="49" t="s">
        <v>45</v>
      </c>
      <c r="M829" s="49" t="s">
        <v>23</v>
      </c>
      <c r="N829" s="50">
        <v>44685</v>
      </c>
      <c r="O829" s="51">
        <v>550</v>
      </c>
      <c r="P829" s="51">
        <v>1222</v>
      </c>
      <c r="Q829" s="51">
        <f>P829-O829</f>
        <v>672</v>
      </c>
      <c r="R829" s="52">
        <v>46</v>
      </c>
      <c r="S829" s="51">
        <f>R829*P829</f>
        <v>56212</v>
      </c>
      <c r="T829" s="53">
        <v>0.06</v>
      </c>
      <c r="U829" s="54">
        <f>S829*T829</f>
        <v>3372.72</v>
      </c>
      <c r="V829" s="54">
        <f>S829-U829</f>
        <v>52839.28</v>
      </c>
      <c r="W829" s="51">
        <v>285</v>
      </c>
      <c r="X829" s="55">
        <f>V829+W829</f>
        <v>53124.28</v>
      </c>
      <c r="Y829" s="12">
        <f>YEAR(Table1[[#This Row],[Ship Date]])</f>
        <v>2022</v>
      </c>
    </row>
    <row r="830" spans="1:25" x14ac:dyDescent="0.25">
      <c r="A830" s="48" t="s">
        <v>843</v>
      </c>
      <c r="B830" s="49" t="s">
        <v>351</v>
      </c>
      <c r="C830" s="49" t="s">
        <v>206</v>
      </c>
      <c r="D830" s="49" t="s">
        <v>1882</v>
      </c>
      <c r="E830" s="50">
        <v>44683</v>
      </c>
      <c r="F830" s="49" t="s">
        <v>1882</v>
      </c>
      <c r="G830" s="49" t="s">
        <v>18</v>
      </c>
      <c r="H830" s="49" t="s">
        <v>1885</v>
      </c>
      <c r="I830" s="49" t="s">
        <v>35</v>
      </c>
      <c r="J830" s="49" t="s">
        <v>79</v>
      </c>
      <c r="K830" s="49" t="s">
        <v>28</v>
      </c>
      <c r="L830" s="49" t="s">
        <v>22</v>
      </c>
      <c r="M830" s="49" t="s">
        <v>23</v>
      </c>
      <c r="N830" s="50">
        <v>44684</v>
      </c>
      <c r="O830" s="51">
        <v>225.99999999999997</v>
      </c>
      <c r="P830" s="51">
        <v>358</v>
      </c>
      <c r="Q830" s="51">
        <f>P830-O830</f>
        <v>132.00000000000003</v>
      </c>
      <c r="R830" s="52">
        <v>8</v>
      </c>
      <c r="S830" s="51">
        <f>R830*P830</f>
        <v>2864</v>
      </c>
      <c r="T830" s="53">
        <v>0.09</v>
      </c>
      <c r="U830" s="54">
        <f>S830*T830</f>
        <v>257.76</v>
      </c>
      <c r="V830" s="54">
        <f>S830-U830</f>
        <v>2606.2399999999998</v>
      </c>
      <c r="W830" s="51">
        <v>547</v>
      </c>
      <c r="X830" s="55">
        <f>V830+W830</f>
        <v>3153.24</v>
      </c>
      <c r="Y830" s="12">
        <f>YEAR(Table1[[#This Row],[Ship Date]])</f>
        <v>2022</v>
      </c>
    </row>
    <row r="831" spans="1:25" x14ac:dyDescent="0.25">
      <c r="A831" s="48" t="s">
        <v>1603</v>
      </c>
      <c r="B831" s="49" t="s">
        <v>352</v>
      </c>
      <c r="C831" s="49" t="s">
        <v>17</v>
      </c>
      <c r="D831" s="49" t="s">
        <v>1882</v>
      </c>
      <c r="E831" s="50">
        <v>44683</v>
      </c>
      <c r="F831" s="49" t="s">
        <v>1882</v>
      </c>
      <c r="G831" s="49" t="s">
        <v>25</v>
      </c>
      <c r="H831" s="49" t="s">
        <v>1886</v>
      </c>
      <c r="I831" s="49" t="s">
        <v>40</v>
      </c>
      <c r="J831" s="49" t="s">
        <v>188</v>
      </c>
      <c r="K831" s="49" t="s">
        <v>28</v>
      </c>
      <c r="L831" s="49" t="s">
        <v>45</v>
      </c>
      <c r="M831" s="49" t="s">
        <v>23</v>
      </c>
      <c r="N831" s="50">
        <v>44684</v>
      </c>
      <c r="O831" s="51">
        <v>250</v>
      </c>
      <c r="P831" s="51">
        <v>568</v>
      </c>
      <c r="Q831" s="51">
        <f>P831-O831</f>
        <v>318</v>
      </c>
      <c r="R831" s="52">
        <v>25</v>
      </c>
      <c r="S831" s="51">
        <f>R831*P831</f>
        <v>14200</v>
      </c>
      <c r="T831" s="53">
        <v>0.1</v>
      </c>
      <c r="U831" s="54">
        <f>S831*T831</f>
        <v>1420</v>
      </c>
      <c r="V831" s="54">
        <f>S831-U831</f>
        <v>12780</v>
      </c>
      <c r="W831" s="51">
        <v>360</v>
      </c>
      <c r="X831" s="55">
        <f>V831+W831</f>
        <v>13140</v>
      </c>
      <c r="Y831" s="12">
        <f>YEAR(Table1[[#This Row],[Ship Date]])</f>
        <v>2022</v>
      </c>
    </row>
    <row r="832" spans="1:25" x14ac:dyDescent="0.25">
      <c r="A832" s="48" t="s">
        <v>1604</v>
      </c>
      <c r="B832" s="49" t="s">
        <v>310</v>
      </c>
      <c r="C832" s="49" t="s">
        <v>1918</v>
      </c>
      <c r="D832" s="49" t="s">
        <v>1834</v>
      </c>
      <c r="E832" s="50">
        <v>44686</v>
      </c>
      <c r="F832" s="49" t="s">
        <v>1899</v>
      </c>
      <c r="G832" s="49" t="s">
        <v>18</v>
      </c>
      <c r="H832" s="49" t="s">
        <v>1893</v>
      </c>
      <c r="I832" s="49" t="s">
        <v>26</v>
      </c>
      <c r="J832" s="49" t="s">
        <v>350</v>
      </c>
      <c r="K832" s="49" t="s">
        <v>28</v>
      </c>
      <c r="L832" s="49" t="s">
        <v>22</v>
      </c>
      <c r="M832" s="49" t="s">
        <v>23</v>
      </c>
      <c r="N832" s="50">
        <v>44688</v>
      </c>
      <c r="O832" s="51">
        <v>352</v>
      </c>
      <c r="P832" s="51">
        <v>558</v>
      </c>
      <c r="Q832" s="51">
        <f>P832-O832</f>
        <v>206</v>
      </c>
      <c r="R832" s="52">
        <v>13</v>
      </c>
      <c r="S832" s="51">
        <f>R832*P832</f>
        <v>7254</v>
      </c>
      <c r="T832" s="53">
        <v>0.06</v>
      </c>
      <c r="U832" s="54">
        <f>S832*T832</f>
        <v>435.24</v>
      </c>
      <c r="V832" s="54">
        <f>S832-U832</f>
        <v>6818.76</v>
      </c>
      <c r="W832" s="51">
        <v>299</v>
      </c>
      <c r="X832" s="55">
        <f>V832+W832</f>
        <v>7117.76</v>
      </c>
      <c r="Y832" s="12">
        <f>YEAR(Table1[[#This Row],[Ship Date]])</f>
        <v>2022</v>
      </c>
    </row>
    <row r="833" spans="1:25" x14ac:dyDescent="0.25">
      <c r="A833" s="48" t="s">
        <v>1605</v>
      </c>
      <c r="B833" s="49" t="s">
        <v>348</v>
      </c>
      <c r="C833" s="49" t="s">
        <v>1918</v>
      </c>
      <c r="D833" s="49" t="s">
        <v>1834</v>
      </c>
      <c r="E833" s="50">
        <v>44689</v>
      </c>
      <c r="F833" s="49" t="s">
        <v>1899</v>
      </c>
      <c r="G833" s="49" t="s">
        <v>39</v>
      </c>
      <c r="H833" s="49" t="s">
        <v>1893</v>
      </c>
      <c r="I833" s="49" t="s">
        <v>19</v>
      </c>
      <c r="J833" s="49" t="s">
        <v>349</v>
      </c>
      <c r="K833" s="49" t="s">
        <v>28</v>
      </c>
      <c r="L833" s="49" t="s">
        <v>29</v>
      </c>
      <c r="M833" s="49" t="s">
        <v>23</v>
      </c>
      <c r="N833" s="50">
        <v>44693</v>
      </c>
      <c r="O833" s="51">
        <v>195</v>
      </c>
      <c r="P833" s="51">
        <v>398</v>
      </c>
      <c r="Q833" s="51">
        <f>P833-O833</f>
        <v>203</v>
      </c>
      <c r="R833" s="52">
        <v>27</v>
      </c>
      <c r="S833" s="51">
        <f>R833*P833</f>
        <v>10746</v>
      </c>
      <c r="T833" s="53">
        <v>0.06</v>
      </c>
      <c r="U833" s="54">
        <f>S833*T833</f>
        <v>644.76</v>
      </c>
      <c r="V833" s="54">
        <f>S833-U833</f>
        <v>10101.24</v>
      </c>
      <c r="W833" s="51">
        <v>83</v>
      </c>
      <c r="X833" s="55">
        <f>V833+W833</f>
        <v>10184.24</v>
      </c>
      <c r="Y833" s="12">
        <f>YEAR(Table1[[#This Row],[Ship Date]])</f>
        <v>2022</v>
      </c>
    </row>
    <row r="834" spans="1:25" x14ac:dyDescent="0.25">
      <c r="A834" s="48" t="s">
        <v>1606</v>
      </c>
      <c r="B834" s="49" t="s">
        <v>272</v>
      </c>
      <c r="C834" s="49" t="s">
        <v>1940</v>
      </c>
      <c r="D834" s="49" t="s">
        <v>1834</v>
      </c>
      <c r="E834" s="50">
        <v>44689</v>
      </c>
      <c r="F834" s="49" t="s">
        <v>1899</v>
      </c>
      <c r="G834" s="49" t="s">
        <v>39</v>
      </c>
      <c r="H834" s="49" t="s">
        <v>1890</v>
      </c>
      <c r="I834" s="49" t="s">
        <v>19</v>
      </c>
      <c r="J834" s="49" t="s">
        <v>74</v>
      </c>
      <c r="K834" s="49" t="s">
        <v>28</v>
      </c>
      <c r="L834" s="49" t="s">
        <v>29</v>
      </c>
      <c r="M834" s="49" t="s">
        <v>23</v>
      </c>
      <c r="N834" s="50">
        <v>44689</v>
      </c>
      <c r="O834" s="51">
        <v>71</v>
      </c>
      <c r="P834" s="51">
        <v>113.99999999999999</v>
      </c>
      <c r="Q834" s="51">
        <f>P834-O834</f>
        <v>42.999999999999986</v>
      </c>
      <c r="R834" s="52">
        <v>20</v>
      </c>
      <c r="S834" s="51">
        <f>R834*P834</f>
        <v>2279.9999999999995</v>
      </c>
      <c r="T834" s="53">
        <v>0.09</v>
      </c>
      <c r="U834" s="54">
        <f>S834*T834</f>
        <v>205.19999999999996</v>
      </c>
      <c r="V834" s="54">
        <f>S834-U834</f>
        <v>2074.7999999999997</v>
      </c>
      <c r="W834" s="51">
        <v>70</v>
      </c>
      <c r="X834" s="55">
        <f>V834+W834</f>
        <v>2144.7999999999997</v>
      </c>
      <c r="Y834" s="12">
        <f>YEAR(Table1[[#This Row],[Ship Date]])</f>
        <v>2022</v>
      </c>
    </row>
    <row r="835" spans="1:25" x14ac:dyDescent="0.25">
      <c r="A835" s="48" t="s">
        <v>1607</v>
      </c>
      <c r="B835" s="49" t="s">
        <v>1927</v>
      </c>
      <c r="C835" s="49" t="s">
        <v>1928</v>
      </c>
      <c r="D835" s="49" t="s">
        <v>1834</v>
      </c>
      <c r="E835" s="50">
        <v>44690</v>
      </c>
      <c r="F835" s="49" t="s">
        <v>1899</v>
      </c>
      <c r="G835" s="49" t="s">
        <v>39</v>
      </c>
      <c r="H835" s="49" t="s">
        <v>1887</v>
      </c>
      <c r="I835" s="49" t="s">
        <v>35</v>
      </c>
      <c r="J835" s="49" t="s">
        <v>347</v>
      </c>
      <c r="K835" s="49" t="s">
        <v>28</v>
      </c>
      <c r="L835" s="49" t="s">
        <v>22</v>
      </c>
      <c r="M835" s="49" t="s">
        <v>23</v>
      </c>
      <c r="N835" s="50">
        <v>44692</v>
      </c>
      <c r="O835" s="51">
        <v>8422</v>
      </c>
      <c r="P835" s="51">
        <v>21055</v>
      </c>
      <c r="Q835" s="51">
        <f>P835-O835</f>
        <v>12633</v>
      </c>
      <c r="R835" s="52">
        <v>4</v>
      </c>
      <c r="S835" s="51">
        <f>R835*P835</f>
        <v>84220</v>
      </c>
      <c r="T835" s="53">
        <v>0.05</v>
      </c>
      <c r="U835" s="54">
        <f>S835*T835</f>
        <v>4211</v>
      </c>
      <c r="V835" s="54">
        <f>S835-U835</f>
        <v>80009</v>
      </c>
      <c r="W835" s="51">
        <v>999</v>
      </c>
      <c r="X835" s="55">
        <f>V835+W835</f>
        <v>81008</v>
      </c>
      <c r="Y835" s="12">
        <f>YEAR(Table1[[#This Row],[Ship Date]])</f>
        <v>2022</v>
      </c>
    </row>
    <row r="836" spans="1:25" x14ac:dyDescent="0.25">
      <c r="A836" s="48" t="s">
        <v>1608</v>
      </c>
      <c r="B836" s="49" t="s">
        <v>346</v>
      </c>
      <c r="C836" s="49" t="s">
        <v>1810</v>
      </c>
      <c r="D836" s="49" t="s">
        <v>1856</v>
      </c>
      <c r="E836" s="50">
        <v>44691</v>
      </c>
      <c r="F836" s="49" t="s">
        <v>1856</v>
      </c>
      <c r="G836" s="49" t="s">
        <v>39</v>
      </c>
      <c r="H836" s="49" t="s">
        <v>1891</v>
      </c>
      <c r="I836" s="49" t="s">
        <v>40</v>
      </c>
      <c r="J836" s="49" t="s">
        <v>156</v>
      </c>
      <c r="K836" s="49" t="s">
        <v>28</v>
      </c>
      <c r="L836" s="49" t="s">
        <v>22</v>
      </c>
      <c r="M836" s="49" t="s">
        <v>23</v>
      </c>
      <c r="N836" s="50">
        <v>44693</v>
      </c>
      <c r="O836" s="51">
        <v>352</v>
      </c>
      <c r="P836" s="51">
        <v>568</v>
      </c>
      <c r="Q836" s="51">
        <f>P836-O836</f>
        <v>216</v>
      </c>
      <c r="R836" s="52">
        <v>34</v>
      </c>
      <c r="S836" s="51">
        <f>R836*P836</f>
        <v>19312</v>
      </c>
      <c r="T836" s="53">
        <v>0.06</v>
      </c>
      <c r="U836" s="54">
        <f>S836*T836</f>
        <v>1158.72</v>
      </c>
      <c r="V836" s="54">
        <f>S836-U836</f>
        <v>18153.28</v>
      </c>
      <c r="W836" s="51">
        <v>139</v>
      </c>
      <c r="X836" s="55">
        <f>V836+W836</f>
        <v>18292.28</v>
      </c>
      <c r="Y836" s="12">
        <f>YEAR(Table1[[#This Row],[Ship Date]])</f>
        <v>2022</v>
      </c>
    </row>
    <row r="837" spans="1:25" x14ac:dyDescent="0.25">
      <c r="A837" s="48" t="s">
        <v>1609</v>
      </c>
      <c r="B837" s="49" t="s">
        <v>344</v>
      </c>
      <c r="C837" s="49" t="s">
        <v>54</v>
      </c>
      <c r="D837" s="49" t="s">
        <v>1882</v>
      </c>
      <c r="E837" s="50">
        <v>44693</v>
      </c>
      <c r="F837" s="49" t="s">
        <v>1882</v>
      </c>
      <c r="G837" s="49" t="s">
        <v>39</v>
      </c>
      <c r="H837" s="49" t="s">
        <v>1886</v>
      </c>
      <c r="I837" s="49" t="s">
        <v>51</v>
      </c>
      <c r="J837" s="49" t="s">
        <v>345</v>
      </c>
      <c r="K837" s="49" t="s">
        <v>28</v>
      </c>
      <c r="L837" s="49" t="s">
        <v>22</v>
      </c>
      <c r="M837" s="49" t="s">
        <v>23</v>
      </c>
      <c r="N837" s="50">
        <v>44695</v>
      </c>
      <c r="O837" s="51">
        <v>218.00000000000003</v>
      </c>
      <c r="P837" s="51">
        <v>352</v>
      </c>
      <c r="Q837" s="51">
        <f>P837-O837</f>
        <v>133.99999999999997</v>
      </c>
      <c r="R837" s="52">
        <v>42</v>
      </c>
      <c r="S837" s="51">
        <f>R837*P837</f>
        <v>14784</v>
      </c>
      <c r="T837" s="53">
        <v>0.04</v>
      </c>
      <c r="U837" s="54">
        <f>S837*T837</f>
        <v>591.36</v>
      </c>
      <c r="V837" s="54">
        <f>S837-U837</f>
        <v>14192.64</v>
      </c>
      <c r="W837" s="51">
        <v>683</v>
      </c>
      <c r="X837" s="55">
        <f>V837+W837</f>
        <v>14875.64</v>
      </c>
      <c r="Y837" s="12">
        <f>YEAR(Table1[[#This Row],[Ship Date]])</f>
        <v>2022</v>
      </c>
    </row>
    <row r="838" spans="1:25" x14ac:dyDescent="0.25">
      <c r="A838" s="48" t="s">
        <v>1610</v>
      </c>
      <c r="B838" s="49" t="s">
        <v>341</v>
      </c>
      <c r="C838" s="49" t="s">
        <v>1849</v>
      </c>
      <c r="D838" s="49" t="s">
        <v>1834</v>
      </c>
      <c r="E838" s="50">
        <v>44695</v>
      </c>
      <c r="F838" s="49" t="s">
        <v>1899</v>
      </c>
      <c r="G838" s="49" t="s">
        <v>39</v>
      </c>
      <c r="H838" s="49" t="s">
        <v>1896</v>
      </c>
      <c r="I838" s="49" t="s">
        <v>40</v>
      </c>
      <c r="J838" s="49" t="s">
        <v>284</v>
      </c>
      <c r="K838" s="49" t="s">
        <v>28</v>
      </c>
      <c r="L838" s="49" t="s">
        <v>22</v>
      </c>
      <c r="M838" s="49" t="s">
        <v>23</v>
      </c>
      <c r="N838" s="50">
        <v>44697</v>
      </c>
      <c r="O838" s="51">
        <v>229</v>
      </c>
      <c r="P838" s="51">
        <v>369</v>
      </c>
      <c r="Q838" s="51">
        <f>P838-O838</f>
        <v>140</v>
      </c>
      <c r="R838" s="52">
        <v>47</v>
      </c>
      <c r="S838" s="51">
        <f>R838*P838</f>
        <v>17343</v>
      </c>
      <c r="T838" s="53">
        <v>0.05</v>
      </c>
      <c r="U838" s="54">
        <f>S838*T838</f>
        <v>867.15000000000009</v>
      </c>
      <c r="V838" s="54">
        <f>S838-U838</f>
        <v>16475.849999999999</v>
      </c>
      <c r="W838" s="51">
        <v>50</v>
      </c>
      <c r="X838" s="55">
        <f>V838+W838</f>
        <v>16525.849999999999</v>
      </c>
      <c r="Y838" s="12">
        <f>YEAR(Table1[[#This Row],[Ship Date]])</f>
        <v>2022</v>
      </c>
    </row>
    <row r="839" spans="1:25" x14ac:dyDescent="0.25">
      <c r="A839" s="48" t="s">
        <v>1611</v>
      </c>
      <c r="B839" s="49" t="s">
        <v>342</v>
      </c>
      <c r="C839" s="49" t="s">
        <v>1935</v>
      </c>
      <c r="D839" s="49" t="s">
        <v>1882</v>
      </c>
      <c r="E839" s="50">
        <v>44695</v>
      </c>
      <c r="F839" s="49" t="s">
        <v>1882</v>
      </c>
      <c r="G839" s="49" t="s">
        <v>34</v>
      </c>
      <c r="H839" s="49" t="s">
        <v>1886</v>
      </c>
      <c r="I839" s="49" t="s">
        <v>40</v>
      </c>
      <c r="J839" s="49" t="s">
        <v>343</v>
      </c>
      <c r="K839" s="49" t="s">
        <v>28</v>
      </c>
      <c r="L839" s="49" t="s">
        <v>22</v>
      </c>
      <c r="M839" s="49" t="s">
        <v>23</v>
      </c>
      <c r="N839" s="50">
        <v>44697</v>
      </c>
      <c r="O839" s="51">
        <v>133</v>
      </c>
      <c r="P839" s="51">
        <v>208</v>
      </c>
      <c r="Q839" s="51">
        <f>P839-O839</f>
        <v>75</v>
      </c>
      <c r="R839" s="52">
        <v>43</v>
      </c>
      <c r="S839" s="51">
        <f>R839*P839</f>
        <v>8944</v>
      </c>
      <c r="T839" s="53">
        <v>0.05</v>
      </c>
      <c r="U839" s="54">
        <f>S839*T839</f>
        <v>447.20000000000005</v>
      </c>
      <c r="V839" s="54">
        <f>S839-U839</f>
        <v>8496.7999999999993</v>
      </c>
      <c r="W839" s="51">
        <v>149</v>
      </c>
      <c r="X839" s="55">
        <f>V839+W839</f>
        <v>8645.7999999999993</v>
      </c>
      <c r="Y839" s="12">
        <f>YEAR(Table1[[#This Row],[Ship Date]])</f>
        <v>2022</v>
      </c>
    </row>
    <row r="840" spans="1:25" x14ac:dyDescent="0.25">
      <c r="A840" s="58" t="s">
        <v>1611</v>
      </c>
      <c r="B840" s="49" t="s">
        <v>540</v>
      </c>
      <c r="C840" s="49" t="s">
        <v>187</v>
      </c>
      <c r="D840" s="49" t="s">
        <v>1834</v>
      </c>
      <c r="E840" s="50">
        <v>44698</v>
      </c>
      <c r="F840" s="49" t="s">
        <v>1899</v>
      </c>
      <c r="G840" s="49" t="s">
        <v>34</v>
      </c>
      <c r="H840" s="49" t="s">
        <v>1887</v>
      </c>
      <c r="I840" s="49" t="s">
        <v>35</v>
      </c>
      <c r="J840" s="49" t="s">
        <v>442</v>
      </c>
      <c r="K840" s="49" t="s">
        <v>28</v>
      </c>
      <c r="L840" s="49" t="s">
        <v>29</v>
      </c>
      <c r="M840" s="49" t="s">
        <v>23</v>
      </c>
      <c r="N840" s="50">
        <v>44699</v>
      </c>
      <c r="O840" s="51">
        <v>388</v>
      </c>
      <c r="P840" s="51">
        <v>647</v>
      </c>
      <c r="Q840" s="51">
        <f>P840-O840</f>
        <v>259</v>
      </c>
      <c r="R840" s="52">
        <v>7</v>
      </c>
      <c r="S840" s="51">
        <f>R840*P840</f>
        <v>4529</v>
      </c>
      <c r="T840" s="53">
        <v>0.02</v>
      </c>
      <c r="U840" s="54">
        <f>S840*T840</f>
        <v>90.58</v>
      </c>
      <c r="V840" s="54">
        <f>S840-U840</f>
        <v>4438.42</v>
      </c>
      <c r="W840" s="51">
        <v>122</v>
      </c>
      <c r="X840" s="55">
        <f>V840+W840</f>
        <v>4560.42</v>
      </c>
      <c r="Y840" s="12">
        <f>YEAR(Table1[[#This Row],[Ship Date]])</f>
        <v>2022</v>
      </c>
    </row>
    <row r="841" spans="1:25" x14ac:dyDescent="0.25">
      <c r="A841" s="48" t="s">
        <v>1612</v>
      </c>
      <c r="B841" s="49" t="s">
        <v>339</v>
      </c>
      <c r="C841" s="49" t="s">
        <v>340</v>
      </c>
      <c r="D841" s="49" t="s">
        <v>1882</v>
      </c>
      <c r="E841" s="50">
        <v>44699</v>
      </c>
      <c r="F841" s="49" t="s">
        <v>1882</v>
      </c>
      <c r="G841" s="49" t="s">
        <v>39</v>
      </c>
      <c r="H841" s="49" t="s">
        <v>1886</v>
      </c>
      <c r="I841" s="49" t="s">
        <v>40</v>
      </c>
      <c r="J841" s="49" t="s">
        <v>130</v>
      </c>
      <c r="K841" s="49" t="s">
        <v>28</v>
      </c>
      <c r="L841" s="49" t="s">
        <v>22</v>
      </c>
      <c r="M841" s="49" t="s">
        <v>23</v>
      </c>
      <c r="N841" s="50">
        <v>44701</v>
      </c>
      <c r="O841" s="51">
        <v>1495</v>
      </c>
      <c r="P841" s="51">
        <v>3476</v>
      </c>
      <c r="Q841" s="51">
        <f>P841-O841</f>
        <v>1981</v>
      </c>
      <c r="R841" s="52">
        <v>8</v>
      </c>
      <c r="S841" s="51">
        <f>R841*P841</f>
        <v>27808</v>
      </c>
      <c r="T841" s="53">
        <v>0</v>
      </c>
      <c r="U841" s="54">
        <f>S841*T841</f>
        <v>0</v>
      </c>
      <c r="V841" s="54">
        <f>S841-U841</f>
        <v>27808</v>
      </c>
      <c r="W841" s="51">
        <v>822.00000000000011</v>
      </c>
      <c r="X841" s="55">
        <f>V841+W841</f>
        <v>28630</v>
      </c>
      <c r="Y841" s="12">
        <f>YEAR(Table1[[#This Row],[Ship Date]])</f>
        <v>2022</v>
      </c>
    </row>
    <row r="842" spans="1:25" x14ac:dyDescent="0.25">
      <c r="A842" s="48" t="s">
        <v>1613</v>
      </c>
      <c r="B842" s="49" t="s">
        <v>337</v>
      </c>
      <c r="C842" s="49" t="s">
        <v>338</v>
      </c>
      <c r="D842" s="49" t="s">
        <v>1834</v>
      </c>
      <c r="E842" s="50">
        <v>44700</v>
      </c>
      <c r="F842" s="49" t="s">
        <v>1899</v>
      </c>
      <c r="G842" s="49" t="s">
        <v>18</v>
      </c>
      <c r="H842" s="49" t="s">
        <v>1898</v>
      </c>
      <c r="I842" s="49" t="s">
        <v>26</v>
      </c>
      <c r="J842" s="49" t="s">
        <v>255</v>
      </c>
      <c r="K842" s="49" t="s">
        <v>28</v>
      </c>
      <c r="L842" s="49" t="s">
        <v>29</v>
      </c>
      <c r="M842" s="49" t="s">
        <v>23</v>
      </c>
      <c r="N842" s="50">
        <v>44701</v>
      </c>
      <c r="O842" s="51">
        <v>176</v>
      </c>
      <c r="P842" s="51">
        <v>294</v>
      </c>
      <c r="Q842" s="51">
        <f>P842-O842</f>
        <v>118</v>
      </c>
      <c r="R842" s="52">
        <v>31</v>
      </c>
      <c r="S842" s="51">
        <f>R842*P842</f>
        <v>9114</v>
      </c>
      <c r="T842" s="53">
        <v>0.04</v>
      </c>
      <c r="U842" s="54">
        <f>S842*T842</f>
        <v>364.56</v>
      </c>
      <c r="V842" s="54">
        <f>S842-U842</f>
        <v>8749.44</v>
      </c>
      <c r="W842" s="51">
        <v>81</v>
      </c>
      <c r="X842" s="55">
        <f>V842+W842</f>
        <v>8830.44</v>
      </c>
      <c r="Y842" s="12">
        <f>YEAR(Table1[[#This Row],[Ship Date]])</f>
        <v>2022</v>
      </c>
    </row>
    <row r="843" spans="1:25" x14ac:dyDescent="0.25">
      <c r="A843" s="48" t="s">
        <v>1614</v>
      </c>
      <c r="B843" s="49" t="s">
        <v>334</v>
      </c>
      <c r="C843" s="49" t="s">
        <v>124</v>
      </c>
      <c r="D843" s="49" t="s">
        <v>1834</v>
      </c>
      <c r="E843" s="50">
        <v>44702</v>
      </c>
      <c r="F843" s="49" t="s">
        <v>1899</v>
      </c>
      <c r="G843" s="49" t="s">
        <v>39</v>
      </c>
      <c r="H843" s="49" t="s">
        <v>1892</v>
      </c>
      <c r="I843" s="49" t="s">
        <v>51</v>
      </c>
      <c r="J843" s="49" t="s">
        <v>116</v>
      </c>
      <c r="K843" s="49" t="s">
        <v>117</v>
      </c>
      <c r="L843" s="49" t="s">
        <v>45</v>
      </c>
      <c r="M843" s="49" t="s">
        <v>23</v>
      </c>
      <c r="N843" s="50">
        <v>44703</v>
      </c>
      <c r="O843" s="51">
        <v>550</v>
      </c>
      <c r="P843" s="51">
        <v>1222</v>
      </c>
      <c r="Q843" s="51">
        <f>P843-O843</f>
        <v>672</v>
      </c>
      <c r="R843" s="52">
        <v>10</v>
      </c>
      <c r="S843" s="51">
        <f>R843*P843</f>
        <v>12220</v>
      </c>
      <c r="T843" s="53">
        <v>0.01</v>
      </c>
      <c r="U843" s="54">
        <f>S843*T843</f>
        <v>122.2</v>
      </c>
      <c r="V843" s="54">
        <f>S843-U843</f>
        <v>12097.8</v>
      </c>
      <c r="W843" s="51">
        <v>285</v>
      </c>
      <c r="X843" s="55">
        <f>V843+W843</f>
        <v>12382.8</v>
      </c>
      <c r="Y843" s="12">
        <f>YEAR(Table1[[#This Row],[Ship Date]])</f>
        <v>2022</v>
      </c>
    </row>
    <row r="844" spans="1:25" x14ac:dyDescent="0.25">
      <c r="A844" s="48" t="s">
        <v>1615</v>
      </c>
      <c r="B844" s="49" t="s">
        <v>335</v>
      </c>
      <c r="C844" s="49" t="s">
        <v>1801</v>
      </c>
      <c r="D844" s="49" t="s">
        <v>1856</v>
      </c>
      <c r="E844" s="50">
        <v>44702</v>
      </c>
      <c r="F844" s="49" t="s">
        <v>1856</v>
      </c>
      <c r="G844" s="49" t="s">
        <v>34</v>
      </c>
      <c r="H844" s="49" t="s">
        <v>1889</v>
      </c>
      <c r="I844" s="49" t="s">
        <v>51</v>
      </c>
      <c r="J844" s="49" t="s">
        <v>101</v>
      </c>
      <c r="K844" s="49" t="s">
        <v>28</v>
      </c>
      <c r="L844" s="49" t="s">
        <v>22</v>
      </c>
      <c r="M844" s="49" t="s">
        <v>23</v>
      </c>
      <c r="N844" s="50">
        <v>44702</v>
      </c>
      <c r="O844" s="51">
        <v>5207</v>
      </c>
      <c r="P844" s="51">
        <v>8398</v>
      </c>
      <c r="Q844" s="51">
        <f>P844-O844</f>
        <v>3191</v>
      </c>
      <c r="R844" s="52">
        <v>46</v>
      </c>
      <c r="S844" s="51">
        <f>R844*P844</f>
        <v>386308</v>
      </c>
      <c r="T844" s="53">
        <v>0.06</v>
      </c>
      <c r="U844" s="54">
        <f>S844*T844</f>
        <v>23178.48</v>
      </c>
      <c r="V844" s="54">
        <f>S844-U844</f>
        <v>363129.52</v>
      </c>
      <c r="W844" s="51">
        <v>501</v>
      </c>
      <c r="X844" s="55">
        <f>V844+W844</f>
        <v>363630.52</v>
      </c>
      <c r="Y844" s="12">
        <f>YEAR(Table1[[#This Row],[Ship Date]])</f>
        <v>2022</v>
      </c>
    </row>
    <row r="845" spans="1:25" x14ac:dyDescent="0.25">
      <c r="A845" s="48" t="s">
        <v>1616</v>
      </c>
      <c r="B845" s="49" t="s">
        <v>336</v>
      </c>
      <c r="C845" s="49" t="s">
        <v>1838</v>
      </c>
      <c r="D845" s="49" t="s">
        <v>1834</v>
      </c>
      <c r="E845" s="50">
        <v>44702</v>
      </c>
      <c r="F845" s="49" t="s">
        <v>1899</v>
      </c>
      <c r="G845" s="49" t="s">
        <v>39</v>
      </c>
      <c r="H845" s="49" t="s">
        <v>1892</v>
      </c>
      <c r="I845" s="49" t="s">
        <v>51</v>
      </c>
      <c r="J845" s="49" t="s">
        <v>130</v>
      </c>
      <c r="K845" s="49" t="s">
        <v>28</v>
      </c>
      <c r="L845" s="49" t="s">
        <v>22</v>
      </c>
      <c r="M845" s="49" t="s">
        <v>23</v>
      </c>
      <c r="N845" s="50">
        <v>44703</v>
      </c>
      <c r="O845" s="51">
        <v>1495</v>
      </c>
      <c r="P845" s="51">
        <v>3476</v>
      </c>
      <c r="Q845" s="51">
        <f>P845-O845</f>
        <v>1981</v>
      </c>
      <c r="R845" s="52">
        <v>47</v>
      </c>
      <c r="S845" s="51">
        <f>R845*P845</f>
        <v>163372</v>
      </c>
      <c r="T845" s="53">
        <v>0.09</v>
      </c>
      <c r="U845" s="54">
        <f>S845*T845</f>
        <v>14703.48</v>
      </c>
      <c r="V845" s="54">
        <f>S845-U845</f>
        <v>148668.51999999999</v>
      </c>
      <c r="W845" s="51">
        <v>822.00000000000011</v>
      </c>
      <c r="X845" s="55">
        <f>V845+W845</f>
        <v>149490.51999999999</v>
      </c>
      <c r="Y845" s="12">
        <f>YEAR(Table1[[#This Row],[Ship Date]])</f>
        <v>2022</v>
      </c>
    </row>
    <row r="846" spans="1:25" x14ac:dyDescent="0.25">
      <c r="A846" s="48" t="s">
        <v>1617</v>
      </c>
      <c r="B846" s="49" t="s">
        <v>332</v>
      </c>
      <c r="C846" s="49" t="s">
        <v>1809</v>
      </c>
      <c r="D846" s="49" t="s">
        <v>1856</v>
      </c>
      <c r="E846" s="50">
        <v>44703</v>
      </c>
      <c r="F846" s="49" t="s">
        <v>1856</v>
      </c>
      <c r="G846" s="49" t="s">
        <v>39</v>
      </c>
      <c r="H846" s="49" t="s">
        <v>1892</v>
      </c>
      <c r="I846" s="49" t="s">
        <v>26</v>
      </c>
      <c r="J846" s="49" t="s">
        <v>202</v>
      </c>
      <c r="K846" s="49" t="s">
        <v>28</v>
      </c>
      <c r="L846" s="49" t="s">
        <v>22</v>
      </c>
      <c r="M846" s="49" t="s">
        <v>23</v>
      </c>
      <c r="N846" s="50">
        <v>44705</v>
      </c>
      <c r="O846" s="51">
        <v>446</v>
      </c>
      <c r="P846" s="51">
        <v>1089</v>
      </c>
      <c r="Q846" s="51">
        <f>P846-O846</f>
        <v>643</v>
      </c>
      <c r="R846" s="52">
        <v>1</v>
      </c>
      <c r="S846" s="51">
        <f>R846*P846</f>
        <v>1089</v>
      </c>
      <c r="T846" s="53">
        <v>0</v>
      </c>
      <c r="U846" s="54">
        <f>S846*T846</f>
        <v>0</v>
      </c>
      <c r="V846" s="54">
        <f>S846-U846</f>
        <v>1089</v>
      </c>
      <c r="W846" s="51">
        <v>450</v>
      </c>
      <c r="X846" s="55">
        <f>V846+W846</f>
        <v>1539</v>
      </c>
      <c r="Y846" s="12">
        <f>YEAR(Table1[[#This Row],[Ship Date]])</f>
        <v>2022</v>
      </c>
    </row>
    <row r="847" spans="1:25" x14ac:dyDescent="0.25">
      <c r="A847" s="48" t="s">
        <v>1618</v>
      </c>
      <c r="B847" s="49" t="s">
        <v>333</v>
      </c>
      <c r="C847" s="49" t="s">
        <v>80</v>
      </c>
      <c r="D847" s="49" t="s">
        <v>1834</v>
      </c>
      <c r="E847" s="50">
        <v>44703</v>
      </c>
      <c r="F847" s="49" t="s">
        <v>1899</v>
      </c>
      <c r="G847" s="49" t="s">
        <v>18</v>
      </c>
      <c r="H847" s="49" t="s">
        <v>1888</v>
      </c>
      <c r="I847" s="49" t="s">
        <v>40</v>
      </c>
      <c r="J847" s="49" t="s">
        <v>92</v>
      </c>
      <c r="K847" s="49" t="s">
        <v>28</v>
      </c>
      <c r="L847" s="49" t="s">
        <v>22</v>
      </c>
      <c r="M847" s="49" t="s">
        <v>23</v>
      </c>
      <c r="N847" s="50">
        <v>44704</v>
      </c>
      <c r="O847" s="51">
        <v>118</v>
      </c>
      <c r="P847" s="51">
        <v>188</v>
      </c>
      <c r="Q847" s="51">
        <f>P847-O847</f>
        <v>70</v>
      </c>
      <c r="R847" s="52">
        <v>22</v>
      </c>
      <c r="S847" s="51">
        <f>R847*P847</f>
        <v>4136</v>
      </c>
      <c r="T847" s="53">
        <v>0.09</v>
      </c>
      <c r="U847" s="54">
        <f>S847*T847</f>
        <v>372.24</v>
      </c>
      <c r="V847" s="54">
        <f>S847-U847</f>
        <v>3763.76</v>
      </c>
      <c r="W847" s="51">
        <v>149</v>
      </c>
      <c r="X847" s="55">
        <f>V847+W847</f>
        <v>3912.76</v>
      </c>
      <c r="Y847" s="12">
        <f>YEAR(Table1[[#This Row],[Ship Date]])</f>
        <v>2022</v>
      </c>
    </row>
    <row r="848" spans="1:25" x14ac:dyDescent="0.25">
      <c r="A848" s="48" t="s">
        <v>1619</v>
      </c>
      <c r="B848" s="49" t="s">
        <v>331</v>
      </c>
      <c r="C848" s="49" t="s">
        <v>59</v>
      </c>
      <c r="D848" s="49" t="s">
        <v>1834</v>
      </c>
      <c r="E848" s="50">
        <v>44704</v>
      </c>
      <c r="F848" s="49" t="s">
        <v>1899</v>
      </c>
      <c r="G848" s="49" t="s">
        <v>34</v>
      </c>
      <c r="H848" s="49" t="s">
        <v>1895</v>
      </c>
      <c r="I848" s="49" t="s">
        <v>35</v>
      </c>
      <c r="J848" s="49" t="s">
        <v>1912</v>
      </c>
      <c r="K848" s="49" t="s">
        <v>28</v>
      </c>
      <c r="L848" s="49" t="s">
        <v>29</v>
      </c>
      <c r="M848" s="49" t="s">
        <v>69</v>
      </c>
      <c r="N848" s="50">
        <v>44705</v>
      </c>
      <c r="O848" s="51">
        <v>239</v>
      </c>
      <c r="P848" s="51">
        <v>426</v>
      </c>
      <c r="Q848" s="51">
        <f>P848-O848</f>
        <v>187</v>
      </c>
      <c r="R848" s="52">
        <v>5</v>
      </c>
      <c r="S848" s="51">
        <f>R848*P848</f>
        <v>2130</v>
      </c>
      <c r="T848" s="53">
        <v>0.01</v>
      </c>
      <c r="U848" s="54">
        <f>S848*T848</f>
        <v>21.3</v>
      </c>
      <c r="V848" s="54">
        <f>S848-U848</f>
        <v>2108.6999999999998</v>
      </c>
      <c r="W848" s="51">
        <v>120</v>
      </c>
      <c r="X848" s="55">
        <f>V848+W848</f>
        <v>2228.6999999999998</v>
      </c>
      <c r="Y848" s="12">
        <f>YEAR(Table1[[#This Row],[Ship Date]])</f>
        <v>2022</v>
      </c>
    </row>
    <row r="849" spans="1:25" x14ac:dyDescent="0.25">
      <c r="A849" s="48" t="s">
        <v>1620</v>
      </c>
      <c r="B849" s="49" t="s">
        <v>330</v>
      </c>
      <c r="C849" s="49" t="s">
        <v>1840</v>
      </c>
      <c r="D849" s="49" t="s">
        <v>1834</v>
      </c>
      <c r="E849" s="50">
        <v>44707</v>
      </c>
      <c r="F849" s="49" t="s">
        <v>1899</v>
      </c>
      <c r="G849" s="49" t="s">
        <v>34</v>
      </c>
      <c r="H849" s="49" t="s">
        <v>1893</v>
      </c>
      <c r="I849" s="49" t="s">
        <v>26</v>
      </c>
      <c r="J849" s="49" t="s">
        <v>289</v>
      </c>
      <c r="K849" s="49" t="s">
        <v>28</v>
      </c>
      <c r="L849" s="49" t="s">
        <v>22</v>
      </c>
      <c r="M849" s="49" t="s">
        <v>23</v>
      </c>
      <c r="N849" s="50">
        <v>44708</v>
      </c>
      <c r="O849" s="51">
        <v>5204</v>
      </c>
      <c r="P849" s="51">
        <v>8393</v>
      </c>
      <c r="Q849" s="51">
        <f>P849-O849</f>
        <v>3189</v>
      </c>
      <c r="R849" s="52">
        <v>5</v>
      </c>
      <c r="S849" s="51">
        <f>R849*P849</f>
        <v>41965</v>
      </c>
      <c r="T849" s="53">
        <v>0.04</v>
      </c>
      <c r="U849" s="54">
        <f>S849*T849</f>
        <v>1678.6000000000001</v>
      </c>
      <c r="V849" s="54">
        <f>S849-U849</f>
        <v>40286.400000000001</v>
      </c>
      <c r="W849" s="51">
        <v>1998.9999999999998</v>
      </c>
      <c r="X849" s="55">
        <f>V849+W849</f>
        <v>42285.4</v>
      </c>
      <c r="Y849" s="12">
        <f>YEAR(Table1[[#This Row],[Ship Date]])</f>
        <v>2022</v>
      </c>
    </row>
    <row r="850" spans="1:25" x14ac:dyDescent="0.25">
      <c r="A850" s="48" t="s">
        <v>1621</v>
      </c>
      <c r="B850" s="49" t="s">
        <v>328</v>
      </c>
      <c r="C850" s="49" t="s">
        <v>329</v>
      </c>
      <c r="D850" s="49" t="s">
        <v>1834</v>
      </c>
      <c r="E850" s="50">
        <v>44708</v>
      </c>
      <c r="F850" s="49" t="s">
        <v>1899</v>
      </c>
      <c r="G850" s="49" t="s">
        <v>39</v>
      </c>
      <c r="H850" s="49" t="s">
        <v>1893</v>
      </c>
      <c r="I850" s="49" t="s">
        <v>40</v>
      </c>
      <c r="J850" s="49" t="s">
        <v>250</v>
      </c>
      <c r="K850" s="49" t="s">
        <v>28</v>
      </c>
      <c r="L850" s="49" t="s">
        <v>22</v>
      </c>
      <c r="M850" s="49" t="s">
        <v>23</v>
      </c>
      <c r="N850" s="50">
        <v>44708</v>
      </c>
      <c r="O850" s="51">
        <v>533</v>
      </c>
      <c r="P850" s="51">
        <v>860</v>
      </c>
      <c r="Q850" s="51">
        <f>P850-O850</f>
        <v>327</v>
      </c>
      <c r="R850" s="52">
        <v>1</v>
      </c>
      <c r="S850" s="51">
        <f>R850*P850</f>
        <v>860</v>
      </c>
      <c r="T850" s="53">
        <v>0.06</v>
      </c>
      <c r="U850" s="54">
        <f>S850*T850</f>
        <v>51.6</v>
      </c>
      <c r="V850" s="54">
        <f>S850-U850</f>
        <v>808.4</v>
      </c>
      <c r="W850" s="51">
        <v>619</v>
      </c>
      <c r="X850" s="55">
        <f>V850+W850</f>
        <v>1427.4</v>
      </c>
      <c r="Y850" s="12">
        <f>YEAR(Table1[[#This Row],[Ship Date]])</f>
        <v>2022</v>
      </c>
    </row>
    <row r="851" spans="1:25" x14ac:dyDescent="0.25">
      <c r="A851" s="48" t="s">
        <v>1622</v>
      </c>
      <c r="B851" s="49" t="s">
        <v>327</v>
      </c>
      <c r="C851" s="49" t="s">
        <v>173</v>
      </c>
      <c r="D851" s="49" t="s">
        <v>1834</v>
      </c>
      <c r="E851" s="50">
        <v>44710</v>
      </c>
      <c r="F851" s="49" t="s">
        <v>1899</v>
      </c>
      <c r="G851" s="49" t="s">
        <v>25</v>
      </c>
      <c r="H851" s="49" t="s">
        <v>1888</v>
      </c>
      <c r="I851" s="49" t="s">
        <v>26</v>
      </c>
      <c r="J851" s="49" t="s">
        <v>130</v>
      </c>
      <c r="K851" s="49" t="s">
        <v>28</v>
      </c>
      <c r="L851" s="49" t="s">
        <v>22</v>
      </c>
      <c r="M851" s="49" t="s">
        <v>23</v>
      </c>
      <c r="N851" s="50">
        <v>44711</v>
      </c>
      <c r="O851" s="51">
        <v>1495</v>
      </c>
      <c r="P851" s="51">
        <v>3476</v>
      </c>
      <c r="Q851" s="51">
        <f>P851-O851</f>
        <v>1981</v>
      </c>
      <c r="R851" s="52">
        <v>32</v>
      </c>
      <c r="S851" s="51">
        <f>R851*P851</f>
        <v>111232</v>
      </c>
      <c r="T851" s="53">
        <v>0.02</v>
      </c>
      <c r="U851" s="54">
        <f>S851*T851</f>
        <v>2224.64</v>
      </c>
      <c r="V851" s="54">
        <f>S851-U851</f>
        <v>109007.36</v>
      </c>
      <c r="W851" s="51">
        <v>822.00000000000011</v>
      </c>
      <c r="X851" s="55">
        <f>V851+W851</f>
        <v>109829.36</v>
      </c>
      <c r="Y851" s="12">
        <f>YEAR(Table1[[#This Row],[Ship Date]])</f>
        <v>2022</v>
      </c>
    </row>
    <row r="852" spans="1:25" x14ac:dyDescent="0.25">
      <c r="A852" s="48" t="s">
        <v>1623</v>
      </c>
      <c r="B852" s="49" t="s">
        <v>276</v>
      </c>
      <c r="C852" s="49" t="s">
        <v>1801</v>
      </c>
      <c r="D852" s="49" t="s">
        <v>1856</v>
      </c>
      <c r="E852" s="50">
        <v>44711</v>
      </c>
      <c r="F852" s="49" t="s">
        <v>1856</v>
      </c>
      <c r="G852" s="49" t="s">
        <v>18</v>
      </c>
      <c r="H852" s="49" t="s">
        <v>1889</v>
      </c>
      <c r="I852" s="49" t="s">
        <v>26</v>
      </c>
      <c r="J852" s="49" t="s">
        <v>326</v>
      </c>
      <c r="K852" s="49" t="s">
        <v>21</v>
      </c>
      <c r="L852" s="49" t="s">
        <v>22</v>
      </c>
      <c r="M852" s="49" t="s">
        <v>23</v>
      </c>
      <c r="N852" s="50">
        <v>44711</v>
      </c>
      <c r="O852" s="51">
        <v>620</v>
      </c>
      <c r="P852" s="51">
        <v>3098</v>
      </c>
      <c r="Q852" s="51">
        <f>P852-O852</f>
        <v>2478</v>
      </c>
      <c r="R852" s="52">
        <v>24</v>
      </c>
      <c r="S852" s="51">
        <f>R852*P852</f>
        <v>74352</v>
      </c>
      <c r="T852" s="53">
        <v>0.08</v>
      </c>
      <c r="U852" s="54">
        <f>S852*T852</f>
        <v>5948.16</v>
      </c>
      <c r="V852" s="54">
        <f>S852-U852</f>
        <v>68403.839999999997</v>
      </c>
      <c r="W852" s="51">
        <v>400</v>
      </c>
      <c r="X852" s="55">
        <f>V852+W852</f>
        <v>68803.839999999997</v>
      </c>
      <c r="Y852" s="12">
        <f>YEAR(Table1[[#This Row],[Ship Date]])</f>
        <v>2022</v>
      </c>
    </row>
    <row r="853" spans="1:25" x14ac:dyDescent="0.25">
      <c r="A853" s="48" t="s">
        <v>1624</v>
      </c>
      <c r="B853" s="49" t="s">
        <v>324</v>
      </c>
      <c r="C853" s="49" t="s">
        <v>135</v>
      </c>
      <c r="D853" s="49" t="s">
        <v>1834</v>
      </c>
      <c r="E853" s="50">
        <v>44712</v>
      </c>
      <c r="F853" s="49" t="s">
        <v>1899</v>
      </c>
      <c r="G853" s="49" t="s">
        <v>25</v>
      </c>
      <c r="H853" s="49" t="s">
        <v>1895</v>
      </c>
      <c r="I853" s="49" t="s">
        <v>19</v>
      </c>
      <c r="J853" s="49" t="s">
        <v>108</v>
      </c>
      <c r="K853" s="49" t="s">
        <v>28</v>
      </c>
      <c r="L853" s="49" t="s">
        <v>45</v>
      </c>
      <c r="M853" s="49" t="s">
        <v>23</v>
      </c>
      <c r="N853" s="50">
        <v>44714</v>
      </c>
      <c r="O853" s="51">
        <v>94</v>
      </c>
      <c r="P853" s="51">
        <v>208</v>
      </c>
      <c r="Q853" s="51">
        <f>P853-O853</f>
        <v>114</v>
      </c>
      <c r="R853" s="52">
        <v>49</v>
      </c>
      <c r="S853" s="51">
        <f>R853*P853</f>
        <v>10192</v>
      </c>
      <c r="T853" s="53">
        <v>0.08</v>
      </c>
      <c r="U853" s="54">
        <f>S853*T853</f>
        <v>815.36</v>
      </c>
      <c r="V853" s="54">
        <f>S853-U853</f>
        <v>9376.64</v>
      </c>
      <c r="W853" s="51">
        <v>256</v>
      </c>
      <c r="X853" s="55">
        <f>V853+W853</f>
        <v>9632.64</v>
      </c>
      <c r="Y853" s="12">
        <f>YEAR(Table1[[#This Row],[Ship Date]])</f>
        <v>2022</v>
      </c>
    </row>
    <row r="854" spans="1:25" x14ac:dyDescent="0.25">
      <c r="A854" s="48" t="s">
        <v>1625</v>
      </c>
      <c r="B854" s="49" t="s">
        <v>325</v>
      </c>
      <c r="C854" s="49" t="s">
        <v>1859</v>
      </c>
      <c r="D854" s="49" t="s">
        <v>1856</v>
      </c>
      <c r="E854" s="50">
        <v>44712</v>
      </c>
      <c r="F854" s="49" t="s">
        <v>1856</v>
      </c>
      <c r="G854" s="49" t="s">
        <v>34</v>
      </c>
      <c r="H854" s="49" t="s">
        <v>1889</v>
      </c>
      <c r="I854" s="49" t="s">
        <v>35</v>
      </c>
      <c r="J854" s="49" t="s">
        <v>240</v>
      </c>
      <c r="K854" s="49" t="s">
        <v>21</v>
      </c>
      <c r="L854" s="49" t="s">
        <v>22</v>
      </c>
      <c r="M854" s="49" t="s">
        <v>23</v>
      </c>
      <c r="N854" s="50">
        <v>44715</v>
      </c>
      <c r="O854" s="51">
        <v>1470</v>
      </c>
      <c r="P854" s="51">
        <v>2999</v>
      </c>
      <c r="Q854" s="51">
        <f>P854-O854</f>
        <v>1529</v>
      </c>
      <c r="R854" s="52">
        <v>1</v>
      </c>
      <c r="S854" s="51">
        <f>R854*P854</f>
        <v>2999</v>
      </c>
      <c r="T854" s="53">
        <v>0.04</v>
      </c>
      <c r="U854" s="54">
        <f>S854*T854</f>
        <v>119.96000000000001</v>
      </c>
      <c r="V854" s="54">
        <f>S854-U854</f>
        <v>2879.04</v>
      </c>
      <c r="W854" s="51">
        <v>550</v>
      </c>
      <c r="X854" s="55">
        <f>V854+W854</f>
        <v>3429.04</v>
      </c>
      <c r="Y854" s="12">
        <f>YEAR(Table1[[#This Row],[Ship Date]])</f>
        <v>2022</v>
      </c>
    </row>
    <row r="855" spans="1:25" x14ac:dyDescent="0.25">
      <c r="A855" s="48" t="s">
        <v>1626</v>
      </c>
      <c r="B855" s="49" t="s">
        <v>322</v>
      </c>
      <c r="C855" s="49" t="s">
        <v>59</v>
      </c>
      <c r="D855" s="49" t="s">
        <v>1834</v>
      </c>
      <c r="E855" s="50">
        <v>44714</v>
      </c>
      <c r="F855" s="49" t="s">
        <v>1899</v>
      </c>
      <c r="G855" s="49" t="s">
        <v>25</v>
      </c>
      <c r="H855" s="49" t="s">
        <v>1895</v>
      </c>
      <c r="I855" s="49" t="s">
        <v>51</v>
      </c>
      <c r="J855" s="49" t="s">
        <v>323</v>
      </c>
      <c r="K855" s="49" t="s">
        <v>28</v>
      </c>
      <c r="L855" s="49" t="s">
        <v>29</v>
      </c>
      <c r="M855" s="49" t="s">
        <v>23</v>
      </c>
      <c r="N855" s="50">
        <v>44716</v>
      </c>
      <c r="O855" s="51">
        <v>395</v>
      </c>
      <c r="P855" s="51">
        <v>608</v>
      </c>
      <c r="Q855" s="51">
        <f>P855-O855</f>
        <v>213</v>
      </c>
      <c r="R855" s="52">
        <v>50</v>
      </c>
      <c r="S855" s="51">
        <f>R855*P855</f>
        <v>30400</v>
      </c>
      <c r="T855" s="53">
        <v>0.09</v>
      </c>
      <c r="U855" s="54">
        <f>S855*T855</f>
        <v>2736</v>
      </c>
      <c r="V855" s="54">
        <f>S855-U855</f>
        <v>27664</v>
      </c>
      <c r="W855" s="51">
        <v>182</v>
      </c>
      <c r="X855" s="55">
        <f>V855+W855</f>
        <v>27846</v>
      </c>
      <c r="Y855" s="12">
        <f>YEAR(Table1[[#This Row],[Ship Date]])</f>
        <v>2022</v>
      </c>
    </row>
    <row r="856" spans="1:25" x14ac:dyDescent="0.25">
      <c r="A856" s="48" t="s">
        <v>1627</v>
      </c>
      <c r="B856" s="49" t="s">
        <v>318</v>
      </c>
      <c r="C856" s="49" t="s">
        <v>1943</v>
      </c>
      <c r="D856" s="49" t="s">
        <v>1834</v>
      </c>
      <c r="E856" s="50">
        <v>44715</v>
      </c>
      <c r="F856" s="49" t="s">
        <v>1899</v>
      </c>
      <c r="G856" s="49" t="s">
        <v>34</v>
      </c>
      <c r="H856" s="49" t="s">
        <v>1888</v>
      </c>
      <c r="I856" s="49" t="s">
        <v>51</v>
      </c>
      <c r="J856" s="49" t="s">
        <v>141</v>
      </c>
      <c r="K856" s="49" t="s">
        <v>28</v>
      </c>
      <c r="L856" s="49" t="s">
        <v>22</v>
      </c>
      <c r="M856" s="49" t="s">
        <v>23</v>
      </c>
      <c r="N856" s="50">
        <v>44716</v>
      </c>
      <c r="O856" s="51">
        <v>194</v>
      </c>
      <c r="P856" s="51">
        <v>308</v>
      </c>
      <c r="Q856" s="51">
        <f>P856-O856</f>
        <v>114</v>
      </c>
      <c r="R856" s="52">
        <v>11</v>
      </c>
      <c r="S856" s="51">
        <f>R856*P856</f>
        <v>3388</v>
      </c>
      <c r="T856" s="53">
        <v>0.03</v>
      </c>
      <c r="U856" s="54">
        <f>S856*T856</f>
        <v>101.64</v>
      </c>
      <c r="V856" s="54">
        <f>S856-U856</f>
        <v>3286.36</v>
      </c>
      <c r="W856" s="51">
        <v>99</v>
      </c>
      <c r="X856" s="55">
        <f>V856+W856</f>
        <v>3385.36</v>
      </c>
      <c r="Y856" s="12">
        <f>YEAR(Table1[[#This Row],[Ship Date]])</f>
        <v>2022</v>
      </c>
    </row>
    <row r="857" spans="1:25" x14ac:dyDescent="0.25">
      <c r="A857" s="48" t="s">
        <v>1628</v>
      </c>
      <c r="B857" s="49" t="s">
        <v>320</v>
      </c>
      <c r="C857" s="49" t="s">
        <v>321</v>
      </c>
      <c r="D857" s="49" t="s">
        <v>1834</v>
      </c>
      <c r="E857" s="50">
        <v>44715</v>
      </c>
      <c r="F857" s="49" t="s">
        <v>1899</v>
      </c>
      <c r="G857" s="49" t="s">
        <v>34</v>
      </c>
      <c r="H857" s="49" t="s">
        <v>1897</v>
      </c>
      <c r="I857" s="49" t="s">
        <v>40</v>
      </c>
      <c r="J857" s="49" t="s">
        <v>74</v>
      </c>
      <c r="K857" s="49" t="s">
        <v>28</v>
      </c>
      <c r="L857" s="49" t="s">
        <v>29</v>
      </c>
      <c r="M857" s="49" t="s">
        <v>23</v>
      </c>
      <c r="N857" s="50">
        <v>44717</v>
      </c>
      <c r="O857" s="51">
        <v>71</v>
      </c>
      <c r="P857" s="51">
        <v>113.99999999999999</v>
      </c>
      <c r="Q857" s="51">
        <f>P857-O857</f>
        <v>42.999999999999986</v>
      </c>
      <c r="R857" s="52">
        <v>3</v>
      </c>
      <c r="S857" s="51">
        <f>R857*P857</f>
        <v>341.99999999999994</v>
      </c>
      <c r="T857" s="53">
        <v>0.1</v>
      </c>
      <c r="U857" s="54">
        <f>S857*T857</f>
        <v>34.199999999999996</v>
      </c>
      <c r="V857" s="54">
        <f>S857-U857</f>
        <v>307.79999999999995</v>
      </c>
      <c r="W857" s="51">
        <v>70</v>
      </c>
      <c r="X857" s="55">
        <f>V857+W857</f>
        <v>377.79999999999995</v>
      </c>
      <c r="Y857" s="12">
        <f>YEAR(Table1[[#This Row],[Ship Date]])</f>
        <v>2022</v>
      </c>
    </row>
    <row r="858" spans="1:25" x14ac:dyDescent="0.25">
      <c r="A858" s="48" t="s">
        <v>1629</v>
      </c>
      <c r="B858" s="49" t="s">
        <v>219</v>
      </c>
      <c r="C858" s="49" t="s">
        <v>1800</v>
      </c>
      <c r="D858" s="49" t="s">
        <v>1856</v>
      </c>
      <c r="E858" s="50">
        <v>44723</v>
      </c>
      <c r="F858" s="49" t="s">
        <v>1856</v>
      </c>
      <c r="G858" s="49" t="s">
        <v>39</v>
      </c>
      <c r="H858" s="49" t="s">
        <v>1892</v>
      </c>
      <c r="I858" s="49" t="s">
        <v>51</v>
      </c>
      <c r="J858" s="49" t="s">
        <v>317</v>
      </c>
      <c r="K858" s="49" t="s">
        <v>28</v>
      </c>
      <c r="L858" s="49" t="s">
        <v>29</v>
      </c>
      <c r="M858" s="49" t="s">
        <v>23</v>
      </c>
      <c r="N858" s="50">
        <v>44724</v>
      </c>
      <c r="O858" s="51">
        <v>131</v>
      </c>
      <c r="P858" s="51">
        <v>284</v>
      </c>
      <c r="Q858" s="51">
        <f>P858-O858</f>
        <v>153</v>
      </c>
      <c r="R858" s="52">
        <v>9</v>
      </c>
      <c r="S858" s="51">
        <f>R858*P858</f>
        <v>2556</v>
      </c>
      <c r="T858" s="53">
        <v>0.08</v>
      </c>
      <c r="U858" s="54">
        <f>S858*T858</f>
        <v>204.48000000000002</v>
      </c>
      <c r="V858" s="54">
        <f>S858-U858</f>
        <v>2351.52</v>
      </c>
      <c r="W858" s="51">
        <v>93</v>
      </c>
      <c r="X858" s="55">
        <f>V858+W858</f>
        <v>2444.52</v>
      </c>
      <c r="Y858" s="12">
        <f>YEAR(Table1[[#This Row],[Ship Date]])</f>
        <v>2022</v>
      </c>
    </row>
    <row r="859" spans="1:25" x14ac:dyDescent="0.25">
      <c r="A859" s="48" t="s">
        <v>1630</v>
      </c>
      <c r="B859" s="49" t="s">
        <v>1910</v>
      </c>
      <c r="C859" s="49" t="s">
        <v>1839</v>
      </c>
      <c r="D859" s="49" t="s">
        <v>1834</v>
      </c>
      <c r="E859" s="50">
        <v>44725</v>
      </c>
      <c r="F859" s="49" t="s">
        <v>1899</v>
      </c>
      <c r="G859" s="49" t="s">
        <v>18</v>
      </c>
      <c r="H859" s="49" t="s">
        <v>1890</v>
      </c>
      <c r="I859" s="49" t="s">
        <v>51</v>
      </c>
      <c r="J859" s="49" t="s">
        <v>89</v>
      </c>
      <c r="K859" s="49" t="s">
        <v>21</v>
      </c>
      <c r="L859" s="49" t="s">
        <v>22</v>
      </c>
      <c r="M859" s="49" t="s">
        <v>23</v>
      </c>
      <c r="N859" s="50">
        <v>44727</v>
      </c>
      <c r="O859" s="51">
        <v>3202.0000000000005</v>
      </c>
      <c r="P859" s="51">
        <v>15247.999999999998</v>
      </c>
      <c r="Q859" s="51">
        <f>P859-O859</f>
        <v>12045.999999999998</v>
      </c>
      <c r="R859" s="52">
        <v>12</v>
      </c>
      <c r="S859" s="51">
        <f>R859*P859</f>
        <v>182975.99999999997</v>
      </c>
      <c r="T859" s="53">
        <v>0.1</v>
      </c>
      <c r="U859" s="54">
        <f>S859*T859</f>
        <v>18297.599999999999</v>
      </c>
      <c r="V859" s="54">
        <f>S859-U859</f>
        <v>164678.39999999997</v>
      </c>
      <c r="W859" s="51">
        <v>400</v>
      </c>
      <c r="X859" s="55">
        <f>V859+W859</f>
        <v>165078.39999999997</v>
      </c>
      <c r="Y859" s="12">
        <f>YEAR(Table1[[#This Row],[Ship Date]])</f>
        <v>2022</v>
      </c>
    </row>
    <row r="860" spans="1:25" x14ac:dyDescent="0.25">
      <c r="A860" s="48" t="s">
        <v>844</v>
      </c>
      <c r="B860" s="49" t="s">
        <v>278</v>
      </c>
      <c r="C860" s="49" t="s">
        <v>1900</v>
      </c>
      <c r="D860" s="49" t="s">
        <v>1882</v>
      </c>
      <c r="E860" s="50">
        <v>44726</v>
      </c>
      <c r="F860" s="49" t="s">
        <v>1882</v>
      </c>
      <c r="G860" s="49" t="s">
        <v>18</v>
      </c>
      <c r="H860" s="49" t="s">
        <v>1886</v>
      </c>
      <c r="I860" s="49" t="s">
        <v>19</v>
      </c>
      <c r="J860" s="49" t="s">
        <v>1901</v>
      </c>
      <c r="K860" s="49" t="s">
        <v>21</v>
      </c>
      <c r="L860" s="49" t="s">
        <v>66</v>
      </c>
      <c r="M860" s="49" t="s">
        <v>23</v>
      </c>
      <c r="N860" s="50">
        <v>44726</v>
      </c>
      <c r="O860" s="51">
        <v>882</v>
      </c>
      <c r="P860" s="51">
        <v>2099</v>
      </c>
      <c r="Q860" s="51">
        <f>P860-O860</f>
        <v>1217</v>
      </c>
      <c r="R860" s="52">
        <v>2</v>
      </c>
      <c r="S860" s="51">
        <f>R860*P860</f>
        <v>4198</v>
      </c>
      <c r="T860" s="53">
        <v>0.01</v>
      </c>
      <c r="U860" s="54">
        <f>S860*T860</f>
        <v>41.980000000000004</v>
      </c>
      <c r="V860" s="54">
        <f>S860-U860</f>
        <v>4156.0200000000004</v>
      </c>
      <c r="W860" s="51">
        <v>480.99999999999994</v>
      </c>
      <c r="X860" s="55">
        <f>V860+W860</f>
        <v>4637.0200000000004</v>
      </c>
      <c r="Y860" s="12">
        <f>YEAR(Table1[[#This Row],[Ship Date]])</f>
        <v>2022</v>
      </c>
    </row>
    <row r="861" spans="1:25" x14ac:dyDescent="0.25">
      <c r="A861" s="48" t="s">
        <v>845</v>
      </c>
      <c r="B861" s="49" t="s">
        <v>1934</v>
      </c>
      <c r="C861" s="49" t="s">
        <v>218</v>
      </c>
      <c r="D861" s="49" t="s">
        <v>1834</v>
      </c>
      <c r="E861" s="50">
        <v>44726</v>
      </c>
      <c r="F861" s="49" t="s">
        <v>1899</v>
      </c>
      <c r="G861" s="49" t="s">
        <v>18</v>
      </c>
      <c r="H861" s="49" t="s">
        <v>1889</v>
      </c>
      <c r="I861" s="49" t="s">
        <v>35</v>
      </c>
      <c r="J861" s="49" t="s">
        <v>89</v>
      </c>
      <c r="K861" s="49" t="s">
        <v>21</v>
      </c>
      <c r="L861" s="49" t="s">
        <v>22</v>
      </c>
      <c r="M861" s="49" t="s">
        <v>23</v>
      </c>
      <c r="N861" s="50">
        <v>44728</v>
      </c>
      <c r="O861" s="51">
        <v>3202.0000000000005</v>
      </c>
      <c r="P861" s="51">
        <v>15247.999999999998</v>
      </c>
      <c r="Q861" s="51">
        <f>P861-O861</f>
        <v>12045.999999999998</v>
      </c>
      <c r="R861" s="52">
        <v>37</v>
      </c>
      <c r="S861" s="51">
        <f>R861*P861</f>
        <v>564175.99999999988</v>
      </c>
      <c r="T861" s="53">
        <v>0.1</v>
      </c>
      <c r="U861" s="54">
        <f>S861*T861</f>
        <v>56417.599999999991</v>
      </c>
      <c r="V861" s="54">
        <f>S861-U861</f>
        <v>507758.39999999991</v>
      </c>
      <c r="W861" s="51">
        <v>400</v>
      </c>
      <c r="X861" s="55">
        <f>V861+W861</f>
        <v>508158.39999999991</v>
      </c>
      <c r="Y861" s="12">
        <f>YEAR(Table1[[#This Row],[Ship Date]])</f>
        <v>2022</v>
      </c>
    </row>
    <row r="862" spans="1:25" x14ac:dyDescent="0.25">
      <c r="A862" s="48" t="s">
        <v>846</v>
      </c>
      <c r="B862" s="49" t="s">
        <v>1934</v>
      </c>
      <c r="C862" s="49" t="s">
        <v>218</v>
      </c>
      <c r="D862" s="49" t="s">
        <v>1834</v>
      </c>
      <c r="E862" s="50">
        <v>44726</v>
      </c>
      <c r="F862" s="49" t="s">
        <v>1899</v>
      </c>
      <c r="G862" s="49" t="s">
        <v>18</v>
      </c>
      <c r="H862" s="49" t="s">
        <v>1889</v>
      </c>
      <c r="I862" s="49" t="s">
        <v>35</v>
      </c>
      <c r="J862" s="49" t="s">
        <v>171</v>
      </c>
      <c r="K862" s="49" t="s">
        <v>21</v>
      </c>
      <c r="L862" s="49" t="s">
        <v>45</v>
      </c>
      <c r="M862" s="49" t="s">
        <v>23</v>
      </c>
      <c r="N862" s="50">
        <v>44728</v>
      </c>
      <c r="O862" s="51">
        <v>2018</v>
      </c>
      <c r="P862" s="51">
        <v>3540.9999999999995</v>
      </c>
      <c r="Q862" s="51">
        <f>P862-O862</f>
        <v>1522.9999999999995</v>
      </c>
      <c r="R862" s="52">
        <v>30</v>
      </c>
      <c r="S862" s="51">
        <f>R862*P862</f>
        <v>106229.99999999999</v>
      </c>
      <c r="T862" s="53">
        <v>0.08</v>
      </c>
      <c r="U862" s="54">
        <f>S862*T862</f>
        <v>8498.4</v>
      </c>
      <c r="V862" s="54">
        <f>S862-U862</f>
        <v>97731.599999999991</v>
      </c>
      <c r="W862" s="51">
        <v>199</v>
      </c>
      <c r="X862" s="55">
        <f>V862+W862</f>
        <v>97930.599999999991</v>
      </c>
      <c r="Y862" s="12">
        <f>YEAR(Table1[[#This Row],[Ship Date]])</f>
        <v>2022</v>
      </c>
    </row>
    <row r="863" spans="1:25" x14ac:dyDescent="0.25">
      <c r="A863" s="48" t="s">
        <v>1631</v>
      </c>
      <c r="B863" s="49" t="s">
        <v>315</v>
      </c>
      <c r="C863" s="49" t="s">
        <v>1904</v>
      </c>
      <c r="D863" s="49" t="s">
        <v>1834</v>
      </c>
      <c r="E863" s="50">
        <v>44726</v>
      </c>
      <c r="F863" s="49" t="s">
        <v>1899</v>
      </c>
      <c r="G863" s="49" t="s">
        <v>39</v>
      </c>
      <c r="H863" s="49" t="s">
        <v>1891</v>
      </c>
      <c r="I863" s="49" t="s">
        <v>51</v>
      </c>
      <c r="J863" s="49" t="s">
        <v>316</v>
      </c>
      <c r="K863" s="49" t="s">
        <v>28</v>
      </c>
      <c r="L863" s="49" t="s">
        <v>22</v>
      </c>
      <c r="M863" s="49" t="s">
        <v>69</v>
      </c>
      <c r="N863" s="50">
        <v>44727</v>
      </c>
      <c r="O863" s="51">
        <v>9939</v>
      </c>
      <c r="P863" s="51">
        <v>16293</v>
      </c>
      <c r="Q863" s="51">
        <f>P863-O863</f>
        <v>6354</v>
      </c>
      <c r="R863" s="52">
        <v>36</v>
      </c>
      <c r="S863" s="51">
        <f>R863*P863</f>
        <v>586548</v>
      </c>
      <c r="T863" s="53">
        <v>0.05</v>
      </c>
      <c r="U863" s="54">
        <f>S863*T863</f>
        <v>29327.4</v>
      </c>
      <c r="V863" s="54">
        <f>S863-U863</f>
        <v>557220.6</v>
      </c>
      <c r="W863" s="51">
        <v>1998.9999999999998</v>
      </c>
      <c r="X863" s="55">
        <f>V863+W863</f>
        <v>559219.6</v>
      </c>
      <c r="Y863" s="12">
        <f>YEAR(Table1[[#This Row],[Ship Date]])</f>
        <v>2022</v>
      </c>
    </row>
    <row r="864" spans="1:25" x14ac:dyDescent="0.25">
      <c r="A864" s="48" t="s">
        <v>847</v>
      </c>
      <c r="B864" s="49" t="s">
        <v>278</v>
      </c>
      <c r="C864" s="49" t="s">
        <v>1900</v>
      </c>
      <c r="D864" s="49" t="s">
        <v>1882</v>
      </c>
      <c r="E864" s="50">
        <v>44726</v>
      </c>
      <c r="F864" s="49" t="s">
        <v>1882</v>
      </c>
      <c r="G864" s="49" t="s">
        <v>18</v>
      </c>
      <c r="H864" s="49" t="s">
        <v>1886</v>
      </c>
      <c r="I864" s="49" t="s">
        <v>19</v>
      </c>
      <c r="J864" s="49" t="s">
        <v>74</v>
      </c>
      <c r="K864" s="49" t="s">
        <v>28</v>
      </c>
      <c r="L864" s="49" t="s">
        <v>29</v>
      </c>
      <c r="M864" s="49" t="s">
        <v>23</v>
      </c>
      <c r="N864" s="50">
        <v>44731</v>
      </c>
      <c r="O864" s="51">
        <v>71</v>
      </c>
      <c r="P864" s="51">
        <v>113.99999999999999</v>
      </c>
      <c r="Q864" s="51">
        <f>P864-O864</f>
        <v>42.999999999999986</v>
      </c>
      <c r="R864" s="52">
        <v>31</v>
      </c>
      <c r="S864" s="51">
        <f>R864*P864</f>
        <v>3533.9999999999995</v>
      </c>
      <c r="T864" s="53">
        <v>7.0000000000000007E-2</v>
      </c>
      <c r="U864" s="54">
        <f>S864*T864</f>
        <v>247.38</v>
      </c>
      <c r="V864" s="54">
        <f>S864-U864</f>
        <v>3286.6199999999994</v>
      </c>
      <c r="W864" s="51">
        <v>70</v>
      </c>
      <c r="X864" s="55">
        <f>V864+W864</f>
        <v>3356.6199999999994</v>
      </c>
      <c r="Y864" s="12">
        <f>YEAR(Table1[[#This Row],[Ship Date]])</f>
        <v>2022</v>
      </c>
    </row>
    <row r="865" spans="1:25" x14ac:dyDescent="0.25">
      <c r="A865" s="48" t="s">
        <v>1632</v>
      </c>
      <c r="B865" s="49" t="s">
        <v>312</v>
      </c>
      <c r="C865" s="49" t="s">
        <v>1872</v>
      </c>
      <c r="D865" s="49" t="s">
        <v>1834</v>
      </c>
      <c r="E865" s="50">
        <v>44727</v>
      </c>
      <c r="F865" s="49" t="s">
        <v>1899</v>
      </c>
      <c r="G865" s="49" t="s">
        <v>18</v>
      </c>
      <c r="H865" s="49" t="s">
        <v>1889</v>
      </c>
      <c r="I865" s="49" t="s">
        <v>19</v>
      </c>
      <c r="J865" s="49" t="s">
        <v>237</v>
      </c>
      <c r="K865" s="49" t="s">
        <v>28</v>
      </c>
      <c r="L865" s="49" t="s">
        <v>22</v>
      </c>
      <c r="M865" s="49" t="s">
        <v>23</v>
      </c>
      <c r="N865" s="50">
        <v>44729</v>
      </c>
      <c r="O865" s="51">
        <v>1388</v>
      </c>
      <c r="P865" s="51">
        <v>2238</v>
      </c>
      <c r="Q865" s="51">
        <f>P865-O865</f>
        <v>850</v>
      </c>
      <c r="R865" s="52">
        <v>11</v>
      </c>
      <c r="S865" s="51">
        <f>R865*P865</f>
        <v>24618</v>
      </c>
      <c r="T865" s="53">
        <v>0.01</v>
      </c>
      <c r="U865" s="54">
        <f>S865*T865</f>
        <v>246.18</v>
      </c>
      <c r="V865" s="54">
        <f>S865-U865</f>
        <v>24371.82</v>
      </c>
      <c r="W865" s="51">
        <v>1510</v>
      </c>
      <c r="X865" s="55">
        <f>V865+W865</f>
        <v>25881.82</v>
      </c>
      <c r="Y865" s="12">
        <f>YEAR(Table1[[#This Row],[Ship Date]])</f>
        <v>2022</v>
      </c>
    </row>
    <row r="866" spans="1:25" x14ac:dyDescent="0.25">
      <c r="A866" s="48" t="s">
        <v>1633</v>
      </c>
      <c r="B866" s="49" t="s">
        <v>313</v>
      </c>
      <c r="C866" s="49" t="s">
        <v>314</v>
      </c>
      <c r="D866" s="49" t="s">
        <v>1834</v>
      </c>
      <c r="E866" s="50">
        <v>44727</v>
      </c>
      <c r="F866" s="49" t="s">
        <v>1899</v>
      </c>
      <c r="G866" s="49" t="s">
        <v>39</v>
      </c>
      <c r="H866" s="49" t="s">
        <v>1892</v>
      </c>
      <c r="I866" s="49" t="s">
        <v>40</v>
      </c>
      <c r="J866" s="49" t="s">
        <v>179</v>
      </c>
      <c r="K866" s="49" t="s">
        <v>28</v>
      </c>
      <c r="L866" s="49" t="s">
        <v>29</v>
      </c>
      <c r="M866" s="49" t="s">
        <v>69</v>
      </c>
      <c r="N866" s="50">
        <v>44729</v>
      </c>
      <c r="O866" s="51">
        <v>90</v>
      </c>
      <c r="P866" s="51">
        <v>210</v>
      </c>
      <c r="Q866" s="51">
        <f>P866-O866</f>
        <v>120</v>
      </c>
      <c r="R866" s="52">
        <v>31</v>
      </c>
      <c r="S866" s="51">
        <f>R866*P866</f>
        <v>6510</v>
      </c>
      <c r="T866" s="53">
        <v>0.08</v>
      </c>
      <c r="U866" s="54">
        <f>S866*T866</f>
        <v>520.79999999999995</v>
      </c>
      <c r="V866" s="54">
        <f>S866-U866</f>
        <v>5989.2</v>
      </c>
      <c r="W866" s="51">
        <v>70</v>
      </c>
      <c r="X866" s="55">
        <f>V866+W866</f>
        <v>6059.2</v>
      </c>
      <c r="Y866" s="12">
        <f>YEAR(Table1[[#This Row],[Ship Date]])</f>
        <v>2022</v>
      </c>
    </row>
    <row r="867" spans="1:25" x14ac:dyDescent="0.25">
      <c r="A867" s="48" t="s">
        <v>1634</v>
      </c>
      <c r="B867" s="49" t="s">
        <v>310</v>
      </c>
      <c r="C867" s="49" t="s">
        <v>1918</v>
      </c>
      <c r="D867" s="49" t="s">
        <v>1834</v>
      </c>
      <c r="E867" s="50">
        <v>44730</v>
      </c>
      <c r="F867" s="49" t="s">
        <v>1899</v>
      </c>
      <c r="G867" s="49" t="s">
        <v>18</v>
      </c>
      <c r="H867" s="49" t="s">
        <v>1893</v>
      </c>
      <c r="I867" s="49" t="s">
        <v>19</v>
      </c>
      <c r="J867" s="49" t="s">
        <v>311</v>
      </c>
      <c r="K867" s="49" t="s">
        <v>21</v>
      </c>
      <c r="L867" s="49" t="s">
        <v>22</v>
      </c>
      <c r="M867" s="49" t="s">
        <v>23</v>
      </c>
      <c r="N867" s="50">
        <v>44732</v>
      </c>
      <c r="O867" s="51">
        <v>8159</v>
      </c>
      <c r="P867" s="51">
        <v>15999</v>
      </c>
      <c r="Q867" s="51">
        <f>P867-O867</f>
        <v>7840</v>
      </c>
      <c r="R867" s="52">
        <v>31</v>
      </c>
      <c r="S867" s="51">
        <f>R867*P867</f>
        <v>495969</v>
      </c>
      <c r="T867" s="53">
        <v>0.01</v>
      </c>
      <c r="U867" s="54">
        <f>S867*T867</f>
        <v>4959.6900000000005</v>
      </c>
      <c r="V867" s="54">
        <f>S867-U867</f>
        <v>491009.31</v>
      </c>
      <c r="W867" s="51">
        <v>550</v>
      </c>
      <c r="X867" s="55">
        <f>V867+W867</f>
        <v>491559.31</v>
      </c>
      <c r="Y867" s="12">
        <f>YEAR(Table1[[#This Row],[Ship Date]])</f>
        <v>2022</v>
      </c>
    </row>
    <row r="868" spans="1:25" x14ac:dyDescent="0.25">
      <c r="A868" s="48" t="s">
        <v>1635</v>
      </c>
      <c r="B868" s="49" t="s">
        <v>309</v>
      </c>
      <c r="C868" s="49" t="s">
        <v>1851</v>
      </c>
      <c r="D868" s="49" t="s">
        <v>1834</v>
      </c>
      <c r="E868" s="50">
        <v>44731</v>
      </c>
      <c r="F868" s="49" t="s">
        <v>1899</v>
      </c>
      <c r="G868" s="49" t="s">
        <v>25</v>
      </c>
      <c r="H868" s="49" t="s">
        <v>1890</v>
      </c>
      <c r="I868" s="49" t="s">
        <v>26</v>
      </c>
      <c r="J868" s="49" t="s">
        <v>188</v>
      </c>
      <c r="K868" s="49" t="s">
        <v>28</v>
      </c>
      <c r="L868" s="49" t="s">
        <v>45</v>
      </c>
      <c r="M868" s="49" t="s">
        <v>23</v>
      </c>
      <c r="N868" s="50">
        <v>44732</v>
      </c>
      <c r="O868" s="51">
        <v>250</v>
      </c>
      <c r="P868" s="51">
        <v>568</v>
      </c>
      <c r="Q868" s="51">
        <f>P868-O868</f>
        <v>318</v>
      </c>
      <c r="R868" s="52">
        <v>27</v>
      </c>
      <c r="S868" s="51">
        <f>R868*P868</f>
        <v>15336</v>
      </c>
      <c r="T868" s="53">
        <v>0.03</v>
      </c>
      <c r="U868" s="54">
        <f>S868*T868</f>
        <v>460.08</v>
      </c>
      <c r="V868" s="54">
        <f>S868-U868</f>
        <v>14875.92</v>
      </c>
      <c r="W868" s="51">
        <v>360</v>
      </c>
      <c r="X868" s="55">
        <f>V868+W868</f>
        <v>15235.92</v>
      </c>
      <c r="Y868" s="12">
        <f>YEAR(Table1[[#This Row],[Ship Date]])</f>
        <v>2022</v>
      </c>
    </row>
    <row r="869" spans="1:25" x14ac:dyDescent="0.25">
      <c r="A869" s="48" t="s">
        <v>1636</v>
      </c>
      <c r="B869" s="49" t="s">
        <v>263</v>
      </c>
      <c r="C869" s="49" t="s">
        <v>110</v>
      </c>
      <c r="D869" s="49" t="s">
        <v>1834</v>
      </c>
      <c r="E869" s="50">
        <v>44732</v>
      </c>
      <c r="F869" s="49" t="s">
        <v>1899</v>
      </c>
      <c r="G869" s="49" t="s">
        <v>25</v>
      </c>
      <c r="H869" s="49" t="s">
        <v>1896</v>
      </c>
      <c r="I869" s="49" t="s">
        <v>35</v>
      </c>
      <c r="J869" s="49" t="s">
        <v>307</v>
      </c>
      <c r="K869" s="49" t="s">
        <v>28</v>
      </c>
      <c r="L869" s="49" t="s">
        <v>29</v>
      </c>
      <c r="M869" s="49" t="s">
        <v>23</v>
      </c>
      <c r="N869" s="50">
        <v>44733</v>
      </c>
      <c r="O869" s="51">
        <v>2156</v>
      </c>
      <c r="P869" s="51">
        <v>3654.9999999999995</v>
      </c>
      <c r="Q869" s="51">
        <f>P869-O869</f>
        <v>1498.9999999999995</v>
      </c>
      <c r="R869" s="52">
        <v>34</v>
      </c>
      <c r="S869" s="51">
        <f>R869*P869</f>
        <v>124269.99999999999</v>
      </c>
      <c r="T869" s="53">
        <v>0.1</v>
      </c>
      <c r="U869" s="54">
        <f>S869*T869</f>
        <v>12427</v>
      </c>
      <c r="V869" s="54">
        <f>S869-U869</f>
        <v>111842.99999999999</v>
      </c>
      <c r="W869" s="51">
        <v>1389</v>
      </c>
      <c r="X869" s="55">
        <f>V869+W869</f>
        <v>113231.99999999999</v>
      </c>
      <c r="Y869" s="12">
        <f>YEAR(Table1[[#This Row],[Ship Date]])</f>
        <v>2022</v>
      </c>
    </row>
    <row r="870" spans="1:25" x14ac:dyDescent="0.25">
      <c r="A870" s="48" t="s">
        <v>848</v>
      </c>
      <c r="B870" s="49" t="s">
        <v>308</v>
      </c>
      <c r="C870" s="49" t="s">
        <v>1846</v>
      </c>
      <c r="D870" s="49" t="s">
        <v>1834</v>
      </c>
      <c r="E870" s="50">
        <v>44732</v>
      </c>
      <c r="F870" s="49" t="s">
        <v>1899</v>
      </c>
      <c r="G870" s="49" t="s">
        <v>25</v>
      </c>
      <c r="H870" s="49" t="s">
        <v>1892</v>
      </c>
      <c r="I870" s="49" t="s">
        <v>26</v>
      </c>
      <c r="J870" s="49" t="s">
        <v>96</v>
      </c>
      <c r="K870" s="49" t="s">
        <v>28</v>
      </c>
      <c r="L870" s="49" t="s">
        <v>29</v>
      </c>
      <c r="M870" s="49" t="s">
        <v>69</v>
      </c>
      <c r="N870" s="50">
        <v>44732</v>
      </c>
      <c r="O870" s="51">
        <v>153</v>
      </c>
      <c r="P870" s="51">
        <v>278</v>
      </c>
      <c r="Q870" s="51">
        <f>P870-O870</f>
        <v>125</v>
      </c>
      <c r="R870" s="52">
        <v>47</v>
      </c>
      <c r="S870" s="51">
        <f>R870*P870</f>
        <v>13066</v>
      </c>
      <c r="T870" s="53">
        <v>0.1</v>
      </c>
      <c r="U870" s="54">
        <f>S870*T870</f>
        <v>1306.6000000000001</v>
      </c>
      <c r="V870" s="54">
        <f>S870-U870</f>
        <v>11759.4</v>
      </c>
      <c r="W870" s="51">
        <v>134</v>
      </c>
      <c r="X870" s="55">
        <f>V870+W870</f>
        <v>11893.4</v>
      </c>
      <c r="Y870" s="12">
        <f>YEAR(Table1[[#This Row],[Ship Date]])</f>
        <v>2022</v>
      </c>
    </row>
    <row r="871" spans="1:25" x14ac:dyDescent="0.25">
      <c r="A871" s="48" t="s">
        <v>849</v>
      </c>
      <c r="B871" s="49" t="s">
        <v>308</v>
      </c>
      <c r="C871" s="49" t="s">
        <v>1846</v>
      </c>
      <c r="D871" s="49" t="s">
        <v>1834</v>
      </c>
      <c r="E871" s="50">
        <v>44732</v>
      </c>
      <c r="F871" s="49" t="s">
        <v>1899</v>
      </c>
      <c r="G871" s="49" t="s">
        <v>25</v>
      </c>
      <c r="H871" s="49" t="s">
        <v>1892</v>
      </c>
      <c r="I871" s="49" t="s">
        <v>26</v>
      </c>
      <c r="J871" s="49" t="s">
        <v>88</v>
      </c>
      <c r="K871" s="49" t="s">
        <v>28</v>
      </c>
      <c r="L871" s="49" t="s">
        <v>29</v>
      </c>
      <c r="M871" s="49" t="s">
        <v>23</v>
      </c>
      <c r="N871" s="50">
        <v>44735</v>
      </c>
      <c r="O871" s="51">
        <v>160</v>
      </c>
      <c r="P871" s="51">
        <v>262</v>
      </c>
      <c r="Q871" s="51">
        <f>P871-O871</f>
        <v>102</v>
      </c>
      <c r="R871" s="52">
        <v>30</v>
      </c>
      <c r="S871" s="51">
        <f>R871*P871</f>
        <v>7860</v>
      </c>
      <c r="T871" s="53">
        <v>0.05</v>
      </c>
      <c r="U871" s="54">
        <f>S871*T871</f>
        <v>393</v>
      </c>
      <c r="V871" s="54">
        <f>S871-U871</f>
        <v>7467</v>
      </c>
      <c r="W871" s="51">
        <v>80</v>
      </c>
      <c r="X871" s="55">
        <f>V871+W871</f>
        <v>7547</v>
      </c>
      <c r="Y871" s="12">
        <f>YEAR(Table1[[#This Row],[Ship Date]])</f>
        <v>2022</v>
      </c>
    </row>
    <row r="872" spans="1:25" x14ac:dyDescent="0.25">
      <c r="A872" s="58" t="s">
        <v>1825</v>
      </c>
      <c r="B872" s="49" t="s">
        <v>38</v>
      </c>
      <c r="C872" s="49" t="s">
        <v>1800</v>
      </c>
      <c r="D872" s="49" t="s">
        <v>1856</v>
      </c>
      <c r="E872" s="50">
        <v>44737</v>
      </c>
      <c r="F872" s="49" t="s">
        <v>1856</v>
      </c>
      <c r="G872" s="49" t="s">
        <v>39</v>
      </c>
      <c r="H872" s="49" t="s">
        <v>1892</v>
      </c>
      <c r="I872" s="49" t="s">
        <v>40</v>
      </c>
      <c r="J872" s="49" t="s">
        <v>281</v>
      </c>
      <c r="K872" s="49" t="s">
        <v>28</v>
      </c>
      <c r="L872" s="49" t="s">
        <v>29</v>
      </c>
      <c r="M872" s="49" t="s">
        <v>23</v>
      </c>
      <c r="N872" s="50">
        <v>44739</v>
      </c>
      <c r="O872" s="51">
        <v>290</v>
      </c>
      <c r="P872" s="51">
        <v>476</v>
      </c>
      <c r="Q872" s="51">
        <f>P872-O872</f>
        <v>186</v>
      </c>
      <c r="R872" s="52">
        <v>5</v>
      </c>
      <c r="S872" s="51">
        <f>R872*P872</f>
        <v>2380</v>
      </c>
      <c r="T872" s="53">
        <v>0.09</v>
      </c>
      <c r="U872" s="54">
        <f>S872*T872</f>
        <v>214.2</v>
      </c>
      <c r="V872" s="54">
        <f>S872-U872</f>
        <v>2165.8000000000002</v>
      </c>
      <c r="W872" s="51">
        <v>88</v>
      </c>
      <c r="X872" s="55">
        <f>V872+W872</f>
        <v>2253.8000000000002</v>
      </c>
      <c r="Y872" s="12">
        <f>YEAR(Table1[[#This Row],[Ship Date]])</f>
        <v>2022</v>
      </c>
    </row>
    <row r="873" spans="1:25" x14ac:dyDescent="0.25">
      <c r="A873" s="58" t="s">
        <v>1821</v>
      </c>
      <c r="B873" s="49" t="s">
        <v>517</v>
      </c>
      <c r="C873" s="49" t="s">
        <v>1844</v>
      </c>
      <c r="D873" s="49" t="s">
        <v>1834</v>
      </c>
      <c r="E873" s="50">
        <v>44740</v>
      </c>
      <c r="F873" s="49" t="s">
        <v>1899</v>
      </c>
      <c r="G873" s="49" t="s">
        <v>39</v>
      </c>
      <c r="H873" s="49" t="s">
        <v>1891</v>
      </c>
      <c r="I873" s="49" t="s">
        <v>26</v>
      </c>
      <c r="J873" s="49" t="s">
        <v>136</v>
      </c>
      <c r="K873" s="49" t="s">
        <v>28</v>
      </c>
      <c r="L873" s="49" t="s">
        <v>22</v>
      </c>
      <c r="M873" s="49" t="s">
        <v>23</v>
      </c>
      <c r="N873" s="50">
        <v>44742</v>
      </c>
      <c r="O873" s="51">
        <v>184</v>
      </c>
      <c r="P873" s="51">
        <v>288</v>
      </c>
      <c r="Q873" s="51">
        <f>P873-O873</f>
        <v>104</v>
      </c>
      <c r="R873" s="52">
        <v>25</v>
      </c>
      <c r="S873" s="51">
        <f>R873*P873</f>
        <v>7200</v>
      </c>
      <c r="T873" s="53">
        <v>0.04</v>
      </c>
      <c r="U873" s="54">
        <f>S873*T873</f>
        <v>288</v>
      </c>
      <c r="V873" s="54">
        <f>S873-U873</f>
        <v>6912</v>
      </c>
      <c r="W873" s="51">
        <v>149</v>
      </c>
      <c r="X873" s="55">
        <f>V873+W873</f>
        <v>7061</v>
      </c>
      <c r="Y873" s="12">
        <f>YEAR(Table1[[#This Row],[Ship Date]])</f>
        <v>2022</v>
      </c>
    </row>
    <row r="874" spans="1:25" x14ac:dyDescent="0.25">
      <c r="A874" s="48" t="s">
        <v>1637</v>
      </c>
      <c r="B874" s="49" t="s">
        <v>375</v>
      </c>
      <c r="C874" s="49" t="s">
        <v>1812</v>
      </c>
      <c r="D874" s="49" t="s">
        <v>1856</v>
      </c>
      <c r="E874" s="50">
        <v>44741</v>
      </c>
      <c r="F874" s="49" t="s">
        <v>1856</v>
      </c>
      <c r="G874" s="49" t="s">
        <v>34</v>
      </c>
      <c r="H874" s="49" t="s">
        <v>1889</v>
      </c>
      <c r="I874" s="49" t="s">
        <v>19</v>
      </c>
      <c r="J874" s="49" t="s">
        <v>264</v>
      </c>
      <c r="K874" s="49" t="s">
        <v>28</v>
      </c>
      <c r="L874" s="49" t="s">
        <v>29</v>
      </c>
      <c r="M874" s="49" t="s">
        <v>69</v>
      </c>
      <c r="N874" s="50">
        <v>44746</v>
      </c>
      <c r="O874" s="51">
        <v>332</v>
      </c>
      <c r="P874" s="51">
        <v>518</v>
      </c>
      <c r="Q874" s="51">
        <f>P874-O874</f>
        <v>186</v>
      </c>
      <c r="R874" s="52">
        <v>1</v>
      </c>
      <c r="S874" s="51">
        <f>R874*P874</f>
        <v>518</v>
      </c>
      <c r="T874" s="53">
        <v>0.02</v>
      </c>
      <c r="U874" s="54">
        <f>S874*T874</f>
        <v>10.36</v>
      </c>
      <c r="V874" s="54">
        <f>S874-U874</f>
        <v>507.64</v>
      </c>
      <c r="W874" s="51">
        <v>204</v>
      </c>
      <c r="X874" s="55">
        <f>V874+W874</f>
        <v>711.64</v>
      </c>
      <c r="Y874" s="12">
        <f>YEAR(Table1[[#This Row],[Ship Date]])</f>
        <v>2022</v>
      </c>
    </row>
    <row r="875" spans="1:25" x14ac:dyDescent="0.25">
      <c r="A875" s="58" t="s">
        <v>1820</v>
      </c>
      <c r="B875" s="49" t="s">
        <v>375</v>
      </c>
      <c r="C875" s="49" t="s">
        <v>1812</v>
      </c>
      <c r="D875" s="49" t="s">
        <v>1856</v>
      </c>
      <c r="E875" s="50">
        <v>44741</v>
      </c>
      <c r="F875" s="49" t="s">
        <v>1856</v>
      </c>
      <c r="G875" s="49" t="s">
        <v>34</v>
      </c>
      <c r="H875" s="49" t="s">
        <v>1889</v>
      </c>
      <c r="I875" s="49" t="s">
        <v>19</v>
      </c>
      <c r="J875" s="49" t="s">
        <v>396</v>
      </c>
      <c r="K875" s="49" t="s">
        <v>28</v>
      </c>
      <c r="L875" s="49" t="s">
        <v>29</v>
      </c>
      <c r="M875" s="49" t="s">
        <v>23</v>
      </c>
      <c r="N875" s="50">
        <v>44745</v>
      </c>
      <c r="O875" s="51">
        <v>298</v>
      </c>
      <c r="P875" s="51">
        <v>584</v>
      </c>
      <c r="Q875" s="51">
        <f>P875-O875</f>
        <v>286</v>
      </c>
      <c r="R875" s="52">
        <v>4</v>
      </c>
      <c r="S875" s="51">
        <f>R875*P875</f>
        <v>2336</v>
      </c>
      <c r="T875" s="53">
        <v>0.09</v>
      </c>
      <c r="U875" s="54">
        <f>S875*T875</f>
        <v>210.23999999999998</v>
      </c>
      <c r="V875" s="54">
        <f>S875-U875</f>
        <v>2125.7600000000002</v>
      </c>
      <c r="W875" s="51">
        <v>83</v>
      </c>
      <c r="X875" s="55">
        <f>V875+W875</f>
        <v>2208.7600000000002</v>
      </c>
      <c r="Y875" s="12">
        <f>YEAR(Table1[[#This Row],[Ship Date]])</f>
        <v>2022</v>
      </c>
    </row>
    <row r="876" spans="1:25" x14ac:dyDescent="0.25">
      <c r="A876" s="48" t="s">
        <v>1638</v>
      </c>
      <c r="B876" s="49" t="s">
        <v>306</v>
      </c>
      <c r="C876" s="49" t="s">
        <v>223</v>
      </c>
      <c r="D876" s="49" t="s">
        <v>1834</v>
      </c>
      <c r="E876" s="50">
        <v>44741</v>
      </c>
      <c r="F876" s="49" t="s">
        <v>1899</v>
      </c>
      <c r="G876" s="49" t="s">
        <v>39</v>
      </c>
      <c r="H876" s="49" t="s">
        <v>1893</v>
      </c>
      <c r="I876" s="49" t="s">
        <v>51</v>
      </c>
      <c r="J876" s="49" t="s">
        <v>249</v>
      </c>
      <c r="K876" s="49" t="s">
        <v>28</v>
      </c>
      <c r="L876" s="49" t="s">
        <v>22</v>
      </c>
      <c r="M876" s="49" t="s">
        <v>23</v>
      </c>
      <c r="N876" s="50">
        <v>44743</v>
      </c>
      <c r="O876" s="51">
        <v>314</v>
      </c>
      <c r="P876" s="51">
        <v>491</v>
      </c>
      <c r="Q876" s="51">
        <f>P876-O876</f>
        <v>177</v>
      </c>
      <c r="R876" s="52">
        <v>28</v>
      </c>
      <c r="S876" s="51">
        <f>R876*P876</f>
        <v>13748</v>
      </c>
      <c r="T876" s="53">
        <v>0.08</v>
      </c>
      <c r="U876" s="54">
        <f>S876*T876</f>
        <v>1099.8399999999999</v>
      </c>
      <c r="V876" s="54">
        <f>S876-U876</f>
        <v>12648.16</v>
      </c>
      <c r="W876" s="51">
        <v>50</v>
      </c>
      <c r="X876" s="55">
        <f>V876+W876</f>
        <v>12698.16</v>
      </c>
      <c r="Y876" s="12">
        <f>YEAR(Table1[[#This Row],[Ship Date]])</f>
        <v>2022</v>
      </c>
    </row>
    <row r="877" spans="1:25" x14ac:dyDescent="0.25">
      <c r="A877" s="48" t="s">
        <v>1639</v>
      </c>
      <c r="B877" s="49" t="s">
        <v>246</v>
      </c>
      <c r="C877" s="49" t="s">
        <v>1916</v>
      </c>
      <c r="D877" s="49" t="s">
        <v>1834</v>
      </c>
      <c r="E877" s="50">
        <v>44742</v>
      </c>
      <c r="F877" s="49" t="s">
        <v>1899</v>
      </c>
      <c r="G877" s="49" t="s">
        <v>25</v>
      </c>
      <c r="H877" s="49" t="s">
        <v>1888</v>
      </c>
      <c r="I877" s="49" t="s">
        <v>19</v>
      </c>
      <c r="J877" s="49" t="s">
        <v>237</v>
      </c>
      <c r="K877" s="49" t="s">
        <v>28</v>
      </c>
      <c r="L877" s="49" t="s">
        <v>22</v>
      </c>
      <c r="M877" s="49" t="s">
        <v>23</v>
      </c>
      <c r="N877" s="50">
        <v>44744</v>
      </c>
      <c r="O877" s="51">
        <v>1388</v>
      </c>
      <c r="P877" s="51">
        <v>2238</v>
      </c>
      <c r="Q877" s="51">
        <f>P877-O877</f>
        <v>850</v>
      </c>
      <c r="R877" s="52">
        <v>9</v>
      </c>
      <c r="S877" s="51">
        <f>R877*P877</f>
        <v>20142</v>
      </c>
      <c r="T877" s="53">
        <v>0.03</v>
      </c>
      <c r="U877" s="54">
        <f>S877*T877</f>
        <v>604.26</v>
      </c>
      <c r="V877" s="54">
        <f>S877-U877</f>
        <v>19537.740000000002</v>
      </c>
      <c r="W877" s="51">
        <v>1510</v>
      </c>
      <c r="X877" s="55">
        <f>V877+W877</f>
        <v>21047.74</v>
      </c>
      <c r="Y877" s="12">
        <f>YEAR(Table1[[#This Row],[Ship Date]])</f>
        <v>2022</v>
      </c>
    </row>
    <row r="878" spans="1:25" x14ac:dyDescent="0.25">
      <c r="A878" s="48" t="s">
        <v>1640</v>
      </c>
      <c r="B878" s="49" t="s">
        <v>304</v>
      </c>
      <c r="C878" s="49" t="s">
        <v>305</v>
      </c>
      <c r="D878" s="49" t="s">
        <v>1834</v>
      </c>
      <c r="E878" s="50">
        <v>44742</v>
      </c>
      <c r="F878" s="49" t="s">
        <v>1899</v>
      </c>
      <c r="G878" s="49" t="s">
        <v>39</v>
      </c>
      <c r="H878" s="49" t="s">
        <v>1889</v>
      </c>
      <c r="I878" s="49" t="s">
        <v>35</v>
      </c>
      <c r="J878" s="49" t="s">
        <v>121</v>
      </c>
      <c r="K878" s="49" t="s">
        <v>28</v>
      </c>
      <c r="L878" s="49" t="s">
        <v>29</v>
      </c>
      <c r="M878" s="49" t="s">
        <v>23</v>
      </c>
      <c r="N878" s="50">
        <v>44743</v>
      </c>
      <c r="O878" s="51">
        <v>24</v>
      </c>
      <c r="P878" s="51">
        <v>126</v>
      </c>
      <c r="Q878" s="51">
        <f>P878-O878</f>
        <v>102</v>
      </c>
      <c r="R878" s="52">
        <v>47</v>
      </c>
      <c r="S878" s="51">
        <f>R878*P878</f>
        <v>5922</v>
      </c>
      <c r="T878" s="53">
        <v>0</v>
      </c>
      <c r="U878" s="54">
        <f>S878*T878</f>
        <v>0</v>
      </c>
      <c r="V878" s="54">
        <f>S878-U878</f>
        <v>5922</v>
      </c>
      <c r="W878" s="51">
        <v>70</v>
      </c>
      <c r="X878" s="55">
        <f>V878+W878</f>
        <v>5992</v>
      </c>
      <c r="Y878" s="12">
        <f>YEAR(Table1[[#This Row],[Ship Date]])</f>
        <v>2022</v>
      </c>
    </row>
    <row r="879" spans="1:25" x14ac:dyDescent="0.25">
      <c r="A879" s="48" t="s">
        <v>1641</v>
      </c>
      <c r="B879" s="49" t="s">
        <v>302</v>
      </c>
      <c r="C879" s="49" t="s">
        <v>218</v>
      </c>
      <c r="D879" s="49" t="s">
        <v>1834</v>
      </c>
      <c r="E879" s="50">
        <v>44744</v>
      </c>
      <c r="F879" s="49" t="s">
        <v>1899</v>
      </c>
      <c r="G879" s="49" t="s">
        <v>18</v>
      </c>
      <c r="H879" s="49" t="s">
        <v>1889</v>
      </c>
      <c r="I879" s="49" t="s">
        <v>35</v>
      </c>
      <c r="J879" s="49" t="s">
        <v>82</v>
      </c>
      <c r="K879" s="49" t="s">
        <v>28</v>
      </c>
      <c r="L879" s="49" t="s">
        <v>22</v>
      </c>
      <c r="M879" s="49" t="s">
        <v>23</v>
      </c>
      <c r="N879" s="50">
        <v>44746</v>
      </c>
      <c r="O879" s="51">
        <v>184</v>
      </c>
      <c r="P879" s="51">
        <v>288</v>
      </c>
      <c r="Q879" s="51">
        <f>P879-O879</f>
        <v>104</v>
      </c>
      <c r="R879" s="52">
        <v>18</v>
      </c>
      <c r="S879" s="51">
        <f>R879*P879</f>
        <v>5184</v>
      </c>
      <c r="T879" s="53">
        <v>0.03</v>
      </c>
      <c r="U879" s="54">
        <f>S879*T879</f>
        <v>155.51999999999998</v>
      </c>
      <c r="V879" s="54">
        <f>S879-U879</f>
        <v>5028.4799999999996</v>
      </c>
      <c r="W879" s="51">
        <v>99</v>
      </c>
      <c r="X879" s="55">
        <f>V879+W879</f>
        <v>5127.4799999999996</v>
      </c>
      <c r="Y879" s="12">
        <f>YEAR(Table1[[#This Row],[Ship Date]])</f>
        <v>2022</v>
      </c>
    </row>
    <row r="880" spans="1:25" x14ac:dyDescent="0.25">
      <c r="A880" s="48" t="s">
        <v>1642</v>
      </c>
      <c r="B880" s="49" t="s">
        <v>303</v>
      </c>
      <c r="C880" s="49" t="s">
        <v>1867</v>
      </c>
      <c r="D880" s="49" t="s">
        <v>1834</v>
      </c>
      <c r="E880" s="50">
        <v>44744</v>
      </c>
      <c r="F880" s="49" t="s">
        <v>1899</v>
      </c>
      <c r="G880" s="49" t="s">
        <v>39</v>
      </c>
      <c r="H880" s="49" t="s">
        <v>1887</v>
      </c>
      <c r="I880" s="49" t="s">
        <v>51</v>
      </c>
      <c r="J880" s="49" t="s">
        <v>88</v>
      </c>
      <c r="K880" s="49" t="s">
        <v>28</v>
      </c>
      <c r="L880" s="49" t="s">
        <v>29</v>
      </c>
      <c r="M880" s="49" t="s">
        <v>23</v>
      </c>
      <c r="N880" s="50">
        <v>44746</v>
      </c>
      <c r="O880" s="51">
        <v>160</v>
      </c>
      <c r="P880" s="51">
        <v>262</v>
      </c>
      <c r="Q880" s="51">
        <f>P880-O880</f>
        <v>102</v>
      </c>
      <c r="R880" s="52">
        <v>16</v>
      </c>
      <c r="S880" s="51">
        <f>R880*P880</f>
        <v>4192</v>
      </c>
      <c r="T880" s="53">
        <v>0.09</v>
      </c>
      <c r="U880" s="54">
        <f>S880*T880</f>
        <v>377.28</v>
      </c>
      <c r="V880" s="54">
        <f>S880-U880</f>
        <v>3814.7200000000003</v>
      </c>
      <c r="W880" s="51">
        <v>80</v>
      </c>
      <c r="X880" s="55">
        <f>V880+W880</f>
        <v>3894.7200000000003</v>
      </c>
      <c r="Y880" s="12">
        <f>YEAR(Table1[[#This Row],[Ship Date]])</f>
        <v>2022</v>
      </c>
    </row>
    <row r="881" spans="1:25" x14ac:dyDescent="0.25">
      <c r="A881" s="58" t="s">
        <v>1826</v>
      </c>
      <c r="B881" s="49" t="s">
        <v>514</v>
      </c>
      <c r="C881" s="49" t="s">
        <v>1904</v>
      </c>
      <c r="D881" s="49" t="s">
        <v>1834</v>
      </c>
      <c r="E881" s="50">
        <v>44744</v>
      </c>
      <c r="F881" s="49" t="s">
        <v>1899</v>
      </c>
      <c r="G881" s="49" t="s">
        <v>18</v>
      </c>
      <c r="H881" s="49" t="s">
        <v>1891</v>
      </c>
      <c r="I881" s="49" t="s">
        <v>19</v>
      </c>
      <c r="J881" s="49" t="s">
        <v>116</v>
      </c>
      <c r="K881" s="49" t="s">
        <v>117</v>
      </c>
      <c r="L881" s="49" t="s">
        <v>45</v>
      </c>
      <c r="M881" s="49" t="s">
        <v>23</v>
      </c>
      <c r="N881" s="50">
        <v>44751</v>
      </c>
      <c r="O881" s="51">
        <v>550</v>
      </c>
      <c r="P881" s="51">
        <v>1222</v>
      </c>
      <c r="Q881" s="51">
        <f>P881-O881</f>
        <v>672</v>
      </c>
      <c r="R881" s="52">
        <v>46</v>
      </c>
      <c r="S881" s="51">
        <f>R881*P881</f>
        <v>56212</v>
      </c>
      <c r="T881" s="53">
        <v>0.03</v>
      </c>
      <c r="U881" s="54">
        <f>S881*T881</f>
        <v>1686.36</v>
      </c>
      <c r="V881" s="54">
        <f>S881-U881</f>
        <v>54525.64</v>
      </c>
      <c r="W881" s="51">
        <v>285</v>
      </c>
      <c r="X881" s="55">
        <f>V881+W881</f>
        <v>54810.64</v>
      </c>
      <c r="Y881" s="12">
        <f>YEAR(Table1[[#This Row],[Ship Date]])</f>
        <v>2022</v>
      </c>
    </row>
    <row r="882" spans="1:25" x14ac:dyDescent="0.25">
      <c r="A882" s="48" t="s">
        <v>1643</v>
      </c>
      <c r="B882" s="49" t="s">
        <v>301</v>
      </c>
      <c r="C882" s="49" t="s">
        <v>1843</v>
      </c>
      <c r="D882" s="49" t="s">
        <v>1834</v>
      </c>
      <c r="E882" s="50">
        <v>44745</v>
      </c>
      <c r="F882" s="49" t="s">
        <v>1899</v>
      </c>
      <c r="G882" s="49" t="s">
        <v>18</v>
      </c>
      <c r="H882" s="49" t="s">
        <v>1892</v>
      </c>
      <c r="I882" s="49" t="s">
        <v>26</v>
      </c>
      <c r="J882" s="49" t="s">
        <v>151</v>
      </c>
      <c r="K882" s="49" t="s">
        <v>28</v>
      </c>
      <c r="L882" s="49" t="s">
        <v>29</v>
      </c>
      <c r="M882" s="49" t="s">
        <v>23</v>
      </c>
      <c r="N882" s="50">
        <v>44747</v>
      </c>
      <c r="O882" s="51">
        <v>87</v>
      </c>
      <c r="P882" s="51">
        <v>181</v>
      </c>
      <c r="Q882" s="51">
        <f>P882-O882</f>
        <v>94</v>
      </c>
      <c r="R882" s="52">
        <v>50</v>
      </c>
      <c r="S882" s="51">
        <f>R882*P882</f>
        <v>9050</v>
      </c>
      <c r="T882" s="53">
        <v>0.08</v>
      </c>
      <c r="U882" s="54">
        <f>S882*T882</f>
        <v>724</v>
      </c>
      <c r="V882" s="54">
        <f>S882-U882</f>
        <v>8326</v>
      </c>
      <c r="W882" s="51">
        <v>75</v>
      </c>
      <c r="X882" s="55">
        <f>V882+W882</f>
        <v>8401</v>
      </c>
      <c r="Y882" s="12">
        <f>YEAR(Table1[[#This Row],[Ship Date]])</f>
        <v>2022</v>
      </c>
    </row>
    <row r="883" spans="1:25" x14ac:dyDescent="0.25">
      <c r="A883" s="48" t="s">
        <v>1644</v>
      </c>
      <c r="B883" s="49" t="s">
        <v>299</v>
      </c>
      <c r="C883" s="49" t="s">
        <v>300</v>
      </c>
      <c r="D883" s="49" t="s">
        <v>1834</v>
      </c>
      <c r="E883" s="50">
        <v>44747</v>
      </c>
      <c r="F883" s="49" t="s">
        <v>1899</v>
      </c>
      <c r="G883" s="49" t="s">
        <v>18</v>
      </c>
      <c r="H883" s="49" t="s">
        <v>1890</v>
      </c>
      <c r="I883" s="49" t="s">
        <v>40</v>
      </c>
      <c r="J883" s="49" t="s">
        <v>79</v>
      </c>
      <c r="K883" s="49" t="s">
        <v>28</v>
      </c>
      <c r="L883" s="49" t="s">
        <v>22</v>
      </c>
      <c r="M883" s="49" t="s">
        <v>69</v>
      </c>
      <c r="N883" s="50">
        <v>44749</v>
      </c>
      <c r="O883" s="51">
        <v>225.99999999999997</v>
      </c>
      <c r="P883" s="51">
        <v>358</v>
      </c>
      <c r="Q883" s="51">
        <f>P883-O883</f>
        <v>132.00000000000003</v>
      </c>
      <c r="R883" s="52">
        <v>36</v>
      </c>
      <c r="S883" s="51">
        <f>R883*P883</f>
        <v>12888</v>
      </c>
      <c r="T883" s="53">
        <v>0.04</v>
      </c>
      <c r="U883" s="54">
        <f>S883*T883</f>
        <v>515.52</v>
      </c>
      <c r="V883" s="54">
        <f>S883-U883</f>
        <v>12372.48</v>
      </c>
      <c r="W883" s="51">
        <v>547</v>
      </c>
      <c r="X883" s="55">
        <f>V883+W883</f>
        <v>12919.48</v>
      </c>
      <c r="Y883" s="12">
        <f>YEAR(Table1[[#This Row],[Ship Date]])</f>
        <v>2022</v>
      </c>
    </row>
    <row r="884" spans="1:25" x14ac:dyDescent="0.25">
      <c r="A884" s="48" t="s">
        <v>1645</v>
      </c>
      <c r="B884" s="49" t="s">
        <v>227</v>
      </c>
      <c r="C884" s="49" t="s">
        <v>1902</v>
      </c>
      <c r="D884" s="49" t="s">
        <v>1882</v>
      </c>
      <c r="E884" s="50">
        <v>44749</v>
      </c>
      <c r="F884" s="49" t="s">
        <v>1882</v>
      </c>
      <c r="G884" s="49" t="s">
        <v>18</v>
      </c>
      <c r="H884" s="49" t="s">
        <v>1886</v>
      </c>
      <c r="I884" s="49" t="s">
        <v>35</v>
      </c>
      <c r="J884" s="49" t="s">
        <v>298</v>
      </c>
      <c r="K884" s="49" t="s">
        <v>28</v>
      </c>
      <c r="L884" s="49" t="s">
        <v>29</v>
      </c>
      <c r="M884" s="49" t="s">
        <v>23</v>
      </c>
      <c r="N884" s="50">
        <v>44750</v>
      </c>
      <c r="O884" s="51">
        <v>109.00000000000001</v>
      </c>
      <c r="P884" s="51">
        <v>168</v>
      </c>
      <c r="Q884" s="51">
        <f>P884-O884</f>
        <v>58.999999999999986</v>
      </c>
      <c r="R884" s="52">
        <v>50</v>
      </c>
      <c r="S884" s="51">
        <f>R884*P884</f>
        <v>8400</v>
      </c>
      <c r="T884" s="53">
        <v>0.09</v>
      </c>
      <c r="U884" s="54">
        <f>S884*T884</f>
        <v>756</v>
      </c>
      <c r="V884" s="54">
        <f>S884-U884</f>
        <v>7644</v>
      </c>
      <c r="W884" s="51">
        <v>100</v>
      </c>
      <c r="X884" s="55">
        <f>V884+W884</f>
        <v>7744</v>
      </c>
      <c r="Y884" s="12">
        <f>YEAR(Table1[[#This Row],[Ship Date]])</f>
        <v>2022</v>
      </c>
    </row>
    <row r="885" spans="1:25" x14ac:dyDescent="0.25">
      <c r="A885" s="48" t="s">
        <v>1646</v>
      </c>
      <c r="B885" s="49" t="s">
        <v>297</v>
      </c>
      <c r="C885" s="49" t="s">
        <v>1835</v>
      </c>
      <c r="D885" s="49" t="s">
        <v>1834</v>
      </c>
      <c r="E885" s="50">
        <v>44753</v>
      </c>
      <c r="F885" s="49" t="s">
        <v>1899</v>
      </c>
      <c r="G885" s="49" t="s">
        <v>18</v>
      </c>
      <c r="H885" s="49" t="s">
        <v>1888</v>
      </c>
      <c r="I885" s="49" t="s">
        <v>26</v>
      </c>
      <c r="J885" s="49" t="s">
        <v>247</v>
      </c>
      <c r="K885" s="49" t="s">
        <v>28</v>
      </c>
      <c r="L885" s="49" t="s">
        <v>29</v>
      </c>
      <c r="M885" s="49" t="s">
        <v>23</v>
      </c>
      <c r="N885" s="50">
        <v>44754</v>
      </c>
      <c r="O885" s="51">
        <v>348</v>
      </c>
      <c r="P885" s="51">
        <v>543</v>
      </c>
      <c r="Q885" s="51">
        <f>P885-O885</f>
        <v>195</v>
      </c>
      <c r="R885" s="52">
        <v>2</v>
      </c>
      <c r="S885" s="51">
        <f>R885*P885</f>
        <v>1086</v>
      </c>
      <c r="T885" s="53">
        <v>0.03</v>
      </c>
      <c r="U885" s="54">
        <f>S885*T885</f>
        <v>32.58</v>
      </c>
      <c r="V885" s="54">
        <f>S885-U885</f>
        <v>1053.42</v>
      </c>
      <c r="W885" s="51">
        <v>95</v>
      </c>
      <c r="X885" s="55">
        <f>V885+W885</f>
        <v>1148.42</v>
      </c>
      <c r="Y885" s="12">
        <f>YEAR(Table1[[#This Row],[Ship Date]])</f>
        <v>2022</v>
      </c>
    </row>
    <row r="886" spans="1:25" x14ac:dyDescent="0.25">
      <c r="A886" s="48" t="s">
        <v>1647</v>
      </c>
      <c r="B886" s="49" t="s">
        <v>296</v>
      </c>
      <c r="C886" s="49" t="s">
        <v>1935</v>
      </c>
      <c r="D886" s="49" t="s">
        <v>1882</v>
      </c>
      <c r="E886" s="50">
        <v>44754</v>
      </c>
      <c r="F886" s="49" t="s">
        <v>1882</v>
      </c>
      <c r="G886" s="49" t="s">
        <v>34</v>
      </c>
      <c r="H886" s="49" t="s">
        <v>1886</v>
      </c>
      <c r="I886" s="49" t="s">
        <v>26</v>
      </c>
      <c r="J886" s="49" t="s">
        <v>197</v>
      </c>
      <c r="K886" s="49" t="s">
        <v>28</v>
      </c>
      <c r="L886" s="49" t="s">
        <v>22</v>
      </c>
      <c r="M886" s="49" t="s">
        <v>23</v>
      </c>
      <c r="N886" s="50">
        <v>44755</v>
      </c>
      <c r="O886" s="51">
        <v>365</v>
      </c>
      <c r="P886" s="51">
        <v>598</v>
      </c>
      <c r="Q886" s="51">
        <f>P886-O886</f>
        <v>233</v>
      </c>
      <c r="R886" s="52">
        <v>22</v>
      </c>
      <c r="S886" s="51">
        <f>R886*P886</f>
        <v>13156</v>
      </c>
      <c r="T886" s="53">
        <v>7.0000000000000007E-2</v>
      </c>
      <c r="U886" s="54">
        <f>S886*T886</f>
        <v>920.92000000000007</v>
      </c>
      <c r="V886" s="54">
        <f>S886-U886</f>
        <v>12235.08</v>
      </c>
      <c r="W886" s="51">
        <v>149</v>
      </c>
      <c r="X886" s="55">
        <f>V886+W886</f>
        <v>12384.08</v>
      </c>
      <c r="Y886" s="12">
        <f>YEAR(Table1[[#This Row],[Ship Date]])</f>
        <v>2022</v>
      </c>
    </row>
    <row r="887" spans="1:25" x14ac:dyDescent="0.25">
      <c r="A887" s="48" t="s">
        <v>1648</v>
      </c>
      <c r="B887" s="49" t="s">
        <v>295</v>
      </c>
      <c r="C887" s="49" t="s">
        <v>1883</v>
      </c>
      <c r="D887" s="49" t="s">
        <v>1882</v>
      </c>
      <c r="E887" s="50">
        <v>44758</v>
      </c>
      <c r="F887" s="49" t="s">
        <v>1882</v>
      </c>
      <c r="G887" s="49" t="s">
        <v>18</v>
      </c>
      <c r="H887" s="49" t="s">
        <v>1886</v>
      </c>
      <c r="I887" s="49" t="s">
        <v>35</v>
      </c>
      <c r="J887" s="49" t="s">
        <v>89</v>
      </c>
      <c r="K887" s="49" t="s">
        <v>21</v>
      </c>
      <c r="L887" s="49" t="s">
        <v>22</v>
      </c>
      <c r="M887" s="49" t="s">
        <v>23</v>
      </c>
      <c r="N887" s="50">
        <v>44760</v>
      </c>
      <c r="O887" s="51">
        <v>3202.0000000000005</v>
      </c>
      <c r="P887" s="51">
        <v>15247.999999999998</v>
      </c>
      <c r="Q887" s="51">
        <f>P887-O887</f>
        <v>12045.999999999998</v>
      </c>
      <c r="R887" s="52">
        <v>2</v>
      </c>
      <c r="S887" s="51">
        <f>R887*P887</f>
        <v>30495.999999999996</v>
      </c>
      <c r="T887" s="53">
        <v>0.03</v>
      </c>
      <c r="U887" s="54">
        <f>S887*T887</f>
        <v>914.87999999999988</v>
      </c>
      <c r="V887" s="54">
        <f>S887-U887</f>
        <v>29581.119999999995</v>
      </c>
      <c r="W887" s="51">
        <v>400</v>
      </c>
      <c r="X887" s="55">
        <f>V887+W887</f>
        <v>29981.119999999995</v>
      </c>
      <c r="Y887" s="12">
        <f>YEAR(Table1[[#This Row],[Ship Date]])</f>
        <v>2022</v>
      </c>
    </row>
    <row r="888" spans="1:25" x14ac:dyDescent="0.25">
      <c r="A888" s="48" t="s">
        <v>1649</v>
      </c>
      <c r="B888" s="49" t="s">
        <v>50</v>
      </c>
      <c r="C888" s="49" t="s">
        <v>1811</v>
      </c>
      <c r="D888" s="49" t="s">
        <v>1856</v>
      </c>
      <c r="E888" s="50">
        <v>44759</v>
      </c>
      <c r="F888" s="49" t="s">
        <v>1856</v>
      </c>
      <c r="G888" s="49" t="s">
        <v>39</v>
      </c>
      <c r="H888" s="49" t="s">
        <v>1891</v>
      </c>
      <c r="I888" s="49" t="s">
        <v>40</v>
      </c>
      <c r="J888" s="49" t="s">
        <v>294</v>
      </c>
      <c r="K888" s="49" t="s">
        <v>28</v>
      </c>
      <c r="L888" s="49" t="s">
        <v>29</v>
      </c>
      <c r="M888" s="49" t="s">
        <v>23</v>
      </c>
      <c r="N888" s="50">
        <v>44760</v>
      </c>
      <c r="O888" s="51">
        <v>93</v>
      </c>
      <c r="P888" s="51">
        <v>160</v>
      </c>
      <c r="Q888" s="51">
        <f>P888-O888</f>
        <v>67</v>
      </c>
      <c r="R888" s="52">
        <v>39</v>
      </c>
      <c r="S888" s="51">
        <f>R888*P888</f>
        <v>6240</v>
      </c>
      <c r="T888" s="53">
        <v>0.1</v>
      </c>
      <c r="U888" s="54">
        <f>S888*T888</f>
        <v>624</v>
      </c>
      <c r="V888" s="54">
        <f>S888-U888</f>
        <v>5616</v>
      </c>
      <c r="W888" s="51">
        <v>129</v>
      </c>
      <c r="X888" s="55">
        <f>V888+W888</f>
        <v>5745</v>
      </c>
      <c r="Y888" s="12">
        <f>YEAR(Table1[[#This Row],[Ship Date]])</f>
        <v>2022</v>
      </c>
    </row>
    <row r="889" spans="1:25" x14ac:dyDescent="0.25">
      <c r="A889" s="48" t="s">
        <v>1650</v>
      </c>
      <c r="B889" s="49" t="s">
        <v>1941</v>
      </c>
      <c r="C889" s="49" t="s">
        <v>292</v>
      </c>
      <c r="D889" s="49" t="s">
        <v>1834</v>
      </c>
      <c r="E889" s="50">
        <v>44769</v>
      </c>
      <c r="F889" s="49" t="s">
        <v>1899</v>
      </c>
      <c r="G889" s="49" t="s">
        <v>18</v>
      </c>
      <c r="H889" s="49" t="s">
        <v>1890</v>
      </c>
      <c r="I889" s="49" t="s">
        <v>51</v>
      </c>
      <c r="J889" s="49" t="s">
        <v>293</v>
      </c>
      <c r="K889" s="49" t="s">
        <v>21</v>
      </c>
      <c r="L889" s="49" t="s">
        <v>215</v>
      </c>
      <c r="M889" s="49" t="s">
        <v>23</v>
      </c>
      <c r="N889" s="50">
        <v>44771</v>
      </c>
      <c r="O889" s="51">
        <v>26999</v>
      </c>
      <c r="P889" s="51">
        <v>44999</v>
      </c>
      <c r="Q889" s="51">
        <f>P889-O889</f>
        <v>18000</v>
      </c>
      <c r="R889" s="52">
        <v>3</v>
      </c>
      <c r="S889" s="51">
        <f>R889*P889</f>
        <v>134997</v>
      </c>
      <c r="T889" s="53">
        <v>0.06</v>
      </c>
      <c r="U889" s="54">
        <f>S889*T889</f>
        <v>8099.82</v>
      </c>
      <c r="V889" s="54">
        <f>S889-U889</f>
        <v>126897.18</v>
      </c>
      <c r="W889" s="51">
        <v>2449</v>
      </c>
      <c r="X889" s="55">
        <f>V889+W889</f>
        <v>129346.18</v>
      </c>
      <c r="Y889" s="12">
        <f>YEAR(Table1[[#This Row],[Ship Date]])</f>
        <v>2022</v>
      </c>
    </row>
    <row r="890" spans="1:25" x14ac:dyDescent="0.25">
      <c r="A890" s="48" t="s">
        <v>1651</v>
      </c>
      <c r="B890" s="49" t="s">
        <v>212</v>
      </c>
      <c r="C890" s="49" t="s">
        <v>1918</v>
      </c>
      <c r="D890" s="49" t="s">
        <v>1834</v>
      </c>
      <c r="E890" s="50">
        <v>44770</v>
      </c>
      <c r="F890" s="49" t="s">
        <v>1899</v>
      </c>
      <c r="G890" s="49" t="s">
        <v>18</v>
      </c>
      <c r="H890" s="49" t="s">
        <v>1893</v>
      </c>
      <c r="I890" s="49" t="s">
        <v>26</v>
      </c>
      <c r="J890" s="49" t="s">
        <v>237</v>
      </c>
      <c r="K890" s="49" t="s">
        <v>28</v>
      </c>
      <c r="L890" s="49" t="s">
        <v>22</v>
      </c>
      <c r="M890" s="49" t="s">
        <v>23</v>
      </c>
      <c r="N890" s="50">
        <v>44772</v>
      </c>
      <c r="O890" s="51">
        <v>1388</v>
      </c>
      <c r="P890" s="51">
        <v>2238</v>
      </c>
      <c r="Q890" s="51">
        <f>P890-O890</f>
        <v>850</v>
      </c>
      <c r="R890" s="52">
        <v>18</v>
      </c>
      <c r="S890" s="51">
        <f>R890*P890</f>
        <v>40284</v>
      </c>
      <c r="T890" s="53">
        <v>0.05</v>
      </c>
      <c r="U890" s="54">
        <f>S890*T890</f>
        <v>2014.2</v>
      </c>
      <c r="V890" s="54">
        <f>S890-U890</f>
        <v>38269.800000000003</v>
      </c>
      <c r="W890" s="51">
        <v>1510</v>
      </c>
      <c r="X890" s="55">
        <f>V890+W890</f>
        <v>39779.800000000003</v>
      </c>
      <c r="Y890" s="12">
        <f>YEAR(Table1[[#This Row],[Ship Date]])</f>
        <v>2022</v>
      </c>
    </row>
    <row r="891" spans="1:25" x14ac:dyDescent="0.25">
      <c r="A891" s="48" t="s">
        <v>1652</v>
      </c>
      <c r="B891" s="49" t="s">
        <v>291</v>
      </c>
      <c r="C891" s="49" t="s">
        <v>204</v>
      </c>
      <c r="D891" s="49" t="s">
        <v>1882</v>
      </c>
      <c r="E891" s="50">
        <v>44775</v>
      </c>
      <c r="F891" s="49" t="s">
        <v>1882</v>
      </c>
      <c r="G891" s="49" t="s">
        <v>18</v>
      </c>
      <c r="H891" s="49" t="s">
        <v>1885</v>
      </c>
      <c r="I891" s="49" t="s">
        <v>40</v>
      </c>
      <c r="J891" s="49" t="s">
        <v>1919</v>
      </c>
      <c r="K891" s="49" t="s">
        <v>28</v>
      </c>
      <c r="L891" s="49" t="s">
        <v>22</v>
      </c>
      <c r="M891" s="49" t="s">
        <v>23</v>
      </c>
      <c r="N891" s="50">
        <v>44777</v>
      </c>
      <c r="O891" s="51">
        <v>17883</v>
      </c>
      <c r="P891" s="51">
        <v>41588</v>
      </c>
      <c r="Q891" s="51">
        <f>P891-O891</f>
        <v>23705</v>
      </c>
      <c r="R891" s="52">
        <v>4</v>
      </c>
      <c r="S891" s="51">
        <f>R891*P891</f>
        <v>166352</v>
      </c>
      <c r="T891" s="53">
        <v>0.04</v>
      </c>
      <c r="U891" s="54">
        <f>S891*T891</f>
        <v>6654.08</v>
      </c>
      <c r="V891" s="54">
        <f>S891-U891</f>
        <v>159697.92000000001</v>
      </c>
      <c r="W891" s="51">
        <v>1137</v>
      </c>
      <c r="X891" s="55">
        <f>V891+W891</f>
        <v>160834.92000000001</v>
      </c>
      <c r="Y891" s="12">
        <f>YEAR(Table1[[#This Row],[Ship Date]])</f>
        <v>2022</v>
      </c>
    </row>
    <row r="892" spans="1:25" x14ac:dyDescent="0.25">
      <c r="A892" s="48" t="s">
        <v>1653</v>
      </c>
      <c r="B892" s="49" t="s">
        <v>1945</v>
      </c>
      <c r="C892" s="49" t="s">
        <v>223</v>
      </c>
      <c r="D892" s="49" t="s">
        <v>1834</v>
      </c>
      <c r="E892" s="50">
        <v>44776</v>
      </c>
      <c r="F892" s="49" t="s">
        <v>1899</v>
      </c>
      <c r="G892" s="49" t="s">
        <v>34</v>
      </c>
      <c r="H892" s="49" t="s">
        <v>1893</v>
      </c>
      <c r="I892" s="49" t="s">
        <v>40</v>
      </c>
      <c r="J892" s="49" t="s">
        <v>245</v>
      </c>
      <c r="K892" s="49" t="s">
        <v>28</v>
      </c>
      <c r="L892" s="49" t="s">
        <v>45</v>
      </c>
      <c r="M892" s="49" t="s">
        <v>23</v>
      </c>
      <c r="N892" s="50">
        <v>44777</v>
      </c>
      <c r="O892" s="51">
        <v>479</v>
      </c>
      <c r="P892" s="51">
        <v>1197</v>
      </c>
      <c r="Q892" s="51">
        <f>P892-O892</f>
        <v>718</v>
      </c>
      <c r="R892" s="52">
        <v>49</v>
      </c>
      <c r="S892" s="51">
        <f>R892*P892</f>
        <v>58653</v>
      </c>
      <c r="T892" s="53">
        <v>0.09</v>
      </c>
      <c r="U892" s="54">
        <f>S892*T892</f>
        <v>5278.7699999999995</v>
      </c>
      <c r="V892" s="54">
        <f>S892-U892</f>
        <v>53374.23</v>
      </c>
      <c r="W892" s="51">
        <v>581</v>
      </c>
      <c r="X892" s="55">
        <f>V892+W892</f>
        <v>53955.23</v>
      </c>
      <c r="Y892" s="12">
        <f>YEAR(Table1[[#This Row],[Ship Date]])</f>
        <v>2022</v>
      </c>
    </row>
    <row r="893" spans="1:25" x14ac:dyDescent="0.25">
      <c r="A893" s="48" t="s">
        <v>1654</v>
      </c>
      <c r="B893" s="49" t="s">
        <v>1946</v>
      </c>
      <c r="C893" s="49" t="s">
        <v>1844</v>
      </c>
      <c r="D893" s="49" t="s">
        <v>1834</v>
      </c>
      <c r="E893" s="50">
        <v>44777</v>
      </c>
      <c r="F893" s="49" t="s">
        <v>1899</v>
      </c>
      <c r="G893" s="49" t="s">
        <v>39</v>
      </c>
      <c r="H893" s="49" t="s">
        <v>1891</v>
      </c>
      <c r="I893" s="49" t="s">
        <v>35</v>
      </c>
      <c r="J893" s="49" t="s">
        <v>137</v>
      </c>
      <c r="K893" s="49" t="s">
        <v>21</v>
      </c>
      <c r="L893" s="49" t="s">
        <v>22</v>
      </c>
      <c r="M893" s="49" t="s">
        <v>23</v>
      </c>
      <c r="N893" s="50">
        <v>44779</v>
      </c>
      <c r="O893" s="51">
        <v>5452</v>
      </c>
      <c r="P893" s="51">
        <v>10097</v>
      </c>
      <c r="Q893" s="51">
        <f>P893-O893</f>
        <v>4645</v>
      </c>
      <c r="R893" s="52">
        <v>41</v>
      </c>
      <c r="S893" s="51">
        <f>R893*P893</f>
        <v>413977</v>
      </c>
      <c r="T893" s="53">
        <v>0.03</v>
      </c>
      <c r="U893" s="54">
        <f>S893*T893</f>
        <v>12419.31</v>
      </c>
      <c r="V893" s="54">
        <f>S893-U893</f>
        <v>401557.69</v>
      </c>
      <c r="W893" s="51">
        <v>718</v>
      </c>
      <c r="X893" s="55">
        <f>V893+W893</f>
        <v>402275.69</v>
      </c>
      <c r="Y893" s="12">
        <f>YEAR(Table1[[#This Row],[Ship Date]])</f>
        <v>2022</v>
      </c>
    </row>
    <row r="894" spans="1:25" x14ac:dyDescent="0.25">
      <c r="A894" s="48" t="s">
        <v>1655</v>
      </c>
      <c r="B894" s="49" t="s">
        <v>290</v>
      </c>
      <c r="C894" s="49" t="s">
        <v>1859</v>
      </c>
      <c r="D894" s="49" t="s">
        <v>1834</v>
      </c>
      <c r="E894" s="50">
        <v>44778</v>
      </c>
      <c r="F894" s="49" t="s">
        <v>1899</v>
      </c>
      <c r="G894" s="49" t="s">
        <v>39</v>
      </c>
      <c r="H894" s="49" t="s">
        <v>1895</v>
      </c>
      <c r="I894" s="49" t="s">
        <v>35</v>
      </c>
      <c r="J894" s="49" t="s">
        <v>96</v>
      </c>
      <c r="K894" s="49" t="s">
        <v>28</v>
      </c>
      <c r="L894" s="49" t="s">
        <v>29</v>
      </c>
      <c r="M894" s="49" t="s">
        <v>23</v>
      </c>
      <c r="N894" s="50">
        <v>44779</v>
      </c>
      <c r="O894" s="51">
        <v>117</v>
      </c>
      <c r="P894" s="51">
        <v>278</v>
      </c>
      <c r="Q894" s="51">
        <f>P894-O894</f>
        <v>161</v>
      </c>
      <c r="R894" s="52">
        <v>6</v>
      </c>
      <c r="S894" s="51">
        <f>R894*P894</f>
        <v>1668</v>
      </c>
      <c r="T894" s="53">
        <v>0.01</v>
      </c>
      <c r="U894" s="54">
        <f>S894*T894</f>
        <v>16.68</v>
      </c>
      <c r="V894" s="54">
        <f>S894-U894</f>
        <v>1651.32</v>
      </c>
      <c r="W894" s="51">
        <v>120</v>
      </c>
      <c r="X894" s="55">
        <f>V894+W894</f>
        <v>1771.32</v>
      </c>
      <c r="Y894" s="12">
        <f>YEAR(Table1[[#This Row],[Ship Date]])</f>
        <v>2022</v>
      </c>
    </row>
    <row r="895" spans="1:25" x14ac:dyDescent="0.25">
      <c r="A895" s="48" t="s">
        <v>1656</v>
      </c>
      <c r="B895" s="49" t="s">
        <v>288</v>
      </c>
      <c r="C895" s="49" t="s">
        <v>1842</v>
      </c>
      <c r="D895" s="49" t="s">
        <v>1834</v>
      </c>
      <c r="E895" s="50">
        <v>44780</v>
      </c>
      <c r="F895" s="49" t="s">
        <v>1899</v>
      </c>
      <c r="G895" s="49" t="s">
        <v>25</v>
      </c>
      <c r="H895" s="49" t="s">
        <v>1893</v>
      </c>
      <c r="I895" s="49" t="s">
        <v>40</v>
      </c>
      <c r="J895" s="49" t="s">
        <v>289</v>
      </c>
      <c r="K895" s="49" t="s">
        <v>28</v>
      </c>
      <c r="L895" s="49" t="s">
        <v>22</v>
      </c>
      <c r="M895" s="49" t="s">
        <v>23</v>
      </c>
      <c r="N895" s="50">
        <v>44781</v>
      </c>
      <c r="O895" s="51">
        <v>5204</v>
      </c>
      <c r="P895" s="51">
        <v>8393</v>
      </c>
      <c r="Q895" s="51">
        <f>P895-O895</f>
        <v>3189</v>
      </c>
      <c r="R895" s="52">
        <v>37</v>
      </c>
      <c r="S895" s="51">
        <f>R895*P895</f>
        <v>310541</v>
      </c>
      <c r="T895" s="53">
        <v>0.03</v>
      </c>
      <c r="U895" s="54">
        <f>S895*T895</f>
        <v>9316.23</v>
      </c>
      <c r="V895" s="54">
        <f>S895-U895</f>
        <v>301224.77</v>
      </c>
      <c r="W895" s="51">
        <v>1998.9999999999998</v>
      </c>
      <c r="X895" s="55">
        <f>V895+W895</f>
        <v>303223.77</v>
      </c>
      <c r="Y895" s="12">
        <f>YEAR(Table1[[#This Row],[Ship Date]])</f>
        <v>2022</v>
      </c>
    </row>
    <row r="896" spans="1:25" x14ac:dyDescent="0.25">
      <c r="A896" s="48" t="s">
        <v>1657</v>
      </c>
      <c r="B896" s="49" t="s">
        <v>287</v>
      </c>
      <c r="C896" s="49" t="s">
        <v>1840</v>
      </c>
      <c r="D896" s="49" t="s">
        <v>1834</v>
      </c>
      <c r="E896" s="50">
        <v>44781</v>
      </c>
      <c r="F896" s="49" t="s">
        <v>1899</v>
      </c>
      <c r="G896" s="49" t="s">
        <v>18</v>
      </c>
      <c r="H896" s="49" t="s">
        <v>1893</v>
      </c>
      <c r="I896" s="49" t="s">
        <v>35</v>
      </c>
      <c r="J896" s="49" t="s">
        <v>104</v>
      </c>
      <c r="K896" s="49" t="s">
        <v>28</v>
      </c>
      <c r="L896" s="49" t="s">
        <v>22</v>
      </c>
      <c r="M896" s="49" t="s">
        <v>23</v>
      </c>
      <c r="N896" s="50">
        <v>44782</v>
      </c>
      <c r="O896" s="51">
        <v>245.00000000000003</v>
      </c>
      <c r="P896" s="51">
        <v>389</v>
      </c>
      <c r="Q896" s="51">
        <f>P896-O896</f>
        <v>143.99999999999997</v>
      </c>
      <c r="R896" s="52">
        <v>18</v>
      </c>
      <c r="S896" s="51">
        <f>R896*P896</f>
        <v>7002</v>
      </c>
      <c r="T896" s="53">
        <v>0.04</v>
      </c>
      <c r="U896" s="54">
        <f>S896*T896</f>
        <v>280.08</v>
      </c>
      <c r="V896" s="54">
        <f>S896-U896</f>
        <v>6721.92</v>
      </c>
      <c r="W896" s="51">
        <v>701</v>
      </c>
      <c r="X896" s="55">
        <f>V896+W896</f>
        <v>7422.92</v>
      </c>
      <c r="Y896" s="12">
        <f>YEAR(Table1[[#This Row],[Ship Date]])</f>
        <v>2022</v>
      </c>
    </row>
    <row r="897" spans="1:25" x14ac:dyDescent="0.25">
      <c r="A897" s="48" t="s">
        <v>1658</v>
      </c>
      <c r="B897" s="49" t="s">
        <v>282</v>
      </c>
      <c r="C897" s="49" t="s">
        <v>283</v>
      </c>
      <c r="D897" s="49" t="s">
        <v>1834</v>
      </c>
      <c r="E897" s="50">
        <v>44784</v>
      </c>
      <c r="F897" s="49" t="s">
        <v>1899</v>
      </c>
      <c r="G897" s="49" t="s">
        <v>25</v>
      </c>
      <c r="H897" s="49" t="s">
        <v>1887</v>
      </c>
      <c r="I897" s="49" t="s">
        <v>35</v>
      </c>
      <c r="J897" s="49" t="s">
        <v>284</v>
      </c>
      <c r="K897" s="49" t="s">
        <v>28</v>
      </c>
      <c r="L897" s="49" t="s">
        <v>22</v>
      </c>
      <c r="M897" s="49" t="s">
        <v>23</v>
      </c>
      <c r="N897" s="50">
        <v>44786</v>
      </c>
      <c r="O897" s="51">
        <v>229</v>
      </c>
      <c r="P897" s="51">
        <v>369</v>
      </c>
      <c r="Q897" s="51">
        <f>P897-O897</f>
        <v>140</v>
      </c>
      <c r="R897" s="52">
        <v>13</v>
      </c>
      <c r="S897" s="51">
        <f>R897*P897</f>
        <v>4797</v>
      </c>
      <c r="T897" s="53">
        <v>0.04</v>
      </c>
      <c r="U897" s="54">
        <f>S897*T897</f>
        <v>191.88</v>
      </c>
      <c r="V897" s="54">
        <f>S897-U897</f>
        <v>4605.12</v>
      </c>
      <c r="W897" s="51">
        <v>50</v>
      </c>
      <c r="X897" s="55">
        <f>V897+W897</f>
        <v>4655.12</v>
      </c>
      <c r="Y897" s="12">
        <f>YEAR(Table1[[#This Row],[Ship Date]])</f>
        <v>2022</v>
      </c>
    </row>
    <row r="898" spans="1:25" x14ac:dyDescent="0.25">
      <c r="A898" s="48" t="s">
        <v>1659</v>
      </c>
      <c r="B898" s="49" t="s">
        <v>285</v>
      </c>
      <c r="C898" s="49" t="s">
        <v>286</v>
      </c>
      <c r="D898" s="49" t="s">
        <v>1834</v>
      </c>
      <c r="E898" s="50">
        <v>44784</v>
      </c>
      <c r="F898" s="49" t="s">
        <v>1899</v>
      </c>
      <c r="G898" s="49" t="s">
        <v>39</v>
      </c>
      <c r="H898" s="49" t="s">
        <v>1887</v>
      </c>
      <c r="I898" s="49" t="s">
        <v>26</v>
      </c>
      <c r="J898" s="49" t="s">
        <v>121</v>
      </c>
      <c r="K898" s="49" t="s">
        <v>28</v>
      </c>
      <c r="L898" s="49" t="s">
        <v>29</v>
      </c>
      <c r="M898" s="49" t="s">
        <v>23</v>
      </c>
      <c r="N898" s="50">
        <v>44786</v>
      </c>
      <c r="O898" s="51">
        <v>24</v>
      </c>
      <c r="P898" s="51">
        <v>126</v>
      </c>
      <c r="Q898" s="51">
        <f>P898-O898</f>
        <v>102</v>
      </c>
      <c r="R898" s="52">
        <v>34</v>
      </c>
      <c r="S898" s="51">
        <f>R898*P898</f>
        <v>4284</v>
      </c>
      <c r="T898" s="53">
        <v>0</v>
      </c>
      <c r="U898" s="54">
        <f>S898*T898</f>
        <v>0</v>
      </c>
      <c r="V898" s="54">
        <f>S898-U898</f>
        <v>4284</v>
      </c>
      <c r="W898" s="51">
        <v>70</v>
      </c>
      <c r="X898" s="55">
        <f>V898+W898</f>
        <v>4354</v>
      </c>
      <c r="Y898" s="12">
        <f>YEAR(Table1[[#This Row],[Ship Date]])</f>
        <v>2022</v>
      </c>
    </row>
    <row r="899" spans="1:25" x14ac:dyDescent="0.25">
      <c r="A899" s="48" t="s">
        <v>1660</v>
      </c>
      <c r="B899" s="49" t="s">
        <v>81</v>
      </c>
      <c r="C899" s="49" t="s">
        <v>1924</v>
      </c>
      <c r="D899" s="49" t="s">
        <v>1834</v>
      </c>
      <c r="E899" s="50">
        <v>44788</v>
      </c>
      <c r="F899" s="49" t="s">
        <v>1899</v>
      </c>
      <c r="G899" s="49" t="s">
        <v>39</v>
      </c>
      <c r="H899" s="49" t="s">
        <v>1894</v>
      </c>
      <c r="I899" s="49" t="s">
        <v>19</v>
      </c>
      <c r="J899" s="49" t="s">
        <v>104</v>
      </c>
      <c r="K899" s="49" t="s">
        <v>28</v>
      </c>
      <c r="L899" s="49" t="s">
        <v>22</v>
      </c>
      <c r="M899" s="49" t="s">
        <v>69</v>
      </c>
      <c r="N899" s="50">
        <v>44793</v>
      </c>
      <c r="O899" s="51">
        <v>245.00000000000003</v>
      </c>
      <c r="P899" s="51">
        <v>389</v>
      </c>
      <c r="Q899" s="51">
        <f>P899-O899</f>
        <v>143.99999999999997</v>
      </c>
      <c r="R899" s="52">
        <v>30</v>
      </c>
      <c r="S899" s="51">
        <f>R899*P899</f>
        <v>11670</v>
      </c>
      <c r="T899" s="53">
        <v>0.09</v>
      </c>
      <c r="U899" s="54">
        <f>S899*T899</f>
        <v>1050.3</v>
      </c>
      <c r="V899" s="54">
        <f>S899-U899</f>
        <v>10619.7</v>
      </c>
      <c r="W899" s="51">
        <v>701</v>
      </c>
      <c r="X899" s="55">
        <f>V899+W899</f>
        <v>11320.7</v>
      </c>
      <c r="Y899" s="12">
        <f>YEAR(Table1[[#This Row],[Ship Date]])</f>
        <v>2022</v>
      </c>
    </row>
    <row r="900" spans="1:25" x14ac:dyDescent="0.25">
      <c r="A900" s="48" t="s">
        <v>1661</v>
      </c>
      <c r="B900" s="49" t="s">
        <v>280</v>
      </c>
      <c r="C900" s="49" t="s">
        <v>1935</v>
      </c>
      <c r="D900" s="49" t="s">
        <v>1882</v>
      </c>
      <c r="E900" s="50">
        <v>44790</v>
      </c>
      <c r="F900" s="49" t="s">
        <v>1882</v>
      </c>
      <c r="G900" s="49" t="s">
        <v>25</v>
      </c>
      <c r="H900" s="49" t="s">
        <v>1886</v>
      </c>
      <c r="I900" s="49" t="s">
        <v>35</v>
      </c>
      <c r="J900" s="49" t="s">
        <v>281</v>
      </c>
      <c r="K900" s="49" t="s">
        <v>28</v>
      </c>
      <c r="L900" s="49" t="s">
        <v>29</v>
      </c>
      <c r="M900" s="49" t="s">
        <v>23</v>
      </c>
      <c r="N900" s="50">
        <v>44791</v>
      </c>
      <c r="O900" s="51">
        <v>290</v>
      </c>
      <c r="P900" s="51">
        <v>476</v>
      </c>
      <c r="Q900" s="51">
        <f>P900-O900</f>
        <v>186</v>
      </c>
      <c r="R900" s="52">
        <v>1</v>
      </c>
      <c r="S900" s="51">
        <f>R900*P900</f>
        <v>476</v>
      </c>
      <c r="T900" s="53">
        <v>0.02</v>
      </c>
      <c r="U900" s="54">
        <f>S900*T900</f>
        <v>9.52</v>
      </c>
      <c r="V900" s="54">
        <f>S900-U900</f>
        <v>466.48</v>
      </c>
      <c r="W900" s="51">
        <v>88</v>
      </c>
      <c r="X900" s="55">
        <f>V900+W900</f>
        <v>554.48</v>
      </c>
      <c r="Y900" s="12">
        <f>YEAR(Table1[[#This Row],[Ship Date]])</f>
        <v>2022</v>
      </c>
    </row>
    <row r="901" spans="1:25" x14ac:dyDescent="0.25">
      <c r="A901" s="48" t="s">
        <v>1662</v>
      </c>
      <c r="B901" s="49" t="s">
        <v>276</v>
      </c>
      <c r="C901" s="49" t="s">
        <v>1801</v>
      </c>
      <c r="D901" s="49" t="s">
        <v>1856</v>
      </c>
      <c r="E901" s="50">
        <v>44791</v>
      </c>
      <c r="F901" s="49" t="s">
        <v>1856</v>
      </c>
      <c r="G901" s="49" t="s">
        <v>18</v>
      </c>
      <c r="H901" s="49" t="s">
        <v>1889</v>
      </c>
      <c r="I901" s="49" t="s">
        <v>35</v>
      </c>
      <c r="J901" s="49" t="s">
        <v>277</v>
      </c>
      <c r="K901" s="49" t="s">
        <v>28</v>
      </c>
      <c r="L901" s="49" t="s">
        <v>22</v>
      </c>
      <c r="M901" s="49" t="s">
        <v>69</v>
      </c>
      <c r="N901" s="50">
        <v>44793</v>
      </c>
      <c r="O901" s="51">
        <v>453</v>
      </c>
      <c r="P901" s="51">
        <v>730</v>
      </c>
      <c r="Q901" s="51">
        <f>P901-O901</f>
        <v>277</v>
      </c>
      <c r="R901" s="52">
        <v>41</v>
      </c>
      <c r="S901" s="51">
        <f>R901*P901</f>
        <v>29930</v>
      </c>
      <c r="T901" s="53">
        <v>0.05</v>
      </c>
      <c r="U901" s="54">
        <f>S901*T901</f>
        <v>1496.5</v>
      </c>
      <c r="V901" s="54">
        <f>S901-U901</f>
        <v>28433.5</v>
      </c>
      <c r="W901" s="51">
        <v>772</v>
      </c>
      <c r="X901" s="55">
        <f>V901+W901</f>
        <v>29205.5</v>
      </c>
      <c r="Y901" s="12">
        <f>YEAR(Table1[[#This Row],[Ship Date]])</f>
        <v>2022</v>
      </c>
    </row>
    <row r="902" spans="1:25" x14ac:dyDescent="0.25">
      <c r="A902" s="48" t="s">
        <v>1663</v>
      </c>
      <c r="B902" s="49" t="s">
        <v>278</v>
      </c>
      <c r="C902" s="49" t="s">
        <v>1900</v>
      </c>
      <c r="D902" s="49" t="s">
        <v>1882</v>
      </c>
      <c r="E902" s="50">
        <v>44791</v>
      </c>
      <c r="F902" s="49" t="s">
        <v>1882</v>
      </c>
      <c r="G902" s="49" t="s">
        <v>18</v>
      </c>
      <c r="H902" s="49" t="s">
        <v>1886</v>
      </c>
      <c r="I902" s="49" t="s">
        <v>19</v>
      </c>
      <c r="J902" s="49" t="s">
        <v>279</v>
      </c>
      <c r="K902" s="49" t="s">
        <v>28</v>
      </c>
      <c r="L902" s="49" t="s">
        <v>22</v>
      </c>
      <c r="M902" s="49" t="s">
        <v>23</v>
      </c>
      <c r="N902" s="50">
        <v>44795</v>
      </c>
      <c r="O902" s="51">
        <v>225</v>
      </c>
      <c r="P902" s="51">
        <v>369</v>
      </c>
      <c r="Q902" s="51">
        <f>P902-O902</f>
        <v>144</v>
      </c>
      <c r="R902" s="52">
        <v>16</v>
      </c>
      <c r="S902" s="51">
        <f>R902*P902</f>
        <v>5904</v>
      </c>
      <c r="T902" s="53">
        <v>0.02</v>
      </c>
      <c r="U902" s="54">
        <f>S902*T902</f>
        <v>118.08</v>
      </c>
      <c r="V902" s="54">
        <f>S902-U902</f>
        <v>5785.92</v>
      </c>
      <c r="W902" s="51">
        <v>250</v>
      </c>
      <c r="X902" s="55">
        <f>V902+W902</f>
        <v>6035.92</v>
      </c>
      <c r="Y902" s="12">
        <f>YEAR(Table1[[#This Row],[Ship Date]])</f>
        <v>2022</v>
      </c>
    </row>
    <row r="903" spans="1:25" x14ac:dyDescent="0.25">
      <c r="A903" s="48" t="s">
        <v>1664</v>
      </c>
      <c r="B903" s="49" t="s">
        <v>275</v>
      </c>
      <c r="C903" s="49" t="s">
        <v>206</v>
      </c>
      <c r="D903" s="49" t="s">
        <v>1882</v>
      </c>
      <c r="E903" s="50">
        <v>44793</v>
      </c>
      <c r="F903" s="49" t="s">
        <v>1882</v>
      </c>
      <c r="G903" s="49" t="s">
        <v>25</v>
      </c>
      <c r="H903" s="49" t="s">
        <v>1885</v>
      </c>
      <c r="I903" s="49" t="s">
        <v>19</v>
      </c>
      <c r="J903" s="49" t="s">
        <v>229</v>
      </c>
      <c r="K903" s="49" t="s">
        <v>28</v>
      </c>
      <c r="L903" s="49" t="s">
        <v>29</v>
      </c>
      <c r="M903" s="49" t="s">
        <v>23</v>
      </c>
      <c r="N903" s="50">
        <v>44798</v>
      </c>
      <c r="O903" s="51">
        <v>231</v>
      </c>
      <c r="P903" s="51">
        <v>378</v>
      </c>
      <c r="Q903" s="51">
        <f>P903-O903</f>
        <v>147</v>
      </c>
      <c r="R903" s="52">
        <v>28</v>
      </c>
      <c r="S903" s="51">
        <f>R903*P903</f>
        <v>10584</v>
      </c>
      <c r="T903" s="53">
        <v>0.06</v>
      </c>
      <c r="U903" s="54">
        <f>S903*T903</f>
        <v>635.04</v>
      </c>
      <c r="V903" s="54">
        <f>S903-U903</f>
        <v>9948.9599999999991</v>
      </c>
      <c r="W903" s="51">
        <v>71</v>
      </c>
      <c r="X903" s="55">
        <f>V903+W903</f>
        <v>10019.959999999999</v>
      </c>
      <c r="Y903" s="12">
        <f>YEAR(Table1[[#This Row],[Ship Date]])</f>
        <v>2022</v>
      </c>
    </row>
    <row r="904" spans="1:25" x14ac:dyDescent="0.25">
      <c r="A904" s="48" t="s">
        <v>1665</v>
      </c>
      <c r="B904" s="49" t="s">
        <v>274</v>
      </c>
      <c r="C904" s="49" t="s">
        <v>200</v>
      </c>
      <c r="D904" s="49" t="s">
        <v>1834</v>
      </c>
      <c r="E904" s="50">
        <v>44796</v>
      </c>
      <c r="F904" s="49" t="s">
        <v>1899</v>
      </c>
      <c r="G904" s="49" t="s">
        <v>39</v>
      </c>
      <c r="H904" s="49" t="s">
        <v>1895</v>
      </c>
      <c r="I904" s="49" t="s">
        <v>40</v>
      </c>
      <c r="J904" s="49" t="s">
        <v>271</v>
      </c>
      <c r="K904" s="49" t="s">
        <v>28</v>
      </c>
      <c r="L904" s="49" t="s">
        <v>29</v>
      </c>
      <c r="M904" s="49" t="s">
        <v>23</v>
      </c>
      <c r="N904" s="50">
        <v>44798</v>
      </c>
      <c r="O904" s="51">
        <v>1111</v>
      </c>
      <c r="P904" s="51">
        <v>1984</v>
      </c>
      <c r="Q904" s="51">
        <f>P904-O904</f>
        <v>873</v>
      </c>
      <c r="R904" s="52">
        <v>22</v>
      </c>
      <c r="S904" s="51">
        <f>R904*P904</f>
        <v>43648</v>
      </c>
      <c r="T904" s="53">
        <v>0.06</v>
      </c>
      <c r="U904" s="54">
        <f>S904*T904</f>
        <v>2618.88</v>
      </c>
      <c r="V904" s="54">
        <f>S904-U904</f>
        <v>41029.120000000003</v>
      </c>
      <c r="W904" s="51">
        <v>409.99999999999994</v>
      </c>
      <c r="X904" s="55">
        <f>V904+W904</f>
        <v>41439.120000000003</v>
      </c>
      <c r="Y904" s="12">
        <f>YEAR(Table1[[#This Row],[Ship Date]])</f>
        <v>2022</v>
      </c>
    </row>
    <row r="905" spans="1:25" x14ac:dyDescent="0.25">
      <c r="A905" s="48" t="s">
        <v>1666</v>
      </c>
      <c r="B905" s="49" t="s">
        <v>265</v>
      </c>
      <c r="C905" s="49" t="s">
        <v>266</v>
      </c>
      <c r="D905" s="49" t="s">
        <v>1834</v>
      </c>
      <c r="E905" s="50">
        <v>44797</v>
      </c>
      <c r="F905" s="49" t="s">
        <v>1899</v>
      </c>
      <c r="G905" s="49" t="s">
        <v>18</v>
      </c>
      <c r="H905" s="49" t="s">
        <v>1888</v>
      </c>
      <c r="I905" s="49" t="s">
        <v>19</v>
      </c>
      <c r="J905" s="49" t="s">
        <v>267</v>
      </c>
      <c r="K905" s="49" t="s">
        <v>21</v>
      </c>
      <c r="L905" s="49" t="s">
        <v>22</v>
      </c>
      <c r="M905" s="49" t="s">
        <v>23</v>
      </c>
      <c r="N905" s="50">
        <v>44797</v>
      </c>
      <c r="O905" s="51">
        <v>1978</v>
      </c>
      <c r="P905" s="51">
        <v>4599</v>
      </c>
      <c r="Q905" s="51">
        <f>P905-O905</f>
        <v>2621</v>
      </c>
      <c r="R905" s="52">
        <v>46</v>
      </c>
      <c r="S905" s="51">
        <f>R905*P905</f>
        <v>211554</v>
      </c>
      <c r="T905" s="53">
        <v>0.1</v>
      </c>
      <c r="U905" s="54">
        <f>S905*T905</f>
        <v>21155.4</v>
      </c>
      <c r="V905" s="54">
        <f>S905-U905</f>
        <v>190398.6</v>
      </c>
      <c r="W905" s="51">
        <v>499</v>
      </c>
      <c r="X905" s="55">
        <f>V905+W905</f>
        <v>190897.6</v>
      </c>
      <c r="Y905" s="12">
        <f>YEAR(Table1[[#This Row],[Ship Date]])</f>
        <v>2022</v>
      </c>
    </row>
    <row r="906" spans="1:25" x14ac:dyDescent="0.25">
      <c r="A906" s="48" t="s">
        <v>1667</v>
      </c>
      <c r="B906" s="49" t="s">
        <v>268</v>
      </c>
      <c r="C906" s="49" t="s">
        <v>209</v>
      </c>
      <c r="D906" s="49" t="s">
        <v>1882</v>
      </c>
      <c r="E906" s="50">
        <v>44797</v>
      </c>
      <c r="F906" s="49" t="s">
        <v>1882</v>
      </c>
      <c r="G906" s="49" t="s">
        <v>34</v>
      </c>
      <c r="H906" s="49" t="s">
        <v>1885</v>
      </c>
      <c r="I906" s="49" t="s">
        <v>40</v>
      </c>
      <c r="J906" s="49" t="s">
        <v>37</v>
      </c>
      <c r="K906" s="49" t="s">
        <v>28</v>
      </c>
      <c r="L906" s="49" t="s">
        <v>22</v>
      </c>
      <c r="M906" s="49" t="s">
        <v>23</v>
      </c>
      <c r="N906" s="50">
        <v>44800</v>
      </c>
      <c r="O906" s="51">
        <v>159</v>
      </c>
      <c r="P906" s="51">
        <v>261</v>
      </c>
      <c r="Q906" s="51">
        <f>P906-O906</f>
        <v>102</v>
      </c>
      <c r="R906" s="52">
        <v>34</v>
      </c>
      <c r="S906" s="51">
        <f>R906*P906</f>
        <v>8874</v>
      </c>
      <c r="T906" s="53">
        <v>0</v>
      </c>
      <c r="U906" s="54">
        <f>S906*T906</f>
        <v>0</v>
      </c>
      <c r="V906" s="54">
        <f>S906-U906</f>
        <v>8874</v>
      </c>
      <c r="W906" s="51">
        <v>50</v>
      </c>
      <c r="X906" s="55">
        <f>V906+W906</f>
        <v>8924</v>
      </c>
      <c r="Y906" s="12">
        <f>YEAR(Table1[[#This Row],[Ship Date]])</f>
        <v>2022</v>
      </c>
    </row>
    <row r="907" spans="1:25" x14ac:dyDescent="0.25">
      <c r="A907" s="48" t="s">
        <v>850</v>
      </c>
      <c r="B907" s="49" t="s">
        <v>269</v>
      </c>
      <c r="C907" s="49" t="s">
        <v>1802</v>
      </c>
      <c r="D907" s="49" t="s">
        <v>1856</v>
      </c>
      <c r="E907" s="50">
        <v>44797</v>
      </c>
      <c r="F907" s="49" t="s">
        <v>1856</v>
      </c>
      <c r="G907" s="49" t="s">
        <v>18</v>
      </c>
      <c r="H907" s="49" t="s">
        <v>1897</v>
      </c>
      <c r="I907" s="49" t="s">
        <v>19</v>
      </c>
      <c r="J907" s="49" t="s">
        <v>270</v>
      </c>
      <c r="K907" s="49" t="s">
        <v>21</v>
      </c>
      <c r="L907" s="49" t="s">
        <v>215</v>
      </c>
      <c r="M907" s="49" t="s">
        <v>23</v>
      </c>
      <c r="N907" s="50">
        <v>44806</v>
      </c>
      <c r="O907" s="51">
        <v>37799</v>
      </c>
      <c r="P907" s="51">
        <v>59999</v>
      </c>
      <c r="Q907" s="51">
        <f>P907-O907</f>
        <v>22200</v>
      </c>
      <c r="R907" s="52">
        <v>16</v>
      </c>
      <c r="S907" s="51">
        <f>R907*P907</f>
        <v>959984</v>
      </c>
      <c r="T907" s="53">
        <v>0</v>
      </c>
      <c r="U907" s="54">
        <f>S907*T907</f>
        <v>0</v>
      </c>
      <c r="V907" s="54">
        <f>S907-U907</f>
        <v>959984</v>
      </c>
      <c r="W907" s="51">
        <v>2449</v>
      </c>
      <c r="X907" s="55">
        <f>V907+W907</f>
        <v>962433</v>
      </c>
      <c r="Y907" s="12">
        <f>YEAR(Table1[[#This Row],[Ship Date]])</f>
        <v>2022</v>
      </c>
    </row>
    <row r="908" spans="1:25" x14ac:dyDescent="0.25">
      <c r="A908" s="48" t="s">
        <v>851</v>
      </c>
      <c r="B908" s="49" t="s">
        <v>269</v>
      </c>
      <c r="C908" s="49" t="s">
        <v>1802</v>
      </c>
      <c r="D908" s="49" t="s">
        <v>1856</v>
      </c>
      <c r="E908" s="50">
        <v>44797</v>
      </c>
      <c r="F908" s="49" t="s">
        <v>1856</v>
      </c>
      <c r="G908" s="49" t="s">
        <v>18</v>
      </c>
      <c r="H908" s="49" t="s">
        <v>1897</v>
      </c>
      <c r="I908" s="49" t="s">
        <v>19</v>
      </c>
      <c r="J908" s="49" t="s">
        <v>271</v>
      </c>
      <c r="K908" s="49" t="s">
        <v>28</v>
      </c>
      <c r="L908" s="49" t="s">
        <v>29</v>
      </c>
      <c r="M908" s="49" t="s">
        <v>23</v>
      </c>
      <c r="N908" s="50">
        <v>44806</v>
      </c>
      <c r="O908" s="51">
        <v>1111</v>
      </c>
      <c r="P908" s="51">
        <v>1984</v>
      </c>
      <c r="Q908" s="51">
        <f>P908-O908</f>
        <v>873</v>
      </c>
      <c r="R908" s="52">
        <v>39</v>
      </c>
      <c r="S908" s="51">
        <f>R908*P908</f>
        <v>77376</v>
      </c>
      <c r="T908" s="53">
        <v>0.01</v>
      </c>
      <c r="U908" s="54">
        <f>S908*T908</f>
        <v>773.76</v>
      </c>
      <c r="V908" s="54">
        <f>S908-U908</f>
        <v>76602.240000000005</v>
      </c>
      <c r="W908" s="51">
        <v>409.99999999999994</v>
      </c>
      <c r="X908" s="55">
        <f>V908+W908</f>
        <v>77012.240000000005</v>
      </c>
      <c r="Y908" s="12">
        <f>YEAR(Table1[[#This Row],[Ship Date]])</f>
        <v>2022</v>
      </c>
    </row>
    <row r="909" spans="1:25" x14ac:dyDescent="0.25">
      <c r="A909" s="48" t="s">
        <v>1668</v>
      </c>
      <c r="B909" s="49" t="s">
        <v>272</v>
      </c>
      <c r="C909" s="49" t="s">
        <v>1940</v>
      </c>
      <c r="D909" s="49" t="s">
        <v>1834</v>
      </c>
      <c r="E909" s="50">
        <v>44797</v>
      </c>
      <c r="F909" s="49" t="s">
        <v>1899</v>
      </c>
      <c r="G909" s="49" t="s">
        <v>34</v>
      </c>
      <c r="H909" s="49" t="s">
        <v>1890</v>
      </c>
      <c r="I909" s="49" t="s">
        <v>26</v>
      </c>
      <c r="J909" s="49" t="s">
        <v>96</v>
      </c>
      <c r="K909" s="49" t="s">
        <v>28</v>
      </c>
      <c r="L909" s="49" t="s">
        <v>29</v>
      </c>
      <c r="M909" s="49" t="s">
        <v>23</v>
      </c>
      <c r="N909" s="50">
        <v>44797</v>
      </c>
      <c r="O909" s="51">
        <v>153</v>
      </c>
      <c r="P909" s="51">
        <v>278</v>
      </c>
      <c r="Q909" s="51">
        <f>P909-O909</f>
        <v>125</v>
      </c>
      <c r="R909" s="52">
        <v>23</v>
      </c>
      <c r="S909" s="51">
        <f>R909*P909</f>
        <v>6394</v>
      </c>
      <c r="T909" s="53">
        <v>0.01</v>
      </c>
      <c r="U909" s="54">
        <f>S909*T909</f>
        <v>63.940000000000005</v>
      </c>
      <c r="V909" s="54">
        <f>S909-U909</f>
        <v>6330.06</v>
      </c>
      <c r="W909" s="51">
        <v>134</v>
      </c>
      <c r="X909" s="55">
        <f>V909+W909</f>
        <v>6464.06</v>
      </c>
      <c r="Y909" s="12">
        <f>YEAR(Table1[[#This Row],[Ship Date]])</f>
        <v>2022</v>
      </c>
    </row>
    <row r="910" spans="1:25" x14ac:dyDescent="0.25">
      <c r="A910" s="58" t="s">
        <v>1827</v>
      </c>
      <c r="B910" s="49" t="s">
        <v>273</v>
      </c>
      <c r="C910" s="49" t="s">
        <v>158</v>
      </c>
      <c r="D910" s="49" t="s">
        <v>1882</v>
      </c>
      <c r="E910" s="50">
        <v>44797</v>
      </c>
      <c r="F910" s="49" t="s">
        <v>1882</v>
      </c>
      <c r="G910" s="49" t="s">
        <v>39</v>
      </c>
      <c r="H910" s="49" t="s">
        <v>1885</v>
      </c>
      <c r="I910" s="49" t="s">
        <v>26</v>
      </c>
      <c r="J910" s="49" t="s">
        <v>226</v>
      </c>
      <c r="K910" s="49" t="s">
        <v>28</v>
      </c>
      <c r="L910" s="49" t="s">
        <v>22</v>
      </c>
      <c r="M910" s="49" t="s">
        <v>23</v>
      </c>
      <c r="N910" s="50">
        <v>44798</v>
      </c>
      <c r="O910" s="51">
        <v>1685.0000000000002</v>
      </c>
      <c r="P910" s="51">
        <v>2718</v>
      </c>
      <c r="Q910" s="51">
        <f>P910-O910</f>
        <v>1032.9999999999998</v>
      </c>
      <c r="R910" s="52">
        <v>50</v>
      </c>
      <c r="S910" s="51">
        <f>R910*P910</f>
        <v>135900</v>
      </c>
      <c r="T910" s="53">
        <v>0.02</v>
      </c>
      <c r="U910" s="54">
        <f>S910*T910</f>
        <v>2718</v>
      </c>
      <c r="V910" s="54">
        <f>S910-U910</f>
        <v>133182</v>
      </c>
      <c r="W910" s="51">
        <v>823</v>
      </c>
      <c r="X910" s="55">
        <f>V910+W910</f>
        <v>134005</v>
      </c>
      <c r="Y910" s="12">
        <f>YEAR(Table1[[#This Row],[Ship Date]])</f>
        <v>2022</v>
      </c>
    </row>
    <row r="911" spans="1:25" x14ac:dyDescent="0.25">
      <c r="A911" s="48" t="s">
        <v>1669</v>
      </c>
      <c r="B911" s="49" t="s">
        <v>444</v>
      </c>
      <c r="C911" s="49" t="s">
        <v>1839</v>
      </c>
      <c r="D911" s="49" t="s">
        <v>1834</v>
      </c>
      <c r="E911" s="50">
        <v>44800</v>
      </c>
      <c r="F911" s="49" t="s">
        <v>1899</v>
      </c>
      <c r="G911" s="49" t="s">
        <v>39</v>
      </c>
      <c r="H911" s="49" t="s">
        <v>1890</v>
      </c>
      <c r="I911" s="49" t="s">
        <v>35</v>
      </c>
      <c r="J911" s="49" t="s">
        <v>68</v>
      </c>
      <c r="K911" s="49" t="s">
        <v>28</v>
      </c>
      <c r="L911" s="49" t="s">
        <v>45</v>
      </c>
      <c r="M911" s="49" t="s">
        <v>69</v>
      </c>
      <c r="N911" s="50">
        <v>44801</v>
      </c>
      <c r="O911" s="51">
        <v>519</v>
      </c>
      <c r="P911" s="51">
        <v>1298</v>
      </c>
      <c r="Q911" s="51">
        <f>P911-O911</f>
        <v>779</v>
      </c>
      <c r="R911" s="52">
        <v>42</v>
      </c>
      <c r="S911" s="51">
        <f>R911*P911</f>
        <v>54516</v>
      </c>
      <c r="T911" s="53">
        <v>0.05</v>
      </c>
      <c r="U911" s="54">
        <f>S911*T911</f>
        <v>2725.8</v>
      </c>
      <c r="V911" s="54">
        <f>S911-U911</f>
        <v>51790.2</v>
      </c>
      <c r="W911" s="51">
        <v>314</v>
      </c>
      <c r="X911" s="55">
        <f>V911+W911</f>
        <v>52104.2</v>
      </c>
      <c r="Y911" s="12">
        <f>YEAR(Table1[[#This Row],[Ship Date]])</f>
        <v>2022</v>
      </c>
    </row>
    <row r="912" spans="1:25" x14ac:dyDescent="0.25">
      <c r="A912" s="48" t="s">
        <v>1670</v>
      </c>
      <c r="B912" s="49" t="s">
        <v>263</v>
      </c>
      <c r="C912" s="49" t="s">
        <v>110</v>
      </c>
      <c r="D912" s="49" t="s">
        <v>1834</v>
      </c>
      <c r="E912" s="50">
        <v>44804</v>
      </c>
      <c r="F912" s="49" t="s">
        <v>1899</v>
      </c>
      <c r="G912" s="49" t="s">
        <v>25</v>
      </c>
      <c r="H912" s="49" t="s">
        <v>1896</v>
      </c>
      <c r="I912" s="49" t="s">
        <v>51</v>
      </c>
      <c r="J912" s="49" t="s">
        <v>264</v>
      </c>
      <c r="K912" s="49" t="s">
        <v>28</v>
      </c>
      <c r="L912" s="49" t="s">
        <v>29</v>
      </c>
      <c r="M912" s="49" t="s">
        <v>23</v>
      </c>
      <c r="N912" s="50">
        <v>44806</v>
      </c>
      <c r="O912" s="51">
        <v>332</v>
      </c>
      <c r="P912" s="51">
        <v>518</v>
      </c>
      <c r="Q912" s="51">
        <f>P912-O912</f>
        <v>186</v>
      </c>
      <c r="R912" s="52">
        <v>32</v>
      </c>
      <c r="S912" s="51">
        <f>R912*P912</f>
        <v>16576</v>
      </c>
      <c r="T912" s="53">
        <v>0.06</v>
      </c>
      <c r="U912" s="54">
        <f>S912*T912</f>
        <v>994.56</v>
      </c>
      <c r="V912" s="54">
        <f>S912-U912</f>
        <v>15581.44</v>
      </c>
      <c r="W912" s="51">
        <v>204</v>
      </c>
      <c r="X912" s="55">
        <f>V912+W912</f>
        <v>15785.44</v>
      </c>
      <c r="Y912" s="12">
        <f>YEAR(Table1[[#This Row],[Ship Date]])</f>
        <v>2022</v>
      </c>
    </row>
    <row r="913" spans="1:25" x14ac:dyDescent="0.25">
      <c r="A913" s="48" t="s">
        <v>1671</v>
      </c>
      <c r="B913" s="49" t="s">
        <v>262</v>
      </c>
      <c r="C913" s="49" t="s">
        <v>1930</v>
      </c>
      <c r="D913" s="49" t="s">
        <v>1834</v>
      </c>
      <c r="E913" s="50">
        <v>44807</v>
      </c>
      <c r="F913" s="49" t="s">
        <v>1899</v>
      </c>
      <c r="G913" s="49" t="s">
        <v>39</v>
      </c>
      <c r="H913" s="49" t="s">
        <v>1896</v>
      </c>
      <c r="I913" s="49" t="s">
        <v>40</v>
      </c>
      <c r="J913" s="49" t="s">
        <v>99</v>
      </c>
      <c r="K913" s="49" t="s">
        <v>21</v>
      </c>
      <c r="L913" s="49" t="s">
        <v>22</v>
      </c>
      <c r="M913" s="49" t="s">
        <v>23</v>
      </c>
      <c r="N913" s="50">
        <v>44809</v>
      </c>
      <c r="O913" s="51">
        <v>1007</v>
      </c>
      <c r="P913" s="51">
        <v>1598</v>
      </c>
      <c r="Q913" s="51">
        <f>P913-O913</f>
        <v>591</v>
      </c>
      <c r="R913" s="52">
        <v>30</v>
      </c>
      <c r="S913" s="51">
        <f>R913*P913</f>
        <v>47940</v>
      </c>
      <c r="T913" s="53">
        <v>0.08</v>
      </c>
      <c r="U913" s="54">
        <f>S913*T913</f>
        <v>3835.2000000000003</v>
      </c>
      <c r="V913" s="54">
        <f>S913-U913</f>
        <v>44104.800000000003</v>
      </c>
      <c r="W913" s="51">
        <v>400</v>
      </c>
      <c r="X913" s="55">
        <f>V913+W913</f>
        <v>44504.800000000003</v>
      </c>
      <c r="Y913" s="12">
        <f>YEAR(Table1[[#This Row],[Ship Date]])</f>
        <v>2022</v>
      </c>
    </row>
    <row r="914" spans="1:25" x14ac:dyDescent="0.25">
      <c r="A914" s="48" t="s">
        <v>1672</v>
      </c>
      <c r="B914" s="49" t="s">
        <v>478</v>
      </c>
      <c r="C914" s="49" t="s">
        <v>200</v>
      </c>
      <c r="D914" s="49" t="s">
        <v>1834</v>
      </c>
      <c r="E914" s="50">
        <v>44808</v>
      </c>
      <c r="F914" s="49" t="s">
        <v>1899</v>
      </c>
      <c r="G914" s="49" t="s">
        <v>34</v>
      </c>
      <c r="H914" s="49" t="s">
        <v>1895</v>
      </c>
      <c r="I914" s="49" t="s">
        <v>26</v>
      </c>
      <c r="J914" s="49" t="s">
        <v>183</v>
      </c>
      <c r="K914" s="49" t="s">
        <v>28</v>
      </c>
      <c r="L914" s="49" t="s">
        <v>22</v>
      </c>
      <c r="M914" s="49" t="s">
        <v>23</v>
      </c>
      <c r="N914" s="50">
        <v>44811</v>
      </c>
      <c r="O914" s="51">
        <v>384</v>
      </c>
      <c r="P914" s="51">
        <v>630</v>
      </c>
      <c r="Q914" s="51">
        <f>P914-O914</f>
        <v>246</v>
      </c>
      <c r="R914" s="52">
        <v>40</v>
      </c>
      <c r="S914" s="51">
        <f>R914*P914</f>
        <v>25200</v>
      </c>
      <c r="T914" s="53">
        <v>0.04</v>
      </c>
      <c r="U914" s="54">
        <f>S914*T914</f>
        <v>1008</v>
      </c>
      <c r="V914" s="54">
        <f>S914-U914</f>
        <v>24192</v>
      </c>
      <c r="W914" s="51">
        <v>50</v>
      </c>
      <c r="X914" s="55">
        <f>V914+W914</f>
        <v>24242</v>
      </c>
      <c r="Y914" s="12">
        <f>YEAR(Table1[[#This Row],[Ship Date]])</f>
        <v>2022</v>
      </c>
    </row>
    <row r="915" spans="1:25" x14ac:dyDescent="0.25">
      <c r="A915" s="48" t="s">
        <v>1673</v>
      </c>
      <c r="B915" s="49" t="s">
        <v>261</v>
      </c>
      <c r="C915" s="49" t="s">
        <v>1907</v>
      </c>
      <c r="D915" s="49" t="s">
        <v>1834</v>
      </c>
      <c r="E915" s="50">
        <v>44809</v>
      </c>
      <c r="F915" s="49" t="s">
        <v>1899</v>
      </c>
      <c r="G915" s="49" t="s">
        <v>25</v>
      </c>
      <c r="H915" s="49" t="s">
        <v>1895</v>
      </c>
      <c r="I915" s="49" t="s">
        <v>26</v>
      </c>
      <c r="J915" s="49" t="s">
        <v>229</v>
      </c>
      <c r="K915" s="49" t="s">
        <v>28</v>
      </c>
      <c r="L915" s="49" t="s">
        <v>29</v>
      </c>
      <c r="M915" s="49" t="s">
        <v>23</v>
      </c>
      <c r="N915" s="50">
        <v>44811</v>
      </c>
      <c r="O915" s="51">
        <v>231</v>
      </c>
      <c r="P915" s="51">
        <v>378</v>
      </c>
      <c r="Q915" s="51">
        <f>P915-O915</f>
        <v>147</v>
      </c>
      <c r="R915" s="52">
        <v>38</v>
      </c>
      <c r="S915" s="51">
        <f>R915*P915</f>
        <v>14364</v>
      </c>
      <c r="T915" s="53">
        <v>0.03</v>
      </c>
      <c r="U915" s="54">
        <f>S915*T915</f>
        <v>430.91999999999996</v>
      </c>
      <c r="V915" s="54">
        <f>S915-U915</f>
        <v>13933.08</v>
      </c>
      <c r="W915" s="51">
        <v>71</v>
      </c>
      <c r="X915" s="55">
        <f>V915+W915</f>
        <v>14004.08</v>
      </c>
      <c r="Y915" s="12">
        <f>YEAR(Table1[[#This Row],[Ship Date]])</f>
        <v>2022</v>
      </c>
    </row>
    <row r="916" spans="1:25" x14ac:dyDescent="0.25">
      <c r="A916" s="48" t="s">
        <v>1674</v>
      </c>
      <c r="B916" s="49" t="s">
        <v>258</v>
      </c>
      <c r="C916" s="49" t="s">
        <v>1846</v>
      </c>
      <c r="D916" s="49" t="s">
        <v>1834</v>
      </c>
      <c r="E916" s="50">
        <v>44810</v>
      </c>
      <c r="F916" s="49" t="s">
        <v>1899</v>
      </c>
      <c r="G916" s="49" t="s">
        <v>18</v>
      </c>
      <c r="H916" s="49" t="s">
        <v>1892</v>
      </c>
      <c r="I916" s="49" t="s">
        <v>26</v>
      </c>
      <c r="J916" s="49" t="s">
        <v>143</v>
      </c>
      <c r="K916" s="49" t="s">
        <v>21</v>
      </c>
      <c r="L916" s="49" t="s">
        <v>22</v>
      </c>
      <c r="M916" s="49" t="s">
        <v>69</v>
      </c>
      <c r="N916" s="50">
        <v>44812</v>
      </c>
      <c r="O916" s="51">
        <v>6240</v>
      </c>
      <c r="P916" s="51">
        <v>15599</v>
      </c>
      <c r="Q916" s="51">
        <f>P916-O916</f>
        <v>9359</v>
      </c>
      <c r="R916" s="52">
        <v>22</v>
      </c>
      <c r="S916" s="51">
        <f>R916*P916</f>
        <v>343178</v>
      </c>
      <c r="T916" s="53">
        <v>0.02</v>
      </c>
      <c r="U916" s="54">
        <f>S916*T916</f>
        <v>6863.56</v>
      </c>
      <c r="V916" s="54">
        <f>S916-U916</f>
        <v>336314.44</v>
      </c>
      <c r="W916" s="51">
        <v>808</v>
      </c>
      <c r="X916" s="55">
        <f>V916+W916</f>
        <v>337122.44</v>
      </c>
      <c r="Y916" s="12">
        <f>YEAR(Table1[[#This Row],[Ship Date]])</f>
        <v>2022</v>
      </c>
    </row>
    <row r="917" spans="1:25" x14ac:dyDescent="0.25">
      <c r="A917" s="58" t="s">
        <v>1828</v>
      </c>
      <c r="B917" s="49" t="s">
        <v>259</v>
      </c>
      <c r="C917" s="49" t="s">
        <v>1838</v>
      </c>
      <c r="D917" s="49" t="s">
        <v>1834</v>
      </c>
      <c r="E917" s="50">
        <v>44810</v>
      </c>
      <c r="F917" s="49" t="s">
        <v>1899</v>
      </c>
      <c r="G917" s="49" t="s">
        <v>34</v>
      </c>
      <c r="H917" s="49" t="s">
        <v>1892</v>
      </c>
      <c r="I917" s="49" t="s">
        <v>35</v>
      </c>
      <c r="J917" s="49" t="s">
        <v>260</v>
      </c>
      <c r="K917" s="49" t="s">
        <v>28</v>
      </c>
      <c r="L917" s="49" t="s">
        <v>29</v>
      </c>
      <c r="M917" s="49" t="s">
        <v>23</v>
      </c>
      <c r="N917" s="50">
        <v>44812</v>
      </c>
      <c r="O917" s="51">
        <v>192</v>
      </c>
      <c r="P917" s="51">
        <v>326</v>
      </c>
      <c r="Q917" s="51">
        <f>P917-O917</f>
        <v>134</v>
      </c>
      <c r="R917" s="52">
        <v>38</v>
      </c>
      <c r="S917" s="51">
        <f>R917*P917</f>
        <v>12388</v>
      </c>
      <c r="T917" s="53">
        <v>0.02</v>
      </c>
      <c r="U917" s="54">
        <f>S917*T917</f>
        <v>247.76000000000002</v>
      </c>
      <c r="V917" s="54">
        <f>S917-U917</f>
        <v>12140.24</v>
      </c>
      <c r="W917" s="51">
        <v>186</v>
      </c>
      <c r="X917" s="55">
        <f>V917+W917</f>
        <v>12326.24</v>
      </c>
      <c r="Y917" s="12">
        <f>YEAR(Table1[[#This Row],[Ship Date]])</f>
        <v>2022</v>
      </c>
    </row>
    <row r="918" spans="1:25" x14ac:dyDescent="0.25">
      <c r="A918" s="48" t="s">
        <v>1675</v>
      </c>
      <c r="B918" s="49" t="s">
        <v>256</v>
      </c>
      <c r="C918" s="49" t="s">
        <v>1838</v>
      </c>
      <c r="D918" s="49" t="s">
        <v>1834</v>
      </c>
      <c r="E918" s="50">
        <v>44817</v>
      </c>
      <c r="F918" s="49" t="s">
        <v>1899</v>
      </c>
      <c r="G918" s="49" t="s">
        <v>34</v>
      </c>
      <c r="H918" s="49" t="s">
        <v>1892</v>
      </c>
      <c r="I918" s="49" t="s">
        <v>19</v>
      </c>
      <c r="J918" s="49" t="s">
        <v>257</v>
      </c>
      <c r="K918" s="49" t="s">
        <v>28</v>
      </c>
      <c r="L918" s="49" t="s">
        <v>22</v>
      </c>
      <c r="M918" s="49" t="s">
        <v>69</v>
      </c>
      <c r="N918" s="50">
        <v>44824</v>
      </c>
      <c r="O918" s="51">
        <v>403</v>
      </c>
      <c r="P918" s="51">
        <v>938.00000000000011</v>
      </c>
      <c r="Q918" s="51">
        <f>P918-O918</f>
        <v>535.00000000000011</v>
      </c>
      <c r="R918" s="52">
        <v>46</v>
      </c>
      <c r="S918" s="51">
        <f>R918*P918</f>
        <v>43148.000000000007</v>
      </c>
      <c r="T918" s="53">
        <v>0.09</v>
      </c>
      <c r="U918" s="54">
        <f>S918*T918</f>
        <v>3883.3200000000006</v>
      </c>
      <c r="V918" s="54">
        <f>S918-U918</f>
        <v>39264.680000000008</v>
      </c>
      <c r="W918" s="51">
        <v>728</v>
      </c>
      <c r="X918" s="55">
        <f>V918+W918</f>
        <v>39992.680000000008</v>
      </c>
      <c r="Y918" s="12">
        <f>YEAR(Table1[[#This Row],[Ship Date]])</f>
        <v>2022</v>
      </c>
    </row>
    <row r="919" spans="1:25" x14ac:dyDescent="0.25">
      <c r="A919" s="48" t="s">
        <v>1676</v>
      </c>
      <c r="B919" s="49" t="s">
        <v>254</v>
      </c>
      <c r="C919" s="49" t="s">
        <v>206</v>
      </c>
      <c r="D919" s="49" t="s">
        <v>1882</v>
      </c>
      <c r="E919" s="50">
        <v>44818</v>
      </c>
      <c r="F919" s="49" t="s">
        <v>1882</v>
      </c>
      <c r="G919" s="49" t="s">
        <v>18</v>
      </c>
      <c r="H919" s="49" t="s">
        <v>1885</v>
      </c>
      <c r="I919" s="49" t="s">
        <v>35</v>
      </c>
      <c r="J919" s="49" t="s">
        <v>255</v>
      </c>
      <c r="K919" s="49" t="s">
        <v>28</v>
      </c>
      <c r="L919" s="49" t="s">
        <v>29</v>
      </c>
      <c r="M919" s="49" t="s">
        <v>23</v>
      </c>
      <c r="N919" s="50">
        <v>44820</v>
      </c>
      <c r="O919" s="51">
        <v>176</v>
      </c>
      <c r="P919" s="51">
        <v>294</v>
      </c>
      <c r="Q919" s="51">
        <f>P919-O919</f>
        <v>118</v>
      </c>
      <c r="R919" s="52">
        <v>26</v>
      </c>
      <c r="S919" s="51">
        <f>R919*P919</f>
        <v>7644</v>
      </c>
      <c r="T919" s="53">
        <v>0.03</v>
      </c>
      <c r="U919" s="54">
        <f>S919*T919</f>
        <v>229.32</v>
      </c>
      <c r="V919" s="54">
        <f>S919-U919</f>
        <v>7414.68</v>
      </c>
      <c r="W919" s="51">
        <v>81</v>
      </c>
      <c r="X919" s="55">
        <f>V919+W919</f>
        <v>7495.68</v>
      </c>
      <c r="Y919" s="12">
        <f>YEAR(Table1[[#This Row],[Ship Date]])</f>
        <v>2022</v>
      </c>
    </row>
    <row r="920" spans="1:25" x14ac:dyDescent="0.25">
      <c r="A920" s="48" t="s">
        <v>1677</v>
      </c>
      <c r="B920" s="49" t="s">
        <v>252</v>
      </c>
      <c r="C920" s="49" t="s">
        <v>78</v>
      </c>
      <c r="D920" s="49" t="s">
        <v>1834</v>
      </c>
      <c r="E920" s="50">
        <v>44819</v>
      </c>
      <c r="F920" s="49" t="s">
        <v>1899</v>
      </c>
      <c r="G920" s="49" t="s">
        <v>34</v>
      </c>
      <c r="H920" s="49" t="s">
        <v>1893</v>
      </c>
      <c r="I920" s="49" t="s">
        <v>35</v>
      </c>
      <c r="J920" s="49" t="s">
        <v>253</v>
      </c>
      <c r="K920" s="49" t="s">
        <v>21</v>
      </c>
      <c r="L920" s="49" t="s">
        <v>48</v>
      </c>
      <c r="M920" s="49" t="s">
        <v>49</v>
      </c>
      <c r="N920" s="50">
        <v>44820</v>
      </c>
      <c r="O920" s="51">
        <v>21961</v>
      </c>
      <c r="P920" s="51">
        <v>53564</v>
      </c>
      <c r="Q920" s="51">
        <f>P920-O920</f>
        <v>31603</v>
      </c>
      <c r="R920" s="52">
        <v>44</v>
      </c>
      <c r="S920" s="51">
        <f>R920*P920</f>
        <v>2356816</v>
      </c>
      <c r="T920" s="53">
        <v>0.03</v>
      </c>
      <c r="U920" s="54">
        <f>S920*T920</f>
        <v>70704.479999999996</v>
      </c>
      <c r="V920" s="54">
        <f>S920-U920</f>
        <v>2286111.52</v>
      </c>
      <c r="W920" s="51">
        <v>1470</v>
      </c>
      <c r="X920" s="55">
        <f>V920+W920</f>
        <v>2287581.52</v>
      </c>
      <c r="Y920" s="12">
        <f>YEAR(Table1[[#This Row],[Ship Date]])</f>
        <v>2022</v>
      </c>
    </row>
    <row r="921" spans="1:25" x14ac:dyDescent="0.25">
      <c r="A921" s="48" t="s">
        <v>1678</v>
      </c>
      <c r="B921" s="49" t="s">
        <v>251</v>
      </c>
      <c r="C921" s="49" t="s">
        <v>87</v>
      </c>
      <c r="D921" s="49" t="s">
        <v>1834</v>
      </c>
      <c r="E921" s="50">
        <v>44821</v>
      </c>
      <c r="F921" s="49" t="s">
        <v>1899</v>
      </c>
      <c r="G921" s="49" t="s">
        <v>18</v>
      </c>
      <c r="H921" s="49" t="s">
        <v>1892</v>
      </c>
      <c r="I921" s="49" t="s">
        <v>19</v>
      </c>
      <c r="J921" s="49" t="s">
        <v>20</v>
      </c>
      <c r="K921" s="49" t="s">
        <v>21</v>
      </c>
      <c r="L921" s="49" t="s">
        <v>22</v>
      </c>
      <c r="M921" s="49" t="s">
        <v>23</v>
      </c>
      <c r="N921" s="50">
        <v>44823</v>
      </c>
      <c r="O921" s="51">
        <v>639</v>
      </c>
      <c r="P921" s="51">
        <v>1998</v>
      </c>
      <c r="Q921" s="51">
        <f>P921-O921</f>
        <v>1359</v>
      </c>
      <c r="R921" s="52">
        <v>44</v>
      </c>
      <c r="S921" s="51">
        <f>R921*P921</f>
        <v>87912</v>
      </c>
      <c r="T921" s="53">
        <v>0.03</v>
      </c>
      <c r="U921" s="54">
        <f>S921*T921</f>
        <v>2637.36</v>
      </c>
      <c r="V921" s="54">
        <f>S921-U921</f>
        <v>85274.64</v>
      </c>
      <c r="W921" s="51">
        <v>400</v>
      </c>
      <c r="X921" s="55">
        <f>V921+W921</f>
        <v>85674.64</v>
      </c>
      <c r="Y921" s="12">
        <f>YEAR(Table1[[#This Row],[Ship Date]])</f>
        <v>2022</v>
      </c>
    </row>
    <row r="922" spans="1:25" x14ac:dyDescent="0.25">
      <c r="A922" s="48" t="s">
        <v>1679</v>
      </c>
      <c r="B922" s="49" t="s">
        <v>248</v>
      </c>
      <c r="C922" s="49" t="s">
        <v>1845</v>
      </c>
      <c r="D922" s="49" t="s">
        <v>1834</v>
      </c>
      <c r="E922" s="50">
        <v>44822</v>
      </c>
      <c r="F922" s="49" t="s">
        <v>1899</v>
      </c>
      <c r="G922" s="49" t="s">
        <v>25</v>
      </c>
      <c r="H922" s="49" t="s">
        <v>1891</v>
      </c>
      <c r="I922" s="49" t="s">
        <v>19</v>
      </c>
      <c r="J922" s="49" t="s">
        <v>249</v>
      </c>
      <c r="K922" s="49" t="s">
        <v>28</v>
      </c>
      <c r="L922" s="49" t="s">
        <v>22</v>
      </c>
      <c r="M922" s="49" t="s">
        <v>23</v>
      </c>
      <c r="N922" s="50">
        <v>44822</v>
      </c>
      <c r="O922" s="51">
        <v>314</v>
      </c>
      <c r="P922" s="51">
        <v>491</v>
      </c>
      <c r="Q922" s="51">
        <f>P922-O922</f>
        <v>177</v>
      </c>
      <c r="R922" s="52">
        <v>13</v>
      </c>
      <c r="S922" s="51">
        <f>R922*P922</f>
        <v>6383</v>
      </c>
      <c r="T922" s="53">
        <v>0.01</v>
      </c>
      <c r="U922" s="54">
        <f>S922*T922</f>
        <v>63.83</v>
      </c>
      <c r="V922" s="54">
        <f>S922-U922</f>
        <v>6319.17</v>
      </c>
      <c r="W922" s="51">
        <v>50</v>
      </c>
      <c r="X922" s="55">
        <f>V922+W922</f>
        <v>6369.17</v>
      </c>
      <c r="Y922" s="12">
        <f>YEAR(Table1[[#This Row],[Ship Date]])</f>
        <v>2022</v>
      </c>
    </row>
    <row r="923" spans="1:25" x14ac:dyDescent="0.25">
      <c r="A923" s="48" t="s">
        <v>852</v>
      </c>
      <c r="B923" s="49" t="s">
        <v>109</v>
      </c>
      <c r="C923" s="49" t="s">
        <v>110</v>
      </c>
      <c r="D923" s="49" t="s">
        <v>1834</v>
      </c>
      <c r="E923" s="50">
        <v>44822</v>
      </c>
      <c r="F923" s="49" t="s">
        <v>1899</v>
      </c>
      <c r="G923" s="49" t="s">
        <v>34</v>
      </c>
      <c r="H923" s="49" t="s">
        <v>1896</v>
      </c>
      <c r="I923" s="49" t="s">
        <v>26</v>
      </c>
      <c r="J923" s="49" t="s">
        <v>250</v>
      </c>
      <c r="K923" s="49" t="s">
        <v>28</v>
      </c>
      <c r="L923" s="49" t="s">
        <v>22</v>
      </c>
      <c r="M923" s="49" t="s">
        <v>23</v>
      </c>
      <c r="N923" s="50">
        <v>44824</v>
      </c>
      <c r="O923" s="51">
        <v>533</v>
      </c>
      <c r="P923" s="51">
        <v>860</v>
      </c>
      <c r="Q923" s="51">
        <f>P923-O923</f>
        <v>327</v>
      </c>
      <c r="R923" s="52">
        <v>2</v>
      </c>
      <c r="S923" s="51">
        <f>R923*P923</f>
        <v>1720</v>
      </c>
      <c r="T923" s="53">
        <v>0.03</v>
      </c>
      <c r="U923" s="54">
        <f>S923*T923</f>
        <v>51.6</v>
      </c>
      <c r="V923" s="54">
        <f>S923-U923</f>
        <v>1668.4</v>
      </c>
      <c r="W923" s="51">
        <v>619</v>
      </c>
      <c r="X923" s="55">
        <f>V923+W923</f>
        <v>2287.4</v>
      </c>
      <c r="Y923" s="12">
        <f>YEAR(Table1[[#This Row],[Ship Date]])</f>
        <v>2022</v>
      </c>
    </row>
    <row r="924" spans="1:25" x14ac:dyDescent="0.25">
      <c r="A924" s="48" t="s">
        <v>853</v>
      </c>
      <c r="B924" s="49" t="s">
        <v>109</v>
      </c>
      <c r="C924" s="49" t="s">
        <v>110</v>
      </c>
      <c r="D924" s="49" t="s">
        <v>1834</v>
      </c>
      <c r="E924" s="50">
        <v>44822</v>
      </c>
      <c r="F924" s="49" t="s">
        <v>1899</v>
      </c>
      <c r="G924" s="49" t="s">
        <v>34</v>
      </c>
      <c r="H924" s="49" t="s">
        <v>1896</v>
      </c>
      <c r="I924" s="49" t="s">
        <v>26</v>
      </c>
      <c r="J924" s="49" t="s">
        <v>1923</v>
      </c>
      <c r="K924" s="49" t="s">
        <v>28</v>
      </c>
      <c r="L924" s="49" t="s">
        <v>22</v>
      </c>
      <c r="M924" s="49" t="s">
        <v>23</v>
      </c>
      <c r="N924" s="50">
        <v>44823</v>
      </c>
      <c r="O924" s="51">
        <v>6773</v>
      </c>
      <c r="P924" s="51">
        <v>16520</v>
      </c>
      <c r="Q924" s="51">
        <f>P924-O924</f>
        <v>9747</v>
      </c>
      <c r="R924" s="52">
        <v>10</v>
      </c>
      <c r="S924" s="51">
        <f>R924*P924</f>
        <v>165200</v>
      </c>
      <c r="T924" s="53">
        <v>0.08</v>
      </c>
      <c r="U924" s="54">
        <f>S924*T924</f>
        <v>13216</v>
      </c>
      <c r="V924" s="54">
        <f>S924-U924</f>
        <v>151984</v>
      </c>
      <c r="W924" s="51">
        <v>1998.9999999999998</v>
      </c>
      <c r="X924" s="55">
        <f>V924+W924</f>
        <v>153983</v>
      </c>
      <c r="Y924" s="12">
        <f>YEAR(Table1[[#This Row],[Ship Date]])</f>
        <v>2022</v>
      </c>
    </row>
    <row r="925" spans="1:25" x14ac:dyDescent="0.25">
      <c r="A925" s="48" t="s">
        <v>1680</v>
      </c>
      <c r="B925" s="49" t="s">
        <v>244</v>
      </c>
      <c r="C925" s="49" t="s">
        <v>1867</v>
      </c>
      <c r="D925" s="49" t="s">
        <v>1882</v>
      </c>
      <c r="E925" s="50">
        <v>44824</v>
      </c>
      <c r="F925" s="49" t="s">
        <v>1882</v>
      </c>
      <c r="G925" s="49" t="s">
        <v>34</v>
      </c>
      <c r="H925" s="49" t="s">
        <v>1886</v>
      </c>
      <c r="I925" s="49" t="s">
        <v>19</v>
      </c>
      <c r="J925" s="49" t="s">
        <v>245</v>
      </c>
      <c r="K925" s="49" t="s">
        <v>28</v>
      </c>
      <c r="L925" s="49" t="s">
        <v>45</v>
      </c>
      <c r="M925" s="49" t="s">
        <v>23</v>
      </c>
      <c r="N925" s="50">
        <v>44824</v>
      </c>
      <c r="O925" s="51">
        <v>479</v>
      </c>
      <c r="P925" s="51">
        <v>1197</v>
      </c>
      <c r="Q925" s="51">
        <f>P925-O925</f>
        <v>718</v>
      </c>
      <c r="R925" s="52">
        <v>38</v>
      </c>
      <c r="S925" s="51">
        <f>R925*P925</f>
        <v>45486</v>
      </c>
      <c r="T925" s="53">
        <v>0.02</v>
      </c>
      <c r="U925" s="54">
        <f>S925*T925</f>
        <v>909.72</v>
      </c>
      <c r="V925" s="54">
        <f>S925-U925</f>
        <v>44576.28</v>
      </c>
      <c r="W925" s="51">
        <v>581</v>
      </c>
      <c r="X925" s="55">
        <f>V925+W925</f>
        <v>45157.279999999999</v>
      </c>
      <c r="Y925" s="12">
        <f>YEAR(Table1[[#This Row],[Ship Date]])</f>
        <v>2022</v>
      </c>
    </row>
    <row r="926" spans="1:25" x14ac:dyDescent="0.25">
      <c r="A926" s="48" t="s">
        <v>1681</v>
      </c>
      <c r="B926" s="49" t="s">
        <v>246</v>
      </c>
      <c r="C926" s="49" t="s">
        <v>1916</v>
      </c>
      <c r="D926" s="49" t="s">
        <v>1834</v>
      </c>
      <c r="E926" s="50">
        <v>44824</v>
      </c>
      <c r="F926" s="49" t="s">
        <v>1899</v>
      </c>
      <c r="G926" s="49" t="s">
        <v>25</v>
      </c>
      <c r="H926" s="49" t="s">
        <v>1888</v>
      </c>
      <c r="I926" s="49" t="s">
        <v>19</v>
      </c>
      <c r="J926" s="49" t="s">
        <v>247</v>
      </c>
      <c r="K926" s="49" t="s">
        <v>28</v>
      </c>
      <c r="L926" s="49" t="s">
        <v>29</v>
      </c>
      <c r="M926" s="49" t="s">
        <v>23</v>
      </c>
      <c r="N926" s="50">
        <v>44824</v>
      </c>
      <c r="O926" s="51">
        <v>348</v>
      </c>
      <c r="P926" s="51">
        <v>543</v>
      </c>
      <c r="Q926" s="51">
        <f>P926-O926</f>
        <v>195</v>
      </c>
      <c r="R926" s="52">
        <v>12</v>
      </c>
      <c r="S926" s="51">
        <f>R926*P926</f>
        <v>6516</v>
      </c>
      <c r="T926" s="53">
        <v>0.01</v>
      </c>
      <c r="U926" s="54">
        <f>S926*T926</f>
        <v>65.16</v>
      </c>
      <c r="V926" s="54">
        <f>S926-U926</f>
        <v>6450.84</v>
      </c>
      <c r="W926" s="51">
        <v>95</v>
      </c>
      <c r="X926" s="55">
        <f>V926+W926</f>
        <v>6545.84</v>
      </c>
      <c r="Y926" s="12">
        <f>YEAR(Table1[[#This Row],[Ship Date]])</f>
        <v>2022</v>
      </c>
    </row>
    <row r="927" spans="1:25" x14ac:dyDescent="0.25">
      <c r="A927" s="48" t="s">
        <v>1682</v>
      </c>
      <c r="B927" s="49" t="s">
        <v>169</v>
      </c>
      <c r="C927" s="49" t="s">
        <v>1928</v>
      </c>
      <c r="D927" s="49" t="s">
        <v>1834</v>
      </c>
      <c r="E927" s="50">
        <v>44825</v>
      </c>
      <c r="F927" s="49" t="s">
        <v>1899</v>
      </c>
      <c r="G927" s="49" t="s">
        <v>39</v>
      </c>
      <c r="H927" s="49" t="s">
        <v>1887</v>
      </c>
      <c r="I927" s="49" t="s">
        <v>26</v>
      </c>
      <c r="J927" s="49" t="s">
        <v>104</v>
      </c>
      <c r="K927" s="49" t="s">
        <v>28</v>
      </c>
      <c r="L927" s="49" t="s">
        <v>22</v>
      </c>
      <c r="M927" s="49" t="s">
        <v>23</v>
      </c>
      <c r="N927" s="50">
        <v>44825</v>
      </c>
      <c r="O927" s="51">
        <v>245.00000000000003</v>
      </c>
      <c r="P927" s="51">
        <v>389</v>
      </c>
      <c r="Q927" s="51">
        <f>P927-O927</f>
        <v>143.99999999999997</v>
      </c>
      <c r="R927" s="52">
        <v>50</v>
      </c>
      <c r="S927" s="51">
        <f>R927*P927</f>
        <v>19450</v>
      </c>
      <c r="T927" s="53">
        <v>0.08</v>
      </c>
      <c r="U927" s="54">
        <f>S927*T927</f>
        <v>1556</v>
      </c>
      <c r="V927" s="54">
        <f>S927-U927</f>
        <v>17894</v>
      </c>
      <c r="W927" s="51">
        <v>701</v>
      </c>
      <c r="X927" s="55">
        <f>V927+W927</f>
        <v>18595</v>
      </c>
      <c r="Y927" s="12">
        <f>YEAR(Table1[[#This Row],[Ship Date]])</f>
        <v>2022</v>
      </c>
    </row>
    <row r="928" spans="1:25" x14ac:dyDescent="0.25">
      <c r="A928" s="48" t="s">
        <v>1683</v>
      </c>
      <c r="B928" s="49" t="s">
        <v>243</v>
      </c>
      <c r="C928" s="49" t="s">
        <v>54</v>
      </c>
      <c r="D928" s="49" t="s">
        <v>1882</v>
      </c>
      <c r="E928" s="50">
        <v>44826</v>
      </c>
      <c r="F928" s="49" t="s">
        <v>1882</v>
      </c>
      <c r="G928" s="49" t="s">
        <v>34</v>
      </c>
      <c r="H928" s="49" t="s">
        <v>1886</v>
      </c>
      <c r="I928" s="49" t="s">
        <v>26</v>
      </c>
      <c r="J928" s="49" t="s">
        <v>114</v>
      </c>
      <c r="K928" s="49" t="s">
        <v>28</v>
      </c>
      <c r="L928" s="49" t="s">
        <v>29</v>
      </c>
      <c r="M928" s="49" t="s">
        <v>23</v>
      </c>
      <c r="N928" s="50">
        <v>44827</v>
      </c>
      <c r="O928" s="51">
        <v>252</v>
      </c>
      <c r="P928" s="51">
        <v>400</v>
      </c>
      <c r="Q928" s="51">
        <f>P928-O928</f>
        <v>148</v>
      </c>
      <c r="R928" s="52">
        <v>22</v>
      </c>
      <c r="S928" s="51">
        <f>R928*P928</f>
        <v>8800</v>
      </c>
      <c r="T928" s="53">
        <v>0.09</v>
      </c>
      <c r="U928" s="54">
        <f>S928*T928</f>
        <v>792</v>
      </c>
      <c r="V928" s="54">
        <f>S928-U928</f>
        <v>8008</v>
      </c>
      <c r="W928" s="51">
        <v>130</v>
      </c>
      <c r="X928" s="55">
        <f>V928+W928</f>
        <v>8138</v>
      </c>
      <c r="Y928" s="12">
        <f>YEAR(Table1[[#This Row],[Ship Date]])</f>
        <v>2022</v>
      </c>
    </row>
    <row r="929" spans="1:25" x14ac:dyDescent="0.25">
      <c r="A929" s="48" t="s">
        <v>1684</v>
      </c>
      <c r="B929" s="49" t="s">
        <v>242</v>
      </c>
      <c r="C929" s="49" t="s">
        <v>1842</v>
      </c>
      <c r="D929" s="49" t="s">
        <v>1834</v>
      </c>
      <c r="E929" s="50">
        <v>44827</v>
      </c>
      <c r="F929" s="49" t="s">
        <v>1899</v>
      </c>
      <c r="G929" s="49" t="s">
        <v>34</v>
      </c>
      <c r="H929" s="49" t="s">
        <v>1893</v>
      </c>
      <c r="I929" s="49" t="s">
        <v>26</v>
      </c>
      <c r="J929" s="49" t="s">
        <v>148</v>
      </c>
      <c r="K929" s="49" t="s">
        <v>28</v>
      </c>
      <c r="L929" s="49" t="s">
        <v>22</v>
      </c>
      <c r="M929" s="49" t="s">
        <v>23</v>
      </c>
      <c r="N929" s="50">
        <v>44830</v>
      </c>
      <c r="O929" s="51">
        <v>340</v>
      </c>
      <c r="P929" s="51">
        <v>540</v>
      </c>
      <c r="Q929" s="51">
        <f>P929-O929</f>
        <v>200</v>
      </c>
      <c r="R929" s="52">
        <v>38</v>
      </c>
      <c r="S929" s="51">
        <f>R929*P929</f>
        <v>20520</v>
      </c>
      <c r="T929" s="53">
        <v>0.03</v>
      </c>
      <c r="U929" s="54">
        <f>S929*T929</f>
        <v>615.6</v>
      </c>
      <c r="V929" s="54">
        <f>S929-U929</f>
        <v>19904.400000000001</v>
      </c>
      <c r="W929" s="51">
        <v>778</v>
      </c>
      <c r="X929" s="55">
        <f>V929+W929</f>
        <v>20682.400000000001</v>
      </c>
      <c r="Y929" s="12">
        <f>YEAR(Table1[[#This Row],[Ship Date]])</f>
        <v>2022</v>
      </c>
    </row>
    <row r="930" spans="1:25" x14ac:dyDescent="0.25">
      <c r="A930" s="48" t="s">
        <v>1685</v>
      </c>
      <c r="B930" s="49" t="s">
        <v>241</v>
      </c>
      <c r="C930" s="49" t="s">
        <v>1798</v>
      </c>
      <c r="D930" s="49" t="s">
        <v>1856</v>
      </c>
      <c r="E930" s="50">
        <v>44829</v>
      </c>
      <c r="F930" s="49" t="s">
        <v>1856</v>
      </c>
      <c r="G930" s="49" t="s">
        <v>39</v>
      </c>
      <c r="H930" s="49" t="s">
        <v>1892</v>
      </c>
      <c r="I930" s="49" t="s">
        <v>51</v>
      </c>
      <c r="J930" s="49" t="s">
        <v>202</v>
      </c>
      <c r="K930" s="49" t="s">
        <v>28</v>
      </c>
      <c r="L930" s="49" t="s">
        <v>22</v>
      </c>
      <c r="M930" s="49" t="s">
        <v>23</v>
      </c>
      <c r="N930" s="50">
        <v>44830</v>
      </c>
      <c r="O930" s="51">
        <v>446</v>
      </c>
      <c r="P930" s="51">
        <v>1089</v>
      </c>
      <c r="Q930" s="51">
        <f>P930-O930</f>
        <v>643</v>
      </c>
      <c r="R930" s="52">
        <v>19</v>
      </c>
      <c r="S930" s="51">
        <f>R930*P930</f>
        <v>20691</v>
      </c>
      <c r="T930" s="53">
        <v>7.0000000000000007E-2</v>
      </c>
      <c r="U930" s="54">
        <f>S930*T930</f>
        <v>1448.3700000000001</v>
      </c>
      <c r="V930" s="54">
        <f>S930-U930</f>
        <v>19242.63</v>
      </c>
      <c r="W930" s="51">
        <v>450</v>
      </c>
      <c r="X930" s="55">
        <f>V930+W930</f>
        <v>19692.63</v>
      </c>
      <c r="Y930" s="12">
        <f>YEAR(Table1[[#This Row],[Ship Date]])</f>
        <v>2022</v>
      </c>
    </row>
    <row r="931" spans="1:25" x14ac:dyDescent="0.25">
      <c r="A931" s="48" t="s">
        <v>854</v>
      </c>
      <c r="B931" s="49" t="s">
        <v>111</v>
      </c>
      <c r="C931" s="49" t="s">
        <v>1792</v>
      </c>
      <c r="D931" s="49" t="s">
        <v>1856</v>
      </c>
      <c r="E931" s="50">
        <v>44830</v>
      </c>
      <c r="F931" s="49" t="s">
        <v>1856</v>
      </c>
      <c r="G931" s="49" t="s">
        <v>34</v>
      </c>
      <c r="H931" s="49" t="s">
        <v>1892</v>
      </c>
      <c r="I931" s="49" t="s">
        <v>26</v>
      </c>
      <c r="J931" s="49" t="s">
        <v>237</v>
      </c>
      <c r="K931" s="49" t="s">
        <v>28</v>
      </c>
      <c r="L931" s="49" t="s">
        <v>22</v>
      </c>
      <c r="M931" s="49" t="s">
        <v>23</v>
      </c>
      <c r="N931" s="50">
        <v>44832</v>
      </c>
      <c r="O931" s="51">
        <v>1388</v>
      </c>
      <c r="P931" s="51">
        <v>2238</v>
      </c>
      <c r="Q931" s="51">
        <f>P931-O931</f>
        <v>850</v>
      </c>
      <c r="R931" s="52">
        <v>34</v>
      </c>
      <c r="S931" s="51">
        <f>R931*P931</f>
        <v>76092</v>
      </c>
      <c r="T931" s="53">
        <v>7.0000000000000007E-2</v>
      </c>
      <c r="U931" s="54">
        <f>S931*T931</f>
        <v>5326.4400000000005</v>
      </c>
      <c r="V931" s="54">
        <f>S931-U931</f>
        <v>70765.56</v>
      </c>
      <c r="W931" s="51">
        <v>1510</v>
      </c>
      <c r="X931" s="55">
        <f>V931+W931</f>
        <v>72275.56</v>
      </c>
      <c r="Y931" s="12">
        <f>YEAR(Table1[[#This Row],[Ship Date]])</f>
        <v>2022</v>
      </c>
    </row>
    <row r="932" spans="1:25" x14ac:dyDescent="0.25">
      <c r="A932" s="48" t="s">
        <v>855</v>
      </c>
      <c r="B932" s="49" t="s">
        <v>111</v>
      </c>
      <c r="C932" s="49" t="s">
        <v>1793</v>
      </c>
      <c r="D932" s="49" t="s">
        <v>1856</v>
      </c>
      <c r="E932" s="50">
        <v>44830</v>
      </c>
      <c r="F932" s="49" t="s">
        <v>1856</v>
      </c>
      <c r="G932" s="49" t="s">
        <v>34</v>
      </c>
      <c r="H932" s="49" t="s">
        <v>1892</v>
      </c>
      <c r="I932" s="49" t="s">
        <v>26</v>
      </c>
      <c r="J932" s="49" t="s">
        <v>240</v>
      </c>
      <c r="K932" s="49" t="s">
        <v>21</v>
      </c>
      <c r="L932" s="49" t="s">
        <v>22</v>
      </c>
      <c r="M932" s="49" t="s">
        <v>69</v>
      </c>
      <c r="N932" s="50">
        <v>44831</v>
      </c>
      <c r="O932" s="51">
        <v>1470</v>
      </c>
      <c r="P932" s="51">
        <v>2999</v>
      </c>
      <c r="Q932" s="51">
        <f>P932-O932</f>
        <v>1529</v>
      </c>
      <c r="R932" s="52">
        <v>36</v>
      </c>
      <c r="S932" s="51">
        <f>R932*P932</f>
        <v>107964</v>
      </c>
      <c r="T932" s="53">
        <v>0.03</v>
      </c>
      <c r="U932" s="54">
        <f>S932*T932</f>
        <v>3238.92</v>
      </c>
      <c r="V932" s="54">
        <f>S932-U932</f>
        <v>104725.08</v>
      </c>
      <c r="W932" s="51">
        <v>550</v>
      </c>
      <c r="X932" s="55">
        <f>V932+W932</f>
        <v>105275.08</v>
      </c>
      <c r="Y932" s="12">
        <f>YEAR(Table1[[#This Row],[Ship Date]])</f>
        <v>2022</v>
      </c>
    </row>
    <row r="933" spans="1:25" x14ac:dyDescent="0.25">
      <c r="A933" s="48" t="s">
        <v>1686</v>
      </c>
      <c r="B933" s="49" t="s">
        <v>238</v>
      </c>
      <c r="C933" s="49" t="s">
        <v>1900</v>
      </c>
      <c r="D933" s="49" t="s">
        <v>1882</v>
      </c>
      <c r="E933" s="50">
        <v>44830</v>
      </c>
      <c r="F933" s="49" t="s">
        <v>1882</v>
      </c>
      <c r="G933" s="49" t="s">
        <v>39</v>
      </c>
      <c r="H933" s="49" t="s">
        <v>1886</v>
      </c>
      <c r="I933" s="49" t="s">
        <v>19</v>
      </c>
      <c r="J933" s="49" t="s">
        <v>239</v>
      </c>
      <c r="K933" s="49" t="s">
        <v>28</v>
      </c>
      <c r="L933" s="49" t="s">
        <v>22</v>
      </c>
      <c r="M933" s="49" t="s">
        <v>23</v>
      </c>
      <c r="N933" s="50">
        <v>44839</v>
      </c>
      <c r="O933" s="51">
        <v>2197</v>
      </c>
      <c r="P933" s="51">
        <v>3544</v>
      </c>
      <c r="Q933" s="51">
        <f>P933-O933</f>
        <v>1347</v>
      </c>
      <c r="R933" s="52">
        <v>44</v>
      </c>
      <c r="S933" s="51">
        <f>R933*P933</f>
        <v>155936</v>
      </c>
      <c r="T933" s="53">
        <v>0.01</v>
      </c>
      <c r="U933" s="54">
        <f>S933*T933</f>
        <v>1559.3600000000001</v>
      </c>
      <c r="V933" s="54">
        <f>S933-U933</f>
        <v>154376.64000000001</v>
      </c>
      <c r="W933" s="51">
        <v>492</v>
      </c>
      <c r="X933" s="55">
        <f>V933+W933</f>
        <v>154868.64000000001</v>
      </c>
      <c r="Y933" s="12">
        <f>YEAR(Table1[[#This Row],[Ship Date]])</f>
        <v>2022</v>
      </c>
    </row>
    <row r="934" spans="1:25" x14ac:dyDescent="0.25">
      <c r="A934" s="48" t="s">
        <v>1687</v>
      </c>
      <c r="B934" s="49" t="s">
        <v>236</v>
      </c>
      <c r="C934" s="49" t="s">
        <v>1840</v>
      </c>
      <c r="D934" s="49" t="s">
        <v>1834</v>
      </c>
      <c r="E934" s="50">
        <v>44832</v>
      </c>
      <c r="F934" s="49" t="s">
        <v>1899</v>
      </c>
      <c r="G934" s="49" t="s">
        <v>34</v>
      </c>
      <c r="H934" s="49" t="s">
        <v>1893</v>
      </c>
      <c r="I934" s="49" t="s">
        <v>35</v>
      </c>
      <c r="J934" s="49" t="s">
        <v>72</v>
      </c>
      <c r="K934" s="49" t="s">
        <v>28</v>
      </c>
      <c r="L934" s="49" t="s">
        <v>22</v>
      </c>
      <c r="M934" s="49" t="s">
        <v>23</v>
      </c>
      <c r="N934" s="50">
        <v>44834</v>
      </c>
      <c r="O934" s="51">
        <v>1982.9999999999998</v>
      </c>
      <c r="P934" s="51">
        <v>3098</v>
      </c>
      <c r="Q934" s="51">
        <f>P934-O934</f>
        <v>1115.0000000000002</v>
      </c>
      <c r="R934" s="52">
        <v>30</v>
      </c>
      <c r="S934" s="51">
        <f>R934*P934</f>
        <v>92940</v>
      </c>
      <c r="T934" s="53">
        <v>0.03</v>
      </c>
      <c r="U934" s="54">
        <f>S934*T934</f>
        <v>2788.2</v>
      </c>
      <c r="V934" s="54">
        <f>S934-U934</f>
        <v>90151.8</v>
      </c>
      <c r="W934" s="51">
        <v>1951.0000000000002</v>
      </c>
      <c r="X934" s="55">
        <f>V934+W934</f>
        <v>92102.8</v>
      </c>
      <c r="Y934" s="12">
        <f>YEAR(Table1[[#This Row],[Ship Date]])</f>
        <v>2022</v>
      </c>
    </row>
    <row r="935" spans="1:25" x14ac:dyDescent="0.25">
      <c r="A935" s="48" t="s">
        <v>1688</v>
      </c>
      <c r="B935" s="49" t="s">
        <v>235</v>
      </c>
      <c r="C935" s="49" t="s">
        <v>17</v>
      </c>
      <c r="D935" s="49" t="s">
        <v>1882</v>
      </c>
      <c r="E935" s="50">
        <v>44834</v>
      </c>
      <c r="F935" s="49" t="s">
        <v>1882</v>
      </c>
      <c r="G935" s="49" t="s">
        <v>34</v>
      </c>
      <c r="H935" s="49" t="s">
        <v>1886</v>
      </c>
      <c r="I935" s="49" t="s">
        <v>35</v>
      </c>
      <c r="J935" s="49" t="s">
        <v>63</v>
      </c>
      <c r="K935" s="49" t="s">
        <v>28</v>
      </c>
      <c r="L935" s="49" t="s">
        <v>22</v>
      </c>
      <c r="M935" s="49" t="s">
        <v>23</v>
      </c>
      <c r="N935" s="50">
        <v>44836</v>
      </c>
      <c r="O935" s="51">
        <v>459</v>
      </c>
      <c r="P935" s="51">
        <v>728</v>
      </c>
      <c r="Q935" s="51">
        <f>P935-O935</f>
        <v>269</v>
      </c>
      <c r="R935" s="52">
        <v>50</v>
      </c>
      <c r="S935" s="51">
        <f>R935*P935</f>
        <v>36400</v>
      </c>
      <c r="T935" s="53">
        <v>0.01</v>
      </c>
      <c r="U935" s="54">
        <f>S935*T935</f>
        <v>364</v>
      </c>
      <c r="V935" s="54">
        <f>S935-U935</f>
        <v>36036</v>
      </c>
      <c r="W935" s="51">
        <v>1115</v>
      </c>
      <c r="X935" s="55">
        <f>V935+W935</f>
        <v>37151</v>
      </c>
      <c r="Y935" s="12">
        <f>YEAR(Table1[[#This Row],[Ship Date]])</f>
        <v>2022</v>
      </c>
    </row>
    <row r="936" spans="1:25" x14ac:dyDescent="0.25">
      <c r="A936" s="48" t="s">
        <v>1689</v>
      </c>
      <c r="B936" s="49" t="s">
        <v>233</v>
      </c>
      <c r="C936" s="49" t="s">
        <v>1916</v>
      </c>
      <c r="D936" s="49" t="s">
        <v>1834</v>
      </c>
      <c r="E936" s="50">
        <v>44835</v>
      </c>
      <c r="F936" s="49" t="s">
        <v>1899</v>
      </c>
      <c r="G936" s="49" t="s">
        <v>34</v>
      </c>
      <c r="H936" s="49" t="s">
        <v>1888</v>
      </c>
      <c r="I936" s="49" t="s">
        <v>26</v>
      </c>
      <c r="J936" s="49" t="s">
        <v>72</v>
      </c>
      <c r="K936" s="49" t="s">
        <v>28</v>
      </c>
      <c r="L936" s="49" t="s">
        <v>22</v>
      </c>
      <c r="M936" s="49" t="s">
        <v>23</v>
      </c>
      <c r="N936" s="50">
        <v>44836</v>
      </c>
      <c r="O936" s="51">
        <v>1982.9999999999998</v>
      </c>
      <c r="P936" s="51">
        <v>3098</v>
      </c>
      <c r="Q936" s="51">
        <f>P936-O936</f>
        <v>1115.0000000000002</v>
      </c>
      <c r="R936" s="52">
        <v>37</v>
      </c>
      <c r="S936" s="51">
        <f>R936*P936</f>
        <v>114626</v>
      </c>
      <c r="T936" s="53">
        <v>0.01</v>
      </c>
      <c r="U936" s="54">
        <f>S936*T936</f>
        <v>1146.26</v>
      </c>
      <c r="V936" s="54">
        <f>S936-U936</f>
        <v>113479.74</v>
      </c>
      <c r="W936" s="51">
        <v>1951.0000000000002</v>
      </c>
      <c r="X936" s="55">
        <f>V936+W936</f>
        <v>115430.74</v>
      </c>
      <c r="Y936" s="12">
        <f>YEAR(Table1[[#This Row],[Ship Date]])</f>
        <v>2022</v>
      </c>
    </row>
    <row r="937" spans="1:25" x14ac:dyDescent="0.25">
      <c r="A937" s="48" t="s">
        <v>1690</v>
      </c>
      <c r="B937" s="49" t="s">
        <v>234</v>
      </c>
      <c r="C937" s="49" t="s">
        <v>80</v>
      </c>
      <c r="D937" s="49" t="s">
        <v>1834</v>
      </c>
      <c r="E937" s="50">
        <v>44835</v>
      </c>
      <c r="F937" s="49" t="s">
        <v>1899</v>
      </c>
      <c r="G937" s="49" t="s">
        <v>18</v>
      </c>
      <c r="H937" s="49" t="s">
        <v>1888</v>
      </c>
      <c r="I937" s="49" t="s">
        <v>26</v>
      </c>
      <c r="J937" s="49" t="s">
        <v>192</v>
      </c>
      <c r="K937" s="49" t="s">
        <v>28</v>
      </c>
      <c r="L937" s="49" t="s">
        <v>29</v>
      </c>
      <c r="M937" s="49" t="s">
        <v>23</v>
      </c>
      <c r="N937" s="50">
        <v>44836</v>
      </c>
      <c r="O937" s="51">
        <v>130</v>
      </c>
      <c r="P937" s="51">
        <v>288</v>
      </c>
      <c r="Q937" s="51">
        <f>P937-O937</f>
        <v>158</v>
      </c>
      <c r="R937" s="52">
        <v>46</v>
      </c>
      <c r="S937" s="51">
        <f>R937*P937</f>
        <v>13248</v>
      </c>
      <c r="T937" s="53">
        <v>0.05</v>
      </c>
      <c r="U937" s="54">
        <f>S937*T937</f>
        <v>662.40000000000009</v>
      </c>
      <c r="V937" s="54">
        <f>S937-U937</f>
        <v>12585.6</v>
      </c>
      <c r="W937" s="51">
        <v>101</v>
      </c>
      <c r="X937" s="55">
        <f>V937+W937</f>
        <v>12686.6</v>
      </c>
      <c r="Y937" s="12">
        <f>YEAR(Table1[[#This Row],[Ship Date]])</f>
        <v>2022</v>
      </c>
    </row>
    <row r="938" spans="1:25" x14ac:dyDescent="0.25">
      <c r="A938" s="48" t="s">
        <v>1691</v>
      </c>
      <c r="B938" s="49" t="s">
        <v>231</v>
      </c>
      <c r="C938" s="49" t="s">
        <v>232</v>
      </c>
      <c r="D938" s="49" t="s">
        <v>1834</v>
      </c>
      <c r="E938" s="50">
        <v>44840</v>
      </c>
      <c r="F938" s="49" t="s">
        <v>1899</v>
      </c>
      <c r="G938" s="49" t="s">
        <v>39</v>
      </c>
      <c r="H938" s="49" t="s">
        <v>1890</v>
      </c>
      <c r="I938" s="49" t="s">
        <v>35</v>
      </c>
      <c r="J938" s="49" t="s">
        <v>156</v>
      </c>
      <c r="K938" s="49" t="s">
        <v>28</v>
      </c>
      <c r="L938" s="49" t="s">
        <v>22</v>
      </c>
      <c r="M938" s="49" t="s">
        <v>23</v>
      </c>
      <c r="N938" s="50">
        <v>44842</v>
      </c>
      <c r="O938" s="51">
        <v>352</v>
      </c>
      <c r="P938" s="51">
        <v>568</v>
      </c>
      <c r="Q938" s="51">
        <f>P938-O938</f>
        <v>216</v>
      </c>
      <c r="R938" s="52">
        <v>23</v>
      </c>
      <c r="S938" s="51">
        <f>R938*P938</f>
        <v>13064</v>
      </c>
      <c r="T938" s="53">
        <v>0.02</v>
      </c>
      <c r="U938" s="54">
        <f>S938*T938</f>
        <v>261.28000000000003</v>
      </c>
      <c r="V938" s="54">
        <f>S938-U938</f>
        <v>12802.72</v>
      </c>
      <c r="W938" s="51">
        <v>139</v>
      </c>
      <c r="X938" s="55">
        <f>V938+W938</f>
        <v>12941.72</v>
      </c>
      <c r="Y938" s="12">
        <f>YEAR(Table1[[#This Row],[Ship Date]])</f>
        <v>2022</v>
      </c>
    </row>
    <row r="939" spans="1:25" x14ac:dyDescent="0.25">
      <c r="A939" s="48" t="s">
        <v>1692</v>
      </c>
      <c r="B939" s="49" t="s">
        <v>230</v>
      </c>
      <c r="C939" s="49" t="s">
        <v>1800</v>
      </c>
      <c r="D939" s="49" t="s">
        <v>1856</v>
      </c>
      <c r="E939" s="50">
        <v>44842</v>
      </c>
      <c r="F939" s="49" t="s">
        <v>1856</v>
      </c>
      <c r="G939" s="49" t="s">
        <v>39</v>
      </c>
      <c r="H939" s="49" t="s">
        <v>1892</v>
      </c>
      <c r="I939" s="49" t="s">
        <v>35</v>
      </c>
      <c r="J939" s="49" t="s">
        <v>162</v>
      </c>
      <c r="K939" s="49" t="s">
        <v>28</v>
      </c>
      <c r="L939" s="49" t="s">
        <v>22</v>
      </c>
      <c r="M939" s="49" t="s">
        <v>23</v>
      </c>
      <c r="N939" s="50">
        <v>44842</v>
      </c>
      <c r="O939" s="51">
        <v>1104</v>
      </c>
      <c r="P939" s="51">
        <v>1698</v>
      </c>
      <c r="Q939" s="51">
        <f>P939-O939</f>
        <v>594</v>
      </c>
      <c r="R939" s="52">
        <v>43</v>
      </c>
      <c r="S939" s="51">
        <f>R939*P939</f>
        <v>73014</v>
      </c>
      <c r="T939" s="53">
        <v>0.09</v>
      </c>
      <c r="U939" s="54">
        <f>S939*T939</f>
        <v>6571.2599999999993</v>
      </c>
      <c r="V939" s="54">
        <f>S939-U939</f>
        <v>66442.740000000005</v>
      </c>
      <c r="W939" s="51">
        <v>1239</v>
      </c>
      <c r="X939" s="55">
        <f>V939+W939</f>
        <v>67681.740000000005</v>
      </c>
      <c r="Y939" s="12">
        <f>YEAR(Table1[[#This Row],[Ship Date]])</f>
        <v>2022</v>
      </c>
    </row>
    <row r="940" spans="1:25" x14ac:dyDescent="0.25">
      <c r="A940" s="48" t="s">
        <v>1693</v>
      </c>
      <c r="B940" s="49" t="s">
        <v>157</v>
      </c>
      <c r="C940" s="49" t="s">
        <v>158</v>
      </c>
      <c r="D940" s="49" t="s">
        <v>1882</v>
      </c>
      <c r="E940" s="50">
        <v>44845</v>
      </c>
      <c r="F940" s="49" t="s">
        <v>1882</v>
      </c>
      <c r="G940" s="49" t="s">
        <v>34</v>
      </c>
      <c r="H940" s="49" t="s">
        <v>1885</v>
      </c>
      <c r="I940" s="49" t="s">
        <v>19</v>
      </c>
      <c r="J940" s="49" t="s">
        <v>229</v>
      </c>
      <c r="K940" s="49" t="s">
        <v>28</v>
      </c>
      <c r="L940" s="49" t="s">
        <v>29</v>
      </c>
      <c r="M940" s="49" t="s">
        <v>23</v>
      </c>
      <c r="N940" s="50">
        <v>44849</v>
      </c>
      <c r="O940" s="51">
        <v>231</v>
      </c>
      <c r="P940" s="51">
        <v>378</v>
      </c>
      <c r="Q940" s="51">
        <f>P940-O940</f>
        <v>147</v>
      </c>
      <c r="R940" s="52">
        <v>22</v>
      </c>
      <c r="S940" s="51">
        <f>R940*P940</f>
        <v>8316</v>
      </c>
      <c r="T940" s="53">
        <v>0.1</v>
      </c>
      <c r="U940" s="54">
        <f>S940*T940</f>
        <v>831.6</v>
      </c>
      <c r="V940" s="54">
        <f>S940-U940</f>
        <v>7484.4</v>
      </c>
      <c r="W940" s="51">
        <v>71</v>
      </c>
      <c r="X940" s="55">
        <f>V940+W940</f>
        <v>7555.4</v>
      </c>
      <c r="Y940" s="12">
        <f>YEAR(Table1[[#This Row],[Ship Date]])</f>
        <v>2022</v>
      </c>
    </row>
    <row r="941" spans="1:25" x14ac:dyDescent="0.25">
      <c r="A941" s="48" t="s">
        <v>1694</v>
      </c>
      <c r="B941" s="49" t="s">
        <v>227</v>
      </c>
      <c r="C941" s="49" t="s">
        <v>1902</v>
      </c>
      <c r="D941" s="49" t="s">
        <v>1882</v>
      </c>
      <c r="E941" s="50">
        <v>44846</v>
      </c>
      <c r="F941" s="49" t="s">
        <v>1882</v>
      </c>
      <c r="G941" s="49" t="s">
        <v>18</v>
      </c>
      <c r="H941" s="49" t="s">
        <v>1886</v>
      </c>
      <c r="I941" s="49" t="s">
        <v>40</v>
      </c>
      <c r="J941" s="49" t="s">
        <v>228</v>
      </c>
      <c r="K941" s="49" t="s">
        <v>28</v>
      </c>
      <c r="L941" s="49" t="s">
        <v>22</v>
      </c>
      <c r="M941" s="49" t="s">
        <v>23</v>
      </c>
      <c r="N941" s="50">
        <v>44848</v>
      </c>
      <c r="O941" s="51">
        <v>5429</v>
      </c>
      <c r="P941" s="51">
        <v>9048</v>
      </c>
      <c r="Q941" s="51">
        <f>P941-O941</f>
        <v>3619</v>
      </c>
      <c r="R941" s="52">
        <v>25</v>
      </c>
      <c r="S941" s="51">
        <f>R941*P941</f>
        <v>226200</v>
      </c>
      <c r="T941" s="53">
        <v>0.02</v>
      </c>
      <c r="U941" s="54">
        <f>S941*T941</f>
        <v>4524</v>
      </c>
      <c r="V941" s="54">
        <f>S941-U941</f>
        <v>221676</v>
      </c>
      <c r="W941" s="51">
        <v>1998.9999999999998</v>
      </c>
      <c r="X941" s="55">
        <f>V941+W941</f>
        <v>223675</v>
      </c>
      <c r="Y941" s="12">
        <f>YEAR(Table1[[#This Row],[Ship Date]])</f>
        <v>2022</v>
      </c>
    </row>
    <row r="942" spans="1:25" x14ac:dyDescent="0.25">
      <c r="A942" s="48" t="s">
        <v>1695</v>
      </c>
      <c r="B942" s="49" t="s">
        <v>225</v>
      </c>
      <c r="C942" s="49" t="s">
        <v>187</v>
      </c>
      <c r="D942" s="49" t="s">
        <v>1834</v>
      </c>
      <c r="E942" s="50">
        <v>44847</v>
      </c>
      <c r="F942" s="49" t="s">
        <v>1899</v>
      </c>
      <c r="G942" s="49" t="s">
        <v>39</v>
      </c>
      <c r="H942" s="49" t="s">
        <v>1887</v>
      </c>
      <c r="I942" s="49" t="s">
        <v>19</v>
      </c>
      <c r="J942" s="49" t="s">
        <v>226</v>
      </c>
      <c r="K942" s="49" t="s">
        <v>28</v>
      </c>
      <c r="L942" s="49" t="s">
        <v>22</v>
      </c>
      <c r="M942" s="49" t="s">
        <v>23</v>
      </c>
      <c r="N942" s="50">
        <v>44852</v>
      </c>
      <c r="O942" s="51">
        <v>1685.0000000000002</v>
      </c>
      <c r="P942" s="51">
        <v>2718</v>
      </c>
      <c r="Q942" s="51">
        <f>P942-O942</f>
        <v>1032.9999999999998</v>
      </c>
      <c r="R942" s="52">
        <v>38</v>
      </c>
      <c r="S942" s="51">
        <f>R942*P942</f>
        <v>103284</v>
      </c>
      <c r="T942" s="53">
        <v>0.01</v>
      </c>
      <c r="U942" s="54">
        <f>S942*T942</f>
        <v>1032.8399999999999</v>
      </c>
      <c r="V942" s="54">
        <f>S942-U942</f>
        <v>102251.16</v>
      </c>
      <c r="W942" s="51">
        <v>823</v>
      </c>
      <c r="X942" s="55">
        <f>V942+W942</f>
        <v>103074.16</v>
      </c>
      <c r="Y942" s="12">
        <f>YEAR(Table1[[#This Row],[Ship Date]])</f>
        <v>2022</v>
      </c>
    </row>
    <row r="943" spans="1:25" x14ac:dyDescent="0.25">
      <c r="A943" s="48" t="s">
        <v>1696</v>
      </c>
      <c r="B943" s="49" t="s">
        <v>86</v>
      </c>
      <c r="C943" s="49" t="s">
        <v>87</v>
      </c>
      <c r="D943" s="49" t="s">
        <v>1834</v>
      </c>
      <c r="E943" s="50">
        <v>44848</v>
      </c>
      <c r="F943" s="49" t="s">
        <v>1899</v>
      </c>
      <c r="G943" s="49" t="s">
        <v>34</v>
      </c>
      <c r="H943" s="49" t="s">
        <v>1892</v>
      </c>
      <c r="I943" s="49" t="s">
        <v>26</v>
      </c>
      <c r="J943" s="49" t="s">
        <v>20</v>
      </c>
      <c r="K943" s="49" t="s">
        <v>21</v>
      </c>
      <c r="L943" s="49" t="s">
        <v>22</v>
      </c>
      <c r="M943" s="49" t="s">
        <v>23</v>
      </c>
      <c r="N943" s="50">
        <v>44851</v>
      </c>
      <c r="O943" s="51">
        <v>639</v>
      </c>
      <c r="P943" s="51">
        <v>1998</v>
      </c>
      <c r="Q943" s="51">
        <f>P943-O943</f>
        <v>1359</v>
      </c>
      <c r="R943" s="52">
        <v>9</v>
      </c>
      <c r="S943" s="51">
        <f>R943*P943</f>
        <v>17982</v>
      </c>
      <c r="T943" s="53">
        <v>0.06</v>
      </c>
      <c r="U943" s="54">
        <f>S943*T943</f>
        <v>1078.92</v>
      </c>
      <c r="V943" s="54">
        <f>S943-U943</f>
        <v>16903.080000000002</v>
      </c>
      <c r="W943" s="51">
        <v>400</v>
      </c>
      <c r="X943" s="55">
        <f>V943+W943</f>
        <v>17303.080000000002</v>
      </c>
      <c r="Y943" s="12">
        <f>YEAR(Table1[[#This Row],[Ship Date]])</f>
        <v>2022</v>
      </c>
    </row>
    <row r="944" spans="1:25" x14ac:dyDescent="0.25">
      <c r="A944" s="48" t="s">
        <v>1697</v>
      </c>
      <c r="B944" s="49" t="s">
        <v>224</v>
      </c>
      <c r="C944" s="49" t="s">
        <v>1875</v>
      </c>
      <c r="D944" s="49" t="s">
        <v>1882</v>
      </c>
      <c r="E944" s="50">
        <v>44849</v>
      </c>
      <c r="F944" s="49" t="s">
        <v>1882</v>
      </c>
      <c r="G944" s="49" t="s">
        <v>39</v>
      </c>
      <c r="H944" s="49" t="s">
        <v>1885</v>
      </c>
      <c r="I944" s="49" t="s">
        <v>40</v>
      </c>
      <c r="J944" s="49" t="s">
        <v>214</v>
      </c>
      <c r="K944" s="49" t="s">
        <v>117</v>
      </c>
      <c r="L944" s="49" t="s">
        <v>215</v>
      </c>
      <c r="M944" s="49" t="s">
        <v>23</v>
      </c>
      <c r="N944" s="50">
        <v>44849</v>
      </c>
      <c r="O944" s="51">
        <v>5616</v>
      </c>
      <c r="P944" s="51">
        <v>13697.999999999998</v>
      </c>
      <c r="Q944" s="51">
        <f>P944-O944</f>
        <v>8081.9999999999982</v>
      </c>
      <c r="R944" s="52">
        <v>27</v>
      </c>
      <c r="S944" s="51">
        <f>R944*P944</f>
        <v>369845.99999999994</v>
      </c>
      <c r="T944" s="53">
        <v>0.09</v>
      </c>
      <c r="U944" s="54">
        <f>S944*T944</f>
        <v>33286.139999999992</v>
      </c>
      <c r="V944" s="54">
        <f>S944-U944</f>
        <v>336559.85999999993</v>
      </c>
      <c r="W944" s="51">
        <v>2449</v>
      </c>
      <c r="X944" s="55">
        <f>V944+W944</f>
        <v>339008.85999999993</v>
      </c>
      <c r="Y944" s="12">
        <f>YEAR(Table1[[#This Row],[Ship Date]])</f>
        <v>2022</v>
      </c>
    </row>
    <row r="945" spans="1:25" x14ac:dyDescent="0.25">
      <c r="A945" s="58" t="s">
        <v>1829</v>
      </c>
      <c r="B945" s="49" t="s">
        <v>463</v>
      </c>
      <c r="C945" s="49" t="s">
        <v>84</v>
      </c>
      <c r="D945" s="49" t="s">
        <v>1834</v>
      </c>
      <c r="E945" s="50">
        <v>44849</v>
      </c>
      <c r="F945" s="49" t="s">
        <v>1899</v>
      </c>
      <c r="G945" s="49" t="s">
        <v>25</v>
      </c>
      <c r="H945" s="49" t="s">
        <v>1895</v>
      </c>
      <c r="I945" s="49" t="s">
        <v>19</v>
      </c>
      <c r="J945" s="49" t="s">
        <v>464</v>
      </c>
      <c r="K945" s="49" t="s">
        <v>28</v>
      </c>
      <c r="L945" s="49" t="s">
        <v>29</v>
      </c>
      <c r="M945" s="49" t="s">
        <v>69</v>
      </c>
      <c r="N945" s="50">
        <v>44849</v>
      </c>
      <c r="O945" s="51">
        <v>153</v>
      </c>
      <c r="P945" s="51">
        <v>247.00000000000003</v>
      </c>
      <c r="Q945" s="51">
        <f>P945-O945</f>
        <v>94.000000000000028</v>
      </c>
      <c r="R945" s="52">
        <v>45</v>
      </c>
      <c r="S945" s="51">
        <f>R945*P945</f>
        <v>11115.000000000002</v>
      </c>
      <c r="T945" s="53">
        <v>7.0000000000000007E-2</v>
      </c>
      <c r="U945" s="54">
        <f>S945*T945</f>
        <v>778.05000000000018</v>
      </c>
      <c r="V945" s="54">
        <f>S945-U945</f>
        <v>10336.950000000001</v>
      </c>
      <c r="W945" s="51">
        <v>102</v>
      </c>
      <c r="X945" s="55">
        <f>V945+W945</f>
        <v>10438.950000000001</v>
      </c>
      <c r="Y945" s="12">
        <f>YEAR(Table1[[#This Row],[Ship Date]])</f>
        <v>2022</v>
      </c>
    </row>
    <row r="946" spans="1:25" x14ac:dyDescent="0.25">
      <c r="A946" s="58" t="s">
        <v>1830</v>
      </c>
      <c r="B946" s="49" t="s">
        <v>463</v>
      </c>
      <c r="C946" s="49" t="s">
        <v>84</v>
      </c>
      <c r="D946" s="49" t="s">
        <v>1834</v>
      </c>
      <c r="E946" s="50">
        <v>44849</v>
      </c>
      <c r="F946" s="49" t="s">
        <v>1899</v>
      </c>
      <c r="G946" s="49" t="s">
        <v>25</v>
      </c>
      <c r="H946" s="49" t="s">
        <v>1895</v>
      </c>
      <c r="I946" s="49" t="s">
        <v>19</v>
      </c>
      <c r="J946" s="49" t="s">
        <v>247</v>
      </c>
      <c r="K946" s="49" t="s">
        <v>28</v>
      </c>
      <c r="L946" s="49" t="s">
        <v>29</v>
      </c>
      <c r="M946" s="49" t="s">
        <v>23</v>
      </c>
      <c r="N946" s="50">
        <v>44853</v>
      </c>
      <c r="O946" s="51">
        <v>348</v>
      </c>
      <c r="P946" s="51">
        <v>543</v>
      </c>
      <c r="Q946" s="51">
        <f>P946-O946</f>
        <v>195</v>
      </c>
      <c r="R946" s="52">
        <v>11</v>
      </c>
      <c r="S946" s="51">
        <f>R946*P946</f>
        <v>5973</v>
      </c>
      <c r="T946" s="53">
        <v>0</v>
      </c>
      <c r="U946" s="54">
        <f>S946*T946</f>
        <v>0</v>
      </c>
      <c r="V946" s="54">
        <f>S946-U946</f>
        <v>5973</v>
      </c>
      <c r="W946" s="51">
        <v>95</v>
      </c>
      <c r="X946" s="55">
        <f>V946+W946</f>
        <v>6068</v>
      </c>
      <c r="Y946" s="12">
        <f>YEAR(Table1[[#This Row],[Ship Date]])</f>
        <v>2022</v>
      </c>
    </row>
    <row r="947" spans="1:25" x14ac:dyDescent="0.25">
      <c r="A947" s="48" t="s">
        <v>1698</v>
      </c>
      <c r="B947" s="49" t="s">
        <v>222</v>
      </c>
      <c r="C947" s="49" t="s">
        <v>223</v>
      </c>
      <c r="D947" s="49" t="s">
        <v>1834</v>
      </c>
      <c r="E947" s="50">
        <v>44850</v>
      </c>
      <c r="F947" s="49" t="s">
        <v>1899</v>
      </c>
      <c r="G947" s="49" t="s">
        <v>34</v>
      </c>
      <c r="H947" s="49" t="s">
        <v>1893</v>
      </c>
      <c r="I947" s="49" t="s">
        <v>26</v>
      </c>
      <c r="J947" s="49" t="s">
        <v>126</v>
      </c>
      <c r="K947" s="49" t="s">
        <v>28</v>
      </c>
      <c r="L947" s="49" t="s">
        <v>29</v>
      </c>
      <c r="M947" s="49" t="s">
        <v>23</v>
      </c>
      <c r="N947" s="50">
        <v>44852</v>
      </c>
      <c r="O947" s="51">
        <v>109.00000000000001</v>
      </c>
      <c r="P947" s="51">
        <v>260</v>
      </c>
      <c r="Q947" s="51">
        <f>P947-O947</f>
        <v>151</v>
      </c>
      <c r="R947" s="52">
        <v>12</v>
      </c>
      <c r="S947" s="51">
        <f>R947*P947</f>
        <v>3120</v>
      </c>
      <c r="T947" s="53">
        <v>0.05</v>
      </c>
      <c r="U947" s="54">
        <f>S947*T947</f>
        <v>156</v>
      </c>
      <c r="V947" s="54">
        <f>S947-U947</f>
        <v>2964</v>
      </c>
      <c r="W947" s="51">
        <v>240</v>
      </c>
      <c r="X947" s="55">
        <f>V947+W947</f>
        <v>3204</v>
      </c>
      <c r="Y947" s="12">
        <f>YEAR(Table1[[#This Row],[Ship Date]])</f>
        <v>2022</v>
      </c>
    </row>
    <row r="948" spans="1:25" x14ac:dyDescent="0.25">
      <c r="A948" s="48" t="s">
        <v>1699</v>
      </c>
      <c r="B948" s="49" t="s">
        <v>220</v>
      </c>
      <c r="C948" s="49" t="s">
        <v>221</v>
      </c>
      <c r="D948" s="49" t="s">
        <v>1834</v>
      </c>
      <c r="E948" s="50">
        <v>44852</v>
      </c>
      <c r="F948" s="49" t="s">
        <v>1899</v>
      </c>
      <c r="G948" s="49" t="s">
        <v>18</v>
      </c>
      <c r="H948" s="49" t="s">
        <v>1891</v>
      </c>
      <c r="I948" s="49" t="s">
        <v>26</v>
      </c>
      <c r="J948" s="49" t="s">
        <v>214</v>
      </c>
      <c r="K948" s="49" t="s">
        <v>117</v>
      </c>
      <c r="L948" s="49" t="s">
        <v>215</v>
      </c>
      <c r="M948" s="49" t="s">
        <v>23</v>
      </c>
      <c r="N948" s="50">
        <v>44855</v>
      </c>
      <c r="O948" s="51">
        <v>5616</v>
      </c>
      <c r="P948" s="51">
        <v>13697.999999999998</v>
      </c>
      <c r="Q948" s="51">
        <f>P948-O948</f>
        <v>8081.9999999999982</v>
      </c>
      <c r="R948" s="52">
        <v>21</v>
      </c>
      <c r="S948" s="51">
        <f>R948*P948</f>
        <v>287657.99999999994</v>
      </c>
      <c r="T948" s="53">
        <v>0.05</v>
      </c>
      <c r="U948" s="54">
        <f>S948*T948</f>
        <v>14382.899999999998</v>
      </c>
      <c r="V948" s="54">
        <f>S948-U948</f>
        <v>273275.09999999992</v>
      </c>
      <c r="W948" s="51">
        <v>2449</v>
      </c>
      <c r="X948" s="55">
        <f>V948+W948</f>
        <v>275724.09999999992</v>
      </c>
      <c r="Y948" s="12">
        <f>YEAR(Table1[[#This Row],[Ship Date]])</f>
        <v>2022</v>
      </c>
    </row>
    <row r="949" spans="1:25" x14ac:dyDescent="0.25">
      <c r="A949" s="48" t="s">
        <v>1700</v>
      </c>
      <c r="B949" s="49" t="s">
        <v>219</v>
      </c>
      <c r="C949" s="49" t="s">
        <v>1800</v>
      </c>
      <c r="D949" s="49" t="s">
        <v>1856</v>
      </c>
      <c r="E949" s="50">
        <v>44853</v>
      </c>
      <c r="F949" s="49" t="s">
        <v>1856</v>
      </c>
      <c r="G949" s="49" t="s">
        <v>39</v>
      </c>
      <c r="H949" s="49" t="s">
        <v>1892</v>
      </c>
      <c r="I949" s="49" t="s">
        <v>51</v>
      </c>
      <c r="J949" s="49" t="s">
        <v>68</v>
      </c>
      <c r="K949" s="49" t="s">
        <v>28</v>
      </c>
      <c r="L949" s="49" t="s">
        <v>45</v>
      </c>
      <c r="M949" s="49" t="s">
        <v>23</v>
      </c>
      <c r="N949" s="50">
        <v>44855</v>
      </c>
      <c r="O949" s="51">
        <v>519</v>
      </c>
      <c r="P949" s="51">
        <v>1298</v>
      </c>
      <c r="Q949" s="51">
        <f>P949-O949</f>
        <v>779</v>
      </c>
      <c r="R949" s="52">
        <v>49</v>
      </c>
      <c r="S949" s="51">
        <f>R949*P949</f>
        <v>63602</v>
      </c>
      <c r="T949" s="53">
        <v>0.09</v>
      </c>
      <c r="U949" s="54">
        <f>S949*T949</f>
        <v>5724.1799999999994</v>
      </c>
      <c r="V949" s="54">
        <f>S949-U949</f>
        <v>57877.82</v>
      </c>
      <c r="W949" s="51">
        <v>314</v>
      </c>
      <c r="X949" s="55">
        <f>V949+W949</f>
        <v>58191.82</v>
      </c>
      <c r="Y949" s="12">
        <f>YEAR(Table1[[#This Row],[Ship Date]])</f>
        <v>2022</v>
      </c>
    </row>
    <row r="950" spans="1:25" x14ac:dyDescent="0.25">
      <c r="A950" s="48" t="s">
        <v>1701</v>
      </c>
      <c r="B950" s="49" t="s">
        <v>1934</v>
      </c>
      <c r="C950" s="49" t="s">
        <v>218</v>
      </c>
      <c r="D950" s="49" t="s">
        <v>1834</v>
      </c>
      <c r="E950" s="50">
        <v>44854</v>
      </c>
      <c r="F950" s="49" t="s">
        <v>1899</v>
      </c>
      <c r="G950" s="49" t="s">
        <v>18</v>
      </c>
      <c r="H950" s="49" t="s">
        <v>1889</v>
      </c>
      <c r="I950" s="49" t="s">
        <v>40</v>
      </c>
      <c r="J950" s="49" t="s">
        <v>79</v>
      </c>
      <c r="K950" s="49" t="s">
        <v>28</v>
      </c>
      <c r="L950" s="49" t="s">
        <v>22</v>
      </c>
      <c r="M950" s="49" t="s">
        <v>23</v>
      </c>
      <c r="N950" s="50">
        <v>44854</v>
      </c>
      <c r="O950" s="51">
        <v>225.99999999999997</v>
      </c>
      <c r="P950" s="51">
        <v>358</v>
      </c>
      <c r="Q950" s="51">
        <f>P950-O950</f>
        <v>132.00000000000003</v>
      </c>
      <c r="R950" s="52">
        <v>34</v>
      </c>
      <c r="S950" s="51">
        <f>R950*P950</f>
        <v>12172</v>
      </c>
      <c r="T950" s="53">
        <v>7.0000000000000007E-2</v>
      </c>
      <c r="U950" s="54">
        <f>S950*T950</f>
        <v>852.04000000000008</v>
      </c>
      <c r="V950" s="54">
        <f>S950-U950</f>
        <v>11319.96</v>
      </c>
      <c r="W950" s="51">
        <v>547</v>
      </c>
      <c r="X950" s="55">
        <f>V950+W950</f>
        <v>11866.96</v>
      </c>
      <c r="Y950" s="12">
        <f>YEAR(Table1[[#This Row],[Ship Date]])</f>
        <v>2022</v>
      </c>
    </row>
    <row r="951" spans="1:25" x14ac:dyDescent="0.25">
      <c r="A951" s="48" t="s">
        <v>1702</v>
      </c>
      <c r="B951" s="49" t="s">
        <v>217</v>
      </c>
      <c r="C951" s="49" t="s">
        <v>1930</v>
      </c>
      <c r="D951" s="49" t="s">
        <v>1834</v>
      </c>
      <c r="E951" s="50">
        <v>44856</v>
      </c>
      <c r="F951" s="49" t="s">
        <v>1899</v>
      </c>
      <c r="G951" s="49" t="s">
        <v>34</v>
      </c>
      <c r="H951" s="49" t="s">
        <v>1896</v>
      </c>
      <c r="I951" s="49" t="s">
        <v>40</v>
      </c>
      <c r="J951" s="49" t="s">
        <v>37</v>
      </c>
      <c r="K951" s="49" t="s">
        <v>28</v>
      </c>
      <c r="L951" s="49" t="s">
        <v>22</v>
      </c>
      <c r="M951" s="49" t="s">
        <v>23</v>
      </c>
      <c r="N951" s="50">
        <v>44858</v>
      </c>
      <c r="O951" s="51">
        <v>159</v>
      </c>
      <c r="P951" s="51">
        <v>261</v>
      </c>
      <c r="Q951" s="51">
        <f>P951-O951</f>
        <v>102</v>
      </c>
      <c r="R951" s="52">
        <v>44</v>
      </c>
      <c r="S951" s="51">
        <f>R951*P951</f>
        <v>11484</v>
      </c>
      <c r="T951" s="53">
        <v>7.0000000000000007E-2</v>
      </c>
      <c r="U951" s="54">
        <f>S951*T951</f>
        <v>803.88000000000011</v>
      </c>
      <c r="V951" s="54">
        <f>S951-U951</f>
        <v>10680.119999999999</v>
      </c>
      <c r="W951" s="51">
        <v>50</v>
      </c>
      <c r="X951" s="55">
        <f>V951+W951</f>
        <v>10730.119999999999</v>
      </c>
      <c r="Y951" s="12">
        <f>YEAR(Table1[[#This Row],[Ship Date]])</f>
        <v>2022</v>
      </c>
    </row>
    <row r="952" spans="1:25" x14ac:dyDescent="0.25">
      <c r="A952" s="48" t="s">
        <v>1703</v>
      </c>
      <c r="B952" s="49" t="s">
        <v>212</v>
      </c>
      <c r="C952" s="49" t="s">
        <v>1918</v>
      </c>
      <c r="D952" s="49" t="s">
        <v>1834</v>
      </c>
      <c r="E952" s="50">
        <v>44857</v>
      </c>
      <c r="F952" s="49" t="s">
        <v>1899</v>
      </c>
      <c r="G952" s="49" t="s">
        <v>25</v>
      </c>
      <c r="H952" s="49" t="s">
        <v>1893</v>
      </c>
      <c r="I952" s="49" t="s">
        <v>51</v>
      </c>
      <c r="J952" s="49" t="s">
        <v>1901</v>
      </c>
      <c r="K952" s="49" t="s">
        <v>21</v>
      </c>
      <c r="L952" s="49" t="s">
        <v>66</v>
      </c>
      <c r="M952" s="49" t="s">
        <v>23</v>
      </c>
      <c r="N952" s="50">
        <v>44859</v>
      </c>
      <c r="O952" s="51">
        <v>882</v>
      </c>
      <c r="P952" s="51">
        <v>2099</v>
      </c>
      <c r="Q952" s="51">
        <f>P952-O952</f>
        <v>1217</v>
      </c>
      <c r="R952" s="52">
        <v>17</v>
      </c>
      <c r="S952" s="51">
        <f>R952*P952</f>
        <v>35683</v>
      </c>
      <c r="T952" s="53">
        <v>0</v>
      </c>
      <c r="U952" s="54">
        <f>S952*T952</f>
        <v>0</v>
      </c>
      <c r="V952" s="54">
        <f>S952-U952</f>
        <v>35683</v>
      </c>
      <c r="W952" s="51">
        <v>480.99999999999994</v>
      </c>
      <c r="X952" s="55">
        <f>V952+W952</f>
        <v>36164</v>
      </c>
      <c r="Y952" s="12">
        <f>YEAR(Table1[[#This Row],[Ship Date]])</f>
        <v>2022</v>
      </c>
    </row>
    <row r="953" spans="1:25" x14ac:dyDescent="0.25">
      <c r="A953" s="48" t="s">
        <v>1704</v>
      </c>
      <c r="B953" s="49" t="s">
        <v>213</v>
      </c>
      <c r="C953" s="49" t="s">
        <v>178</v>
      </c>
      <c r="D953" s="49" t="s">
        <v>1882</v>
      </c>
      <c r="E953" s="50">
        <v>44857</v>
      </c>
      <c r="F953" s="49" t="s">
        <v>1882</v>
      </c>
      <c r="G953" s="49" t="s">
        <v>39</v>
      </c>
      <c r="H953" s="49" t="s">
        <v>1885</v>
      </c>
      <c r="I953" s="49" t="s">
        <v>19</v>
      </c>
      <c r="J953" s="49" t="s">
        <v>214</v>
      </c>
      <c r="K953" s="49" t="s">
        <v>117</v>
      </c>
      <c r="L953" s="49" t="s">
        <v>215</v>
      </c>
      <c r="M953" s="49" t="s">
        <v>23</v>
      </c>
      <c r="N953" s="50">
        <v>44864</v>
      </c>
      <c r="O953" s="51">
        <v>5616</v>
      </c>
      <c r="P953" s="51">
        <v>13697.999999999998</v>
      </c>
      <c r="Q953" s="51">
        <f>P953-O953</f>
        <v>8081.9999999999982</v>
      </c>
      <c r="R953" s="52">
        <v>3</v>
      </c>
      <c r="S953" s="51">
        <f>R953*P953</f>
        <v>41093.999999999993</v>
      </c>
      <c r="T953" s="53">
        <v>0.1</v>
      </c>
      <c r="U953" s="54">
        <f>S953*T953</f>
        <v>4109.3999999999996</v>
      </c>
      <c r="V953" s="54">
        <f>S953-U953</f>
        <v>36984.599999999991</v>
      </c>
      <c r="W953" s="51">
        <v>2449</v>
      </c>
      <c r="X953" s="55">
        <f>V953+W953</f>
        <v>39433.599999999991</v>
      </c>
      <c r="Y953" s="12">
        <f>YEAR(Table1[[#This Row],[Ship Date]])</f>
        <v>2022</v>
      </c>
    </row>
    <row r="954" spans="1:25" x14ac:dyDescent="0.25">
      <c r="A954" s="48" t="s">
        <v>1705</v>
      </c>
      <c r="B954" s="49" t="s">
        <v>216</v>
      </c>
      <c r="C954" s="49" t="s">
        <v>1849</v>
      </c>
      <c r="D954" s="49" t="s">
        <v>1834</v>
      </c>
      <c r="E954" s="50">
        <v>44857</v>
      </c>
      <c r="F954" s="49" t="s">
        <v>1899</v>
      </c>
      <c r="G954" s="49" t="s">
        <v>25</v>
      </c>
      <c r="H954" s="49" t="s">
        <v>1896</v>
      </c>
      <c r="I954" s="49" t="s">
        <v>26</v>
      </c>
      <c r="J954" s="49" t="s">
        <v>136</v>
      </c>
      <c r="K954" s="49" t="s">
        <v>28</v>
      </c>
      <c r="L954" s="49" t="s">
        <v>22</v>
      </c>
      <c r="M954" s="49" t="s">
        <v>23</v>
      </c>
      <c r="N954" s="50">
        <v>44859</v>
      </c>
      <c r="O954" s="51">
        <v>184</v>
      </c>
      <c r="P954" s="51">
        <v>288</v>
      </c>
      <c r="Q954" s="51">
        <f>P954-O954</f>
        <v>104</v>
      </c>
      <c r="R954" s="52">
        <v>32</v>
      </c>
      <c r="S954" s="51">
        <f>R954*P954</f>
        <v>9216</v>
      </c>
      <c r="T954" s="53">
        <v>0.01</v>
      </c>
      <c r="U954" s="54">
        <f>S954*T954</f>
        <v>92.16</v>
      </c>
      <c r="V954" s="54">
        <f>S954-U954</f>
        <v>9123.84</v>
      </c>
      <c r="W954" s="51">
        <v>149</v>
      </c>
      <c r="X954" s="55">
        <f>V954+W954</f>
        <v>9272.84</v>
      </c>
      <c r="Y954" s="12">
        <f>YEAR(Table1[[#This Row],[Ship Date]])</f>
        <v>2022</v>
      </c>
    </row>
    <row r="955" spans="1:25" x14ac:dyDescent="0.25">
      <c r="A955" s="48" t="s">
        <v>1706</v>
      </c>
      <c r="B955" s="49" t="s">
        <v>208</v>
      </c>
      <c r="C955" s="49" t="s">
        <v>209</v>
      </c>
      <c r="D955" s="49" t="s">
        <v>1882</v>
      </c>
      <c r="E955" s="50">
        <v>44859</v>
      </c>
      <c r="F955" s="49" t="s">
        <v>1882</v>
      </c>
      <c r="G955" s="49" t="s">
        <v>39</v>
      </c>
      <c r="H955" s="49" t="s">
        <v>1885</v>
      </c>
      <c r="I955" s="49" t="s">
        <v>51</v>
      </c>
      <c r="J955" s="49" t="s">
        <v>37</v>
      </c>
      <c r="K955" s="49" t="s">
        <v>28</v>
      </c>
      <c r="L955" s="49" t="s">
        <v>22</v>
      </c>
      <c r="M955" s="49" t="s">
        <v>69</v>
      </c>
      <c r="N955" s="50">
        <v>44861</v>
      </c>
      <c r="O955" s="51">
        <v>159</v>
      </c>
      <c r="P955" s="51">
        <v>261</v>
      </c>
      <c r="Q955" s="51">
        <f>P955-O955</f>
        <v>102</v>
      </c>
      <c r="R955" s="52">
        <v>25</v>
      </c>
      <c r="S955" s="51">
        <f>R955*P955</f>
        <v>6525</v>
      </c>
      <c r="T955" s="53">
        <v>0.04</v>
      </c>
      <c r="U955" s="54">
        <f>S955*T955</f>
        <v>261</v>
      </c>
      <c r="V955" s="54">
        <f>S955-U955</f>
        <v>6264</v>
      </c>
      <c r="W955" s="51">
        <v>50</v>
      </c>
      <c r="X955" s="55">
        <f>V955+W955</f>
        <v>6314</v>
      </c>
      <c r="Y955" s="12">
        <f>YEAR(Table1[[#This Row],[Ship Date]])</f>
        <v>2022</v>
      </c>
    </row>
    <row r="956" spans="1:25" x14ac:dyDescent="0.25">
      <c r="A956" s="48" t="s">
        <v>1707</v>
      </c>
      <c r="B956" s="49" t="s">
        <v>210</v>
      </c>
      <c r="C956" s="49" t="s">
        <v>211</v>
      </c>
      <c r="D956" s="49" t="s">
        <v>1834</v>
      </c>
      <c r="E956" s="50">
        <v>44859</v>
      </c>
      <c r="F956" s="49" t="s">
        <v>1899</v>
      </c>
      <c r="G956" s="49" t="s">
        <v>39</v>
      </c>
      <c r="H956" s="49" t="s">
        <v>1889</v>
      </c>
      <c r="I956" s="49" t="s">
        <v>35</v>
      </c>
      <c r="J956" s="49" t="s">
        <v>179</v>
      </c>
      <c r="K956" s="49" t="s">
        <v>28</v>
      </c>
      <c r="L956" s="49" t="s">
        <v>29</v>
      </c>
      <c r="M956" s="49" t="s">
        <v>23</v>
      </c>
      <c r="N956" s="50">
        <v>44861</v>
      </c>
      <c r="O956" s="51">
        <v>90</v>
      </c>
      <c r="P956" s="51">
        <v>210</v>
      </c>
      <c r="Q956" s="51">
        <f>P956-O956</f>
        <v>120</v>
      </c>
      <c r="R956" s="52">
        <v>33</v>
      </c>
      <c r="S956" s="51">
        <f>R956*P956</f>
        <v>6930</v>
      </c>
      <c r="T956" s="53">
        <v>0.05</v>
      </c>
      <c r="U956" s="54">
        <f>S956*T956</f>
        <v>346.5</v>
      </c>
      <c r="V956" s="54">
        <f>S956-U956</f>
        <v>6583.5</v>
      </c>
      <c r="W956" s="51">
        <v>70</v>
      </c>
      <c r="X956" s="55">
        <f>V956+W956</f>
        <v>6653.5</v>
      </c>
      <c r="Y956" s="12">
        <f>YEAR(Table1[[#This Row],[Ship Date]])</f>
        <v>2022</v>
      </c>
    </row>
    <row r="957" spans="1:25" x14ac:dyDescent="0.25">
      <c r="A957" s="48" t="s">
        <v>856</v>
      </c>
      <c r="B957" s="49" t="s">
        <v>205</v>
      </c>
      <c r="C957" s="49" t="s">
        <v>206</v>
      </c>
      <c r="D957" s="49" t="s">
        <v>1882</v>
      </c>
      <c r="E957" s="50">
        <v>44861</v>
      </c>
      <c r="F957" s="49" t="s">
        <v>1882</v>
      </c>
      <c r="G957" s="49" t="s">
        <v>18</v>
      </c>
      <c r="H957" s="49" t="s">
        <v>1885</v>
      </c>
      <c r="I957" s="49" t="s">
        <v>26</v>
      </c>
      <c r="J957" s="49" t="s">
        <v>137</v>
      </c>
      <c r="K957" s="49" t="s">
        <v>21</v>
      </c>
      <c r="L957" s="49" t="s">
        <v>22</v>
      </c>
      <c r="M957" s="49" t="s">
        <v>23</v>
      </c>
      <c r="N957" s="50">
        <v>44862</v>
      </c>
      <c r="O957" s="51">
        <v>5452</v>
      </c>
      <c r="P957" s="51">
        <v>10097</v>
      </c>
      <c r="Q957" s="51">
        <f>P957-O957</f>
        <v>4645</v>
      </c>
      <c r="R957" s="52">
        <v>29</v>
      </c>
      <c r="S957" s="51">
        <f>R957*P957</f>
        <v>292813</v>
      </c>
      <c r="T957" s="53">
        <v>0.05</v>
      </c>
      <c r="U957" s="54">
        <f>S957*T957</f>
        <v>14640.650000000001</v>
      </c>
      <c r="V957" s="54">
        <f>S957-U957</f>
        <v>278172.34999999998</v>
      </c>
      <c r="W957" s="51">
        <v>718</v>
      </c>
      <c r="X957" s="55">
        <f>V957+W957</f>
        <v>278890.34999999998</v>
      </c>
      <c r="Y957" s="12">
        <f>YEAR(Table1[[#This Row],[Ship Date]])</f>
        <v>2022</v>
      </c>
    </row>
    <row r="958" spans="1:25" x14ac:dyDescent="0.25">
      <c r="A958" s="48" t="s">
        <v>857</v>
      </c>
      <c r="B958" s="49" t="s">
        <v>205</v>
      </c>
      <c r="C958" s="49" t="s">
        <v>206</v>
      </c>
      <c r="D958" s="49" t="s">
        <v>1882</v>
      </c>
      <c r="E958" s="50">
        <v>44861</v>
      </c>
      <c r="F958" s="49" t="s">
        <v>1882</v>
      </c>
      <c r="G958" s="49" t="s">
        <v>18</v>
      </c>
      <c r="H958" s="49" t="s">
        <v>1885</v>
      </c>
      <c r="I958" s="49" t="s">
        <v>26</v>
      </c>
      <c r="J958" s="49" t="s">
        <v>207</v>
      </c>
      <c r="K958" s="49" t="s">
        <v>28</v>
      </c>
      <c r="L958" s="49" t="s">
        <v>29</v>
      </c>
      <c r="M958" s="49" t="s">
        <v>23</v>
      </c>
      <c r="N958" s="50">
        <v>44861</v>
      </c>
      <c r="O958" s="51">
        <v>259</v>
      </c>
      <c r="P958" s="51">
        <v>398</v>
      </c>
      <c r="Q958" s="51">
        <f>P958-O958</f>
        <v>139</v>
      </c>
      <c r="R958" s="52">
        <v>4</v>
      </c>
      <c r="S958" s="51">
        <f>R958*P958</f>
        <v>1592</v>
      </c>
      <c r="T958" s="53">
        <v>0.09</v>
      </c>
      <c r="U958" s="54">
        <f>S958*T958</f>
        <v>143.28</v>
      </c>
      <c r="V958" s="54">
        <f>S958-U958</f>
        <v>1448.72</v>
      </c>
      <c r="W958" s="51">
        <v>297</v>
      </c>
      <c r="X958" s="55">
        <f>V958+W958</f>
        <v>1745.72</v>
      </c>
      <c r="Y958" s="12">
        <f>YEAR(Table1[[#This Row],[Ship Date]])</f>
        <v>2022</v>
      </c>
    </row>
    <row r="959" spans="1:25" x14ac:dyDescent="0.25">
      <c r="A959" s="48" t="s">
        <v>1708</v>
      </c>
      <c r="B959" s="49" t="s">
        <v>201</v>
      </c>
      <c r="C959" s="49" t="s">
        <v>1883</v>
      </c>
      <c r="D959" s="49" t="s">
        <v>1882</v>
      </c>
      <c r="E959" s="50">
        <v>44862</v>
      </c>
      <c r="F959" s="49" t="s">
        <v>1882</v>
      </c>
      <c r="G959" s="49" t="s">
        <v>18</v>
      </c>
      <c r="H959" s="49" t="s">
        <v>1886</v>
      </c>
      <c r="I959" s="49" t="s">
        <v>19</v>
      </c>
      <c r="J959" s="49" t="s">
        <v>202</v>
      </c>
      <c r="K959" s="49" t="s">
        <v>28</v>
      </c>
      <c r="L959" s="49" t="s">
        <v>22</v>
      </c>
      <c r="M959" s="49" t="s">
        <v>69</v>
      </c>
      <c r="N959" s="50">
        <v>44871</v>
      </c>
      <c r="O959" s="51">
        <v>446</v>
      </c>
      <c r="P959" s="51">
        <v>1089</v>
      </c>
      <c r="Q959" s="51">
        <f>P959-O959</f>
        <v>643</v>
      </c>
      <c r="R959" s="52">
        <v>30</v>
      </c>
      <c r="S959" s="51">
        <f>R959*P959</f>
        <v>32670</v>
      </c>
      <c r="T959" s="53">
        <v>0.08</v>
      </c>
      <c r="U959" s="54">
        <f>S959*T959</f>
        <v>2613.6</v>
      </c>
      <c r="V959" s="54">
        <f>S959-U959</f>
        <v>30056.400000000001</v>
      </c>
      <c r="W959" s="51">
        <v>450</v>
      </c>
      <c r="X959" s="55">
        <f>V959+W959</f>
        <v>30506.400000000001</v>
      </c>
      <c r="Y959" s="12">
        <f>YEAR(Table1[[#This Row],[Ship Date]])</f>
        <v>2022</v>
      </c>
    </row>
    <row r="960" spans="1:25" x14ac:dyDescent="0.25">
      <c r="A960" s="48" t="s">
        <v>1709</v>
      </c>
      <c r="B960" s="49" t="s">
        <v>203</v>
      </c>
      <c r="C960" s="49" t="s">
        <v>204</v>
      </c>
      <c r="D960" s="49" t="s">
        <v>1882</v>
      </c>
      <c r="E960" s="50">
        <v>44862</v>
      </c>
      <c r="F960" s="49" t="s">
        <v>1882</v>
      </c>
      <c r="G960" s="49" t="s">
        <v>39</v>
      </c>
      <c r="H960" s="49" t="s">
        <v>1885</v>
      </c>
      <c r="I960" s="49" t="s">
        <v>51</v>
      </c>
      <c r="J960" s="49" t="s">
        <v>168</v>
      </c>
      <c r="K960" s="49" t="s">
        <v>28</v>
      </c>
      <c r="L960" s="49" t="s">
        <v>22</v>
      </c>
      <c r="M960" s="49" t="s">
        <v>23</v>
      </c>
      <c r="N960" s="50">
        <v>44864</v>
      </c>
      <c r="O960" s="51">
        <v>198</v>
      </c>
      <c r="P960" s="51">
        <v>315</v>
      </c>
      <c r="Q960" s="51">
        <f>P960-O960</f>
        <v>117</v>
      </c>
      <c r="R960" s="52">
        <v>24</v>
      </c>
      <c r="S960" s="51">
        <f>R960*P960</f>
        <v>7560</v>
      </c>
      <c r="T960" s="53">
        <v>0.02</v>
      </c>
      <c r="U960" s="54">
        <f>S960*T960</f>
        <v>151.20000000000002</v>
      </c>
      <c r="V960" s="54">
        <f>S960-U960</f>
        <v>7408.8</v>
      </c>
      <c r="W960" s="51">
        <v>49</v>
      </c>
      <c r="X960" s="55">
        <f>V960+W960</f>
        <v>7457.8</v>
      </c>
      <c r="Y960" s="12">
        <f>YEAR(Table1[[#This Row],[Ship Date]])</f>
        <v>2022</v>
      </c>
    </row>
    <row r="961" spans="1:25" x14ac:dyDescent="0.25">
      <c r="A961" s="48" t="s">
        <v>1710</v>
      </c>
      <c r="B961" s="49" t="s">
        <v>199</v>
      </c>
      <c r="C961" s="49" t="s">
        <v>200</v>
      </c>
      <c r="D961" s="49" t="s">
        <v>1834</v>
      </c>
      <c r="E961" s="50">
        <v>44863</v>
      </c>
      <c r="F961" s="49" t="s">
        <v>1899</v>
      </c>
      <c r="G961" s="49" t="s">
        <v>18</v>
      </c>
      <c r="H961" s="49" t="s">
        <v>1895</v>
      </c>
      <c r="I961" s="49" t="s">
        <v>51</v>
      </c>
      <c r="J961" s="49" t="s">
        <v>20</v>
      </c>
      <c r="K961" s="49" t="s">
        <v>21</v>
      </c>
      <c r="L961" s="49" t="s">
        <v>22</v>
      </c>
      <c r="M961" s="49" t="s">
        <v>23</v>
      </c>
      <c r="N961" s="50">
        <v>44864</v>
      </c>
      <c r="O961" s="51">
        <v>639</v>
      </c>
      <c r="P961" s="51">
        <v>1998</v>
      </c>
      <c r="Q961" s="51">
        <f>P961-O961</f>
        <v>1359</v>
      </c>
      <c r="R961" s="52">
        <v>9</v>
      </c>
      <c r="S961" s="51">
        <f>R961*P961</f>
        <v>17982</v>
      </c>
      <c r="T961" s="53">
        <v>0.09</v>
      </c>
      <c r="U961" s="54">
        <f>S961*T961</f>
        <v>1618.3799999999999</v>
      </c>
      <c r="V961" s="54">
        <f>S961-U961</f>
        <v>16363.62</v>
      </c>
      <c r="W961" s="51">
        <v>400</v>
      </c>
      <c r="X961" s="55">
        <f>V961+W961</f>
        <v>16763.620000000003</v>
      </c>
      <c r="Y961" s="12">
        <f>YEAR(Table1[[#This Row],[Ship Date]])</f>
        <v>2022</v>
      </c>
    </row>
    <row r="962" spans="1:25" x14ac:dyDescent="0.25">
      <c r="A962" s="48" t="s">
        <v>1711</v>
      </c>
      <c r="B962" s="49" t="s">
        <v>193</v>
      </c>
      <c r="C962" s="49" t="s">
        <v>194</v>
      </c>
      <c r="D962" s="49" t="s">
        <v>1834</v>
      </c>
      <c r="E962" s="50">
        <v>44865</v>
      </c>
      <c r="F962" s="49" t="s">
        <v>1899</v>
      </c>
      <c r="G962" s="49" t="s">
        <v>39</v>
      </c>
      <c r="H962" s="49" t="s">
        <v>1890</v>
      </c>
      <c r="I962" s="49" t="s">
        <v>26</v>
      </c>
      <c r="J962" s="49" t="s">
        <v>195</v>
      </c>
      <c r="K962" s="49" t="s">
        <v>21</v>
      </c>
      <c r="L962" s="49" t="s">
        <v>66</v>
      </c>
      <c r="M962" s="49" t="s">
        <v>23</v>
      </c>
      <c r="N962" s="50">
        <v>44865</v>
      </c>
      <c r="O962" s="51">
        <v>991</v>
      </c>
      <c r="P962" s="51">
        <v>1599</v>
      </c>
      <c r="Q962" s="51">
        <f>P962-O962</f>
        <v>608</v>
      </c>
      <c r="R962" s="52">
        <v>33</v>
      </c>
      <c r="S962" s="51">
        <f>R962*P962</f>
        <v>52767</v>
      </c>
      <c r="T962" s="53">
        <v>0.01</v>
      </c>
      <c r="U962" s="54">
        <f>S962*T962</f>
        <v>527.66999999999996</v>
      </c>
      <c r="V962" s="54">
        <f>S962-U962</f>
        <v>52239.33</v>
      </c>
      <c r="W962" s="51">
        <v>1128</v>
      </c>
      <c r="X962" s="55">
        <f>V962+W962</f>
        <v>53367.33</v>
      </c>
      <c r="Y962" s="12">
        <f>YEAR(Table1[[#This Row],[Ship Date]])</f>
        <v>2022</v>
      </c>
    </row>
    <row r="963" spans="1:25" x14ac:dyDescent="0.25">
      <c r="A963" s="48" t="s">
        <v>1712</v>
      </c>
      <c r="B963" s="49" t="s">
        <v>196</v>
      </c>
      <c r="C963" s="49" t="s">
        <v>1935</v>
      </c>
      <c r="D963" s="49" t="s">
        <v>1882</v>
      </c>
      <c r="E963" s="50">
        <v>44865</v>
      </c>
      <c r="F963" s="49" t="s">
        <v>1882</v>
      </c>
      <c r="G963" s="49" t="s">
        <v>39</v>
      </c>
      <c r="H963" s="49" t="s">
        <v>1886</v>
      </c>
      <c r="I963" s="49" t="s">
        <v>26</v>
      </c>
      <c r="J963" s="49" t="s">
        <v>197</v>
      </c>
      <c r="K963" s="49" t="s">
        <v>28</v>
      </c>
      <c r="L963" s="49" t="s">
        <v>22</v>
      </c>
      <c r="M963" s="49" t="s">
        <v>23</v>
      </c>
      <c r="N963" s="50">
        <v>44866</v>
      </c>
      <c r="O963" s="51">
        <v>365</v>
      </c>
      <c r="P963" s="51">
        <v>598</v>
      </c>
      <c r="Q963" s="51">
        <f>P963-O963</f>
        <v>233</v>
      </c>
      <c r="R963" s="52">
        <v>23</v>
      </c>
      <c r="S963" s="51">
        <f>R963*P963</f>
        <v>13754</v>
      </c>
      <c r="T963" s="53">
        <v>0.01</v>
      </c>
      <c r="U963" s="54">
        <f>S963*T963</f>
        <v>137.54</v>
      </c>
      <c r="V963" s="54">
        <f>S963-U963</f>
        <v>13616.46</v>
      </c>
      <c r="W963" s="51">
        <v>149</v>
      </c>
      <c r="X963" s="55">
        <f>V963+W963</f>
        <v>13765.46</v>
      </c>
      <c r="Y963" s="12">
        <f>YEAR(Table1[[#This Row],[Ship Date]])</f>
        <v>2022</v>
      </c>
    </row>
    <row r="964" spans="1:25" x14ac:dyDescent="0.25">
      <c r="A964" s="48" t="s">
        <v>1713</v>
      </c>
      <c r="B964" s="49" t="s">
        <v>198</v>
      </c>
      <c r="C964" s="49" t="s">
        <v>194</v>
      </c>
      <c r="D964" s="49" t="s">
        <v>1834</v>
      </c>
      <c r="E964" s="50">
        <v>44865</v>
      </c>
      <c r="F964" s="49" t="s">
        <v>1899</v>
      </c>
      <c r="G964" s="49" t="s">
        <v>18</v>
      </c>
      <c r="H964" s="49" t="s">
        <v>1890</v>
      </c>
      <c r="I964" s="49" t="s">
        <v>40</v>
      </c>
      <c r="J964" s="49" t="s">
        <v>57</v>
      </c>
      <c r="K964" s="49" t="s">
        <v>28</v>
      </c>
      <c r="L964" s="49" t="s">
        <v>22</v>
      </c>
      <c r="M964" s="49" t="s">
        <v>23</v>
      </c>
      <c r="N964" s="50">
        <v>44868</v>
      </c>
      <c r="O964" s="51">
        <v>350</v>
      </c>
      <c r="P964" s="51">
        <v>574</v>
      </c>
      <c r="Q964" s="51">
        <f>P964-O964</f>
        <v>224</v>
      </c>
      <c r="R964" s="52">
        <v>48</v>
      </c>
      <c r="S964" s="51">
        <f>R964*P964</f>
        <v>27552</v>
      </c>
      <c r="T964" s="53">
        <v>0.05</v>
      </c>
      <c r="U964" s="54">
        <f>S964*T964</f>
        <v>1377.6000000000001</v>
      </c>
      <c r="V964" s="54">
        <f>S964-U964</f>
        <v>26174.400000000001</v>
      </c>
      <c r="W964" s="51">
        <v>501</v>
      </c>
      <c r="X964" s="55">
        <f>V964+W964</f>
        <v>26675.4</v>
      </c>
      <c r="Y964" s="12">
        <f>YEAR(Table1[[#This Row],[Ship Date]])</f>
        <v>2022</v>
      </c>
    </row>
    <row r="965" spans="1:25" x14ac:dyDescent="0.25">
      <c r="A965" s="48" t="s">
        <v>1714</v>
      </c>
      <c r="B965" s="49" t="s">
        <v>184</v>
      </c>
      <c r="C965" s="49" t="s">
        <v>185</v>
      </c>
      <c r="D965" s="49" t="s">
        <v>1834</v>
      </c>
      <c r="E965" s="50">
        <v>44867</v>
      </c>
      <c r="F965" s="49" t="s">
        <v>1899</v>
      </c>
      <c r="G965" s="49" t="s">
        <v>39</v>
      </c>
      <c r="H965" s="49" t="s">
        <v>1889</v>
      </c>
      <c r="I965" s="49" t="s">
        <v>51</v>
      </c>
      <c r="J965" s="49" t="s">
        <v>89</v>
      </c>
      <c r="K965" s="49" t="s">
        <v>21</v>
      </c>
      <c r="L965" s="49" t="s">
        <v>22</v>
      </c>
      <c r="M965" s="49" t="s">
        <v>23</v>
      </c>
      <c r="N965" s="50">
        <v>44868</v>
      </c>
      <c r="O965" s="51">
        <v>3964</v>
      </c>
      <c r="P965" s="51">
        <v>15247.999999999998</v>
      </c>
      <c r="Q965" s="51">
        <f>P965-O965</f>
        <v>11283.999999999998</v>
      </c>
      <c r="R965" s="52">
        <v>44</v>
      </c>
      <c r="S965" s="51">
        <f>R965*P965</f>
        <v>670911.99999999988</v>
      </c>
      <c r="T965" s="53">
        <v>0.03</v>
      </c>
      <c r="U965" s="54">
        <f>S965*T965</f>
        <v>20127.359999999997</v>
      </c>
      <c r="V965" s="54">
        <f>S965-U965</f>
        <v>650784.6399999999</v>
      </c>
      <c r="W965" s="51">
        <v>650</v>
      </c>
      <c r="X965" s="55">
        <f>V965+W965</f>
        <v>651434.6399999999</v>
      </c>
      <c r="Y965" s="12">
        <f>YEAR(Table1[[#This Row],[Ship Date]])</f>
        <v>2022</v>
      </c>
    </row>
    <row r="966" spans="1:25" x14ac:dyDescent="0.25">
      <c r="A966" s="48" t="s">
        <v>1715</v>
      </c>
      <c r="B966" s="49" t="s">
        <v>186</v>
      </c>
      <c r="C966" s="49" t="s">
        <v>187</v>
      </c>
      <c r="D966" s="49" t="s">
        <v>1834</v>
      </c>
      <c r="E966" s="50">
        <v>44867</v>
      </c>
      <c r="F966" s="49" t="s">
        <v>1899</v>
      </c>
      <c r="G966" s="49" t="s">
        <v>18</v>
      </c>
      <c r="H966" s="49" t="s">
        <v>1887</v>
      </c>
      <c r="I966" s="49" t="s">
        <v>40</v>
      </c>
      <c r="J966" s="49" t="s">
        <v>188</v>
      </c>
      <c r="K966" s="49" t="s">
        <v>28</v>
      </c>
      <c r="L966" s="49" t="s">
        <v>45</v>
      </c>
      <c r="M966" s="49" t="s">
        <v>23</v>
      </c>
      <c r="N966" s="50">
        <v>44868</v>
      </c>
      <c r="O966" s="51">
        <v>250</v>
      </c>
      <c r="P966" s="51">
        <v>568</v>
      </c>
      <c r="Q966" s="51">
        <f>P966-O966</f>
        <v>318</v>
      </c>
      <c r="R966" s="52">
        <v>34</v>
      </c>
      <c r="S966" s="51">
        <f>R966*P966</f>
        <v>19312</v>
      </c>
      <c r="T966" s="53">
        <v>0</v>
      </c>
      <c r="U966" s="54">
        <f>S966*T966</f>
        <v>0</v>
      </c>
      <c r="V966" s="54">
        <f>S966-U966</f>
        <v>19312</v>
      </c>
      <c r="W966" s="51">
        <v>360</v>
      </c>
      <c r="X966" s="55">
        <f>V966+W966</f>
        <v>19672</v>
      </c>
      <c r="Y966" s="12">
        <f>YEAR(Table1[[#This Row],[Ship Date]])</f>
        <v>2022</v>
      </c>
    </row>
    <row r="967" spans="1:25" x14ac:dyDescent="0.25">
      <c r="A967" s="48" t="s">
        <v>1716</v>
      </c>
      <c r="B967" s="49" t="s">
        <v>189</v>
      </c>
      <c r="C967" s="49" t="s">
        <v>1929</v>
      </c>
      <c r="D967" s="49" t="s">
        <v>1856</v>
      </c>
      <c r="E967" s="50">
        <v>44867</v>
      </c>
      <c r="F967" s="49" t="s">
        <v>1856</v>
      </c>
      <c r="G967" s="49" t="s">
        <v>18</v>
      </c>
      <c r="H967" s="49" t="s">
        <v>1891</v>
      </c>
      <c r="I967" s="49" t="s">
        <v>40</v>
      </c>
      <c r="J967" s="49" t="s">
        <v>190</v>
      </c>
      <c r="K967" s="49" t="s">
        <v>28</v>
      </c>
      <c r="L967" s="49" t="s">
        <v>45</v>
      </c>
      <c r="M967" s="49" t="s">
        <v>23</v>
      </c>
      <c r="N967" s="50">
        <v>44869</v>
      </c>
      <c r="O967" s="51">
        <v>1680</v>
      </c>
      <c r="P967" s="51">
        <v>4097</v>
      </c>
      <c r="Q967" s="51">
        <f>P967-O967</f>
        <v>2417</v>
      </c>
      <c r="R967" s="52">
        <v>26</v>
      </c>
      <c r="S967" s="51">
        <f>R967*P967</f>
        <v>106522</v>
      </c>
      <c r="T967" s="53">
        <v>0.06</v>
      </c>
      <c r="U967" s="54">
        <f>S967*T967</f>
        <v>6391.32</v>
      </c>
      <c r="V967" s="54">
        <f>S967-U967</f>
        <v>100130.68</v>
      </c>
      <c r="W967" s="51">
        <v>899</v>
      </c>
      <c r="X967" s="55">
        <f>V967+W967</f>
        <v>101029.68</v>
      </c>
      <c r="Y967" s="12">
        <f>YEAR(Table1[[#This Row],[Ship Date]])</f>
        <v>2022</v>
      </c>
    </row>
    <row r="968" spans="1:25" x14ac:dyDescent="0.25">
      <c r="A968" s="48" t="s">
        <v>1717</v>
      </c>
      <c r="B968" s="49" t="s">
        <v>191</v>
      </c>
      <c r="C968" s="49" t="s">
        <v>80</v>
      </c>
      <c r="D968" s="49" t="s">
        <v>1834</v>
      </c>
      <c r="E968" s="50">
        <v>44867</v>
      </c>
      <c r="F968" s="49" t="s">
        <v>1899</v>
      </c>
      <c r="G968" s="49" t="s">
        <v>18</v>
      </c>
      <c r="H968" s="49" t="s">
        <v>1888</v>
      </c>
      <c r="I968" s="49" t="s">
        <v>19</v>
      </c>
      <c r="J968" s="49" t="s">
        <v>192</v>
      </c>
      <c r="K968" s="49" t="s">
        <v>28</v>
      </c>
      <c r="L968" s="49" t="s">
        <v>29</v>
      </c>
      <c r="M968" s="49" t="s">
        <v>23</v>
      </c>
      <c r="N968" s="50">
        <v>44871</v>
      </c>
      <c r="O968" s="51">
        <v>130</v>
      </c>
      <c r="P968" s="51">
        <v>288</v>
      </c>
      <c r="Q968" s="51">
        <f>P968-O968</f>
        <v>158</v>
      </c>
      <c r="R968" s="52">
        <v>41</v>
      </c>
      <c r="S968" s="51">
        <f>R968*P968</f>
        <v>11808</v>
      </c>
      <c r="T968" s="53">
        <v>0.1</v>
      </c>
      <c r="U968" s="54">
        <f>S968*T968</f>
        <v>1180.8</v>
      </c>
      <c r="V968" s="54">
        <f>S968-U968</f>
        <v>10627.2</v>
      </c>
      <c r="W968" s="51">
        <v>101</v>
      </c>
      <c r="X968" s="55">
        <f>V968+W968</f>
        <v>10728.2</v>
      </c>
      <c r="Y968" s="12">
        <f>YEAR(Table1[[#This Row],[Ship Date]])</f>
        <v>2022</v>
      </c>
    </row>
    <row r="969" spans="1:25" x14ac:dyDescent="0.25">
      <c r="A969" s="48" t="s">
        <v>1718</v>
      </c>
      <c r="B969" s="49" t="s">
        <v>182</v>
      </c>
      <c r="C969" s="49" t="s">
        <v>124</v>
      </c>
      <c r="D969" s="49" t="s">
        <v>1834</v>
      </c>
      <c r="E969" s="50">
        <v>44868</v>
      </c>
      <c r="F969" s="49" t="s">
        <v>1899</v>
      </c>
      <c r="G969" s="49" t="s">
        <v>39</v>
      </c>
      <c r="H969" s="49" t="s">
        <v>1892</v>
      </c>
      <c r="I969" s="49" t="s">
        <v>40</v>
      </c>
      <c r="J969" s="49" t="s">
        <v>183</v>
      </c>
      <c r="K969" s="49" t="s">
        <v>28</v>
      </c>
      <c r="L969" s="49" t="s">
        <v>22</v>
      </c>
      <c r="M969" s="49" t="s">
        <v>23</v>
      </c>
      <c r="N969" s="50">
        <v>44869</v>
      </c>
      <c r="O969" s="51">
        <v>384</v>
      </c>
      <c r="P969" s="51">
        <v>630</v>
      </c>
      <c r="Q969" s="51">
        <f>P969-O969</f>
        <v>246</v>
      </c>
      <c r="R969" s="52">
        <v>35</v>
      </c>
      <c r="S969" s="51">
        <f>R969*P969</f>
        <v>22050</v>
      </c>
      <c r="T969" s="53">
        <v>0.03</v>
      </c>
      <c r="U969" s="54">
        <f>S969*T969</f>
        <v>661.5</v>
      </c>
      <c r="V969" s="54">
        <f>S969-U969</f>
        <v>21388.5</v>
      </c>
      <c r="W969" s="51">
        <v>50</v>
      </c>
      <c r="X969" s="55">
        <f>V969+W969</f>
        <v>21438.5</v>
      </c>
      <c r="Y969" s="12">
        <f>YEAR(Table1[[#This Row],[Ship Date]])</f>
        <v>2022</v>
      </c>
    </row>
    <row r="970" spans="1:25" x14ac:dyDescent="0.25">
      <c r="A970" s="48" t="s">
        <v>1719</v>
      </c>
      <c r="B970" s="49" t="s">
        <v>180</v>
      </c>
      <c r="C970" s="49" t="s">
        <v>1868</v>
      </c>
      <c r="D970" s="49" t="s">
        <v>1834</v>
      </c>
      <c r="E970" s="50">
        <v>44870</v>
      </c>
      <c r="F970" s="49" t="s">
        <v>1899</v>
      </c>
      <c r="G970" s="49" t="s">
        <v>34</v>
      </c>
      <c r="H970" s="49" t="s">
        <v>1891</v>
      </c>
      <c r="I970" s="49" t="s">
        <v>19</v>
      </c>
      <c r="J970" s="49" t="s">
        <v>57</v>
      </c>
      <c r="K970" s="49" t="s">
        <v>28</v>
      </c>
      <c r="L970" s="49" t="s">
        <v>22</v>
      </c>
      <c r="M970" s="49" t="s">
        <v>23</v>
      </c>
      <c r="N970" s="50">
        <v>44877</v>
      </c>
      <c r="O970" s="51">
        <v>350</v>
      </c>
      <c r="P970" s="51">
        <v>574</v>
      </c>
      <c r="Q970" s="51">
        <f>P970-O970</f>
        <v>224</v>
      </c>
      <c r="R970" s="52">
        <v>5</v>
      </c>
      <c r="S970" s="51">
        <f>R970*P970</f>
        <v>2870</v>
      </c>
      <c r="T970" s="53">
        <v>7.0000000000000007E-2</v>
      </c>
      <c r="U970" s="54">
        <f>S970*T970</f>
        <v>200.9</v>
      </c>
      <c r="V970" s="54">
        <f>S970-U970</f>
        <v>2669.1</v>
      </c>
      <c r="W970" s="51">
        <v>501</v>
      </c>
      <c r="X970" s="55">
        <f>V970+W970</f>
        <v>3170.1</v>
      </c>
      <c r="Y970" s="12">
        <f>YEAR(Table1[[#This Row],[Ship Date]])</f>
        <v>2022</v>
      </c>
    </row>
    <row r="971" spans="1:25" x14ac:dyDescent="0.25">
      <c r="A971" s="48" t="s">
        <v>1720</v>
      </c>
      <c r="B971" s="49" t="s">
        <v>174</v>
      </c>
      <c r="C971" s="49" t="s">
        <v>1844</v>
      </c>
      <c r="D971" s="49" t="s">
        <v>1834</v>
      </c>
      <c r="E971" s="50">
        <v>44873</v>
      </c>
      <c r="F971" s="49" t="s">
        <v>1899</v>
      </c>
      <c r="G971" s="49" t="s">
        <v>25</v>
      </c>
      <c r="H971" s="49" t="s">
        <v>1891</v>
      </c>
      <c r="I971" s="49" t="s">
        <v>19</v>
      </c>
      <c r="J971" s="49" t="s">
        <v>120</v>
      </c>
      <c r="K971" s="49" t="s">
        <v>28</v>
      </c>
      <c r="L971" s="49" t="s">
        <v>22</v>
      </c>
      <c r="M971" s="49" t="s">
        <v>23</v>
      </c>
      <c r="N971" s="50">
        <v>44878</v>
      </c>
      <c r="O971" s="51">
        <v>892</v>
      </c>
      <c r="P971" s="51">
        <v>2974</v>
      </c>
      <c r="Q971" s="51">
        <f>P971-O971</f>
        <v>2082</v>
      </c>
      <c r="R971" s="52">
        <v>31</v>
      </c>
      <c r="S971" s="51">
        <f>R971*P971</f>
        <v>92194</v>
      </c>
      <c r="T971" s="53">
        <v>0</v>
      </c>
      <c r="U971" s="54">
        <f>S971*T971</f>
        <v>0</v>
      </c>
      <c r="V971" s="54">
        <f>S971-U971</f>
        <v>92194</v>
      </c>
      <c r="W971" s="51">
        <v>664</v>
      </c>
      <c r="X971" s="55">
        <f>V971+W971</f>
        <v>92858</v>
      </c>
      <c r="Y971" s="12">
        <f>YEAR(Table1[[#This Row],[Ship Date]])</f>
        <v>2022</v>
      </c>
    </row>
    <row r="972" spans="1:25" x14ac:dyDescent="0.25">
      <c r="A972" s="48" t="s">
        <v>1721</v>
      </c>
      <c r="B972" s="49" t="s">
        <v>175</v>
      </c>
      <c r="C972" s="49" t="s">
        <v>1799</v>
      </c>
      <c r="D972" s="49" t="s">
        <v>1856</v>
      </c>
      <c r="E972" s="50">
        <v>44873</v>
      </c>
      <c r="F972" s="49" t="s">
        <v>1856</v>
      </c>
      <c r="G972" s="49" t="s">
        <v>18</v>
      </c>
      <c r="H972" s="49" t="s">
        <v>1897</v>
      </c>
      <c r="I972" s="49" t="s">
        <v>19</v>
      </c>
      <c r="J972" s="49" t="s">
        <v>176</v>
      </c>
      <c r="K972" s="49" t="s">
        <v>28</v>
      </c>
      <c r="L972" s="49" t="s">
        <v>29</v>
      </c>
      <c r="M972" s="49" t="s">
        <v>23</v>
      </c>
      <c r="N972" s="50">
        <v>44875</v>
      </c>
      <c r="O972" s="51">
        <v>109.00000000000001</v>
      </c>
      <c r="P972" s="51">
        <v>182</v>
      </c>
      <c r="Q972" s="51">
        <f>P972-O972</f>
        <v>72.999999999999986</v>
      </c>
      <c r="R972" s="52">
        <v>40</v>
      </c>
      <c r="S972" s="51">
        <f>R972*P972</f>
        <v>7280</v>
      </c>
      <c r="T972" s="53">
        <v>0.05</v>
      </c>
      <c r="U972" s="54">
        <f>S972*T972</f>
        <v>364</v>
      </c>
      <c r="V972" s="54">
        <f>S972-U972</f>
        <v>6916</v>
      </c>
      <c r="W972" s="51">
        <v>100</v>
      </c>
      <c r="X972" s="55">
        <f>V972+W972</f>
        <v>7016</v>
      </c>
      <c r="Y972" s="12">
        <f>YEAR(Table1[[#This Row],[Ship Date]])</f>
        <v>2022</v>
      </c>
    </row>
    <row r="973" spans="1:25" x14ac:dyDescent="0.25">
      <c r="A973" s="48" t="s">
        <v>1722</v>
      </c>
      <c r="B973" s="49" t="s">
        <v>177</v>
      </c>
      <c r="C973" s="49" t="s">
        <v>178</v>
      </c>
      <c r="D973" s="49" t="s">
        <v>1882</v>
      </c>
      <c r="E973" s="50">
        <v>44873</v>
      </c>
      <c r="F973" s="49" t="s">
        <v>1882</v>
      </c>
      <c r="G973" s="49" t="s">
        <v>25</v>
      </c>
      <c r="H973" s="49" t="s">
        <v>1885</v>
      </c>
      <c r="I973" s="49" t="s">
        <v>40</v>
      </c>
      <c r="J973" s="49" t="s">
        <v>179</v>
      </c>
      <c r="K973" s="49" t="s">
        <v>28</v>
      </c>
      <c r="L973" s="49" t="s">
        <v>29</v>
      </c>
      <c r="M973" s="49" t="s">
        <v>23</v>
      </c>
      <c r="N973" s="50">
        <v>44873</v>
      </c>
      <c r="O973" s="51">
        <v>90</v>
      </c>
      <c r="P973" s="51">
        <v>210</v>
      </c>
      <c r="Q973" s="51">
        <f>P973-O973</f>
        <v>120</v>
      </c>
      <c r="R973" s="52">
        <v>27</v>
      </c>
      <c r="S973" s="51">
        <f>R973*P973</f>
        <v>5670</v>
      </c>
      <c r="T973" s="53">
        <v>0.04</v>
      </c>
      <c r="U973" s="54">
        <f>S973*T973</f>
        <v>226.8</v>
      </c>
      <c r="V973" s="54">
        <f>S973-U973</f>
        <v>5443.2</v>
      </c>
      <c r="W973" s="51">
        <v>70</v>
      </c>
      <c r="X973" s="55">
        <f>V973+W973</f>
        <v>5513.2</v>
      </c>
      <c r="Y973" s="12">
        <f>YEAR(Table1[[#This Row],[Ship Date]])</f>
        <v>2022</v>
      </c>
    </row>
    <row r="974" spans="1:25" x14ac:dyDescent="0.25">
      <c r="A974" s="48" t="s">
        <v>1723</v>
      </c>
      <c r="B974" s="49" t="s">
        <v>172</v>
      </c>
      <c r="C974" s="49" t="s">
        <v>173</v>
      </c>
      <c r="D974" s="49" t="s">
        <v>1834</v>
      </c>
      <c r="E974" s="50">
        <v>44874</v>
      </c>
      <c r="F974" s="49" t="s">
        <v>1899</v>
      </c>
      <c r="G974" s="49" t="s">
        <v>39</v>
      </c>
      <c r="H974" s="49" t="s">
        <v>1888</v>
      </c>
      <c r="I974" s="49" t="s">
        <v>35</v>
      </c>
      <c r="J974" s="49" t="s">
        <v>108</v>
      </c>
      <c r="K974" s="49" t="s">
        <v>28</v>
      </c>
      <c r="L974" s="49" t="s">
        <v>45</v>
      </c>
      <c r="M974" s="49" t="s">
        <v>23</v>
      </c>
      <c r="N974" s="50">
        <v>44876</v>
      </c>
      <c r="O974" s="51">
        <v>94</v>
      </c>
      <c r="P974" s="51">
        <v>208</v>
      </c>
      <c r="Q974" s="51">
        <f>P974-O974</f>
        <v>114</v>
      </c>
      <c r="R974" s="52">
        <v>39</v>
      </c>
      <c r="S974" s="51">
        <f>R974*P974</f>
        <v>8112</v>
      </c>
      <c r="T974" s="53">
        <v>0.04</v>
      </c>
      <c r="U974" s="54">
        <f>S974*T974</f>
        <v>324.48</v>
      </c>
      <c r="V974" s="54">
        <f>S974-U974</f>
        <v>7787.52</v>
      </c>
      <c r="W974" s="51">
        <v>256</v>
      </c>
      <c r="X974" s="55">
        <f>V974+W974</f>
        <v>8043.52</v>
      </c>
      <c r="Y974" s="12">
        <f>YEAR(Table1[[#This Row],[Ship Date]])</f>
        <v>2022</v>
      </c>
    </row>
    <row r="975" spans="1:25" x14ac:dyDescent="0.25">
      <c r="A975" s="48" t="s">
        <v>1724</v>
      </c>
      <c r="B975" s="49" t="s">
        <v>170</v>
      </c>
      <c r="C975" s="49" t="s">
        <v>80</v>
      </c>
      <c r="D975" s="49" t="s">
        <v>1834</v>
      </c>
      <c r="E975" s="50">
        <v>44875</v>
      </c>
      <c r="F975" s="49" t="s">
        <v>1899</v>
      </c>
      <c r="G975" s="49" t="s">
        <v>25</v>
      </c>
      <c r="H975" s="49" t="s">
        <v>1888</v>
      </c>
      <c r="I975" s="49" t="s">
        <v>40</v>
      </c>
      <c r="J975" s="49" t="s">
        <v>171</v>
      </c>
      <c r="K975" s="49" t="s">
        <v>21</v>
      </c>
      <c r="L975" s="49" t="s">
        <v>45</v>
      </c>
      <c r="M975" s="49" t="s">
        <v>23</v>
      </c>
      <c r="N975" s="50">
        <v>44877</v>
      </c>
      <c r="O975" s="51">
        <v>2018</v>
      </c>
      <c r="P975" s="51">
        <v>3540.9999999999995</v>
      </c>
      <c r="Q975" s="51">
        <f>P975-O975</f>
        <v>1522.9999999999995</v>
      </c>
      <c r="R975" s="52">
        <v>21</v>
      </c>
      <c r="S975" s="51">
        <f>R975*P975</f>
        <v>74360.999999999985</v>
      </c>
      <c r="T975" s="53">
        <v>0.09</v>
      </c>
      <c r="U975" s="54">
        <f>S975*T975</f>
        <v>6692.4899999999989</v>
      </c>
      <c r="V975" s="54">
        <f>S975-U975</f>
        <v>67668.50999999998</v>
      </c>
      <c r="W975" s="51">
        <v>199</v>
      </c>
      <c r="X975" s="55">
        <f>V975+W975</f>
        <v>67867.50999999998</v>
      </c>
      <c r="Y975" s="12">
        <f>YEAR(Table1[[#This Row],[Ship Date]])</f>
        <v>2022</v>
      </c>
    </row>
    <row r="976" spans="1:25" x14ac:dyDescent="0.25">
      <c r="A976" s="48" t="s">
        <v>1725</v>
      </c>
      <c r="B976" s="49" t="s">
        <v>169</v>
      </c>
      <c r="C976" s="49" t="s">
        <v>1928</v>
      </c>
      <c r="D976" s="49" t="s">
        <v>1834</v>
      </c>
      <c r="E976" s="50">
        <v>44877</v>
      </c>
      <c r="F976" s="49" t="s">
        <v>1899</v>
      </c>
      <c r="G976" s="49" t="s">
        <v>34</v>
      </c>
      <c r="H976" s="49" t="s">
        <v>1887</v>
      </c>
      <c r="I976" s="49" t="s">
        <v>40</v>
      </c>
      <c r="J976" s="49" t="s">
        <v>72</v>
      </c>
      <c r="K976" s="49" t="s">
        <v>28</v>
      </c>
      <c r="L976" s="49" t="s">
        <v>22</v>
      </c>
      <c r="M976" s="49" t="s">
        <v>23</v>
      </c>
      <c r="N976" s="50">
        <v>44877</v>
      </c>
      <c r="O976" s="51">
        <v>1982.9999999999998</v>
      </c>
      <c r="P976" s="51">
        <v>3098</v>
      </c>
      <c r="Q976" s="51">
        <f>P976-O976</f>
        <v>1115.0000000000002</v>
      </c>
      <c r="R976" s="52">
        <v>15</v>
      </c>
      <c r="S976" s="51">
        <f>R976*P976</f>
        <v>46470</v>
      </c>
      <c r="T976" s="53">
        <v>0</v>
      </c>
      <c r="U976" s="54">
        <f>S976*T976</f>
        <v>0</v>
      </c>
      <c r="V976" s="54">
        <f>S976-U976</f>
        <v>46470</v>
      </c>
      <c r="W976" s="51">
        <v>1951.0000000000002</v>
      </c>
      <c r="X976" s="55">
        <f>V976+W976</f>
        <v>48421</v>
      </c>
      <c r="Y976" s="12">
        <f>YEAR(Table1[[#This Row],[Ship Date]])</f>
        <v>2022</v>
      </c>
    </row>
    <row r="977" spans="1:25" x14ac:dyDescent="0.25">
      <c r="A977" s="48" t="s">
        <v>1726</v>
      </c>
      <c r="B977" s="49" t="s">
        <v>167</v>
      </c>
      <c r="C977" s="49" t="s">
        <v>84</v>
      </c>
      <c r="D977" s="49" t="s">
        <v>1834</v>
      </c>
      <c r="E977" s="50">
        <v>44878</v>
      </c>
      <c r="F977" s="49" t="s">
        <v>1899</v>
      </c>
      <c r="G977" s="49" t="s">
        <v>34</v>
      </c>
      <c r="H977" s="49" t="s">
        <v>1895</v>
      </c>
      <c r="I977" s="49" t="s">
        <v>19</v>
      </c>
      <c r="J977" s="49" t="s">
        <v>168</v>
      </c>
      <c r="K977" s="49" t="s">
        <v>28</v>
      </c>
      <c r="L977" s="49" t="s">
        <v>22</v>
      </c>
      <c r="M977" s="49" t="s">
        <v>23</v>
      </c>
      <c r="N977" s="50">
        <v>44880</v>
      </c>
      <c r="O977" s="51">
        <v>198</v>
      </c>
      <c r="P977" s="51">
        <v>315</v>
      </c>
      <c r="Q977" s="51">
        <f>P977-O977</f>
        <v>117</v>
      </c>
      <c r="R977" s="52">
        <v>41</v>
      </c>
      <c r="S977" s="51">
        <f>R977*P977</f>
        <v>12915</v>
      </c>
      <c r="T977" s="53">
        <v>0.06</v>
      </c>
      <c r="U977" s="54">
        <f>S977*T977</f>
        <v>774.9</v>
      </c>
      <c r="V977" s="54">
        <f>S977-U977</f>
        <v>12140.1</v>
      </c>
      <c r="W977" s="51">
        <v>49</v>
      </c>
      <c r="X977" s="55">
        <f>V977+W977</f>
        <v>12189.1</v>
      </c>
      <c r="Y977" s="12">
        <f>YEAR(Table1[[#This Row],[Ship Date]])</f>
        <v>2022</v>
      </c>
    </row>
    <row r="978" spans="1:25" x14ac:dyDescent="0.25">
      <c r="A978" s="48" t="s">
        <v>1727</v>
      </c>
      <c r="B978" s="49" t="s">
        <v>165</v>
      </c>
      <c r="C978" s="49" t="s">
        <v>166</v>
      </c>
      <c r="D978" s="49" t="s">
        <v>1834</v>
      </c>
      <c r="E978" s="50">
        <v>44879</v>
      </c>
      <c r="F978" s="49" t="s">
        <v>1899</v>
      </c>
      <c r="G978" s="49" t="s">
        <v>39</v>
      </c>
      <c r="H978" s="49" t="s">
        <v>1891</v>
      </c>
      <c r="I978" s="49" t="s">
        <v>26</v>
      </c>
      <c r="J978" s="49" t="s">
        <v>126</v>
      </c>
      <c r="K978" s="49" t="s">
        <v>28</v>
      </c>
      <c r="L978" s="49" t="s">
        <v>29</v>
      </c>
      <c r="M978" s="49" t="s">
        <v>23</v>
      </c>
      <c r="N978" s="50">
        <v>44880</v>
      </c>
      <c r="O978" s="51">
        <v>109.00000000000001</v>
      </c>
      <c r="P978" s="51">
        <v>260</v>
      </c>
      <c r="Q978" s="51">
        <f>P978-O978</f>
        <v>151</v>
      </c>
      <c r="R978" s="52">
        <v>11</v>
      </c>
      <c r="S978" s="51">
        <f>R978*P978</f>
        <v>2860</v>
      </c>
      <c r="T978" s="53">
        <v>0.09</v>
      </c>
      <c r="U978" s="54">
        <f>S978*T978</f>
        <v>257.39999999999998</v>
      </c>
      <c r="V978" s="54">
        <f>S978-U978</f>
        <v>2602.6</v>
      </c>
      <c r="W978" s="51">
        <v>240</v>
      </c>
      <c r="X978" s="55">
        <f>V978+W978</f>
        <v>2842.6</v>
      </c>
      <c r="Y978" s="12">
        <f>YEAR(Table1[[#This Row],[Ship Date]])</f>
        <v>2022</v>
      </c>
    </row>
    <row r="979" spans="1:25" x14ac:dyDescent="0.25">
      <c r="A979" s="48" t="s">
        <v>1728</v>
      </c>
      <c r="B979" s="49" t="s">
        <v>163</v>
      </c>
      <c r="C979" s="49" t="s">
        <v>1846</v>
      </c>
      <c r="D979" s="49" t="s">
        <v>1834</v>
      </c>
      <c r="E979" s="50">
        <v>44881</v>
      </c>
      <c r="F979" s="49" t="s">
        <v>1899</v>
      </c>
      <c r="G979" s="49" t="s">
        <v>39</v>
      </c>
      <c r="H979" s="49" t="s">
        <v>1892</v>
      </c>
      <c r="I979" s="49" t="s">
        <v>35</v>
      </c>
      <c r="J979" s="49" t="s">
        <v>164</v>
      </c>
      <c r="K979" s="49" t="s">
        <v>28</v>
      </c>
      <c r="L979" s="49" t="s">
        <v>29</v>
      </c>
      <c r="M979" s="49" t="s">
        <v>23</v>
      </c>
      <c r="N979" s="50">
        <v>44881</v>
      </c>
      <c r="O979" s="51">
        <v>229</v>
      </c>
      <c r="P979" s="51">
        <v>358</v>
      </c>
      <c r="Q979" s="51">
        <f>P979-O979</f>
        <v>129</v>
      </c>
      <c r="R979" s="52">
        <v>32</v>
      </c>
      <c r="S979" s="51">
        <f>R979*P979</f>
        <v>11456</v>
      </c>
      <c r="T979" s="53">
        <v>0.09</v>
      </c>
      <c r="U979" s="54">
        <f>S979*T979</f>
        <v>1031.04</v>
      </c>
      <c r="V979" s="54">
        <f>S979-U979</f>
        <v>10424.959999999999</v>
      </c>
      <c r="W979" s="51">
        <v>163</v>
      </c>
      <c r="X979" s="55">
        <f>V979+W979</f>
        <v>10587.96</v>
      </c>
      <c r="Y979" s="12">
        <f>YEAR(Table1[[#This Row],[Ship Date]])</f>
        <v>2022</v>
      </c>
    </row>
    <row r="980" spans="1:25" x14ac:dyDescent="0.25">
      <c r="A980" s="48" t="s">
        <v>1729</v>
      </c>
      <c r="B980" s="49" t="s">
        <v>160</v>
      </c>
      <c r="C980" s="49" t="s">
        <v>1935</v>
      </c>
      <c r="D980" s="49" t="s">
        <v>1882</v>
      </c>
      <c r="E980" s="50">
        <v>44882</v>
      </c>
      <c r="F980" s="49" t="s">
        <v>1882</v>
      </c>
      <c r="G980" s="49" t="s">
        <v>34</v>
      </c>
      <c r="H980" s="49" t="s">
        <v>1886</v>
      </c>
      <c r="I980" s="49" t="s">
        <v>35</v>
      </c>
      <c r="J980" s="49" t="s">
        <v>32</v>
      </c>
      <c r="K980" s="49" t="s">
        <v>28</v>
      </c>
      <c r="L980" s="49" t="s">
        <v>22</v>
      </c>
      <c r="M980" s="49" t="s">
        <v>23</v>
      </c>
      <c r="N980" s="50">
        <v>44884</v>
      </c>
      <c r="O980" s="51">
        <v>1364</v>
      </c>
      <c r="P980" s="51">
        <v>2098</v>
      </c>
      <c r="Q980" s="51">
        <f>P980-O980</f>
        <v>734</v>
      </c>
      <c r="R980" s="52">
        <v>42</v>
      </c>
      <c r="S980" s="51">
        <f>R980*P980</f>
        <v>88116</v>
      </c>
      <c r="T980" s="53">
        <v>0.1</v>
      </c>
      <c r="U980" s="54">
        <f>S980*T980</f>
        <v>8811.6</v>
      </c>
      <c r="V980" s="54">
        <f>S980-U980</f>
        <v>79304.399999999994</v>
      </c>
      <c r="W980" s="51">
        <v>149</v>
      </c>
      <c r="X980" s="55">
        <f>V980+W980</f>
        <v>79453.399999999994</v>
      </c>
      <c r="Y980" s="12">
        <f>YEAR(Table1[[#This Row],[Ship Date]])</f>
        <v>2022</v>
      </c>
    </row>
    <row r="981" spans="1:25" x14ac:dyDescent="0.25">
      <c r="A981" s="48" t="s">
        <v>1730</v>
      </c>
      <c r="B981" s="49" t="s">
        <v>161</v>
      </c>
      <c r="C981" s="49" t="s">
        <v>1930</v>
      </c>
      <c r="D981" s="49" t="s">
        <v>1834</v>
      </c>
      <c r="E981" s="50">
        <v>44882</v>
      </c>
      <c r="F981" s="49" t="s">
        <v>1899</v>
      </c>
      <c r="G981" s="49" t="s">
        <v>39</v>
      </c>
      <c r="H981" s="49" t="s">
        <v>1896</v>
      </c>
      <c r="I981" s="49" t="s">
        <v>26</v>
      </c>
      <c r="J981" s="49" t="s">
        <v>162</v>
      </c>
      <c r="K981" s="49" t="s">
        <v>28</v>
      </c>
      <c r="L981" s="49" t="s">
        <v>22</v>
      </c>
      <c r="M981" s="49" t="s">
        <v>23</v>
      </c>
      <c r="N981" s="50">
        <v>44884</v>
      </c>
      <c r="O981" s="51">
        <v>1104</v>
      </c>
      <c r="P981" s="51">
        <v>1698</v>
      </c>
      <c r="Q981" s="51">
        <f>P981-O981</f>
        <v>594</v>
      </c>
      <c r="R981" s="52">
        <v>46</v>
      </c>
      <c r="S981" s="51">
        <f>R981*P981</f>
        <v>78108</v>
      </c>
      <c r="T981" s="53">
        <v>0.09</v>
      </c>
      <c r="U981" s="54">
        <f>S981*T981</f>
        <v>7029.7199999999993</v>
      </c>
      <c r="V981" s="54">
        <f>S981-U981</f>
        <v>71078.28</v>
      </c>
      <c r="W981" s="51">
        <v>1239</v>
      </c>
      <c r="X981" s="55">
        <f>V981+W981</f>
        <v>72317.279999999999</v>
      </c>
      <c r="Y981" s="12">
        <f>YEAR(Table1[[#This Row],[Ship Date]])</f>
        <v>2022</v>
      </c>
    </row>
    <row r="982" spans="1:25" x14ac:dyDescent="0.25">
      <c r="A982" s="48" t="s">
        <v>1731</v>
      </c>
      <c r="B982" s="49" t="s">
        <v>157</v>
      </c>
      <c r="C982" s="49" t="s">
        <v>158</v>
      </c>
      <c r="D982" s="49" t="s">
        <v>1882</v>
      </c>
      <c r="E982" s="50">
        <v>44885</v>
      </c>
      <c r="F982" s="49" t="s">
        <v>1882</v>
      </c>
      <c r="G982" s="49" t="s">
        <v>18</v>
      </c>
      <c r="H982" s="49" t="s">
        <v>1885</v>
      </c>
      <c r="I982" s="49" t="s">
        <v>51</v>
      </c>
      <c r="J982" s="49" t="s">
        <v>159</v>
      </c>
      <c r="K982" s="49" t="s">
        <v>28</v>
      </c>
      <c r="L982" s="49" t="s">
        <v>29</v>
      </c>
      <c r="M982" s="49" t="s">
        <v>23</v>
      </c>
      <c r="N982" s="50">
        <v>44886</v>
      </c>
      <c r="O982" s="51">
        <v>105</v>
      </c>
      <c r="P982" s="51">
        <v>195</v>
      </c>
      <c r="Q982" s="51">
        <f>P982-O982</f>
        <v>90</v>
      </c>
      <c r="R982" s="52">
        <v>20</v>
      </c>
      <c r="S982" s="51">
        <f>R982*P982</f>
        <v>3900</v>
      </c>
      <c r="T982" s="53">
        <v>0.06</v>
      </c>
      <c r="U982" s="54">
        <f>S982*T982</f>
        <v>234</v>
      </c>
      <c r="V982" s="54">
        <f>S982-U982</f>
        <v>3666</v>
      </c>
      <c r="W982" s="51">
        <v>163</v>
      </c>
      <c r="X982" s="55">
        <f>V982+W982</f>
        <v>3829</v>
      </c>
      <c r="Y982" s="12">
        <f>YEAR(Table1[[#This Row],[Ship Date]])</f>
        <v>2022</v>
      </c>
    </row>
    <row r="983" spans="1:25" x14ac:dyDescent="0.25">
      <c r="A983" s="48" t="s">
        <v>1732</v>
      </c>
      <c r="B983" s="49" t="s">
        <v>154</v>
      </c>
      <c r="C983" s="49" t="s">
        <v>1858</v>
      </c>
      <c r="D983" s="49" t="s">
        <v>1834</v>
      </c>
      <c r="E983" s="50">
        <v>44887</v>
      </c>
      <c r="F983" s="49" t="s">
        <v>1899</v>
      </c>
      <c r="G983" s="49" t="s">
        <v>39</v>
      </c>
      <c r="H983" s="49" t="s">
        <v>1893</v>
      </c>
      <c r="I983" s="49" t="s">
        <v>19</v>
      </c>
      <c r="J983" s="49" t="s">
        <v>156</v>
      </c>
      <c r="K983" s="49" t="s">
        <v>28</v>
      </c>
      <c r="L983" s="49" t="s">
        <v>22</v>
      </c>
      <c r="M983" s="49" t="s">
        <v>23</v>
      </c>
      <c r="N983" s="50">
        <v>44892</v>
      </c>
      <c r="O983" s="51">
        <v>352</v>
      </c>
      <c r="P983" s="51">
        <v>568</v>
      </c>
      <c r="Q983" s="51">
        <f>P983-O983</f>
        <v>216</v>
      </c>
      <c r="R983" s="52">
        <v>10</v>
      </c>
      <c r="S983" s="51">
        <f>R983*P983</f>
        <v>5680</v>
      </c>
      <c r="T983" s="53">
        <v>0.09</v>
      </c>
      <c r="U983" s="54">
        <f>S983*T983</f>
        <v>511.2</v>
      </c>
      <c r="V983" s="54">
        <f>S983-U983</f>
        <v>5168.8</v>
      </c>
      <c r="W983" s="51">
        <v>139</v>
      </c>
      <c r="X983" s="55">
        <f>V983+W983</f>
        <v>5307.8</v>
      </c>
      <c r="Y983" s="12">
        <f>YEAR(Table1[[#This Row],[Ship Date]])</f>
        <v>2022</v>
      </c>
    </row>
    <row r="984" spans="1:25" x14ac:dyDescent="0.25">
      <c r="A984" s="48" t="s">
        <v>1733</v>
      </c>
      <c r="B984" s="49" t="s">
        <v>152</v>
      </c>
      <c r="C984" s="49" t="s">
        <v>153</v>
      </c>
      <c r="D984" s="49" t="s">
        <v>1834</v>
      </c>
      <c r="E984" s="50">
        <v>44888</v>
      </c>
      <c r="F984" s="49" t="s">
        <v>1899</v>
      </c>
      <c r="G984" s="49" t="s">
        <v>39</v>
      </c>
      <c r="H984" s="49" t="s">
        <v>1892</v>
      </c>
      <c r="I984" s="49" t="s">
        <v>51</v>
      </c>
      <c r="J984" s="49" t="s">
        <v>41</v>
      </c>
      <c r="K984" s="49" t="s">
        <v>28</v>
      </c>
      <c r="L984" s="49" t="s">
        <v>29</v>
      </c>
      <c r="M984" s="49" t="s">
        <v>23</v>
      </c>
      <c r="N984" s="50">
        <v>44890</v>
      </c>
      <c r="O984" s="51">
        <v>375</v>
      </c>
      <c r="P984" s="51">
        <v>708</v>
      </c>
      <c r="Q984" s="51">
        <f>P984-O984</f>
        <v>333</v>
      </c>
      <c r="R984" s="52">
        <v>29</v>
      </c>
      <c r="S984" s="51">
        <f>R984*P984</f>
        <v>20532</v>
      </c>
      <c r="T984" s="53">
        <v>7.0000000000000007E-2</v>
      </c>
      <c r="U984" s="54">
        <f>S984*T984</f>
        <v>1437.2400000000002</v>
      </c>
      <c r="V984" s="54">
        <f>S984-U984</f>
        <v>19094.759999999998</v>
      </c>
      <c r="W984" s="51">
        <v>235</v>
      </c>
      <c r="X984" s="55">
        <f>V984+W984</f>
        <v>19329.759999999998</v>
      </c>
      <c r="Y984" s="12">
        <f>YEAR(Table1[[#This Row],[Ship Date]])</f>
        <v>2022</v>
      </c>
    </row>
    <row r="985" spans="1:25" x14ac:dyDescent="0.25">
      <c r="A985" s="48" t="s">
        <v>1734</v>
      </c>
      <c r="B985" s="49" t="s">
        <v>146</v>
      </c>
      <c r="C985" s="49" t="s">
        <v>147</v>
      </c>
      <c r="D985" s="49" t="s">
        <v>1834</v>
      </c>
      <c r="E985" s="50">
        <v>44891</v>
      </c>
      <c r="F985" s="49" t="s">
        <v>1899</v>
      </c>
      <c r="G985" s="49" t="s">
        <v>34</v>
      </c>
      <c r="H985" s="49" t="s">
        <v>1895</v>
      </c>
      <c r="I985" s="49" t="s">
        <v>26</v>
      </c>
      <c r="J985" s="49" t="s">
        <v>148</v>
      </c>
      <c r="K985" s="49" t="s">
        <v>28</v>
      </c>
      <c r="L985" s="49" t="s">
        <v>22</v>
      </c>
      <c r="M985" s="49" t="s">
        <v>23</v>
      </c>
      <c r="N985" s="50">
        <v>44893</v>
      </c>
      <c r="O985" s="51">
        <v>340</v>
      </c>
      <c r="P985" s="51">
        <v>540</v>
      </c>
      <c r="Q985" s="51">
        <f>P985-O985</f>
        <v>200</v>
      </c>
      <c r="R985" s="52">
        <v>1</v>
      </c>
      <c r="S985" s="51">
        <f>R985*P985</f>
        <v>540</v>
      </c>
      <c r="T985" s="53">
        <v>0</v>
      </c>
      <c r="U985" s="54">
        <f>S985*T985</f>
        <v>0</v>
      </c>
      <c r="V985" s="54">
        <f>S985-U985</f>
        <v>540</v>
      </c>
      <c r="W985" s="51">
        <v>778</v>
      </c>
      <c r="X985" s="55">
        <f>V985+W985</f>
        <v>1318</v>
      </c>
      <c r="Y985" s="12">
        <f>YEAR(Table1[[#This Row],[Ship Date]])</f>
        <v>2022</v>
      </c>
    </row>
    <row r="986" spans="1:25" x14ac:dyDescent="0.25">
      <c r="A986" s="48" t="s">
        <v>1735</v>
      </c>
      <c r="B986" s="49" t="s">
        <v>149</v>
      </c>
      <c r="C986" s="49" t="s">
        <v>1924</v>
      </c>
      <c r="D986" s="49" t="s">
        <v>1834</v>
      </c>
      <c r="E986" s="50">
        <v>44891</v>
      </c>
      <c r="F986" s="49" t="s">
        <v>1899</v>
      </c>
      <c r="G986" s="49" t="s">
        <v>18</v>
      </c>
      <c r="H986" s="49" t="s">
        <v>1894</v>
      </c>
      <c r="I986" s="49" t="s">
        <v>26</v>
      </c>
      <c r="J986" s="49" t="s">
        <v>82</v>
      </c>
      <c r="K986" s="49" t="s">
        <v>28</v>
      </c>
      <c r="L986" s="49" t="s">
        <v>22</v>
      </c>
      <c r="M986" s="49" t="s">
        <v>23</v>
      </c>
      <c r="N986" s="50">
        <v>44893</v>
      </c>
      <c r="O986" s="51">
        <v>184</v>
      </c>
      <c r="P986" s="51">
        <v>288</v>
      </c>
      <c r="Q986" s="51">
        <f>P986-O986</f>
        <v>104</v>
      </c>
      <c r="R986" s="52">
        <v>6</v>
      </c>
      <c r="S986" s="51">
        <f>R986*P986</f>
        <v>1728</v>
      </c>
      <c r="T986" s="53">
        <v>0.06</v>
      </c>
      <c r="U986" s="54">
        <f>S986*T986</f>
        <v>103.67999999999999</v>
      </c>
      <c r="V986" s="54">
        <f>S986-U986</f>
        <v>1624.32</v>
      </c>
      <c r="W986" s="51">
        <v>99</v>
      </c>
      <c r="X986" s="55">
        <f>V986+W986</f>
        <v>1723.32</v>
      </c>
      <c r="Y986" s="12">
        <f>YEAR(Table1[[#This Row],[Ship Date]])</f>
        <v>2022</v>
      </c>
    </row>
    <row r="987" spans="1:25" x14ac:dyDescent="0.25">
      <c r="A987" s="48" t="s">
        <v>1736</v>
      </c>
      <c r="B987" s="49" t="s">
        <v>150</v>
      </c>
      <c r="C987" s="49" t="s">
        <v>1833</v>
      </c>
      <c r="D987" s="49" t="s">
        <v>1834</v>
      </c>
      <c r="E987" s="50">
        <v>44891</v>
      </c>
      <c r="F987" s="49" t="s">
        <v>1899</v>
      </c>
      <c r="G987" s="49" t="s">
        <v>25</v>
      </c>
      <c r="H987" s="49" t="s">
        <v>1887</v>
      </c>
      <c r="I987" s="49" t="s">
        <v>19</v>
      </c>
      <c r="J987" s="49" t="s">
        <v>151</v>
      </c>
      <c r="K987" s="49" t="s">
        <v>28</v>
      </c>
      <c r="L987" s="49" t="s">
        <v>29</v>
      </c>
      <c r="M987" s="49" t="s">
        <v>23</v>
      </c>
      <c r="N987" s="50">
        <v>44895</v>
      </c>
      <c r="O987" s="51">
        <v>87</v>
      </c>
      <c r="P987" s="51">
        <v>181</v>
      </c>
      <c r="Q987" s="51">
        <f>P987-O987</f>
        <v>94</v>
      </c>
      <c r="R987" s="52">
        <v>18</v>
      </c>
      <c r="S987" s="51">
        <f>R987*P987</f>
        <v>3258</v>
      </c>
      <c r="T987" s="53">
        <v>0.06</v>
      </c>
      <c r="U987" s="54">
        <f>S987*T987</f>
        <v>195.48</v>
      </c>
      <c r="V987" s="54">
        <f>S987-U987</f>
        <v>3062.52</v>
      </c>
      <c r="W987" s="51">
        <v>75</v>
      </c>
      <c r="X987" s="55">
        <f>V987+W987</f>
        <v>3137.52</v>
      </c>
      <c r="Y987" s="12">
        <f>YEAR(Table1[[#This Row],[Ship Date]])</f>
        <v>2022</v>
      </c>
    </row>
    <row r="988" spans="1:25" x14ac:dyDescent="0.25">
      <c r="A988" s="48" t="s">
        <v>1737</v>
      </c>
      <c r="B988" s="49" t="s">
        <v>142</v>
      </c>
      <c r="C988" s="49" t="s">
        <v>1839</v>
      </c>
      <c r="D988" s="49" t="s">
        <v>1834</v>
      </c>
      <c r="E988" s="50">
        <v>44892</v>
      </c>
      <c r="F988" s="49" t="s">
        <v>1899</v>
      </c>
      <c r="G988" s="49" t="s">
        <v>39</v>
      </c>
      <c r="H988" s="49" t="s">
        <v>1890</v>
      </c>
      <c r="I988" s="49" t="s">
        <v>40</v>
      </c>
      <c r="J988" s="49" t="s">
        <v>143</v>
      </c>
      <c r="K988" s="49" t="s">
        <v>21</v>
      </c>
      <c r="L988" s="49" t="s">
        <v>22</v>
      </c>
      <c r="M988" s="49" t="s">
        <v>23</v>
      </c>
      <c r="N988" s="50">
        <v>44894</v>
      </c>
      <c r="O988" s="51">
        <v>6240</v>
      </c>
      <c r="P988" s="51">
        <v>15599</v>
      </c>
      <c r="Q988" s="51">
        <f>P988-O988</f>
        <v>9359</v>
      </c>
      <c r="R988" s="52">
        <v>24</v>
      </c>
      <c r="S988" s="51">
        <f>R988*P988</f>
        <v>374376</v>
      </c>
      <c r="T988" s="53">
        <v>0.04</v>
      </c>
      <c r="U988" s="54">
        <f>S988*T988</f>
        <v>14975.04</v>
      </c>
      <c r="V988" s="54">
        <f>S988-U988</f>
        <v>359400.96000000002</v>
      </c>
      <c r="W988" s="51">
        <v>808</v>
      </c>
      <c r="X988" s="55">
        <f>V988+W988</f>
        <v>360208.96</v>
      </c>
      <c r="Y988" s="12">
        <f>YEAR(Table1[[#This Row],[Ship Date]])</f>
        <v>2022</v>
      </c>
    </row>
    <row r="989" spans="1:25" x14ac:dyDescent="0.25">
      <c r="A989" s="48" t="s">
        <v>1738</v>
      </c>
      <c r="B989" s="49" t="s">
        <v>144</v>
      </c>
      <c r="C989" s="49" t="s">
        <v>1836</v>
      </c>
      <c r="D989" s="49" t="s">
        <v>1834</v>
      </c>
      <c r="E989" s="50">
        <v>44892</v>
      </c>
      <c r="F989" s="49" t="s">
        <v>1899</v>
      </c>
      <c r="G989" s="49" t="s">
        <v>34</v>
      </c>
      <c r="H989" s="49" t="s">
        <v>1889</v>
      </c>
      <c r="I989" s="49" t="s">
        <v>19</v>
      </c>
      <c r="J989" s="49" t="s">
        <v>145</v>
      </c>
      <c r="K989" s="49" t="s">
        <v>21</v>
      </c>
      <c r="L989" s="49" t="s">
        <v>48</v>
      </c>
      <c r="M989" s="49" t="s">
        <v>49</v>
      </c>
      <c r="N989" s="50">
        <v>44892</v>
      </c>
      <c r="O989" s="51">
        <v>27899</v>
      </c>
      <c r="P989" s="51">
        <v>44999</v>
      </c>
      <c r="Q989" s="51">
        <f>P989-O989</f>
        <v>17100</v>
      </c>
      <c r="R989" s="52">
        <v>18</v>
      </c>
      <c r="S989" s="51">
        <f>R989*P989</f>
        <v>809982</v>
      </c>
      <c r="T989" s="53">
        <v>0.09</v>
      </c>
      <c r="U989" s="54">
        <f>S989*T989</f>
        <v>72898.37999999999</v>
      </c>
      <c r="V989" s="54">
        <f>S989-U989</f>
        <v>737083.62</v>
      </c>
      <c r="W989" s="51">
        <v>4900</v>
      </c>
      <c r="X989" s="55">
        <f>V989+W989</f>
        <v>741983.62</v>
      </c>
      <c r="Y989" s="12">
        <f>YEAR(Table1[[#This Row],[Ship Date]])</f>
        <v>2022</v>
      </c>
    </row>
    <row r="990" spans="1:25" x14ac:dyDescent="0.25">
      <c r="A990" s="48" t="s">
        <v>1739</v>
      </c>
      <c r="B990" s="49" t="s">
        <v>140</v>
      </c>
      <c r="C990" s="49" t="s">
        <v>1850</v>
      </c>
      <c r="D990" s="49" t="s">
        <v>1834</v>
      </c>
      <c r="E990" s="50">
        <v>44893</v>
      </c>
      <c r="F990" s="49" t="s">
        <v>1899</v>
      </c>
      <c r="G990" s="49" t="s">
        <v>34</v>
      </c>
      <c r="H990" s="49" t="s">
        <v>1894</v>
      </c>
      <c r="I990" s="49" t="s">
        <v>51</v>
      </c>
      <c r="J990" s="49" t="s">
        <v>141</v>
      </c>
      <c r="K990" s="49" t="s">
        <v>28</v>
      </c>
      <c r="L990" s="49" t="s">
        <v>22</v>
      </c>
      <c r="M990" s="49" t="s">
        <v>23</v>
      </c>
      <c r="N990" s="50">
        <v>44894</v>
      </c>
      <c r="O990" s="51">
        <v>194</v>
      </c>
      <c r="P990" s="51">
        <v>308</v>
      </c>
      <c r="Q990" s="51">
        <f>P990-O990</f>
        <v>114</v>
      </c>
      <c r="R990" s="52">
        <v>18</v>
      </c>
      <c r="S990" s="51">
        <f>R990*P990</f>
        <v>5544</v>
      </c>
      <c r="T990" s="53">
        <v>0.02</v>
      </c>
      <c r="U990" s="54">
        <f>S990*T990</f>
        <v>110.88</v>
      </c>
      <c r="V990" s="54">
        <f>S990-U990</f>
        <v>5433.12</v>
      </c>
      <c r="W990" s="51">
        <v>99</v>
      </c>
      <c r="X990" s="55">
        <f>V990+W990</f>
        <v>5532.12</v>
      </c>
      <c r="Y990" s="12">
        <f>YEAR(Table1[[#This Row],[Ship Date]])</f>
        <v>2022</v>
      </c>
    </row>
    <row r="991" spans="1:25" x14ac:dyDescent="0.25">
      <c r="A991" s="48" t="s">
        <v>1740</v>
      </c>
      <c r="B991" s="49" t="s">
        <v>58</v>
      </c>
      <c r="C991" s="49" t="s">
        <v>59</v>
      </c>
      <c r="D991" s="49" t="s">
        <v>1834</v>
      </c>
      <c r="E991" s="50">
        <v>44893</v>
      </c>
      <c r="F991" s="49" t="s">
        <v>1899</v>
      </c>
      <c r="G991" s="49" t="s">
        <v>39</v>
      </c>
      <c r="H991" s="49" t="s">
        <v>1895</v>
      </c>
      <c r="I991" s="49" t="s">
        <v>51</v>
      </c>
      <c r="J991" s="49" t="s">
        <v>207</v>
      </c>
      <c r="K991" s="49" t="s">
        <v>28</v>
      </c>
      <c r="L991" s="49" t="s">
        <v>29</v>
      </c>
      <c r="M991" s="49" t="s">
        <v>23</v>
      </c>
      <c r="N991" s="50">
        <v>44896</v>
      </c>
      <c r="O991" s="51">
        <v>259</v>
      </c>
      <c r="P991" s="51">
        <v>398</v>
      </c>
      <c r="Q991" s="51">
        <f>P991-O991</f>
        <v>139</v>
      </c>
      <c r="R991" s="52">
        <v>11</v>
      </c>
      <c r="S991" s="51">
        <f>R991*P991</f>
        <v>4378</v>
      </c>
      <c r="T991" s="53">
        <v>7.0000000000000007E-2</v>
      </c>
      <c r="U991" s="54">
        <f>S991*T991</f>
        <v>306.46000000000004</v>
      </c>
      <c r="V991" s="54">
        <f>S991-U991</f>
        <v>4071.54</v>
      </c>
      <c r="W991" s="51">
        <v>297</v>
      </c>
      <c r="X991" s="55">
        <f>V991+W991</f>
        <v>4368.54</v>
      </c>
      <c r="Y991" s="12">
        <f>YEAR(Table1[[#This Row],[Ship Date]])</f>
        <v>2022</v>
      </c>
    </row>
    <row r="992" spans="1:25" x14ac:dyDescent="0.25">
      <c r="A992" s="58" t="s">
        <v>1831</v>
      </c>
      <c r="B992" s="49" t="s">
        <v>138</v>
      </c>
      <c r="C992" s="49" t="s">
        <v>1842</v>
      </c>
      <c r="D992" s="49" t="s">
        <v>1834</v>
      </c>
      <c r="E992" s="50">
        <v>44894</v>
      </c>
      <c r="F992" s="49" t="s">
        <v>1899</v>
      </c>
      <c r="G992" s="49" t="s">
        <v>34</v>
      </c>
      <c r="H992" s="49" t="s">
        <v>1893</v>
      </c>
      <c r="I992" s="49" t="s">
        <v>40</v>
      </c>
      <c r="J992" s="49" t="s">
        <v>139</v>
      </c>
      <c r="K992" s="49" t="s">
        <v>28</v>
      </c>
      <c r="L992" s="49" t="s">
        <v>29</v>
      </c>
      <c r="M992" s="49" t="s">
        <v>23</v>
      </c>
      <c r="N992" s="50">
        <v>44895</v>
      </c>
      <c r="O992" s="51">
        <v>268</v>
      </c>
      <c r="P992" s="51">
        <v>608</v>
      </c>
      <c r="Q992" s="51">
        <f>P992-O992</f>
        <v>340</v>
      </c>
      <c r="R992" s="52">
        <v>49</v>
      </c>
      <c r="S992" s="51">
        <f>R992*P992</f>
        <v>29792</v>
      </c>
      <c r="T992" s="53">
        <v>0.08</v>
      </c>
      <c r="U992" s="54">
        <f>S992*T992</f>
        <v>2383.36</v>
      </c>
      <c r="V992" s="54">
        <f>S992-U992</f>
        <v>27408.639999999999</v>
      </c>
      <c r="W992" s="51">
        <v>117</v>
      </c>
      <c r="X992" s="55">
        <f>V992+W992</f>
        <v>27525.64</v>
      </c>
      <c r="Y992" s="12">
        <f>YEAR(Table1[[#This Row],[Ship Date]])</f>
        <v>2022</v>
      </c>
    </row>
    <row r="993" spans="1:25" x14ac:dyDescent="0.25">
      <c r="A993" s="48" t="s">
        <v>1741</v>
      </c>
      <c r="B993" s="49" t="s">
        <v>100</v>
      </c>
      <c r="C993" s="49" t="s">
        <v>1833</v>
      </c>
      <c r="D993" s="49" t="s">
        <v>1834</v>
      </c>
      <c r="E993" s="50">
        <v>44896</v>
      </c>
      <c r="F993" s="49" t="s">
        <v>1899</v>
      </c>
      <c r="G993" s="49" t="s">
        <v>25</v>
      </c>
      <c r="H993" s="49" t="s">
        <v>1887</v>
      </c>
      <c r="I993" s="49" t="s">
        <v>35</v>
      </c>
      <c r="J993" s="49" t="s">
        <v>137</v>
      </c>
      <c r="K993" s="49" t="s">
        <v>21</v>
      </c>
      <c r="L993" s="49" t="s">
        <v>22</v>
      </c>
      <c r="M993" s="49" t="s">
        <v>23</v>
      </c>
      <c r="N993" s="50">
        <v>44897</v>
      </c>
      <c r="O993" s="51">
        <v>5452</v>
      </c>
      <c r="P993" s="51">
        <v>10097</v>
      </c>
      <c r="Q993" s="51">
        <f>P993-O993</f>
        <v>4645</v>
      </c>
      <c r="R993" s="52">
        <v>42</v>
      </c>
      <c r="S993" s="51">
        <f>R993*P993</f>
        <v>424074</v>
      </c>
      <c r="T993" s="53">
        <v>0.1</v>
      </c>
      <c r="U993" s="54">
        <f>S993*T993</f>
        <v>42407.4</v>
      </c>
      <c r="V993" s="54">
        <f>S993-U993</f>
        <v>381666.6</v>
      </c>
      <c r="W993" s="51">
        <v>718</v>
      </c>
      <c r="X993" s="55">
        <f>V993+W993</f>
        <v>382384.6</v>
      </c>
      <c r="Y993" s="12">
        <f>YEAR(Table1[[#This Row],[Ship Date]])</f>
        <v>2022</v>
      </c>
    </row>
    <row r="994" spans="1:25" x14ac:dyDescent="0.25">
      <c r="A994" s="48" t="s">
        <v>1742</v>
      </c>
      <c r="B994" s="49" t="s">
        <v>134</v>
      </c>
      <c r="C994" s="49" t="s">
        <v>1877</v>
      </c>
      <c r="D994" s="49" t="s">
        <v>1856</v>
      </c>
      <c r="E994" s="50">
        <v>44898</v>
      </c>
      <c r="F994" s="49" t="s">
        <v>1856</v>
      </c>
      <c r="G994" s="49" t="s">
        <v>34</v>
      </c>
      <c r="H994" s="49" t="s">
        <v>1895</v>
      </c>
      <c r="I994" s="49" t="s">
        <v>26</v>
      </c>
      <c r="J994" s="49" t="s">
        <v>136</v>
      </c>
      <c r="K994" s="49" t="s">
        <v>28</v>
      </c>
      <c r="L994" s="49" t="s">
        <v>22</v>
      </c>
      <c r="M994" s="49" t="s">
        <v>23</v>
      </c>
      <c r="N994" s="50">
        <v>44900</v>
      </c>
      <c r="O994" s="51">
        <v>184</v>
      </c>
      <c r="P994" s="51">
        <v>288</v>
      </c>
      <c r="Q994" s="51">
        <f>P994-O994</f>
        <v>104</v>
      </c>
      <c r="R994" s="52">
        <v>40</v>
      </c>
      <c r="S994" s="51">
        <f>R994*P994</f>
        <v>11520</v>
      </c>
      <c r="T994" s="53">
        <v>0</v>
      </c>
      <c r="U994" s="54">
        <f>S994*T994</f>
        <v>0</v>
      </c>
      <c r="V994" s="54">
        <f>S994-U994</f>
        <v>11520</v>
      </c>
      <c r="W994" s="51">
        <v>149</v>
      </c>
      <c r="X994" s="55">
        <f>V994+W994</f>
        <v>11669</v>
      </c>
      <c r="Y994" s="12">
        <f>YEAR(Table1[[#This Row],[Ship Date]])</f>
        <v>2022</v>
      </c>
    </row>
    <row r="995" spans="1:25" x14ac:dyDescent="0.25">
      <c r="A995" s="48" t="s">
        <v>1743</v>
      </c>
      <c r="B995" s="49" t="s">
        <v>133</v>
      </c>
      <c r="C995" s="49" t="s">
        <v>71</v>
      </c>
      <c r="D995" s="49" t="s">
        <v>1882</v>
      </c>
      <c r="E995" s="50">
        <v>44899</v>
      </c>
      <c r="F995" s="49" t="s">
        <v>1882</v>
      </c>
      <c r="G995" s="49" t="s">
        <v>18</v>
      </c>
      <c r="H995" s="49" t="s">
        <v>1886</v>
      </c>
      <c r="I995" s="49" t="s">
        <v>35</v>
      </c>
      <c r="J995" s="49" t="s">
        <v>20</v>
      </c>
      <c r="K995" s="49" t="s">
        <v>21</v>
      </c>
      <c r="L995" s="49" t="s">
        <v>22</v>
      </c>
      <c r="M995" s="49" t="s">
        <v>23</v>
      </c>
      <c r="N995" s="50">
        <v>44900</v>
      </c>
      <c r="O995" s="51">
        <v>639</v>
      </c>
      <c r="P995" s="51">
        <v>1998</v>
      </c>
      <c r="Q995" s="51">
        <f>P995-O995</f>
        <v>1359</v>
      </c>
      <c r="R995" s="52">
        <v>29</v>
      </c>
      <c r="S995" s="51">
        <f>R995*P995</f>
        <v>57942</v>
      </c>
      <c r="T995" s="53">
        <v>0.06</v>
      </c>
      <c r="U995" s="54">
        <f>S995*T995</f>
        <v>3476.52</v>
      </c>
      <c r="V995" s="54">
        <f>S995-U995</f>
        <v>54465.48</v>
      </c>
      <c r="W995" s="51">
        <v>400</v>
      </c>
      <c r="X995" s="55">
        <f>V995+W995</f>
        <v>54865.48</v>
      </c>
      <c r="Y995" s="12">
        <f>YEAR(Table1[[#This Row],[Ship Date]])</f>
        <v>2022</v>
      </c>
    </row>
    <row r="996" spans="1:25" x14ac:dyDescent="0.25">
      <c r="A996" s="48" t="s">
        <v>1744</v>
      </c>
      <c r="B996" s="49" t="s">
        <v>132</v>
      </c>
      <c r="C996" s="49" t="s">
        <v>1838</v>
      </c>
      <c r="D996" s="49" t="s">
        <v>1834</v>
      </c>
      <c r="E996" s="50">
        <v>44900</v>
      </c>
      <c r="F996" s="49" t="s">
        <v>1899</v>
      </c>
      <c r="G996" s="49" t="s">
        <v>39</v>
      </c>
      <c r="H996" s="49" t="s">
        <v>1892</v>
      </c>
      <c r="I996" s="49" t="s">
        <v>35</v>
      </c>
      <c r="J996" s="49" t="s">
        <v>44</v>
      </c>
      <c r="K996" s="49" t="s">
        <v>28</v>
      </c>
      <c r="L996" s="49" t="s">
        <v>45</v>
      </c>
      <c r="M996" s="49" t="s">
        <v>69</v>
      </c>
      <c r="N996" s="50">
        <v>44902</v>
      </c>
      <c r="O996" s="51">
        <v>146</v>
      </c>
      <c r="P996" s="51">
        <v>357</v>
      </c>
      <c r="Q996" s="51">
        <f>P996-O996</f>
        <v>211</v>
      </c>
      <c r="R996" s="52">
        <v>10</v>
      </c>
      <c r="S996" s="51">
        <f>R996*P996</f>
        <v>3570</v>
      </c>
      <c r="T996" s="53">
        <v>0.01</v>
      </c>
      <c r="U996" s="54">
        <f>S996*T996</f>
        <v>35.700000000000003</v>
      </c>
      <c r="V996" s="54">
        <f>S996-U996</f>
        <v>3534.3</v>
      </c>
      <c r="W996" s="51">
        <v>417</v>
      </c>
      <c r="X996" s="55">
        <f>V996+W996</f>
        <v>3951.3</v>
      </c>
      <c r="Y996" s="12">
        <f>YEAR(Table1[[#This Row],[Ship Date]])</f>
        <v>2022</v>
      </c>
    </row>
    <row r="997" spans="1:25" x14ac:dyDescent="0.25">
      <c r="A997" s="48" t="s">
        <v>1745</v>
      </c>
      <c r="B997" s="49" t="s">
        <v>131</v>
      </c>
      <c r="C997" s="49" t="s">
        <v>1858</v>
      </c>
      <c r="D997" s="49" t="s">
        <v>1834</v>
      </c>
      <c r="E997" s="50">
        <v>44901</v>
      </c>
      <c r="F997" s="49" t="s">
        <v>1899</v>
      </c>
      <c r="G997" s="49" t="s">
        <v>39</v>
      </c>
      <c r="H997" s="49" t="s">
        <v>1887</v>
      </c>
      <c r="I997" s="49" t="s">
        <v>19</v>
      </c>
      <c r="J997" s="49" t="s">
        <v>89</v>
      </c>
      <c r="K997" s="49" t="s">
        <v>21</v>
      </c>
      <c r="L997" s="49" t="s">
        <v>22</v>
      </c>
      <c r="M997" s="49" t="s">
        <v>23</v>
      </c>
      <c r="N997" s="50">
        <v>44903</v>
      </c>
      <c r="O997" s="51">
        <v>3202.0000000000005</v>
      </c>
      <c r="P997" s="51">
        <v>15247.999999999998</v>
      </c>
      <c r="Q997" s="51">
        <f>P997-O997</f>
        <v>12045.999999999998</v>
      </c>
      <c r="R997" s="52">
        <v>46</v>
      </c>
      <c r="S997" s="51">
        <f>R997*P997</f>
        <v>701407.99999999988</v>
      </c>
      <c r="T997" s="53">
        <v>0.01</v>
      </c>
      <c r="U997" s="54">
        <f>S997*T997</f>
        <v>7014.079999999999</v>
      </c>
      <c r="V997" s="54">
        <f>S997-U997</f>
        <v>694393.91999999993</v>
      </c>
      <c r="W997" s="51">
        <v>400</v>
      </c>
      <c r="X997" s="55">
        <f>V997+W997</f>
        <v>694793.91999999993</v>
      </c>
      <c r="Y997" s="12">
        <f>YEAR(Table1[[#This Row],[Ship Date]])</f>
        <v>2022</v>
      </c>
    </row>
    <row r="998" spans="1:25" x14ac:dyDescent="0.25">
      <c r="A998" s="48" t="s">
        <v>858</v>
      </c>
      <c r="B998" s="49" t="s">
        <v>127</v>
      </c>
      <c r="C998" s="49" t="s">
        <v>43</v>
      </c>
      <c r="D998" s="49" t="s">
        <v>1834</v>
      </c>
      <c r="E998" s="50">
        <v>44903</v>
      </c>
      <c r="F998" s="49" t="s">
        <v>1899</v>
      </c>
      <c r="G998" s="49" t="s">
        <v>34</v>
      </c>
      <c r="H998" s="49" t="s">
        <v>1888</v>
      </c>
      <c r="I998" s="49" t="s">
        <v>19</v>
      </c>
      <c r="J998" s="49" t="s">
        <v>63</v>
      </c>
      <c r="K998" s="49" t="s">
        <v>28</v>
      </c>
      <c r="L998" s="49" t="s">
        <v>22</v>
      </c>
      <c r="M998" s="49" t="s">
        <v>23</v>
      </c>
      <c r="N998" s="50">
        <v>44910</v>
      </c>
      <c r="O998" s="51">
        <v>459</v>
      </c>
      <c r="P998" s="51">
        <v>728</v>
      </c>
      <c r="Q998" s="51">
        <f>P998-O998</f>
        <v>269</v>
      </c>
      <c r="R998" s="52">
        <v>18</v>
      </c>
      <c r="S998" s="51">
        <f>R998*P998</f>
        <v>13104</v>
      </c>
      <c r="T998" s="53">
        <v>0.09</v>
      </c>
      <c r="U998" s="54">
        <f>S998*T998</f>
        <v>1179.3599999999999</v>
      </c>
      <c r="V998" s="54">
        <f>S998-U998</f>
        <v>11924.64</v>
      </c>
      <c r="W998" s="51">
        <v>1115</v>
      </c>
      <c r="X998" s="55">
        <f>V998+W998</f>
        <v>13039.64</v>
      </c>
      <c r="Y998" s="12">
        <f>YEAR(Table1[[#This Row],[Ship Date]])</f>
        <v>2022</v>
      </c>
    </row>
    <row r="999" spans="1:25" x14ac:dyDescent="0.25">
      <c r="A999" s="48" t="s">
        <v>859</v>
      </c>
      <c r="B999" s="49" t="s">
        <v>127</v>
      </c>
      <c r="C999" s="49" t="s">
        <v>43</v>
      </c>
      <c r="D999" s="49" t="s">
        <v>1834</v>
      </c>
      <c r="E999" s="50">
        <v>44903</v>
      </c>
      <c r="F999" s="49" t="s">
        <v>1899</v>
      </c>
      <c r="G999" s="49" t="s">
        <v>34</v>
      </c>
      <c r="H999" s="49" t="s">
        <v>1888</v>
      </c>
      <c r="I999" s="49" t="s">
        <v>19</v>
      </c>
      <c r="J999" s="49" t="s">
        <v>74</v>
      </c>
      <c r="K999" s="49" t="s">
        <v>28</v>
      </c>
      <c r="L999" s="49" t="s">
        <v>29</v>
      </c>
      <c r="M999" s="49" t="s">
        <v>23</v>
      </c>
      <c r="N999" s="50">
        <v>44907</v>
      </c>
      <c r="O999" s="51">
        <v>71</v>
      </c>
      <c r="P999" s="51">
        <v>113.99999999999999</v>
      </c>
      <c r="Q999" s="51">
        <f>P999-O999</f>
        <v>42.999999999999986</v>
      </c>
      <c r="R999" s="52">
        <v>28</v>
      </c>
      <c r="S999" s="51">
        <f>R999*P999</f>
        <v>3191.9999999999995</v>
      </c>
      <c r="T999" s="53">
        <v>0.09</v>
      </c>
      <c r="U999" s="54">
        <f>S999*T999</f>
        <v>287.27999999999997</v>
      </c>
      <c r="V999" s="54">
        <f>S999-U999</f>
        <v>2904.7199999999993</v>
      </c>
      <c r="W999" s="51">
        <v>70</v>
      </c>
      <c r="X999" s="55">
        <f>V999+W999</f>
        <v>2974.7199999999993</v>
      </c>
      <c r="Y999" s="12">
        <f>YEAR(Table1[[#This Row],[Ship Date]])</f>
        <v>2022</v>
      </c>
    </row>
    <row r="1000" spans="1:25" x14ac:dyDescent="0.25">
      <c r="A1000" s="48" t="s">
        <v>1746</v>
      </c>
      <c r="B1000" s="49" t="s">
        <v>128</v>
      </c>
      <c r="C1000" s="49" t="s">
        <v>1865</v>
      </c>
      <c r="D1000" s="49" t="s">
        <v>1882</v>
      </c>
      <c r="E1000" s="50">
        <v>44903</v>
      </c>
      <c r="F1000" s="49" t="s">
        <v>1882</v>
      </c>
      <c r="G1000" s="49" t="s">
        <v>34</v>
      </c>
      <c r="H1000" s="49" t="s">
        <v>1885</v>
      </c>
      <c r="I1000" s="49" t="s">
        <v>35</v>
      </c>
      <c r="J1000" s="49" t="s">
        <v>130</v>
      </c>
      <c r="K1000" s="49" t="s">
        <v>28</v>
      </c>
      <c r="L1000" s="49" t="s">
        <v>22</v>
      </c>
      <c r="M1000" s="49" t="s">
        <v>23</v>
      </c>
      <c r="N1000" s="50">
        <v>44905</v>
      </c>
      <c r="O1000" s="51">
        <v>1495</v>
      </c>
      <c r="P1000" s="51">
        <v>3476</v>
      </c>
      <c r="Q1000" s="51">
        <f>P1000-O1000</f>
        <v>1981</v>
      </c>
      <c r="R1000" s="52">
        <v>10</v>
      </c>
      <c r="S1000" s="51">
        <f>R1000*P1000</f>
        <v>34760</v>
      </c>
      <c r="T1000" s="53">
        <v>0.06</v>
      </c>
      <c r="U1000" s="54">
        <f>S1000*T1000</f>
        <v>2085.6</v>
      </c>
      <c r="V1000" s="54">
        <f>S1000-U1000</f>
        <v>32674.400000000001</v>
      </c>
      <c r="W1000" s="51">
        <v>822.00000000000011</v>
      </c>
      <c r="X1000" s="55">
        <f>V1000+W1000</f>
        <v>33496.400000000001</v>
      </c>
      <c r="Y1000" s="12">
        <f>YEAR(Table1[[#This Row],[Ship Date]])</f>
        <v>2022</v>
      </c>
    </row>
    <row r="1001" spans="1:25" x14ac:dyDescent="0.25">
      <c r="A1001" s="48" t="s">
        <v>1747</v>
      </c>
      <c r="B1001" s="49" t="s">
        <v>97</v>
      </c>
      <c r="C1001" s="49" t="s">
        <v>98</v>
      </c>
      <c r="D1001" s="49" t="s">
        <v>1834</v>
      </c>
      <c r="E1001" s="50">
        <v>44904</v>
      </c>
      <c r="F1001" s="49" t="s">
        <v>1899</v>
      </c>
      <c r="G1001" s="49" t="s">
        <v>39</v>
      </c>
      <c r="H1001" s="49" t="s">
        <v>1890</v>
      </c>
      <c r="I1001" s="49" t="s">
        <v>35</v>
      </c>
      <c r="J1001" s="49" t="s">
        <v>126</v>
      </c>
      <c r="K1001" s="49" t="s">
        <v>28</v>
      </c>
      <c r="L1001" s="49" t="s">
        <v>29</v>
      </c>
      <c r="M1001" s="49" t="s">
        <v>23</v>
      </c>
      <c r="N1001" s="50">
        <v>44905</v>
      </c>
      <c r="O1001" s="51">
        <v>109.00000000000001</v>
      </c>
      <c r="P1001" s="51">
        <v>260</v>
      </c>
      <c r="Q1001" s="51">
        <f>P1001-O1001</f>
        <v>151</v>
      </c>
      <c r="R1001" s="52">
        <v>8</v>
      </c>
      <c r="S1001" s="51">
        <f>R1001*P1001</f>
        <v>2080</v>
      </c>
      <c r="T1001" s="53">
        <v>0.02</v>
      </c>
      <c r="U1001" s="54">
        <f>S1001*T1001</f>
        <v>41.6</v>
      </c>
      <c r="V1001" s="54">
        <f>S1001-U1001</f>
        <v>2038.4</v>
      </c>
      <c r="W1001" s="51">
        <v>240</v>
      </c>
      <c r="X1001" s="55">
        <f>V1001+W1001</f>
        <v>2278.4</v>
      </c>
      <c r="Y1001" s="12">
        <f>YEAR(Table1[[#This Row],[Ship Date]])</f>
        <v>2022</v>
      </c>
    </row>
    <row r="1002" spans="1:25" x14ac:dyDescent="0.25">
      <c r="A1002" s="48" t="s">
        <v>1748</v>
      </c>
      <c r="B1002" s="49" t="s">
        <v>38</v>
      </c>
      <c r="C1002" s="49" t="s">
        <v>1800</v>
      </c>
      <c r="D1002" s="49" t="s">
        <v>1856</v>
      </c>
      <c r="E1002" s="50">
        <v>44905</v>
      </c>
      <c r="F1002" s="49" t="s">
        <v>1856</v>
      </c>
      <c r="G1002" s="49" t="s">
        <v>39</v>
      </c>
      <c r="H1002" s="49" t="s">
        <v>1892</v>
      </c>
      <c r="I1002" s="49" t="s">
        <v>51</v>
      </c>
      <c r="J1002" s="49" t="s">
        <v>121</v>
      </c>
      <c r="K1002" s="49" t="s">
        <v>28</v>
      </c>
      <c r="L1002" s="49" t="s">
        <v>29</v>
      </c>
      <c r="M1002" s="49" t="s">
        <v>23</v>
      </c>
      <c r="N1002" s="50">
        <v>44907</v>
      </c>
      <c r="O1002" s="51">
        <v>24</v>
      </c>
      <c r="P1002" s="51">
        <v>126</v>
      </c>
      <c r="Q1002" s="51">
        <f>P1002-O1002</f>
        <v>102</v>
      </c>
      <c r="R1002" s="52">
        <v>37</v>
      </c>
      <c r="S1002" s="51">
        <f>R1002*P1002</f>
        <v>4662</v>
      </c>
      <c r="T1002" s="53">
        <v>0.03</v>
      </c>
      <c r="U1002" s="54">
        <f>S1002*T1002</f>
        <v>139.85999999999999</v>
      </c>
      <c r="V1002" s="54">
        <f>S1002-U1002</f>
        <v>4522.1400000000003</v>
      </c>
      <c r="W1002" s="51">
        <v>70</v>
      </c>
      <c r="X1002" s="55">
        <f>V1002+W1002</f>
        <v>4592.1400000000003</v>
      </c>
      <c r="Y1002" s="12">
        <f>YEAR(Table1[[#This Row],[Ship Date]])</f>
        <v>2022</v>
      </c>
    </row>
    <row r="1003" spans="1:25" x14ac:dyDescent="0.25">
      <c r="A1003" s="48" t="s">
        <v>1749</v>
      </c>
      <c r="B1003" s="49" t="s">
        <v>122</v>
      </c>
      <c r="C1003" s="49" t="s">
        <v>1900</v>
      </c>
      <c r="D1003" s="49" t="s">
        <v>1882</v>
      </c>
      <c r="E1003" s="50">
        <v>44905</v>
      </c>
      <c r="F1003" s="49" t="s">
        <v>1882</v>
      </c>
      <c r="G1003" s="49" t="s">
        <v>25</v>
      </c>
      <c r="H1003" s="49" t="s">
        <v>1886</v>
      </c>
      <c r="I1003" s="49" t="s">
        <v>19</v>
      </c>
      <c r="J1003" s="49" t="s">
        <v>1912</v>
      </c>
      <c r="K1003" s="49" t="s">
        <v>28</v>
      </c>
      <c r="L1003" s="49" t="s">
        <v>29</v>
      </c>
      <c r="M1003" s="49" t="s">
        <v>23</v>
      </c>
      <c r="N1003" s="50">
        <v>44909</v>
      </c>
      <c r="O1003" s="51">
        <v>239</v>
      </c>
      <c r="P1003" s="51">
        <v>426</v>
      </c>
      <c r="Q1003" s="51">
        <f>P1003-O1003</f>
        <v>187</v>
      </c>
      <c r="R1003" s="52">
        <v>44</v>
      </c>
      <c r="S1003" s="51">
        <f>R1003*P1003</f>
        <v>18744</v>
      </c>
      <c r="T1003" s="53">
        <v>0.01</v>
      </c>
      <c r="U1003" s="54">
        <f>S1003*T1003</f>
        <v>187.44</v>
      </c>
      <c r="V1003" s="54">
        <f>S1003-U1003</f>
        <v>18556.560000000001</v>
      </c>
      <c r="W1003" s="51">
        <v>120</v>
      </c>
      <c r="X1003" s="55">
        <f>V1003+W1003</f>
        <v>18676.560000000001</v>
      </c>
      <c r="Y1003" s="12">
        <f>YEAR(Table1[[#This Row],[Ship Date]])</f>
        <v>2022</v>
      </c>
    </row>
    <row r="1004" spans="1:25" x14ac:dyDescent="0.25">
      <c r="A1004" s="58" t="s">
        <v>1832</v>
      </c>
      <c r="B1004" s="49" t="s">
        <v>1931</v>
      </c>
      <c r="C1004" s="49" t="s">
        <v>1841</v>
      </c>
      <c r="D1004" s="49" t="s">
        <v>1834</v>
      </c>
      <c r="E1004" s="50">
        <v>44905</v>
      </c>
      <c r="F1004" s="49" t="s">
        <v>1899</v>
      </c>
      <c r="G1004" s="49" t="s">
        <v>18</v>
      </c>
      <c r="H1004" s="49" t="s">
        <v>1894</v>
      </c>
      <c r="I1004" s="49" t="s">
        <v>40</v>
      </c>
      <c r="J1004" s="49" t="s">
        <v>108</v>
      </c>
      <c r="K1004" s="49" t="s">
        <v>28</v>
      </c>
      <c r="L1004" s="49" t="s">
        <v>45</v>
      </c>
      <c r="M1004" s="49" t="s">
        <v>23</v>
      </c>
      <c r="N1004" s="50">
        <v>44907</v>
      </c>
      <c r="O1004" s="51">
        <v>94</v>
      </c>
      <c r="P1004" s="51">
        <v>208</v>
      </c>
      <c r="Q1004" s="51">
        <f>P1004-O1004</f>
        <v>114</v>
      </c>
      <c r="R1004" s="52">
        <v>36</v>
      </c>
      <c r="S1004" s="51">
        <f>R1004*P1004</f>
        <v>7488</v>
      </c>
      <c r="T1004" s="53">
        <v>0.1</v>
      </c>
      <c r="U1004" s="54">
        <f>S1004*T1004</f>
        <v>748.80000000000007</v>
      </c>
      <c r="V1004" s="54">
        <f>S1004-U1004</f>
        <v>6739.2</v>
      </c>
      <c r="W1004" s="51">
        <v>256</v>
      </c>
      <c r="X1004" s="55">
        <f>V1004+W1004</f>
        <v>6995.2</v>
      </c>
      <c r="Y1004" s="12">
        <f>YEAR(Table1[[#This Row],[Ship Date]])</f>
        <v>2022</v>
      </c>
    </row>
    <row r="1005" spans="1:25" x14ac:dyDescent="0.25">
      <c r="A1005" s="48" t="s">
        <v>1750</v>
      </c>
      <c r="B1005" s="49" t="s">
        <v>123</v>
      </c>
      <c r="C1005" s="49" t="s">
        <v>124</v>
      </c>
      <c r="D1005" s="49" t="s">
        <v>1834</v>
      </c>
      <c r="E1005" s="50">
        <v>44905</v>
      </c>
      <c r="F1005" s="49" t="s">
        <v>1899</v>
      </c>
      <c r="G1005" s="49" t="s">
        <v>39</v>
      </c>
      <c r="H1005" s="49" t="s">
        <v>1892</v>
      </c>
      <c r="I1005" s="49" t="s">
        <v>19</v>
      </c>
      <c r="J1005" s="49" t="s">
        <v>125</v>
      </c>
      <c r="K1005" s="49" t="s">
        <v>28</v>
      </c>
      <c r="L1005" s="49" t="s">
        <v>29</v>
      </c>
      <c r="M1005" s="49" t="s">
        <v>23</v>
      </c>
      <c r="N1005" s="50">
        <v>44910</v>
      </c>
      <c r="O1005" s="51">
        <v>182</v>
      </c>
      <c r="P1005" s="51">
        <v>298</v>
      </c>
      <c r="Q1005" s="51">
        <f>P1005-O1005</f>
        <v>116</v>
      </c>
      <c r="R1005" s="52">
        <v>45</v>
      </c>
      <c r="S1005" s="51">
        <f>R1005*P1005</f>
        <v>13410</v>
      </c>
      <c r="T1005" s="53">
        <v>0.05</v>
      </c>
      <c r="U1005" s="54">
        <f>S1005*T1005</f>
        <v>670.5</v>
      </c>
      <c r="V1005" s="54">
        <f>S1005-U1005</f>
        <v>12739.5</v>
      </c>
      <c r="W1005" s="51">
        <v>158</v>
      </c>
      <c r="X1005" s="55">
        <f>V1005+W1005</f>
        <v>12897.5</v>
      </c>
      <c r="Y1005" s="12">
        <f>YEAR(Table1[[#This Row],[Ship Date]])</f>
        <v>2022</v>
      </c>
    </row>
    <row r="1006" spans="1:25" x14ac:dyDescent="0.25">
      <c r="A1006" s="48" t="s">
        <v>1751</v>
      </c>
      <c r="B1006" s="49" t="s">
        <v>434</v>
      </c>
      <c r="C1006" s="49" t="s">
        <v>1928</v>
      </c>
      <c r="D1006" s="49" t="s">
        <v>1834</v>
      </c>
      <c r="E1006" s="50">
        <v>44905</v>
      </c>
      <c r="F1006" s="49" t="s">
        <v>1899</v>
      </c>
      <c r="G1006" s="49" t="s">
        <v>39</v>
      </c>
      <c r="H1006" s="49" t="s">
        <v>1887</v>
      </c>
      <c r="I1006" s="49" t="s">
        <v>51</v>
      </c>
      <c r="J1006" s="49" t="s">
        <v>55</v>
      </c>
      <c r="K1006" s="49" t="s">
        <v>21</v>
      </c>
      <c r="L1006" s="49" t="s">
        <v>22</v>
      </c>
      <c r="M1006" s="49" t="s">
        <v>69</v>
      </c>
      <c r="N1006" s="50">
        <v>44907</v>
      </c>
      <c r="O1006" s="51">
        <v>15650</v>
      </c>
      <c r="P1006" s="51">
        <v>30097.000000000004</v>
      </c>
      <c r="Q1006" s="51">
        <f>P1006-O1006</f>
        <v>14447.000000000004</v>
      </c>
      <c r="R1006" s="52">
        <v>8</v>
      </c>
      <c r="S1006" s="51">
        <f>R1006*P1006</f>
        <v>240776.00000000003</v>
      </c>
      <c r="T1006" s="53">
        <v>0.05</v>
      </c>
      <c r="U1006" s="54">
        <f>S1006*T1006</f>
        <v>12038.800000000003</v>
      </c>
      <c r="V1006" s="54">
        <f>S1006-U1006</f>
        <v>228737.2</v>
      </c>
      <c r="W1006" s="51">
        <v>718</v>
      </c>
      <c r="X1006" s="55">
        <f>V1006+W1006</f>
        <v>229455.2</v>
      </c>
      <c r="Y1006" s="12">
        <f>YEAR(Table1[[#This Row],[Ship Date]])</f>
        <v>2022</v>
      </c>
    </row>
    <row r="1007" spans="1:25" x14ac:dyDescent="0.25">
      <c r="A1007" s="48" t="s">
        <v>1752</v>
      </c>
      <c r="B1007" s="49" t="s">
        <v>118</v>
      </c>
      <c r="C1007" s="49" t="s">
        <v>119</v>
      </c>
      <c r="D1007" s="49" t="s">
        <v>1834</v>
      </c>
      <c r="E1007" s="50">
        <v>44909</v>
      </c>
      <c r="F1007" s="49" t="s">
        <v>1899</v>
      </c>
      <c r="G1007" s="49" t="s">
        <v>18</v>
      </c>
      <c r="H1007" s="49" t="s">
        <v>1889</v>
      </c>
      <c r="I1007" s="49" t="s">
        <v>35</v>
      </c>
      <c r="J1007" s="49" t="s">
        <v>120</v>
      </c>
      <c r="K1007" s="49" t="s">
        <v>28</v>
      </c>
      <c r="L1007" s="49" t="s">
        <v>22</v>
      </c>
      <c r="M1007" s="49" t="s">
        <v>23</v>
      </c>
      <c r="N1007" s="50">
        <v>44910</v>
      </c>
      <c r="O1007" s="51">
        <v>892</v>
      </c>
      <c r="P1007" s="51">
        <v>2974</v>
      </c>
      <c r="Q1007" s="51">
        <f>P1007-O1007</f>
        <v>2082</v>
      </c>
      <c r="R1007" s="52">
        <v>22</v>
      </c>
      <c r="S1007" s="51">
        <f>R1007*P1007</f>
        <v>65428</v>
      </c>
      <c r="T1007" s="53">
        <v>7.0000000000000007E-2</v>
      </c>
      <c r="U1007" s="54">
        <f>S1007*T1007</f>
        <v>4579.96</v>
      </c>
      <c r="V1007" s="54">
        <f>S1007-U1007</f>
        <v>60848.04</v>
      </c>
      <c r="W1007" s="51">
        <v>664</v>
      </c>
      <c r="X1007" s="55">
        <f>V1007+W1007</f>
        <v>61512.04</v>
      </c>
      <c r="Y1007" s="12">
        <f>YEAR(Table1[[#This Row],[Ship Date]])</f>
        <v>2022</v>
      </c>
    </row>
    <row r="1008" spans="1:25" x14ac:dyDescent="0.25">
      <c r="A1008" s="48" t="s">
        <v>1753</v>
      </c>
      <c r="B1008" s="49" t="s">
        <v>115</v>
      </c>
      <c r="C1008" s="49" t="s">
        <v>1936</v>
      </c>
      <c r="D1008" s="49" t="s">
        <v>1834</v>
      </c>
      <c r="E1008" s="50">
        <v>44910</v>
      </c>
      <c r="F1008" s="49" t="s">
        <v>1899</v>
      </c>
      <c r="G1008" s="49" t="s">
        <v>39</v>
      </c>
      <c r="H1008" s="49" t="s">
        <v>1894</v>
      </c>
      <c r="I1008" s="49" t="s">
        <v>19</v>
      </c>
      <c r="J1008" s="49" t="s">
        <v>116</v>
      </c>
      <c r="K1008" s="49" t="s">
        <v>117</v>
      </c>
      <c r="L1008" s="49" t="s">
        <v>45</v>
      </c>
      <c r="M1008" s="49" t="s">
        <v>69</v>
      </c>
      <c r="N1008" s="50">
        <v>44919</v>
      </c>
      <c r="O1008" s="51">
        <v>550</v>
      </c>
      <c r="P1008" s="51">
        <v>1222</v>
      </c>
      <c r="Q1008" s="51">
        <f>P1008-O1008</f>
        <v>672</v>
      </c>
      <c r="R1008" s="52">
        <v>17</v>
      </c>
      <c r="S1008" s="51">
        <f>R1008*P1008</f>
        <v>20774</v>
      </c>
      <c r="T1008" s="53">
        <v>0.01</v>
      </c>
      <c r="U1008" s="54">
        <f>S1008*T1008</f>
        <v>207.74</v>
      </c>
      <c r="V1008" s="54">
        <f>S1008-U1008</f>
        <v>20566.259999999998</v>
      </c>
      <c r="W1008" s="51">
        <v>285</v>
      </c>
      <c r="X1008" s="55">
        <f>V1008+W1008</f>
        <v>20851.259999999998</v>
      </c>
      <c r="Y1008" s="12">
        <f>YEAR(Table1[[#This Row],[Ship Date]])</f>
        <v>2022</v>
      </c>
    </row>
    <row r="1009" spans="1:25" x14ac:dyDescent="0.25">
      <c r="A1009" s="48" t="s">
        <v>1754</v>
      </c>
      <c r="B1009" s="49" t="s">
        <v>113</v>
      </c>
      <c r="C1009" s="49" t="s">
        <v>91</v>
      </c>
      <c r="D1009" s="49" t="s">
        <v>1834</v>
      </c>
      <c r="E1009" s="50">
        <v>44912</v>
      </c>
      <c r="F1009" s="49" t="s">
        <v>1899</v>
      </c>
      <c r="G1009" s="49" t="s">
        <v>18</v>
      </c>
      <c r="H1009" s="49" t="s">
        <v>1892</v>
      </c>
      <c r="I1009" s="49" t="s">
        <v>35</v>
      </c>
      <c r="J1009" s="49" t="s">
        <v>114</v>
      </c>
      <c r="K1009" s="49" t="s">
        <v>28</v>
      </c>
      <c r="L1009" s="49" t="s">
        <v>29</v>
      </c>
      <c r="M1009" s="49" t="s">
        <v>23</v>
      </c>
      <c r="N1009" s="50">
        <v>44914</v>
      </c>
      <c r="O1009" s="51">
        <v>252</v>
      </c>
      <c r="P1009" s="51">
        <v>400</v>
      </c>
      <c r="Q1009" s="51">
        <f>P1009-O1009</f>
        <v>148</v>
      </c>
      <c r="R1009" s="52">
        <v>28</v>
      </c>
      <c r="S1009" s="51">
        <f>R1009*P1009</f>
        <v>11200</v>
      </c>
      <c r="T1009" s="53">
        <v>0.04</v>
      </c>
      <c r="U1009" s="54">
        <f>S1009*T1009</f>
        <v>448</v>
      </c>
      <c r="V1009" s="54">
        <f>S1009-U1009</f>
        <v>10752</v>
      </c>
      <c r="W1009" s="51">
        <v>130</v>
      </c>
      <c r="X1009" s="55">
        <f>V1009+W1009</f>
        <v>10882</v>
      </c>
      <c r="Y1009" s="12">
        <f>YEAR(Table1[[#This Row],[Ship Date]])</f>
        <v>2022</v>
      </c>
    </row>
    <row r="1010" spans="1:25" x14ac:dyDescent="0.25">
      <c r="A1010" s="48" t="s">
        <v>1755</v>
      </c>
      <c r="B1010" s="49" t="s">
        <v>111</v>
      </c>
      <c r="C1010" s="49" t="s">
        <v>1791</v>
      </c>
      <c r="D1010" s="49" t="s">
        <v>1856</v>
      </c>
      <c r="E1010" s="50">
        <v>44913</v>
      </c>
      <c r="F1010" s="49" t="s">
        <v>1856</v>
      </c>
      <c r="G1010" s="49" t="s">
        <v>18</v>
      </c>
      <c r="H1010" s="49" t="s">
        <v>1892</v>
      </c>
      <c r="I1010" s="49" t="s">
        <v>51</v>
      </c>
      <c r="J1010" s="49" t="s">
        <v>112</v>
      </c>
      <c r="K1010" s="49" t="s">
        <v>28</v>
      </c>
      <c r="L1010" s="49" t="s">
        <v>45</v>
      </c>
      <c r="M1010" s="49" t="s">
        <v>23</v>
      </c>
      <c r="N1010" s="50">
        <v>44914</v>
      </c>
      <c r="O1010" s="51">
        <v>419.00000000000006</v>
      </c>
      <c r="P1010" s="51">
        <v>1023</v>
      </c>
      <c r="Q1010" s="51">
        <f>P1010-O1010</f>
        <v>604</v>
      </c>
      <c r="R1010" s="52">
        <v>19</v>
      </c>
      <c r="S1010" s="51">
        <f>R1010*P1010</f>
        <v>19437</v>
      </c>
      <c r="T1010" s="53">
        <v>0.05</v>
      </c>
      <c r="U1010" s="54">
        <f>S1010*T1010</f>
        <v>971.85</v>
      </c>
      <c r="V1010" s="54">
        <f>S1010-U1010</f>
        <v>18465.150000000001</v>
      </c>
      <c r="W1010" s="51">
        <v>468</v>
      </c>
      <c r="X1010" s="55">
        <f>V1010+W1010</f>
        <v>18933.150000000001</v>
      </c>
      <c r="Y1010" s="12">
        <f>YEAR(Table1[[#This Row],[Ship Date]])</f>
        <v>2022</v>
      </c>
    </row>
    <row r="1011" spans="1:25" x14ac:dyDescent="0.25">
      <c r="A1011" s="48" t="s">
        <v>1756</v>
      </c>
      <c r="B1011" s="49" t="s">
        <v>109</v>
      </c>
      <c r="C1011" s="49" t="s">
        <v>110</v>
      </c>
      <c r="D1011" s="49" t="s">
        <v>1834</v>
      </c>
      <c r="E1011" s="50">
        <v>44914</v>
      </c>
      <c r="F1011" s="49" t="s">
        <v>1899</v>
      </c>
      <c r="G1011" s="49" t="s">
        <v>18</v>
      </c>
      <c r="H1011" s="49" t="s">
        <v>1896</v>
      </c>
      <c r="I1011" s="49" t="s">
        <v>51</v>
      </c>
      <c r="J1011" s="49" t="s">
        <v>89</v>
      </c>
      <c r="K1011" s="49" t="s">
        <v>21</v>
      </c>
      <c r="L1011" s="49" t="s">
        <v>22</v>
      </c>
      <c r="M1011" s="49" t="s">
        <v>23</v>
      </c>
      <c r="N1011" s="50">
        <v>44916</v>
      </c>
      <c r="O1011" s="51">
        <v>3202.0000000000005</v>
      </c>
      <c r="P1011" s="51">
        <v>15247.999999999998</v>
      </c>
      <c r="Q1011" s="51">
        <f>P1011-O1011</f>
        <v>12045.999999999998</v>
      </c>
      <c r="R1011" s="52">
        <v>12</v>
      </c>
      <c r="S1011" s="51">
        <f>R1011*P1011</f>
        <v>182975.99999999997</v>
      </c>
      <c r="T1011" s="53">
        <v>7.0000000000000007E-2</v>
      </c>
      <c r="U1011" s="54">
        <f>S1011*T1011</f>
        <v>12808.32</v>
      </c>
      <c r="V1011" s="54">
        <f>S1011-U1011</f>
        <v>170167.67999999996</v>
      </c>
      <c r="W1011" s="51">
        <v>400</v>
      </c>
      <c r="X1011" s="55">
        <f>V1011+W1011</f>
        <v>170567.67999999996</v>
      </c>
      <c r="Y1011" s="12">
        <f>YEAR(Table1[[#This Row],[Ship Date]])</f>
        <v>2022</v>
      </c>
    </row>
    <row r="1012" spans="1:25" x14ac:dyDescent="0.25">
      <c r="A1012" s="48" t="s">
        <v>1757</v>
      </c>
      <c r="B1012" s="49" t="s">
        <v>107</v>
      </c>
      <c r="C1012" s="49" t="s">
        <v>1862</v>
      </c>
      <c r="D1012" s="49" t="s">
        <v>1834</v>
      </c>
      <c r="E1012" s="50">
        <v>44916</v>
      </c>
      <c r="F1012" s="49" t="s">
        <v>1899</v>
      </c>
      <c r="G1012" s="49" t="s">
        <v>18</v>
      </c>
      <c r="H1012" s="49" t="s">
        <v>1892</v>
      </c>
      <c r="I1012" s="49" t="s">
        <v>51</v>
      </c>
      <c r="J1012" s="49" t="s">
        <v>108</v>
      </c>
      <c r="K1012" s="49" t="s">
        <v>28</v>
      </c>
      <c r="L1012" s="49" t="s">
        <v>45</v>
      </c>
      <c r="M1012" s="49" t="s">
        <v>23</v>
      </c>
      <c r="N1012" s="50">
        <v>44917</v>
      </c>
      <c r="O1012" s="51">
        <v>94</v>
      </c>
      <c r="P1012" s="51">
        <v>208</v>
      </c>
      <c r="Q1012" s="51">
        <f>P1012-O1012</f>
        <v>114</v>
      </c>
      <c r="R1012" s="52">
        <v>49</v>
      </c>
      <c r="S1012" s="51">
        <f>R1012*P1012</f>
        <v>10192</v>
      </c>
      <c r="T1012" s="53">
        <v>7.0000000000000007E-2</v>
      </c>
      <c r="U1012" s="54">
        <f>S1012*T1012</f>
        <v>713.44</v>
      </c>
      <c r="V1012" s="54">
        <f>S1012-U1012</f>
        <v>9478.56</v>
      </c>
      <c r="W1012" s="51">
        <v>256</v>
      </c>
      <c r="X1012" s="55">
        <f>V1012+W1012</f>
        <v>9734.56</v>
      </c>
      <c r="Y1012" s="12">
        <f>YEAR(Table1[[#This Row],[Ship Date]])</f>
        <v>2022</v>
      </c>
    </row>
    <row r="1013" spans="1:25" x14ac:dyDescent="0.25">
      <c r="A1013" s="48" t="s">
        <v>1758</v>
      </c>
      <c r="B1013" s="49" t="s">
        <v>105</v>
      </c>
      <c r="C1013" s="49" t="s">
        <v>106</v>
      </c>
      <c r="D1013" s="49" t="s">
        <v>1834</v>
      </c>
      <c r="E1013" s="50">
        <v>44917</v>
      </c>
      <c r="F1013" s="49" t="s">
        <v>1899</v>
      </c>
      <c r="G1013" s="49" t="s">
        <v>18</v>
      </c>
      <c r="H1013" s="49" t="s">
        <v>1891</v>
      </c>
      <c r="I1013" s="49" t="s">
        <v>51</v>
      </c>
      <c r="J1013" s="49" t="s">
        <v>92</v>
      </c>
      <c r="K1013" s="49" t="s">
        <v>28</v>
      </c>
      <c r="L1013" s="49" t="s">
        <v>22</v>
      </c>
      <c r="M1013" s="49" t="s">
        <v>23</v>
      </c>
      <c r="N1013" s="50">
        <v>44918</v>
      </c>
      <c r="O1013" s="51">
        <v>118</v>
      </c>
      <c r="P1013" s="51">
        <v>188</v>
      </c>
      <c r="Q1013" s="51">
        <f>P1013-O1013</f>
        <v>70</v>
      </c>
      <c r="R1013" s="52">
        <v>19</v>
      </c>
      <c r="S1013" s="51">
        <f>R1013*P1013</f>
        <v>3572</v>
      </c>
      <c r="T1013" s="53">
        <v>0.06</v>
      </c>
      <c r="U1013" s="54">
        <f>S1013*T1013</f>
        <v>214.32</v>
      </c>
      <c r="V1013" s="54">
        <f>S1013-U1013</f>
        <v>3357.68</v>
      </c>
      <c r="W1013" s="51">
        <v>149</v>
      </c>
      <c r="X1013" s="55">
        <f>V1013+W1013</f>
        <v>3506.68</v>
      </c>
      <c r="Y1013" s="12">
        <f>YEAR(Table1[[#This Row],[Ship Date]])</f>
        <v>2022</v>
      </c>
    </row>
    <row r="1014" spans="1:25" x14ac:dyDescent="0.25">
      <c r="A1014" s="48" t="s">
        <v>1759</v>
      </c>
      <c r="B1014" s="49" t="s">
        <v>102</v>
      </c>
      <c r="C1014" s="49" t="s">
        <v>103</v>
      </c>
      <c r="D1014" s="49" t="s">
        <v>1882</v>
      </c>
      <c r="E1014" s="50">
        <v>44919</v>
      </c>
      <c r="F1014" s="49" t="s">
        <v>1882</v>
      </c>
      <c r="G1014" s="49" t="s">
        <v>18</v>
      </c>
      <c r="H1014" s="49" t="s">
        <v>1885</v>
      </c>
      <c r="I1014" s="49" t="s">
        <v>35</v>
      </c>
      <c r="J1014" s="49" t="s">
        <v>104</v>
      </c>
      <c r="K1014" s="49" t="s">
        <v>28</v>
      </c>
      <c r="L1014" s="49" t="s">
        <v>22</v>
      </c>
      <c r="M1014" s="49" t="s">
        <v>23</v>
      </c>
      <c r="N1014" s="50">
        <v>44920</v>
      </c>
      <c r="O1014" s="51">
        <v>245.00000000000003</v>
      </c>
      <c r="P1014" s="51">
        <v>389</v>
      </c>
      <c r="Q1014" s="51">
        <f>P1014-O1014</f>
        <v>143.99999999999997</v>
      </c>
      <c r="R1014" s="52">
        <v>3</v>
      </c>
      <c r="S1014" s="51">
        <f>R1014*P1014</f>
        <v>1167</v>
      </c>
      <c r="T1014" s="53">
        <v>0</v>
      </c>
      <c r="U1014" s="54">
        <f>S1014*T1014</f>
        <v>0</v>
      </c>
      <c r="V1014" s="54">
        <f>S1014-U1014</f>
        <v>1167</v>
      </c>
      <c r="W1014" s="51">
        <v>701</v>
      </c>
      <c r="X1014" s="55">
        <f>V1014+W1014</f>
        <v>1868</v>
      </c>
      <c r="Y1014" s="12">
        <f>YEAR(Table1[[#This Row],[Ship Date]])</f>
        <v>2022</v>
      </c>
    </row>
    <row r="1015" spans="1:25" x14ac:dyDescent="0.25">
      <c r="A1015" s="48" t="s">
        <v>1760</v>
      </c>
      <c r="B1015" s="49" t="s">
        <v>100</v>
      </c>
      <c r="C1015" s="49" t="s">
        <v>1833</v>
      </c>
      <c r="D1015" s="49" t="s">
        <v>1834</v>
      </c>
      <c r="E1015" s="50">
        <v>44920</v>
      </c>
      <c r="F1015" s="49" t="s">
        <v>1899</v>
      </c>
      <c r="G1015" s="49" t="s">
        <v>34</v>
      </c>
      <c r="H1015" s="49" t="s">
        <v>1887</v>
      </c>
      <c r="I1015" s="49" t="s">
        <v>40</v>
      </c>
      <c r="J1015" s="49" t="s">
        <v>101</v>
      </c>
      <c r="K1015" s="49" t="s">
        <v>28</v>
      </c>
      <c r="L1015" s="49" t="s">
        <v>22</v>
      </c>
      <c r="M1015" s="49" t="s">
        <v>23</v>
      </c>
      <c r="N1015" s="50">
        <v>44921</v>
      </c>
      <c r="O1015" s="51">
        <v>5207</v>
      </c>
      <c r="P1015" s="51">
        <v>8398</v>
      </c>
      <c r="Q1015" s="51">
        <f>P1015-O1015</f>
        <v>3191</v>
      </c>
      <c r="R1015" s="52">
        <v>38</v>
      </c>
      <c r="S1015" s="51">
        <f>R1015*P1015</f>
        <v>319124</v>
      </c>
      <c r="T1015" s="53">
        <v>0</v>
      </c>
      <c r="U1015" s="54">
        <f>S1015*T1015</f>
        <v>0</v>
      </c>
      <c r="V1015" s="54">
        <f>S1015-U1015</f>
        <v>319124</v>
      </c>
      <c r="W1015" s="51">
        <v>501</v>
      </c>
      <c r="X1015" s="55">
        <f>V1015+W1015</f>
        <v>319625</v>
      </c>
      <c r="Y1015" s="12">
        <f>YEAR(Table1[[#This Row],[Ship Date]])</f>
        <v>2022</v>
      </c>
    </row>
    <row r="1016" spans="1:25" x14ac:dyDescent="0.25">
      <c r="A1016" s="48" t="s">
        <v>1761</v>
      </c>
      <c r="B1016" s="49" t="s">
        <v>38</v>
      </c>
      <c r="C1016" s="49" t="s">
        <v>1800</v>
      </c>
      <c r="D1016" s="49" t="s">
        <v>1856</v>
      </c>
      <c r="E1016" s="50">
        <v>44923</v>
      </c>
      <c r="F1016" s="49" t="s">
        <v>1856</v>
      </c>
      <c r="G1016" s="49" t="s">
        <v>25</v>
      </c>
      <c r="H1016" s="49" t="s">
        <v>1892</v>
      </c>
      <c r="I1016" s="49" t="s">
        <v>35</v>
      </c>
      <c r="J1016" s="49" t="s">
        <v>93</v>
      </c>
      <c r="K1016" s="49" t="s">
        <v>28</v>
      </c>
      <c r="L1016" s="49" t="s">
        <v>22</v>
      </c>
      <c r="M1016" s="49" t="s">
        <v>23</v>
      </c>
      <c r="N1016" s="50">
        <v>44925</v>
      </c>
      <c r="O1016" s="51">
        <v>375</v>
      </c>
      <c r="P1016" s="51">
        <v>577</v>
      </c>
      <c r="Q1016" s="51">
        <f>P1016-O1016</f>
        <v>202</v>
      </c>
      <c r="R1016" s="52">
        <v>42</v>
      </c>
      <c r="S1016" s="51">
        <f>R1016*P1016</f>
        <v>24234</v>
      </c>
      <c r="T1016" s="53">
        <v>0</v>
      </c>
      <c r="U1016" s="54">
        <f>S1016*T1016</f>
        <v>0</v>
      </c>
      <c r="V1016" s="54">
        <f>S1016-U1016</f>
        <v>24234</v>
      </c>
      <c r="W1016" s="51">
        <v>497</v>
      </c>
      <c r="X1016" s="55">
        <f>V1016+W1016</f>
        <v>24731</v>
      </c>
      <c r="Y1016" s="12">
        <f>YEAR(Table1[[#This Row],[Ship Date]])</f>
        <v>2022</v>
      </c>
    </row>
    <row r="1017" spans="1:25" x14ac:dyDescent="0.25">
      <c r="A1017" s="48" t="s">
        <v>1762</v>
      </c>
      <c r="B1017" s="49" t="s">
        <v>94</v>
      </c>
      <c r="C1017" s="49" t="s">
        <v>95</v>
      </c>
      <c r="D1017" s="49" t="s">
        <v>1834</v>
      </c>
      <c r="E1017" s="50">
        <v>44923</v>
      </c>
      <c r="F1017" s="49" t="s">
        <v>1899</v>
      </c>
      <c r="G1017" s="49" t="s">
        <v>25</v>
      </c>
      <c r="H1017" s="49" t="s">
        <v>1897</v>
      </c>
      <c r="I1017" s="49" t="s">
        <v>26</v>
      </c>
      <c r="J1017" s="49" t="s">
        <v>96</v>
      </c>
      <c r="K1017" s="49" t="s">
        <v>28</v>
      </c>
      <c r="L1017" s="49" t="s">
        <v>29</v>
      </c>
      <c r="M1017" s="49" t="s">
        <v>23</v>
      </c>
      <c r="N1017" s="50">
        <v>44924</v>
      </c>
      <c r="O1017" s="51">
        <v>117</v>
      </c>
      <c r="P1017" s="51">
        <v>278</v>
      </c>
      <c r="Q1017" s="51">
        <f>P1017-O1017</f>
        <v>161</v>
      </c>
      <c r="R1017" s="52">
        <v>48</v>
      </c>
      <c r="S1017" s="51">
        <f>R1017*P1017</f>
        <v>13344</v>
      </c>
      <c r="T1017" s="53">
        <v>0.03</v>
      </c>
      <c r="U1017" s="54">
        <f>S1017*T1017</f>
        <v>400.32</v>
      </c>
      <c r="V1017" s="54">
        <f>S1017-U1017</f>
        <v>12943.68</v>
      </c>
      <c r="W1017" s="51">
        <v>120</v>
      </c>
      <c r="X1017" s="55">
        <f>V1017+W1017</f>
        <v>13063.68</v>
      </c>
      <c r="Y1017" s="12">
        <f>YEAR(Table1[[#This Row],[Ship Date]])</f>
        <v>2022</v>
      </c>
    </row>
    <row r="1018" spans="1:25" x14ac:dyDescent="0.25">
      <c r="A1018" s="48" t="s">
        <v>1763</v>
      </c>
      <c r="B1018" s="49" t="s">
        <v>97</v>
      </c>
      <c r="C1018" s="49" t="s">
        <v>98</v>
      </c>
      <c r="D1018" s="49" t="s">
        <v>1834</v>
      </c>
      <c r="E1018" s="50">
        <v>44923</v>
      </c>
      <c r="F1018" s="49" t="s">
        <v>1899</v>
      </c>
      <c r="G1018" s="49" t="s">
        <v>39</v>
      </c>
      <c r="H1018" s="49" t="s">
        <v>1890</v>
      </c>
      <c r="I1018" s="49" t="s">
        <v>26</v>
      </c>
      <c r="J1018" s="49" t="s">
        <v>99</v>
      </c>
      <c r="K1018" s="49" t="s">
        <v>21</v>
      </c>
      <c r="L1018" s="49" t="s">
        <v>22</v>
      </c>
      <c r="M1018" s="49" t="s">
        <v>23</v>
      </c>
      <c r="N1018" s="50">
        <v>44924</v>
      </c>
      <c r="O1018" s="51">
        <v>1007</v>
      </c>
      <c r="P1018" s="51">
        <v>1598</v>
      </c>
      <c r="Q1018" s="51">
        <f>P1018-O1018</f>
        <v>591</v>
      </c>
      <c r="R1018" s="52">
        <v>14</v>
      </c>
      <c r="S1018" s="51">
        <f>R1018*P1018</f>
        <v>22372</v>
      </c>
      <c r="T1018" s="53">
        <v>0.05</v>
      </c>
      <c r="U1018" s="54">
        <f>S1018*T1018</f>
        <v>1118.6000000000001</v>
      </c>
      <c r="V1018" s="54">
        <f>S1018-U1018</f>
        <v>21253.4</v>
      </c>
      <c r="W1018" s="51">
        <v>400</v>
      </c>
      <c r="X1018" s="55">
        <f>V1018+W1018</f>
        <v>21653.4</v>
      </c>
      <c r="Y1018" s="12">
        <f>YEAR(Table1[[#This Row],[Ship Date]])</f>
        <v>2022</v>
      </c>
    </row>
    <row r="1019" spans="1:25" x14ac:dyDescent="0.25">
      <c r="A1019" s="48" t="s">
        <v>1764</v>
      </c>
      <c r="B1019" s="49" t="s">
        <v>90</v>
      </c>
      <c r="C1019" s="49" t="s">
        <v>91</v>
      </c>
      <c r="D1019" s="49" t="s">
        <v>1834</v>
      </c>
      <c r="E1019" s="50">
        <v>44926</v>
      </c>
      <c r="F1019" s="49" t="s">
        <v>1899</v>
      </c>
      <c r="G1019" s="49" t="s">
        <v>39</v>
      </c>
      <c r="H1019" s="49" t="s">
        <v>1895</v>
      </c>
      <c r="I1019" s="49" t="s">
        <v>19</v>
      </c>
      <c r="J1019" s="49" t="s">
        <v>92</v>
      </c>
      <c r="K1019" s="49" t="s">
        <v>28</v>
      </c>
      <c r="L1019" s="49" t="s">
        <v>22</v>
      </c>
      <c r="M1019" s="49" t="s">
        <v>23</v>
      </c>
      <c r="N1019" s="50">
        <v>44930</v>
      </c>
      <c r="O1019" s="51">
        <v>118</v>
      </c>
      <c r="P1019" s="51">
        <v>188</v>
      </c>
      <c r="Q1019" s="51">
        <f>P1019-O1019</f>
        <v>70</v>
      </c>
      <c r="R1019" s="52">
        <v>22</v>
      </c>
      <c r="S1019" s="51">
        <f>R1019*P1019</f>
        <v>4136</v>
      </c>
      <c r="T1019" s="53">
        <v>0.04</v>
      </c>
      <c r="U1019" s="54">
        <f>S1019*T1019</f>
        <v>165.44</v>
      </c>
      <c r="V1019" s="54">
        <f>S1019-U1019</f>
        <v>3970.56</v>
      </c>
      <c r="W1019" s="51">
        <v>149</v>
      </c>
      <c r="X1019" s="55">
        <f>V1019+W1019</f>
        <v>4119.5599999999995</v>
      </c>
      <c r="Y1019" s="12">
        <f>YEAR(Table1[[#This Row],[Ship Date]])</f>
        <v>2023</v>
      </c>
    </row>
    <row r="1020" spans="1:25" x14ac:dyDescent="0.25">
      <c r="A1020" s="48" t="s">
        <v>1765</v>
      </c>
      <c r="B1020" s="49" t="s">
        <v>61</v>
      </c>
      <c r="C1020" s="49" t="s">
        <v>62</v>
      </c>
      <c r="D1020" s="49" t="s">
        <v>1834</v>
      </c>
      <c r="E1020" s="50">
        <v>44929</v>
      </c>
      <c r="F1020" s="49" t="s">
        <v>1899</v>
      </c>
      <c r="G1020" s="49" t="s">
        <v>18</v>
      </c>
      <c r="H1020" s="49" t="s">
        <v>1887</v>
      </c>
      <c r="I1020" s="49" t="s">
        <v>40</v>
      </c>
      <c r="J1020" s="49" t="s">
        <v>89</v>
      </c>
      <c r="K1020" s="49" t="s">
        <v>21</v>
      </c>
      <c r="L1020" s="49" t="s">
        <v>22</v>
      </c>
      <c r="M1020" s="49" t="s">
        <v>23</v>
      </c>
      <c r="N1020" s="50">
        <v>44930</v>
      </c>
      <c r="O1020" s="51">
        <v>3202.0000000000005</v>
      </c>
      <c r="P1020" s="51">
        <v>15247.999999999998</v>
      </c>
      <c r="Q1020" s="51">
        <f>P1020-O1020</f>
        <v>12045.999999999998</v>
      </c>
      <c r="R1020" s="52">
        <v>46</v>
      </c>
      <c r="S1020" s="51">
        <f>R1020*P1020</f>
        <v>701407.99999999988</v>
      </c>
      <c r="T1020" s="53">
        <v>0.04</v>
      </c>
      <c r="U1020" s="54">
        <f>S1020*T1020</f>
        <v>28056.319999999996</v>
      </c>
      <c r="V1020" s="54">
        <f>S1020-U1020</f>
        <v>673351.67999999993</v>
      </c>
      <c r="W1020" s="51">
        <v>400</v>
      </c>
      <c r="X1020" s="55">
        <f>V1020+W1020</f>
        <v>673751.67999999993</v>
      </c>
      <c r="Y1020" s="12">
        <f>YEAR(Table1[[#This Row],[Ship Date]])</f>
        <v>2023</v>
      </c>
    </row>
    <row r="1021" spans="1:25" x14ac:dyDescent="0.25">
      <c r="A1021" s="48" t="s">
        <v>1766</v>
      </c>
      <c r="B1021" s="49" t="s">
        <v>1913</v>
      </c>
      <c r="C1021" s="49" t="s">
        <v>1835</v>
      </c>
      <c r="D1021" s="49" t="s">
        <v>1834</v>
      </c>
      <c r="E1021" s="50">
        <v>44930</v>
      </c>
      <c r="F1021" s="49" t="s">
        <v>1899</v>
      </c>
      <c r="G1021" s="49" t="s">
        <v>25</v>
      </c>
      <c r="H1021" s="49" t="s">
        <v>1888</v>
      </c>
      <c r="I1021" s="49" t="s">
        <v>40</v>
      </c>
      <c r="J1021" s="49" t="s">
        <v>82</v>
      </c>
      <c r="K1021" s="49" t="s">
        <v>28</v>
      </c>
      <c r="L1021" s="49" t="s">
        <v>22</v>
      </c>
      <c r="M1021" s="49" t="s">
        <v>23</v>
      </c>
      <c r="N1021" s="50">
        <v>44931</v>
      </c>
      <c r="O1021" s="51">
        <v>184</v>
      </c>
      <c r="P1021" s="51">
        <v>288</v>
      </c>
      <c r="Q1021" s="51">
        <f>P1021-O1021</f>
        <v>104</v>
      </c>
      <c r="R1021" s="52">
        <v>26</v>
      </c>
      <c r="S1021" s="51">
        <f>R1021*P1021</f>
        <v>7488</v>
      </c>
      <c r="T1021" s="53">
        <v>0.01</v>
      </c>
      <c r="U1021" s="54">
        <f>S1021*T1021</f>
        <v>74.88</v>
      </c>
      <c r="V1021" s="54">
        <f>S1021-U1021</f>
        <v>7413.12</v>
      </c>
      <c r="W1021" s="51">
        <v>99</v>
      </c>
      <c r="X1021" s="55">
        <f>V1021+W1021</f>
        <v>7512.12</v>
      </c>
      <c r="Y1021" s="12">
        <f>YEAR(Table1[[#This Row],[Ship Date]])</f>
        <v>2023</v>
      </c>
    </row>
    <row r="1022" spans="1:25" x14ac:dyDescent="0.25">
      <c r="A1022" s="48" t="s">
        <v>1767</v>
      </c>
      <c r="B1022" s="49" t="s">
        <v>86</v>
      </c>
      <c r="C1022" s="49" t="s">
        <v>87</v>
      </c>
      <c r="D1022" s="49" t="s">
        <v>1834</v>
      </c>
      <c r="E1022" s="50">
        <v>44930</v>
      </c>
      <c r="F1022" s="49" t="s">
        <v>1899</v>
      </c>
      <c r="G1022" s="49" t="s">
        <v>34</v>
      </c>
      <c r="H1022" s="49" t="s">
        <v>1892</v>
      </c>
      <c r="I1022" s="49" t="s">
        <v>26</v>
      </c>
      <c r="J1022" s="49" t="s">
        <v>88</v>
      </c>
      <c r="K1022" s="49" t="s">
        <v>28</v>
      </c>
      <c r="L1022" s="49" t="s">
        <v>29</v>
      </c>
      <c r="M1022" s="49" t="s">
        <v>23</v>
      </c>
      <c r="N1022" s="50">
        <v>44932</v>
      </c>
      <c r="O1022" s="51">
        <v>160</v>
      </c>
      <c r="P1022" s="51">
        <v>262</v>
      </c>
      <c r="Q1022" s="51">
        <f>P1022-O1022</f>
        <v>102</v>
      </c>
      <c r="R1022" s="52">
        <v>35</v>
      </c>
      <c r="S1022" s="51">
        <f>R1022*P1022</f>
        <v>9170</v>
      </c>
      <c r="T1022" s="53">
        <v>0.04</v>
      </c>
      <c r="U1022" s="54">
        <f>S1022*T1022</f>
        <v>366.8</v>
      </c>
      <c r="V1022" s="54">
        <f>S1022-U1022</f>
        <v>8803.2000000000007</v>
      </c>
      <c r="W1022" s="51">
        <v>80</v>
      </c>
      <c r="X1022" s="55">
        <f>V1022+W1022</f>
        <v>8883.2000000000007</v>
      </c>
      <c r="Y1022" s="12">
        <f>YEAR(Table1[[#This Row],[Ship Date]])</f>
        <v>2023</v>
      </c>
    </row>
    <row r="1023" spans="1:25" x14ac:dyDescent="0.25">
      <c r="A1023" s="48" t="s">
        <v>1768</v>
      </c>
      <c r="B1023" s="49" t="s">
        <v>83</v>
      </c>
      <c r="C1023" s="49" t="s">
        <v>84</v>
      </c>
      <c r="D1023" s="49" t="s">
        <v>1834</v>
      </c>
      <c r="E1023" s="50">
        <v>44932</v>
      </c>
      <c r="F1023" s="49" t="s">
        <v>1899</v>
      </c>
      <c r="G1023" s="49" t="s">
        <v>25</v>
      </c>
      <c r="H1023" s="49" t="s">
        <v>1895</v>
      </c>
      <c r="I1023" s="49" t="s">
        <v>26</v>
      </c>
      <c r="J1023" s="49" t="s">
        <v>85</v>
      </c>
      <c r="K1023" s="49" t="s">
        <v>21</v>
      </c>
      <c r="L1023" s="49" t="s">
        <v>22</v>
      </c>
      <c r="M1023" s="49" t="s">
        <v>23</v>
      </c>
      <c r="N1023" s="50">
        <v>44933</v>
      </c>
      <c r="O1023" s="51">
        <v>6059</v>
      </c>
      <c r="P1023" s="51">
        <v>10098</v>
      </c>
      <c r="Q1023" s="51">
        <f>P1023-O1023</f>
        <v>4039</v>
      </c>
      <c r="R1023" s="52">
        <v>12</v>
      </c>
      <c r="S1023" s="51">
        <f>R1023*P1023</f>
        <v>121176</v>
      </c>
      <c r="T1023" s="53">
        <v>0</v>
      </c>
      <c r="U1023" s="54">
        <f>S1023*T1023</f>
        <v>0</v>
      </c>
      <c r="V1023" s="54">
        <f>S1023-U1023</f>
        <v>121176</v>
      </c>
      <c r="W1023" s="51">
        <v>718</v>
      </c>
      <c r="X1023" s="55">
        <f>V1023+W1023</f>
        <v>121894</v>
      </c>
      <c r="Y1023" s="12">
        <f>YEAR(Table1[[#This Row],[Ship Date]])</f>
        <v>2023</v>
      </c>
    </row>
    <row r="1024" spans="1:25" x14ac:dyDescent="0.25">
      <c r="A1024" s="48" t="s">
        <v>1769</v>
      </c>
      <c r="B1024" s="49" t="s">
        <v>81</v>
      </c>
      <c r="C1024" s="49" t="s">
        <v>1924</v>
      </c>
      <c r="D1024" s="49" t="s">
        <v>1834</v>
      </c>
      <c r="E1024" s="50">
        <v>44936</v>
      </c>
      <c r="F1024" s="49" t="s">
        <v>1899</v>
      </c>
      <c r="G1024" s="49" t="s">
        <v>18</v>
      </c>
      <c r="H1024" s="49" t="s">
        <v>1894</v>
      </c>
      <c r="I1024" s="49" t="s">
        <v>26</v>
      </c>
      <c r="J1024" s="49" t="s">
        <v>82</v>
      </c>
      <c r="K1024" s="49" t="s">
        <v>28</v>
      </c>
      <c r="L1024" s="49" t="s">
        <v>22</v>
      </c>
      <c r="M1024" s="49" t="s">
        <v>23</v>
      </c>
      <c r="N1024" s="50">
        <v>44937</v>
      </c>
      <c r="O1024" s="51">
        <v>184</v>
      </c>
      <c r="P1024" s="51">
        <v>288</v>
      </c>
      <c r="Q1024" s="51">
        <f>P1024-O1024</f>
        <v>104</v>
      </c>
      <c r="R1024" s="52">
        <v>22</v>
      </c>
      <c r="S1024" s="51">
        <f>R1024*P1024</f>
        <v>6336</v>
      </c>
      <c r="T1024" s="53">
        <v>0.02</v>
      </c>
      <c r="U1024" s="54">
        <f>S1024*T1024</f>
        <v>126.72</v>
      </c>
      <c r="V1024" s="54">
        <f>S1024-U1024</f>
        <v>6209.28</v>
      </c>
      <c r="W1024" s="51">
        <v>99</v>
      </c>
      <c r="X1024" s="55">
        <f>V1024+W1024</f>
        <v>6308.28</v>
      </c>
      <c r="Y1024" s="12">
        <f>YEAR(Table1[[#This Row],[Ship Date]])</f>
        <v>2023</v>
      </c>
    </row>
    <row r="1025" spans="1:25" x14ac:dyDescent="0.25">
      <c r="A1025" s="48" t="s">
        <v>1770</v>
      </c>
      <c r="B1025" s="49" t="s">
        <v>1938</v>
      </c>
      <c r="C1025" s="49" t="s">
        <v>1874</v>
      </c>
      <c r="D1025" s="49" t="s">
        <v>1834</v>
      </c>
      <c r="E1025" s="50">
        <v>44937</v>
      </c>
      <c r="F1025" s="49" t="s">
        <v>1899</v>
      </c>
      <c r="G1025" s="49" t="s">
        <v>39</v>
      </c>
      <c r="H1025" s="49" t="s">
        <v>1888</v>
      </c>
      <c r="I1025" s="49" t="s">
        <v>51</v>
      </c>
      <c r="J1025" s="49" t="s">
        <v>68</v>
      </c>
      <c r="K1025" s="49" t="s">
        <v>28</v>
      </c>
      <c r="L1025" s="49" t="s">
        <v>45</v>
      </c>
      <c r="M1025" s="49" t="s">
        <v>23</v>
      </c>
      <c r="N1025" s="50">
        <v>44939</v>
      </c>
      <c r="O1025" s="51">
        <v>519</v>
      </c>
      <c r="P1025" s="51">
        <v>1298</v>
      </c>
      <c r="Q1025" s="51">
        <f>P1025-O1025</f>
        <v>779</v>
      </c>
      <c r="R1025" s="52">
        <v>49</v>
      </c>
      <c r="S1025" s="51">
        <f>R1025*P1025</f>
        <v>63602</v>
      </c>
      <c r="T1025" s="53">
        <v>0.02</v>
      </c>
      <c r="U1025" s="54">
        <f>S1025*T1025</f>
        <v>1272.04</v>
      </c>
      <c r="V1025" s="54">
        <f>S1025-U1025</f>
        <v>62329.96</v>
      </c>
      <c r="W1025" s="51">
        <v>314</v>
      </c>
      <c r="X1025" s="55">
        <f>V1025+W1025</f>
        <v>62643.96</v>
      </c>
      <c r="Y1025" s="12">
        <f>YEAR(Table1[[#This Row],[Ship Date]])</f>
        <v>2023</v>
      </c>
    </row>
    <row r="1026" spans="1:25" x14ac:dyDescent="0.25">
      <c r="A1026" s="48" t="s">
        <v>1771</v>
      </c>
      <c r="B1026" s="49" t="s">
        <v>77</v>
      </c>
      <c r="C1026" s="49" t="s">
        <v>78</v>
      </c>
      <c r="D1026" s="49" t="s">
        <v>1834</v>
      </c>
      <c r="E1026" s="50">
        <v>44940</v>
      </c>
      <c r="F1026" s="49" t="s">
        <v>1899</v>
      </c>
      <c r="G1026" s="49" t="s">
        <v>18</v>
      </c>
      <c r="H1026" s="49" t="s">
        <v>1893</v>
      </c>
      <c r="I1026" s="49" t="s">
        <v>26</v>
      </c>
      <c r="J1026" s="49" t="s">
        <v>79</v>
      </c>
      <c r="K1026" s="49" t="s">
        <v>28</v>
      </c>
      <c r="L1026" s="49" t="s">
        <v>22</v>
      </c>
      <c r="M1026" s="49" t="s">
        <v>23</v>
      </c>
      <c r="N1026" s="50">
        <v>44941</v>
      </c>
      <c r="O1026" s="51">
        <v>225.99999999999997</v>
      </c>
      <c r="P1026" s="51">
        <v>358</v>
      </c>
      <c r="Q1026" s="51">
        <f>P1026-O1026</f>
        <v>132.00000000000003</v>
      </c>
      <c r="R1026" s="52">
        <v>38</v>
      </c>
      <c r="S1026" s="51">
        <f>R1026*P1026</f>
        <v>13604</v>
      </c>
      <c r="T1026" s="53">
        <v>0.03</v>
      </c>
      <c r="U1026" s="54">
        <f>S1026*T1026</f>
        <v>408.12</v>
      </c>
      <c r="V1026" s="54">
        <f>S1026-U1026</f>
        <v>13195.88</v>
      </c>
      <c r="W1026" s="51">
        <v>547</v>
      </c>
      <c r="X1026" s="55">
        <f>V1026+W1026</f>
        <v>13742.88</v>
      </c>
      <c r="Y1026" s="12">
        <f>YEAR(Table1[[#This Row],[Ship Date]])</f>
        <v>2023</v>
      </c>
    </row>
    <row r="1027" spans="1:25" x14ac:dyDescent="0.25">
      <c r="A1027" s="48" t="s">
        <v>1772</v>
      </c>
      <c r="B1027" s="49" t="s">
        <v>75</v>
      </c>
      <c r="C1027" s="49" t="s">
        <v>1859</v>
      </c>
      <c r="D1027" s="49" t="s">
        <v>1834</v>
      </c>
      <c r="E1027" s="50">
        <v>44943</v>
      </c>
      <c r="F1027" s="49" t="s">
        <v>1899</v>
      </c>
      <c r="G1027" s="49" t="s">
        <v>39</v>
      </c>
      <c r="H1027" s="49" t="s">
        <v>1888</v>
      </c>
      <c r="I1027" s="49" t="s">
        <v>51</v>
      </c>
      <c r="J1027" s="49" t="s">
        <v>63</v>
      </c>
      <c r="K1027" s="49" t="s">
        <v>28</v>
      </c>
      <c r="L1027" s="49" t="s">
        <v>22</v>
      </c>
      <c r="M1027" s="49" t="s">
        <v>23</v>
      </c>
      <c r="N1027" s="50">
        <v>44944</v>
      </c>
      <c r="O1027" s="51">
        <v>459</v>
      </c>
      <c r="P1027" s="51">
        <v>728</v>
      </c>
      <c r="Q1027" s="51">
        <f>P1027-O1027</f>
        <v>269</v>
      </c>
      <c r="R1027" s="52">
        <v>39</v>
      </c>
      <c r="S1027" s="51">
        <f>R1027*P1027</f>
        <v>28392</v>
      </c>
      <c r="T1027" s="53">
        <v>0.08</v>
      </c>
      <c r="U1027" s="54">
        <f>S1027*T1027</f>
        <v>2271.36</v>
      </c>
      <c r="V1027" s="54">
        <f>S1027-U1027</f>
        <v>26120.639999999999</v>
      </c>
      <c r="W1027" s="51">
        <v>1115</v>
      </c>
      <c r="X1027" s="55">
        <f>V1027+W1027</f>
        <v>27235.64</v>
      </c>
      <c r="Y1027" s="12">
        <f>YEAR(Table1[[#This Row],[Ship Date]])</f>
        <v>2023</v>
      </c>
    </row>
    <row r="1028" spans="1:25" x14ac:dyDescent="0.25">
      <c r="A1028" s="48" t="s">
        <v>1773</v>
      </c>
      <c r="B1028" s="49" t="s">
        <v>73</v>
      </c>
      <c r="C1028" s="49" t="s">
        <v>1847</v>
      </c>
      <c r="D1028" s="49" t="s">
        <v>1834</v>
      </c>
      <c r="E1028" s="50">
        <v>44944</v>
      </c>
      <c r="F1028" s="49" t="s">
        <v>1899</v>
      </c>
      <c r="G1028" s="49" t="s">
        <v>18</v>
      </c>
      <c r="H1028" s="49" t="s">
        <v>1890</v>
      </c>
      <c r="I1028" s="49" t="s">
        <v>40</v>
      </c>
      <c r="J1028" s="49" t="s">
        <v>74</v>
      </c>
      <c r="K1028" s="49" t="s">
        <v>28</v>
      </c>
      <c r="L1028" s="49" t="s">
        <v>29</v>
      </c>
      <c r="M1028" s="49" t="s">
        <v>69</v>
      </c>
      <c r="N1028" s="50">
        <v>44946</v>
      </c>
      <c r="O1028" s="51">
        <v>71</v>
      </c>
      <c r="P1028" s="51">
        <v>113.99999999999999</v>
      </c>
      <c r="Q1028" s="51">
        <f>P1028-O1028</f>
        <v>42.999999999999986</v>
      </c>
      <c r="R1028" s="52">
        <v>14</v>
      </c>
      <c r="S1028" s="51">
        <f>R1028*P1028</f>
        <v>1595.9999999999998</v>
      </c>
      <c r="T1028" s="53">
        <v>0</v>
      </c>
      <c r="U1028" s="54">
        <f>S1028*T1028</f>
        <v>0</v>
      </c>
      <c r="V1028" s="54">
        <f>S1028-U1028</f>
        <v>1595.9999999999998</v>
      </c>
      <c r="W1028" s="51">
        <v>70</v>
      </c>
      <c r="X1028" s="55">
        <f>V1028+W1028</f>
        <v>1665.9999999999998</v>
      </c>
      <c r="Y1028" s="12">
        <f>YEAR(Table1[[#This Row],[Ship Date]])</f>
        <v>2023</v>
      </c>
    </row>
    <row r="1029" spans="1:25" x14ac:dyDescent="0.25">
      <c r="A1029" s="48" t="s">
        <v>1774</v>
      </c>
      <c r="B1029" s="49" t="s">
        <v>64</v>
      </c>
      <c r="C1029" s="49" t="s">
        <v>65</v>
      </c>
      <c r="D1029" s="49" t="s">
        <v>1834</v>
      </c>
      <c r="E1029" s="50">
        <v>44945</v>
      </c>
      <c r="F1029" s="49" t="s">
        <v>1899</v>
      </c>
      <c r="G1029" s="49" t="s">
        <v>39</v>
      </c>
      <c r="H1029" s="49" t="s">
        <v>1894</v>
      </c>
      <c r="I1029" s="49" t="s">
        <v>40</v>
      </c>
      <c r="J1029" s="49" t="s">
        <v>1901</v>
      </c>
      <c r="K1029" s="49" t="s">
        <v>21</v>
      </c>
      <c r="L1029" s="49" t="s">
        <v>66</v>
      </c>
      <c r="M1029" s="49" t="s">
        <v>23</v>
      </c>
      <c r="N1029" s="50">
        <v>44947</v>
      </c>
      <c r="O1029" s="51">
        <v>882</v>
      </c>
      <c r="P1029" s="51">
        <v>2099</v>
      </c>
      <c r="Q1029" s="51">
        <f>P1029-O1029</f>
        <v>1217</v>
      </c>
      <c r="R1029" s="52">
        <v>29</v>
      </c>
      <c r="S1029" s="51">
        <f>R1029*P1029</f>
        <v>60871</v>
      </c>
      <c r="T1029" s="53">
        <v>0.03</v>
      </c>
      <c r="U1029" s="54">
        <f>S1029*T1029</f>
        <v>1826.1299999999999</v>
      </c>
      <c r="V1029" s="54">
        <f>S1029-U1029</f>
        <v>59044.87</v>
      </c>
      <c r="W1029" s="51">
        <v>480.99999999999994</v>
      </c>
      <c r="X1029" s="55">
        <f>V1029+W1029</f>
        <v>59525.87</v>
      </c>
      <c r="Y1029" s="12">
        <f>YEAR(Table1[[#This Row],[Ship Date]])</f>
        <v>2023</v>
      </c>
    </row>
    <row r="1030" spans="1:25" x14ac:dyDescent="0.25">
      <c r="A1030" s="48" t="s">
        <v>1775</v>
      </c>
      <c r="B1030" s="49" t="s">
        <v>67</v>
      </c>
      <c r="C1030" s="49" t="s">
        <v>1845</v>
      </c>
      <c r="D1030" s="49" t="s">
        <v>1834</v>
      </c>
      <c r="E1030" s="50">
        <v>44945</v>
      </c>
      <c r="F1030" s="49" t="s">
        <v>1899</v>
      </c>
      <c r="G1030" s="49" t="s">
        <v>18</v>
      </c>
      <c r="H1030" s="49" t="s">
        <v>1891</v>
      </c>
      <c r="I1030" s="49" t="s">
        <v>26</v>
      </c>
      <c r="J1030" s="49" t="s">
        <v>68</v>
      </c>
      <c r="K1030" s="49" t="s">
        <v>28</v>
      </c>
      <c r="L1030" s="49" t="s">
        <v>45</v>
      </c>
      <c r="M1030" s="49" t="s">
        <v>69</v>
      </c>
      <c r="N1030" s="50">
        <v>44947</v>
      </c>
      <c r="O1030" s="51">
        <v>519</v>
      </c>
      <c r="P1030" s="51">
        <v>1298</v>
      </c>
      <c r="Q1030" s="51">
        <f>P1030-O1030</f>
        <v>779</v>
      </c>
      <c r="R1030" s="52">
        <v>10</v>
      </c>
      <c r="S1030" s="51">
        <f>R1030*P1030</f>
        <v>12980</v>
      </c>
      <c r="T1030" s="53">
        <v>0.05</v>
      </c>
      <c r="U1030" s="54">
        <f>S1030*T1030</f>
        <v>649</v>
      </c>
      <c r="V1030" s="54">
        <f>S1030-U1030</f>
        <v>12331</v>
      </c>
      <c r="W1030" s="51">
        <v>314</v>
      </c>
      <c r="X1030" s="55">
        <f>V1030+W1030</f>
        <v>12645</v>
      </c>
      <c r="Y1030" s="12">
        <f>YEAR(Table1[[#This Row],[Ship Date]])</f>
        <v>2023</v>
      </c>
    </row>
    <row r="1031" spans="1:25" x14ac:dyDescent="0.25">
      <c r="A1031" s="48" t="s">
        <v>1776</v>
      </c>
      <c r="B1031" s="49" t="s">
        <v>70</v>
      </c>
      <c r="C1031" s="49" t="s">
        <v>71</v>
      </c>
      <c r="D1031" s="49" t="s">
        <v>1882</v>
      </c>
      <c r="E1031" s="50">
        <v>44945</v>
      </c>
      <c r="F1031" s="49" t="s">
        <v>1882</v>
      </c>
      <c r="G1031" s="49" t="s">
        <v>34</v>
      </c>
      <c r="H1031" s="49" t="s">
        <v>1885</v>
      </c>
      <c r="I1031" s="49" t="s">
        <v>19</v>
      </c>
      <c r="J1031" s="49" t="s">
        <v>72</v>
      </c>
      <c r="K1031" s="49" t="s">
        <v>28</v>
      </c>
      <c r="L1031" s="49" t="s">
        <v>22</v>
      </c>
      <c r="M1031" s="49" t="s">
        <v>69</v>
      </c>
      <c r="N1031" s="50">
        <v>44952</v>
      </c>
      <c r="O1031" s="51">
        <v>1982.9999999999998</v>
      </c>
      <c r="P1031" s="51">
        <v>3098</v>
      </c>
      <c r="Q1031" s="51">
        <f>P1031-O1031</f>
        <v>1115.0000000000002</v>
      </c>
      <c r="R1031" s="52">
        <v>41</v>
      </c>
      <c r="S1031" s="51">
        <f>R1031*P1031</f>
        <v>127018</v>
      </c>
      <c r="T1031" s="53">
        <v>0.04</v>
      </c>
      <c r="U1031" s="54">
        <f>S1031*T1031</f>
        <v>5080.72</v>
      </c>
      <c r="V1031" s="54">
        <f>S1031-U1031</f>
        <v>121937.28</v>
      </c>
      <c r="W1031" s="51">
        <v>1951.0000000000002</v>
      </c>
      <c r="X1031" s="55">
        <f>V1031+W1031</f>
        <v>123888.28</v>
      </c>
      <c r="Y1031" s="12">
        <f>YEAR(Table1[[#This Row],[Ship Date]])</f>
        <v>2023</v>
      </c>
    </row>
    <row r="1032" spans="1:25" x14ac:dyDescent="0.25">
      <c r="A1032" s="48" t="s">
        <v>1777</v>
      </c>
      <c r="B1032" s="49" t="s">
        <v>61</v>
      </c>
      <c r="C1032" s="49" t="s">
        <v>62</v>
      </c>
      <c r="D1032" s="49" t="s">
        <v>1834</v>
      </c>
      <c r="E1032" s="50">
        <v>44946</v>
      </c>
      <c r="F1032" s="49" t="s">
        <v>1899</v>
      </c>
      <c r="G1032" s="49" t="s">
        <v>39</v>
      </c>
      <c r="H1032" s="49" t="s">
        <v>1887</v>
      </c>
      <c r="I1032" s="49" t="s">
        <v>40</v>
      </c>
      <c r="J1032" s="49" t="s">
        <v>63</v>
      </c>
      <c r="K1032" s="49" t="s">
        <v>28</v>
      </c>
      <c r="L1032" s="49" t="s">
        <v>22</v>
      </c>
      <c r="M1032" s="49" t="s">
        <v>23</v>
      </c>
      <c r="N1032" s="50">
        <v>44947</v>
      </c>
      <c r="O1032" s="51">
        <v>459</v>
      </c>
      <c r="P1032" s="51">
        <v>728</v>
      </c>
      <c r="Q1032" s="51">
        <f>P1032-O1032</f>
        <v>269</v>
      </c>
      <c r="R1032" s="52">
        <v>24</v>
      </c>
      <c r="S1032" s="51">
        <f>R1032*P1032</f>
        <v>17472</v>
      </c>
      <c r="T1032" s="53">
        <v>0.1</v>
      </c>
      <c r="U1032" s="54">
        <f>S1032*T1032</f>
        <v>1747.2</v>
      </c>
      <c r="V1032" s="54">
        <f>S1032-U1032</f>
        <v>15724.8</v>
      </c>
      <c r="W1032" s="51">
        <v>1115</v>
      </c>
      <c r="X1032" s="55">
        <f>V1032+W1032</f>
        <v>16839.8</v>
      </c>
      <c r="Y1032" s="12">
        <f>YEAR(Table1[[#This Row],[Ship Date]])</f>
        <v>2023</v>
      </c>
    </row>
    <row r="1033" spans="1:25" x14ac:dyDescent="0.25">
      <c r="A1033" s="48" t="s">
        <v>1778</v>
      </c>
      <c r="B1033" s="49" t="s">
        <v>58</v>
      </c>
      <c r="C1033" s="49" t="s">
        <v>59</v>
      </c>
      <c r="D1033" s="49" t="s">
        <v>1834</v>
      </c>
      <c r="E1033" s="50">
        <v>44949</v>
      </c>
      <c r="F1033" s="49" t="s">
        <v>1899</v>
      </c>
      <c r="G1033" s="49" t="s">
        <v>39</v>
      </c>
      <c r="H1033" s="49" t="s">
        <v>1895</v>
      </c>
      <c r="I1033" s="49" t="s">
        <v>40</v>
      </c>
      <c r="J1033" s="49" t="s">
        <v>60</v>
      </c>
      <c r="K1033" s="49" t="s">
        <v>28</v>
      </c>
      <c r="L1033" s="49" t="s">
        <v>29</v>
      </c>
      <c r="M1033" s="49" t="s">
        <v>23</v>
      </c>
      <c r="N1033" s="50">
        <v>44951</v>
      </c>
      <c r="O1033" s="51">
        <v>216</v>
      </c>
      <c r="P1033" s="51">
        <v>385</v>
      </c>
      <c r="Q1033" s="51">
        <f>P1033-O1033</f>
        <v>169</v>
      </c>
      <c r="R1033" s="52">
        <v>18</v>
      </c>
      <c r="S1033" s="51">
        <f>R1033*P1033</f>
        <v>6930</v>
      </c>
      <c r="T1033" s="53">
        <v>0.04</v>
      </c>
      <c r="U1033" s="54">
        <f>S1033*T1033</f>
        <v>277.2</v>
      </c>
      <c r="V1033" s="54">
        <f>S1033-U1033</f>
        <v>6652.8</v>
      </c>
      <c r="W1033" s="51">
        <v>70</v>
      </c>
      <c r="X1033" s="55">
        <f>V1033+W1033</f>
        <v>6722.8</v>
      </c>
      <c r="Y1033" s="12">
        <f>YEAR(Table1[[#This Row],[Ship Date]])</f>
        <v>2023</v>
      </c>
    </row>
    <row r="1034" spans="1:25" x14ac:dyDescent="0.25">
      <c r="A1034" s="48" t="s">
        <v>1779</v>
      </c>
      <c r="B1034" s="49" t="s">
        <v>56</v>
      </c>
      <c r="C1034" s="49" t="s">
        <v>1904</v>
      </c>
      <c r="D1034" s="49" t="s">
        <v>1834</v>
      </c>
      <c r="E1034" s="50">
        <v>44950</v>
      </c>
      <c r="F1034" s="49" t="s">
        <v>1899</v>
      </c>
      <c r="G1034" s="49" t="s">
        <v>39</v>
      </c>
      <c r="H1034" s="49" t="s">
        <v>1891</v>
      </c>
      <c r="I1034" s="49" t="s">
        <v>40</v>
      </c>
      <c r="J1034" s="49" t="s">
        <v>57</v>
      </c>
      <c r="K1034" s="49" t="s">
        <v>28</v>
      </c>
      <c r="L1034" s="49" t="s">
        <v>22</v>
      </c>
      <c r="M1034" s="49" t="s">
        <v>23</v>
      </c>
      <c r="N1034" s="50">
        <v>44952</v>
      </c>
      <c r="O1034" s="51">
        <v>350</v>
      </c>
      <c r="P1034" s="51">
        <v>574</v>
      </c>
      <c r="Q1034" s="51">
        <f>P1034-O1034</f>
        <v>224</v>
      </c>
      <c r="R1034" s="52">
        <v>46</v>
      </c>
      <c r="S1034" s="51">
        <f>R1034*P1034</f>
        <v>26404</v>
      </c>
      <c r="T1034" s="53">
        <v>0.05</v>
      </c>
      <c r="U1034" s="54">
        <f>S1034*T1034</f>
        <v>1320.2</v>
      </c>
      <c r="V1034" s="54">
        <f>S1034-U1034</f>
        <v>25083.8</v>
      </c>
      <c r="W1034" s="51">
        <v>501</v>
      </c>
      <c r="X1034" s="55">
        <f>V1034+W1034</f>
        <v>25584.799999999999</v>
      </c>
      <c r="Y1034" s="12">
        <f>YEAR(Table1[[#This Row],[Ship Date]])</f>
        <v>2023</v>
      </c>
    </row>
    <row r="1035" spans="1:25" x14ac:dyDescent="0.25">
      <c r="A1035" s="48" t="s">
        <v>1780</v>
      </c>
      <c r="B1035" s="49" t="s">
        <v>53</v>
      </c>
      <c r="C1035" s="49" t="s">
        <v>54</v>
      </c>
      <c r="D1035" s="49" t="s">
        <v>1882</v>
      </c>
      <c r="E1035" s="50">
        <v>44952</v>
      </c>
      <c r="F1035" s="49" t="s">
        <v>1882</v>
      </c>
      <c r="G1035" s="49" t="s">
        <v>34</v>
      </c>
      <c r="H1035" s="49" t="s">
        <v>1886</v>
      </c>
      <c r="I1035" s="49" t="s">
        <v>35</v>
      </c>
      <c r="J1035" s="49" t="s">
        <v>55</v>
      </c>
      <c r="K1035" s="49" t="s">
        <v>21</v>
      </c>
      <c r="L1035" s="49" t="s">
        <v>22</v>
      </c>
      <c r="M1035" s="49" t="s">
        <v>23</v>
      </c>
      <c r="N1035" s="50">
        <v>44953</v>
      </c>
      <c r="O1035" s="51">
        <v>15650</v>
      </c>
      <c r="P1035" s="51">
        <v>30097.000000000004</v>
      </c>
      <c r="Q1035" s="51">
        <f>P1035-O1035</f>
        <v>14447.000000000004</v>
      </c>
      <c r="R1035" s="52">
        <v>29</v>
      </c>
      <c r="S1035" s="51">
        <f>R1035*P1035</f>
        <v>872813.00000000012</v>
      </c>
      <c r="T1035" s="53">
        <v>0.03</v>
      </c>
      <c r="U1035" s="54">
        <f>S1035*T1035</f>
        <v>26184.390000000003</v>
      </c>
      <c r="V1035" s="54">
        <f>S1035-U1035</f>
        <v>846628.6100000001</v>
      </c>
      <c r="W1035" s="51">
        <v>718</v>
      </c>
      <c r="X1035" s="55">
        <f>V1035+W1035</f>
        <v>847346.6100000001</v>
      </c>
      <c r="Y1035" s="12">
        <f>YEAR(Table1[[#This Row],[Ship Date]])</f>
        <v>2023</v>
      </c>
    </row>
    <row r="1036" spans="1:25" x14ac:dyDescent="0.25">
      <c r="A1036" s="48" t="s">
        <v>1781</v>
      </c>
      <c r="B1036" s="49" t="s">
        <v>50</v>
      </c>
      <c r="C1036" s="49" t="s">
        <v>1811</v>
      </c>
      <c r="D1036" s="49" t="s">
        <v>1856</v>
      </c>
      <c r="E1036" s="50">
        <v>44953</v>
      </c>
      <c r="F1036" s="49" t="s">
        <v>1856</v>
      </c>
      <c r="G1036" s="49" t="s">
        <v>39</v>
      </c>
      <c r="H1036" s="49" t="s">
        <v>1891</v>
      </c>
      <c r="I1036" s="49" t="s">
        <v>51</v>
      </c>
      <c r="J1036" s="49" t="s">
        <v>52</v>
      </c>
      <c r="K1036" s="49" t="s">
        <v>28</v>
      </c>
      <c r="L1036" s="49" t="s">
        <v>22</v>
      </c>
      <c r="M1036" s="49" t="s">
        <v>23</v>
      </c>
      <c r="N1036" s="50">
        <v>44954</v>
      </c>
      <c r="O1036" s="51">
        <v>399</v>
      </c>
      <c r="P1036" s="51">
        <v>623</v>
      </c>
      <c r="Q1036" s="51">
        <f>P1036-O1036</f>
        <v>224</v>
      </c>
      <c r="R1036" s="52">
        <v>25</v>
      </c>
      <c r="S1036" s="51">
        <f>R1036*P1036</f>
        <v>15575</v>
      </c>
      <c r="T1036" s="53">
        <v>7.0000000000000007E-2</v>
      </c>
      <c r="U1036" s="54">
        <f>S1036*T1036</f>
        <v>1090.25</v>
      </c>
      <c r="V1036" s="54">
        <f>S1036-U1036</f>
        <v>14484.75</v>
      </c>
      <c r="W1036" s="51">
        <v>697</v>
      </c>
      <c r="X1036" s="55">
        <f>V1036+W1036</f>
        <v>15181.75</v>
      </c>
      <c r="Y1036" s="12">
        <f>YEAR(Table1[[#This Row],[Ship Date]])</f>
        <v>2023</v>
      </c>
    </row>
    <row r="1037" spans="1:25" x14ac:dyDescent="0.25">
      <c r="A1037" s="48" t="s">
        <v>1782</v>
      </c>
      <c r="B1037" s="49" t="s">
        <v>46</v>
      </c>
      <c r="C1037" s="49" t="s">
        <v>1916</v>
      </c>
      <c r="D1037" s="49" t="s">
        <v>1834</v>
      </c>
      <c r="E1037" s="50">
        <v>44956</v>
      </c>
      <c r="F1037" s="49" t="s">
        <v>1899</v>
      </c>
      <c r="G1037" s="49" t="s">
        <v>18</v>
      </c>
      <c r="H1037" s="49" t="s">
        <v>1888</v>
      </c>
      <c r="I1037" s="49" t="s">
        <v>40</v>
      </c>
      <c r="J1037" s="49" t="s">
        <v>47</v>
      </c>
      <c r="K1037" s="49" t="s">
        <v>21</v>
      </c>
      <c r="L1037" s="49" t="s">
        <v>48</v>
      </c>
      <c r="M1037" s="49" t="s">
        <v>49</v>
      </c>
      <c r="N1037" s="50">
        <v>44959</v>
      </c>
      <c r="O1037" s="51">
        <v>7500</v>
      </c>
      <c r="P1037" s="51">
        <v>12097</v>
      </c>
      <c r="Q1037" s="51">
        <f>P1037-O1037</f>
        <v>4597</v>
      </c>
      <c r="R1037" s="52">
        <v>4</v>
      </c>
      <c r="S1037" s="51">
        <f>R1037*P1037</f>
        <v>48388</v>
      </c>
      <c r="T1037" s="53">
        <v>7.0000000000000007E-2</v>
      </c>
      <c r="U1037" s="54">
        <f>S1037*T1037</f>
        <v>3387.1600000000003</v>
      </c>
      <c r="V1037" s="54">
        <f>S1037-U1037</f>
        <v>45000.84</v>
      </c>
      <c r="W1037" s="51">
        <v>2630</v>
      </c>
      <c r="X1037" s="55">
        <f>V1037+W1037</f>
        <v>47630.84</v>
      </c>
      <c r="Y1037" s="12">
        <f>YEAR(Table1[[#This Row],[Ship Date]])</f>
        <v>2023</v>
      </c>
    </row>
    <row r="1038" spans="1:25" x14ac:dyDescent="0.25">
      <c r="A1038" s="48" t="s">
        <v>1783</v>
      </c>
      <c r="B1038" s="49" t="s">
        <v>42</v>
      </c>
      <c r="C1038" s="49" t="s">
        <v>43</v>
      </c>
      <c r="D1038" s="49" t="s">
        <v>1834</v>
      </c>
      <c r="E1038" s="50">
        <v>44958</v>
      </c>
      <c r="F1038" s="49" t="s">
        <v>1899</v>
      </c>
      <c r="G1038" s="49" t="s">
        <v>39</v>
      </c>
      <c r="H1038" s="49" t="s">
        <v>1888</v>
      </c>
      <c r="I1038" s="49" t="s">
        <v>19</v>
      </c>
      <c r="J1038" s="49" t="s">
        <v>44</v>
      </c>
      <c r="K1038" s="49" t="s">
        <v>28</v>
      </c>
      <c r="L1038" s="49" t="s">
        <v>45</v>
      </c>
      <c r="M1038" s="49" t="s">
        <v>23</v>
      </c>
      <c r="N1038" s="50">
        <v>44962</v>
      </c>
      <c r="O1038" s="51">
        <v>146</v>
      </c>
      <c r="P1038" s="51">
        <v>357</v>
      </c>
      <c r="Q1038" s="51">
        <f>P1038-O1038</f>
        <v>211</v>
      </c>
      <c r="R1038" s="52">
        <v>25</v>
      </c>
      <c r="S1038" s="51">
        <f>R1038*P1038</f>
        <v>8925</v>
      </c>
      <c r="T1038" s="53">
        <v>0.01</v>
      </c>
      <c r="U1038" s="54">
        <f>S1038*T1038</f>
        <v>89.25</v>
      </c>
      <c r="V1038" s="54">
        <f>S1038-U1038</f>
        <v>8835.75</v>
      </c>
      <c r="W1038" s="51">
        <v>417</v>
      </c>
      <c r="X1038" s="55">
        <f>V1038+W1038</f>
        <v>9252.75</v>
      </c>
      <c r="Y1038" s="12">
        <f>YEAR(Table1[[#This Row],[Ship Date]])</f>
        <v>2023</v>
      </c>
    </row>
    <row r="1039" spans="1:25" x14ac:dyDescent="0.25">
      <c r="A1039" s="48" t="s">
        <v>1784</v>
      </c>
      <c r="B1039" s="49" t="s">
        <v>38</v>
      </c>
      <c r="C1039" s="49" t="s">
        <v>1800</v>
      </c>
      <c r="D1039" s="49" t="s">
        <v>1856</v>
      </c>
      <c r="E1039" s="50">
        <v>44959</v>
      </c>
      <c r="F1039" s="49" t="s">
        <v>1856</v>
      </c>
      <c r="G1039" s="49" t="s">
        <v>39</v>
      </c>
      <c r="H1039" s="49" t="s">
        <v>1892</v>
      </c>
      <c r="I1039" s="49" t="s">
        <v>40</v>
      </c>
      <c r="J1039" s="49" t="s">
        <v>41</v>
      </c>
      <c r="K1039" s="49" t="s">
        <v>28</v>
      </c>
      <c r="L1039" s="49" t="s">
        <v>29</v>
      </c>
      <c r="M1039" s="49" t="s">
        <v>23</v>
      </c>
      <c r="N1039" s="50">
        <v>44961</v>
      </c>
      <c r="O1039" s="51">
        <v>375</v>
      </c>
      <c r="P1039" s="51">
        <v>708</v>
      </c>
      <c r="Q1039" s="51">
        <f>P1039-O1039</f>
        <v>333</v>
      </c>
      <c r="R1039" s="52">
        <v>46</v>
      </c>
      <c r="S1039" s="51">
        <f>R1039*P1039</f>
        <v>32568</v>
      </c>
      <c r="T1039" s="53">
        <v>0.1</v>
      </c>
      <c r="U1039" s="54">
        <f>S1039*T1039</f>
        <v>3256.8</v>
      </c>
      <c r="V1039" s="54">
        <f>S1039-U1039</f>
        <v>29311.200000000001</v>
      </c>
      <c r="W1039" s="51">
        <v>235</v>
      </c>
      <c r="X1039" s="55">
        <f>V1039+W1039</f>
        <v>29546.2</v>
      </c>
      <c r="Y1039" s="12">
        <f>YEAR(Table1[[#This Row],[Ship Date]])</f>
        <v>2023</v>
      </c>
    </row>
    <row r="1040" spans="1:25" x14ac:dyDescent="0.25">
      <c r="A1040" s="48" t="s">
        <v>1785</v>
      </c>
      <c r="B1040" s="49" t="s">
        <v>36</v>
      </c>
      <c r="C1040" s="49" t="s">
        <v>1881</v>
      </c>
      <c r="D1040" s="49" t="s">
        <v>1882</v>
      </c>
      <c r="E1040" s="50">
        <v>44960</v>
      </c>
      <c r="F1040" s="49" t="s">
        <v>1882</v>
      </c>
      <c r="G1040" s="49" t="s">
        <v>18</v>
      </c>
      <c r="H1040" s="49" t="s">
        <v>1886</v>
      </c>
      <c r="I1040" s="49" t="s">
        <v>35</v>
      </c>
      <c r="J1040" s="49" t="s">
        <v>37</v>
      </c>
      <c r="K1040" s="49" t="s">
        <v>28</v>
      </c>
      <c r="L1040" s="49" t="s">
        <v>22</v>
      </c>
      <c r="M1040" s="49" t="s">
        <v>23</v>
      </c>
      <c r="N1040" s="50">
        <v>44962</v>
      </c>
      <c r="O1040" s="51">
        <v>159</v>
      </c>
      <c r="P1040" s="51">
        <v>261</v>
      </c>
      <c r="Q1040" s="51">
        <f>P1040-O1040</f>
        <v>102</v>
      </c>
      <c r="R1040" s="52">
        <v>38</v>
      </c>
      <c r="S1040" s="51">
        <f>R1040*P1040</f>
        <v>9918</v>
      </c>
      <c r="T1040" s="53">
        <v>0.04</v>
      </c>
      <c r="U1040" s="54">
        <f>S1040*T1040</f>
        <v>396.72</v>
      </c>
      <c r="V1040" s="54">
        <f>S1040-U1040</f>
        <v>9521.2800000000007</v>
      </c>
      <c r="W1040" s="51">
        <v>50</v>
      </c>
      <c r="X1040" s="55">
        <f>V1040+W1040</f>
        <v>9571.2800000000007</v>
      </c>
      <c r="Y1040" s="12">
        <f>YEAR(Table1[[#This Row],[Ship Date]])</f>
        <v>2023</v>
      </c>
    </row>
    <row r="1041" spans="1:25" x14ac:dyDescent="0.25">
      <c r="A1041" s="48" t="s">
        <v>1786</v>
      </c>
      <c r="B1041" s="49" t="s">
        <v>33</v>
      </c>
      <c r="C1041" s="49" t="s">
        <v>1904</v>
      </c>
      <c r="D1041" s="49" t="s">
        <v>1834</v>
      </c>
      <c r="E1041" s="50">
        <v>44961</v>
      </c>
      <c r="F1041" s="49" t="s">
        <v>1899</v>
      </c>
      <c r="G1041" s="49" t="s">
        <v>34</v>
      </c>
      <c r="H1041" s="49" t="s">
        <v>1891</v>
      </c>
      <c r="I1041" s="49" t="s">
        <v>35</v>
      </c>
      <c r="J1041" s="49" t="s">
        <v>32</v>
      </c>
      <c r="K1041" s="49" t="s">
        <v>28</v>
      </c>
      <c r="L1041" s="49" t="s">
        <v>22</v>
      </c>
      <c r="M1041" s="49" t="s">
        <v>23</v>
      </c>
      <c r="N1041" s="50">
        <v>44962</v>
      </c>
      <c r="O1041" s="51">
        <v>1364</v>
      </c>
      <c r="P1041" s="51">
        <v>2098</v>
      </c>
      <c r="Q1041" s="51">
        <f>P1041-O1041</f>
        <v>734</v>
      </c>
      <c r="R1041" s="52">
        <v>41</v>
      </c>
      <c r="S1041" s="51">
        <f>R1041*P1041</f>
        <v>86018</v>
      </c>
      <c r="T1041" s="53">
        <v>0.05</v>
      </c>
      <c r="U1041" s="54">
        <f>S1041*T1041</f>
        <v>4300.9000000000005</v>
      </c>
      <c r="V1041" s="54">
        <f>S1041-U1041</f>
        <v>81717.100000000006</v>
      </c>
      <c r="W1041" s="51">
        <v>149</v>
      </c>
      <c r="X1041" s="55">
        <f>V1041+W1041</f>
        <v>81866.100000000006</v>
      </c>
      <c r="Y1041" s="12">
        <f>YEAR(Table1[[#This Row],[Ship Date]])</f>
        <v>2023</v>
      </c>
    </row>
    <row r="1042" spans="1:25" x14ac:dyDescent="0.25">
      <c r="A1042" s="48" t="s">
        <v>1787</v>
      </c>
      <c r="B1042" s="49" t="s">
        <v>30</v>
      </c>
      <c r="C1042" s="49" t="s">
        <v>1854</v>
      </c>
      <c r="D1042" s="49" t="s">
        <v>1834</v>
      </c>
      <c r="E1042" s="50">
        <v>44962</v>
      </c>
      <c r="F1042" s="49" t="s">
        <v>1899</v>
      </c>
      <c r="G1042" s="49" t="s">
        <v>18</v>
      </c>
      <c r="H1042" s="49" t="s">
        <v>1898</v>
      </c>
      <c r="I1042" s="49" t="s">
        <v>26</v>
      </c>
      <c r="J1042" s="49" t="s">
        <v>32</v>
      </c>
      <c r="K1042" s="49" t="s">
        <v>28</v>
      </c>
      <c r="L1042" s="49" t="s">
        <v>22</v>
      </c>
      <c r="M1042" s="49" t="s">
        <v>23</v>
      </c>
      <c r="N1042" s="50">
        <v>44964</v>
      </c>
      <c r="O1042" s="51">
        <v>1364</v>
      </c>
      <c r="P1042" s="51">
        <v>2098</v>
      </c>
      <c r="Q1042" s="51">
        <f>P1042-O1042</f>
        <v>734</v>
      </c>
      <c r="R1042" s="52">
        <v>2</v>
      </c>
      <c r="S1042" s="51">
        <f>R1042*P1042</f>
        <v>4196</v>
      </c>
      <c r="T1042" s="53">
        <v>0.01</v>
      </c>
      <c r="U1042" s="54">
        <f>S1042*T1042</f>
        <v>41.96</v>
      </c>
      <c r="V1042" s="54">
        <f>S1042-U1042</f>
        <v>4154.04</v>
      </c>
      <c r="W1042" s="51">
        <v>149</v>
      </c>
      <c r="X1042" s="55">
        <f>V1042+W1042</f>
        <v>4303.04</v>
      </c>
      <c r="Y1042" s="12">
        <f>YEAR(Table1[[#This Row],[Ship Date]])</f>
        <v>2023</v>
      </c>
    </row>
    <row r="1043" spans="1:25" x14ac:dyDescent="0.25">
      <c r="A1043" s="48" t="s">
        <v>1788</v>
      </c>
      <c r="B1043" s="49" t="s">
        <v>1937</v>
      </c>
      <c r="C1043" s="49" t="s">
        <v>17</v>
      </c>
      <c r="D1043" s="49" t="s">
        <v>1882</v>
      </c>
      <c r="E1043" s="50">
        <v>44964</v>
      </c>
      <c r="F1043" s="49" t="s">
        <v>1882</v>
      </c>
      <c r="G1043" s="49" t="s">
        <v>18</v>
      </c>
      <c r="H1043" s="49" t="s">
        <v>1886</v>
      </c>
      <c r="I1043" s="49" t="s">
        <v>19</v>
      </c>
      <c r="J1043" s="49" t="s">
        <v>20</v>
      </c>
      <c r="K1043" s="49" t="s">
        <v>21</v>
      </c>
      <c r="L1043" s="49" t="s">
        <v>22</v>
      </c>
      <c r="M1043" s="49" t="s">
        <v>23</v>
      </c>
      <c r="N1043" s="50">
        <v>44964</v>
      </c>
      <c r="O1043" s="51">
        <v>639</v>
      </c>
      <c r="P1043" s="51">
        <v>1998</v>
      </c>
      <c r="Q1043" s="51">
        <f>P1043-O1043</f>
        <v>1359</v>
      </c>
      <c r="R1043" s="52">
        <v>31</v>
      </c>
      <c r="S1043" s="51">
        <f>R1043*P1043</f>
        <v>61938</v>
      </c>
      <c r="T1043" s="53">
        <v>0</v>
      </c>
      <c r="U1043" s="54">
        <f>S1043*T1043</f>
        <v>0</v>
      </c>
      <c r="V1043" s="54">
        <f>S1043-U1043</f>
        <v>61938</v>
      </c>
      <c r="W1043" s="51">
        <v>400</v>
      </c>
      <c r="X1043" s="55">
        <f>V1043+W1043</f>
        <v>62338</v>
      </c>
      <c r="Y1043" s="12">
        <f>YEAR(Table1[[#This Row],[Ship Date]])</f>
        <v>2023</v>
      </c>
    </row>
    <row r="1044" spans="1:25" x14ac:dyDescent="0.25">
      <c r="A1044" s="48" t="s">
        <v>1789</v>
      </c>
      <c r="B1044" s="49" t="s">
        <v>24</v>
      </c>
      <c r="C1044" s="49" t="s">
        <v>17</v>
      </c>
      <c r="D1044" s="49" t="s">
        <v>1882</v>
      </c>
      <c r="E1044" s="50">
        <v>44964</v>
      </c>
      <c r="F1044" s="49" t="s">
        <v>1882</v>
      </c>
      <c r="G1044" s="49" t="s">
        <v>25</v>
      </c>
      <c r="H1044" s="49" t="s">
        <v>1886</v>
      </c>
      <c r="I1044" s="49" t="s">
        <v>26</v>
      </c>
      <c r="J1044" s="49" t="s">
        <v>27</v>
      </c>
      <c r="K1044" s="49" t="s">
        <v>28</v>
      </c>
      <c r="L1044" s="49" t="s">
        <v>29</v>
      </c>
      <c r="M1044" s="49" t="s">
        <v>23</v>
      </c>
      <c r="N1044" s="50">
        <v>44992</v>
      </c>
      <c r="O1044" s="51">
        <v>93</v>
      </c>
      <c r="P1044" s="51">
        <v>148</v>
      </c>
      <c r="Q1044" s="51">
        <f>P1044-O1044</f>
        <v>55</v>
      </c>
      <c r="R1044" s="52">
        <v>10</v>
      </c>
      <c r="S1044" s="51">
        <f>R1044*P1044</f>
        <v>1480</v>
      </c>
      <c r="T1044" s="53">
        <v>0.1</v>
      </c>
      <c r="U1044" s="54">
        <f>S1044*T1044</f>
        <v>148</v>
      </c>
      <c r="V1044" s="54">
        <f>S1044-U1044</f>
        <v>1332</v>
      </c>
      <c r="W1044" s="51">
        <v>70</v>
      </c>
      <c r="X1044" s="55">
        <f>V1044+W1044</f>
        <v>1402</v>
      </c>
      <c r="Y1044" s="12">
        <f>YEAR(Table1[[#This Row],[Ship Date]])</f>
        <v>2023</v>
      </c>
    </row>
    <row r="1045" spans="1:25" x14ac:dyDescent="0.25">
      <c r="B1045" s="3"/>
      <c r="C1045" s="3"/>
      <c r="D1045" s="3"/>
      <c r="E1045" s="2"/>
      <c r="F1045" s="3"/>
      <c r="G1045" s="3"/>
      <c r="H1045" s="3"/>
      <c r="I1045" s="3"/>
      <c r="J1045" s="3"/>
      <c r="K1045" s="3"/>
      <c r="L1045" s="3"/>
      <c r="M1045" s="3"/>
      <c r="N1045" s="2"/>
      <c r="O1045" s="11">
        <f>SUBTOTAL(109,Table1[Cost Price])</f>
        <v>2481054</v>
      </c>
      <c r="P1045" s="11"/>
      <c r="Q1045" s="11">
        <f>SUBTOTAL(109,Table1[Profit Margin])</f>
        <v>2264005.5300000003</v>
      </c>
      <c r="R1045" s="10">
        <f>SUBTOTAL(109,Table1[Order Quantity])</f>
        <v>27060</v>
      </c>
      <c r="S1045" s="11"/>
      <c r="T1045" s="62"/>
      <c r="U1045" s="11"/>
      <c r="V1045" s="11"/>
      <c r="W1045" s="11">
        <f>SUBTOTAL(109,Table1[Shipping Cost])</f>
        <v>631658</v>
      </c>
      <c r="X1045" s="13">
        <f>SUBTOTAL(109,Total)</f>
        <v>113880692.95620011</v>
      </c>
      <c r="Y1045"/>
    </row>
    <row r="1048" spans="1:25" x14ac:dyDescent="0.25">
      <c r="Q1048"/>
      <c r="R1048"/>
      <c r="S1048"/>
      <c r="T1048"/>
      <c r="U1048"/>
      <c r="V1048"/>
      <c r="W1048"/>
      <c r="X1048"/>
    </row>
    <row r="1049" spans="1:25" x14ac:dyDescent="0.25">
      <c r="Q1049"/>
      <c r="R1049"/>
      <c r="S1049"/>
      <c r="T1049"/>
      <c r="U1049"/>
      <c r="V1049"/>
      <c r="W1049"/>
      <c r="X1049"/>
    </row>
    <row r="1050" spans="1:25" x14ac:dyDescent="0.25">
      <c r="Q1050"/>
      <c r="R1050"/>
      <c r="S1050"/>
      <c r="T1050"/>
      <c r="U1050"/>
      <c r="V1050"/>
      <c r="W1050"/>
      <c r="X1050"/>
    </row>
  </sheetData>
  <sortState ref="A6:Y1044">
    <sortCondition ref="A6:A1044"/>
  </sortState>
  <dataConsolidate/>
  <mergeCells count="1">
    <mergeCell ref="A1:H1"/>
  </mergeCells>
  <conditionalFormatting sqref="A6:X1044">
    <cfRule type="expression" dxfId="164" priority="3">
      <formula>$D6=$D$3</formula>
    </cfRule>
    <cfRule type="expression" dxfId="163" priority="4">
      <formula>$D6=#REF!</formula>
    </cfRule>
  </conditionalFormatting>
  <dataValidations count="1">
    <dataValidation type="list" allowBlank="1" showInputMessage="1" showErrorMessage="1" sqref="D3">
      <formula1>",Delhi,Goa,Mumbai,----"</formula1>
    </dataValidation>
  </dataValidations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4"/>
  <sheetViews>
    <sheetView topLeftCell="C1" workbookViewId="0">
      <selection activeCell="G37" sqref="G37"/>
    </sheetView>
  </sheetViews>
  <sheetFormatPr defaultRowHeight="15" x14ac:dyDescent="0.25"/>
  <cols>
    <col min="1" max="1" width="12" customWidth="1"/>
    <col min="2" max="2" width="15.42578125" customWidth="1"/>
    <col min="3" max="6" width="12" customWidth="1"/>
    <col min="7" max="7" width="13.85546875" customWidth="1"/>
    <col min="8" max="8" width="14.5703125" customWidth="1"/>
    <col min="9" max="9" width="19.42578125" customWidth="1"/>
    <col min="10" max="10" width="12.7109375" customWidth="1"/>
    <col min="11" max="11" width="15.7109375" customWidth="1"/>
    <col min="12" max="12" width="3" customWidth="1"/>
    <col min="13" max="13" width="13.140625" customWidth="1"/>
    <col min="14" max="14" width="21.5703125" customWidth="1"/>
    <col min="15" max="18" width="5" customWidth="1"/>
    <col min="19" max="19" width="11.28515625" customWidth="1"/>
    <col min="20" max="751" width="16.28515625" customWidth="1"/>
    <col min="752" max="752" width="11.28515625" customWidth="1"/>
    <col min="753" max="1033" width="16.28515625" customWidth="1"/>
    <col min="1034" max="1043" width="16.28515625" bestFit="1" customWidth="1"/>
    <col min="1044" max="1044" width="11.28515625" bestFit="1" customWidth="1"/>
  </cols>
  <sheetData>
    <row r="2" spans="1:15" ht="30" x14ac:dyDescent="0.25">
      <c r="B2" s="22" t="s">
        <v>1967</v>
      </c>
      <c r="D2" s="24" t="s">
        <v>5</v>
      </c>
      <c r="E2" s="21" t="s">
        <v>1955</v>
      </c>
      <c r="H2" s="24" t="s">
        <v>9</v>
      </c>
      <c r="I2" s="22" t="s">
        <v>1964</v>
      </c>
    </row>
    <row r="3" spans="1:15" x14ac:dyDescent="0.25">
      <c r="A3" s="17" t="s">
        <v>1882</v>
      </c>
      <c r="B3" s="18">
        <v>289</v>
      </c>
      <c r="D3" s="17" t="s">
        <v>25</v>
      </c>
      <c r="E3" s="18">
        <v>336767</v>
      </c>
      <c r="H3" s="17" t="s">
        <v>117</v>
      </c>
      <c r="I3" s="18">
        <v>561</v>
      </c>
    </row>
    <row r="4" spans="1:15" x14ac:dyDescent="0.25">
      <c r="A4" s="17" t="s">
        <v>1856</v>
      </c>
      <c r="B4" s="18">
        <v>104</v>
      </c>
      <c r="D4" s="17" t="s">
        <v>39</v>
      </c>
      <c r="E4" s="18">
        <v>747653.53</v>
      </c>
      <c r="H4" s="17" t="s">
        <v>28</v>
      </c>
      <c r="I4" s="18">
        <v>21368</v>
      </c>
    </row>
    <row r="5" spans="1:15" x14ac:dyDescent="0.25">
      <c r="A5" s="17" t="s">
        <v>1899</v>
      </c>
      <c r="B5" s="18">
        <v>646</v>
      </c>
      <c r="D5" s="17" t="s">
        <v>18</v>
      </c>
      <c r="E5" s="18">
        <v>675398</v>
      </c>
      <c r="H5" s="17" t="s">
        <v>21</v>
      </c>
      <c r="I5" s="18">
        <v>5131</v>
      </c>
    </row>
    <row r="6" spans="1:15" x14ac:dyDescent="0.25">
      <c r="A6" s="17" t="s">
        <v>1950</v>
      </c>
      <c r="B6" s="18">
        <v>1039</v>
      </c>
      <c r="D6" s="17" t="s">
        <v>34</v>
      </c>
      <c r="E6" s="18">
        <v>504187</v>
      </c>
      <c r="H6" s="17" t="s">
        <v>1950</v>
      </c>
      <c r="I6" s="18">
        <v>27060</v>
      </c>
    </row>
    <row r="7" spans="1:15" x14ac:dyDescent="0.25">
      <c r="D7" s="17" t="s">
        <v>1950</v>
      </c>
      <c r="E7" s="18">
        <v>2264005.5300000003</v>
      </c>
    </row>
    <row r="10" spans="1:15" ht="45" x14ac:dyDescent="0.25">
      <c r="A10" s="24" t="s">
        <v>1963</v>
      </c>
      <c r="B10" s="22" t="s">
        <v>1956</v>
      </c>
      <c r="C10" s="22" t="s">
        <v>1953</v>
      </c>
      <c r="D10" s="22" t="s">
        <v>1954</v>
      </c>
      <c r="F10" s="24" t="s">
        <v>1961</v>
      </c>
      <c r="G10" s="23" t="s">
        <v>1952</v>
      </c>
      <c r="I10" s="24" t="s">
        <v>10</v>
      </c>
      <c r="J10" s="22" t="s">
        <v>1965</v>
      </c>
    </row>
    <row r="11" spans="1:15" x14ac:dyDescent="0.25">
      <c r="A11" s="17" t="s">
        <v>25</v>
      </c>
      <c r="B11" s="18">
        <v>102773</v>
      </c>
      <c r="C11" s="18">
        <v>336767</v>
      </c>
      <c r="D11" s="18">
        <v>376090</v>
      </c>
      <c r="F11" s="20" t="s">
        <v>1957</v>
      </c>
      <c r="G11" s="15">
        <v>17175079.8862</v>
      </c>
      <c r="I11" s="17" t="s">
        <v>48</v>
      </c>
      <c r="J11" s="15">
        <v>13998.206896551725</v>
      </c>
      <c r="M11" s="36"/>
      <c r="N11" s="37"/>
      <c r="O11" s="38"/>
    </row>
    <row r="12" spans="1:15" x14ac:dyDescent="0.25">
      <c r="A12" s="17" t="s">
        <v>39</v>
      </c>
      <c r="B12" s="18">
        <v>222696</v>
      </c>
      <c r="C12" s="18">
        <v>747653.53</v>
      </c>
      <c r="D12" s="18">
        <v>853938</v>
      </c>
      <c r="F12" s="20" t="s">
        <v>1958</v>
      </c>
      <c r="G12" s="15">
        <v>31923165.949999999</v>
      </c>
      <c r="I12" s="17" t="s">
        <v>215</v>
      </c>
      <c r="J12" s="15">
        <v>17082</v>
      </c>
      <c r="M12" s="39"/>
      <c r="N12" s="40"/>
      <c r="O12" s="41"/>
    </row>
    <row r="13" spans="1:15" x14ac:dyDescent="0.25">
      <c r="A13" s="17" t="s">
        <v>18</v>
      </c>
      <c r="B13" s="18">
        <v>162496</v>
      </c>
      <c r="C13" s="18">
        <v>675398</v>
      </c>
      <c r="D13" s="18">
        <v>694003</v>
      </c>
      <c r="F13" s="20" t="s">
        <v>1959</v>
      </c>
      <c r="G13" s="15">
        <v>35276294.620000012</v>
      </c>
      <c r="I13" s="17" t="s">
        <v>66</v>
      </c>
      <c r="J13" s="15">
        <v>1075.8260869565217</v>
      </c>
      <c r="M13" s="39"/>
      <c r="N13" s="40"/>
      <c r="O13" s="41"/>
    </row>
    <row r="14" spans="1:15" x14ac:dyDescent="0.25">
      <c r="A14" s="17" t="s">
        <v>34</v>
      </c>
      <c r="B14" s="18">
        <v>143693</v>
      </c>
      <c r="C14" s="18">
        <v>504187</v>
      </c>
      <c r="D14" s="18">
        <v>557023</v>
      </c>
      <c r="F14" s="20" t="s">
        <v>1960</v>
      </c>
      <c r="G14" s="15">
        <v>27228869.619999982</v>
      </c>
      <c r="I14" s="17" t="s">
        <v>22</v>
      </c>
      <c r="J14" s="15">
        <v>2285.6056603773586</v>
      </c>
      <c r="M14" s="39"/>
      <c r="N14" s="40"/>
      <c r="O14" s="41"/>
    </row>
    <row r="15" spans="1:15" x14ac:dyDescent="0.25">
      <c r="A15" s="17" t="s">
        <v>1950</v>
      </c>
      <c r="B15" s="18">
        <v>631658</v>
      </c>
      <c r="C15" s="18">
        <v>2264005.5300000003</v>
      </c>
      <c r="D15" s="18">
        <v>2481054</v>
      </c>
      <c r="F15" s="20" t="s">
        <v>1950</v>
      </c>
      <c r="G15" s="18">
        <v>111603410.07619998</v>
      </c>
      <c r="I15" s="17" t="s">
        <v>45</v>
      </c>
      <c r="J15" s="15">
        <v>765.28774999999996</v>
      </c>
      <c r="M15" s="39"/>
      <c r="N15" s="40"/>
      <c r="O15" s="41"/>
    </row>
    <row r="16" spans="1:15" x14ac:dyDescent="0.25">
      <c r="I16" s="17" t="s">
        <v>29</v>
      </c>
      <c r="J16" s="15">
        <v>222.23870967741937</v>
      </c>
      <c r="M16" s="39"/>
      <c r="N16" s="40"/>
      <c r="O16" s="41"/>
    </row>
    <row r="17" spans="1:15" x14ac:dyDescent="0.25">
      <c r="I17" s="17" t="s">
        <v>1950</v>
      </c>
      <c r="J17" s="18">
        <v>2179.0236092396535</v>
      </c>
      <c r="M17" s="39"/>
      <c r="N17" s="40"/>
      <c r="O17" s="41"/>
    </row>
    <row r="18" spans="1:15" x14ac:dyDescent="0.25">
      <c r="M18" s="39"/>
      <c r="N18" s="40"/>
      <c r="O18" s="41"/>
    </row>
    <row r="19" spans="1:15" x14ac:dyDescent="0.25">
      <c r="A19" s="14" t="s">
        <v>1951</v>
      </c>
      <c r="B19" s="14" t="s">
        <v>1949</v>
      </c>
      <c r="G19" s="16"/>
      <c r="M19" s="39"/>
      <c r="N19" s="40"/>
      <c r="O19" s="41"/>
    </row>
    <row r="20" spans="1:15" ht="30" x14ac:dyDescent="0.25">
      <c r="A20" s="24" t="s">
        <v>6</v>
      </c>
      <c r="B20" s="30" t="s">
        <v>1957</v>
      </c>
      <c r="C20" s="30" t="s">
        <v>1958</v>
      </c>
      <c r="D20" s="30" t="s">
        <v>1959</v>
      </c>
      <c r="E20" s="30" t="s">
        <v>1960</v>
      </c>
      <c r="F20" s="19" t="s">
        <v>1950</v>
      </c>
      <c r="G20" s="31" t="s">
        <v>1962</v>
      </c>
      <c r="I20" s="28" t="s">
        <v>7</v>
      </c>
      <c r="J20" s="23" t="s">
        <v>1952</v>
      </c>
      <c r="M20" s="39"/>
      <c r="N20" s="40"/>
      <c r="O20" s="41"/>
    </row>
    <row r="21" spans="1:15" x14ac:dyDescent="0.25">
      <c r="A21" s="17" t="s">
        <v>1894</v>
      </c>
      <c r="B21" s="18">
        <v>518771.25999999995</v>
      </c>
      <c r="C21" s="18">
        <v>3380375.98</v>
      </c>
      <c r="D21" s="18">
        <v>1336622.1600000001</v>
      </c>
      <c r="E21" s="18">
        <v>272221.23000000004</v>
      </c>
      <c r="F21" s="18">
        <v>5507990.6300000008</v>
      </c>
      <c r="G21" s="25"/>
      <c r="I21" s="17" t="s">
        <v>51</v>
      </c>
      <c r="J21" s="15">
        <v>15098767.410000004</v>
      </c>
      <c r="M21" s="39"/>
      <c r="N21" s="40"/>
      <c r="O21" s="41"/>
    </row>
    <row r="22" spans="1:15" x14ac:dyDescent="0.25">
      <c r="A22" s="17" t="s">
        <v>1886</v>
      </c>
      <c r="B22" s="18">
        <v>870686.24999999988</v>
      </c>
      <c r="C22" s="18">
        <v>2789960.7300000004</v>
      </c>
      <c r="D22" s="18">
        <v>4187779.1499999994</v>
      </c>
      <c r="E22" s="18">
        <v>4780291.2600000007</v>
      </c>
      <c r="F22" s="18">
        <v>12628717.390000001</v>
      </c>
      <c r="G22" s="26"/>
      <c r="I22" s="17" t="s">
        <v>35</v>
      </c>
      <c r="J22" s="15">
        <v>31175040.620000005</v>
      </c>
      <c r="M22" s="39"/>
      <c r="N22" s="40"/>
      <c r="O22" s="41"/>
    </row>
    <row r="23" spans="1:15" x14ac:dyDescent="0.25">
      <c r="A23" s="17" t="s">
        <v>1898</v>
      </c>
      <c r="B23" s="18">
        <v>569565.67000000004</v>
      </c>
      <c r="C23" s="18">
        <v>13074.24</v>
      </c>
      <c r="D23" s="18">
        <v>45570.100000000006</v>
      </c>
      <c r="E23" s="18">
        <v>44605.959999999992</v>
      </c>
      <c r="F23" s="18">
        <v>672815.97</v>
      </c>
      <c r="G23" s="26"/>
      <c r="I23" s="17" t="s">
        <v>19</v>
      </c>
      <c r="J23" s="15">
        <v>26790895.310000006</v>
      </c>
      <c r="M23" s="39"/>
      <c r="N23" s="40"/>
      <c r="O23" s="41"/>
    </row>
    <row r="24" spans="1:15" x14ac:dyDescent="0.25">
      <c r="A24" s="17" t="s">
        <v>1893</v>
      </c>
      <c r="B24" s="18">
        <v>2029634.1799999997</v>
      </c>
      <c r="C24" s="18">
        <v>419055.51000000007</v>
      </c>
      <c r="D24" s="18">
        <v>299334.96000000002</v>
      </c>
      <c r="E24" s="18">
        <v>4170121.8699999992</v>
      </c>
      <c r="F24" s="18">
        <v>6918146.5199999996</v>
      </c>
      <c r="G24" s="26"/>
      <c r="I24" s="17" t="s">
        <v>26</v>
      </c>
      <c r="J24" s="15">
        <v>20208040.206199985</v>
      </c>
      <c r="M24" s="39"/>
      <c r="N24" s="40"/>
      <c r="O24" s="41"/>
    </row>
    <row r="25" spans="1:15" x14ac:dyDescent="0.25">
      <c r="A25" s="17" t="s">
        <v>1895</v>
      </c>
      <c r="B25" s="18">
        <v>515015.88999999996</v>
      </c>
      <c r="C25" s="18">
        <v>670786.1</v>
      </c>
      <c r="D25" s="18">
        <v>6821915.879999999</v>
      </c>
      <c r="E25" s="18">
        <v>280728.37</v>
      </c>
      <c r="F25" s="18">
        <v>8288446.2399999993</v>
      </c>
      <c r="G25" s="26"/>
      <c r="I25" s="17" t="s">
        <v>40</v>
      </c>
      <c r="J25" s="15">
        <v>20607949.410000019</v>
      </c>
      <c r="M25" s="39"/>
      <c r="N25" s="40"/>
      <c r="O25" s="41"/>
    </row>
    <row r="26" spans="1:15" x14ac:dyDescent="0.25">
      <c r="A26" s="17" t="s">
        <v>1889</v>
      </c>
      <c r="B26" s="18">
        <v>1506209.96</v>
      </c>
      <c r="C26" s="18">
        <v>1009744.8200000001</v>
      </c>
      <c r="D26" s="18">
        <v>2210424.87</v>
      </c>
      <c r="E26" s="18">
        <v>3149676.69</v>
      </c>
      <c r="F26" s="18">
        <v>7876056.3399999999</v>
      </c>
      <c r="G26" s="26"/>
      <c r="I26" s="17" t="s">
        <v>1950</v>
      </c>
      <c r="J26" s="18">
        <v>113880692.95620003</v>
      </c>
      <c r="M26" s="39"/>
      <c r="N26" s="40"/>
      <c r="O26" s="41"/>
    </row>
    <row r="27" spans="1:15" x14ac:dyDescent="0.25">
      <c r="A27" s="17" t="s">
        <v>1891</v>
      </c>
      <c r="B27" s="18">
        <v>1604980.6300000001</v>
      </c>
      <c r="C27" s="18">
        <v>6117922.7300000014</v>
      </c>
      <c r="D27" s="18">
        <v>2158861.61</v>
      </c>
      <c r="E27" s="18">
        <v>2061986.3499999996</v>
      </c>
      <c r="F27" s="18">
        <v>11943751.32</v>
      </c>
      <c r="G27" s="26"/>
      <c r="M27" s="39"/>
      <c r="N27" s="40"/>
      <c r="O27" s="41"/>
    </row>
    <row r="28" spans="1:15" ht="30" x14ac:dyDescent="0.25">
      <c r="A28" s="17" t="s">
        <v>1885</v>
      </c>
      <c r="B28" s="18">
        <v>4107748.2600000002</v>
      </c>
      <c r="C28" s="18">
        <v>5624656.1600000011</v>
      </c>
      <c r="D28" s="18">
        <v>3555166.3699999996</v>
      </c>
      <c r="E28" s="18">
        <v>1403222.34</v>
      </c>
      <c r="F28" s="18">
        <v>14690793.130000001</v>
      </c>
      <c r="G28" s="26"/>
      <c r="I28" s="14" t="s">
        <v>1970</v>
      </c>
      <c r="J28" t="s">
        <v>1955</v>
      </c>
      <c r="K28" s="45" t="s">
        <v>1971</v>
      </c>
      <c r="M28" s="42"/>
      <c r="N28" s="43"/>
      <c r="O28" s="44"/>
    </row>
    <row r="29" spans="1:15" x14ac:dyDescent="0.25">
      <c r="A29" s="17" t="s">
        <v>1890</v>
      </c>
      <c r="B29" s="18">
        <v>1427811.36</v>
      </c>
      <c r="C29" s="18">
        <v>1576607.3199999998</v>
      </c>
      <c r="D29" s="18">
        <v>3890141.99</v>
      </c>
      <c r="E29" s="18">
        <v>1068348.69</v>
      </c>
      <c r="F29" s="18">
        <v>7962909.3599999994</v>
      </c>
      <c r="G29" s="26"/>
      <c r="I29" s="20" t="s">
        <v>1957</v>
      </c>
      <c r="J29" s="18">
        <v>430944.53</v>
      </c>
      <c r="K29" s="18">
        <f>GETPIVOTDATA("Profit Margin",$I$28,"Order Date",2019)*$M$28+GETPIVOTDATA("Profit Margin",$I$28,"Order Date",2019)</f>
        <v>430944.53</v>
      </c>
    </row>
    <row r="30" spans="1:15" x14ac:dyDescent="0.25">
      <c r="A30" s="17" t="s">
        <v>1887</v>
      </c>
      <c r="B30" s="18">
        <v>635131.48</v>
      </c>
      <c r="C30" s="18">
        <v>1409702.63</v>
      </c>
      <c r="D30" s="18">
        <v>3190788.0900000003</v>
      </c>
      <c r="E30" s="18">
        <v>2681828.8000000003</v>
      </c>
      <c r="F30" s="18">
        <v>7917451</v>
      </c>
      <c r="G30" s="26"/>
      <c r="I30" s="20" t="s">
        <v>1958</v>
      </c>
      <c r="J30" s="18">
        <v>610875</v>
      </c>
      <c r="K30" s="18">
        <f>GETPIVOTDATA("Profit Margin",$I$28,"Order Date",2020)+GETPIVOTDATA("Profit Margin",$I$28,"Order Date",2020)*$M$28</f>
        <v>610875</v>
      </c>
    </row>
    <row r="31" spans="1:15" x14ac:dyDescent="0.25">
      <c r="A31" s="17" t="s">
        <v>1897</v>
      </c>
      <c r="B31" s="18">
        <v>399180.22</v>
      </c>
      <c r="C31" s="18">
        <v>3628486.2800000003</v>
      </c>
      <c r="D31" s="18">
        <v>2131369.08</v>
      </c>
      <c r="E31" s="18">
        <v>1059902.72</v>
      </c>
      <c r="F31" s="18">
        <v>7218938.2999999998</v>
      </c>
      <c r="G31" s="26"/>
      <c r="I31" s="20" t="s">
        <v>1959</v>
      </c>
      <c r="J31" s="18">
        <v>620522</v>
      </c>
      <c r="K31" s="18">
        <f>GETPIVOTDATA("Profit Margin",$I$28,"Order Date",2021)+GETPIVOTDATA("Profit Margin",$I$28,"Order Date",2021)*$M$28</f>
        <v>620522</v>
      </c>
    </row>
    <row r="32" spans="1:15" x14ac:dyDescent="0.25">
      <c r="A32" s="17" t="s">
        <v>1896</v>
      </c>
      <c r="B32" s="18">
        <v>53894.22</v>
      </c>
      <c r="C32" s="18">
        <v>395957.41000000003</v>
      </c>
      <c r="D32" s="18">
        <v>649843.4800000001</v>
      </c>
      <c r="E32" s="18">
        <v>735309.57</v>
      </c>
      <c r="F32" s="18">
        <v>1835004.6800000002</v>
      </c>
      <c r="G32" s="26"/>
      <c r="I32" s="20" t="s">
        <v>1960</v>
      </c>
      <c r="J32" s="18">
        <v>557477</v>
      </c>
      <c r="K32" s="18">
        <f>GETPIVOTDATA("Profit Margin",$I$28,"Order Date",2022)+GETPIVOTDATA("Profit Margin",$I$28,"Order Date",2022)*$M$28</f>
        <v>557477</v>
      </c>
    </row>
    <row r="33" spans="1:14" x14ac:dyDescent="0.25">
      <c r="A33" s="17" t="s">
        <v>1892</v>
      </c>
      <c r="B33" s="18">
        <v>2175056.1261999998</v>
      </c>
      <c r="C33" s="18">
        <v>4201212.8399999989</v>
      </c>
      <c r="D33" s="18">
        <v>2710999.8200000003</v>
      </c>
      <c r="E33" s="18">
        <v>2797972.0600000005</v>
      </c>
      <c r="F33" s="18">
        <v>11885240.846199999</v>
      </c>
      <c r="G33" s="26"/>
      <c r="I33" s="20" t="s">
        <v>1969</v>
      </c>
      <c r="J33" s="18">
        <v>44187</v>
      </c>
      <c r="K33" s="18">
        <f>GETPIVOTDATA("Profit Margin",$I$28,"Order Date",2023)+GETPIVOTDATA("Profit Margin",$I$28,"Order Date",2023)*$M$28</f>
        <v>44187</v>
      </c>
    </row>
    <row r="34" spans="1:14" x14ac:dyDescent="0.25">
      <c r="A34" s="17" t="s">
        <v>1888</v>
      </c>
      <c r="B34" s="18">
        <v>761394.38</v>
      </c>
      <c r="C34" s="18">
        <v>685623.20000000019</v>
      </c>
      <c r="D34" s="18">
        <v>2087477.06</v>
      </c>
      <c r="E34" s="18">
        <v>2722653.71</v>
      </c>
      <c r="F34" s="18">
        <v>6257148.3499999996</v>
      </c>
      <c r="G34" s="26"/>
      <c r="I34" s="20" t="s">
        <v>1950</v>
      </c>
      <c r="J34" s="18">
        <v>2264005.5300000003</v>
      </c>
      <c r="K34" s="33">
        <f>SUM(K29:K33)</f>
        <v>2264005.5300000003</v>
      </c>
    </row>
    <row r="35" spans="1:14" x14ac:dyDescent="0.25">
      <c r="A35" s="17" t="s">
        <v>1950</v>
      </c>
      <c r="B35" s="18">
        <v>17175079.8862</v>
      </c>
      <c r="C35" s="18">
        <v>31923165.950000003</v>
      </c>
      <c r="D35" s="18">
        <v>35276294.619999997</v>
      </c>
      <c r="E35" s="18">
        <v>27228869.619999997</v>
      </c>
      <c r="F35" s="18">
        <v>111603410.07620001</v>
      </c>
      <c r="G35" s="27"/>
      <c r="J35">
        <f>GETPIVOTDATA("Profit Margin",$I$28)</f>
        <v>2264005.5300000003</v>
      </c>
    </row>
    <row r="38" spans="1:14" x14ac:dyDescent="0.25">
      <c r="J38">
        <v>2264005.5299999998</v>
      </c>
      <c r="M38" s="14" t="s">
        <v>1970</v>
      </c>
      <c r="N38" t="s">
        <v>1973</v>
      </c>
    </row>
    <row r="39" spans="1:14" x14ac:dyDescent="0.25">
      <c r="M39" s="64">
        <v>2019</v>
      </c>
      <c r="N39" s="18">
        <v>221</v>
      </c>
    </row>
    <row r="40" spans="1:14" x14ac:dyDescent="0.25">
      <c r="M40" s="64">
        <v>2020</v>
      </c>
      <c r="N40" s="18">
        <v>242</v>
      </c>
    </row>
    <row r="41" spans="1:14" x14ac:dyDescent="0.25">
      <c r="M41" s="64">
        <v>2021</v>
      </c>
      <c r="N41" s="18">
        <v>273</v>
      </c>
    </row>
    <row r="42" spans="1:14" x14ac:dyDescent="0.25">
      <c r="M42" s="64">
        <v>2022</v>
      </c>
      <c r="N42" s="18">
        <v>277</v>
      </c>
    </row>
    <row r="43" spans="1:14" x14ac:dyDescent="0.25">
      <c r="M43" s="64">
        <v>2023</v>
      </c>
      <c r="N43" s="18">
        <v>26</v>
      </c>
    </row>
    <row r="44" spans="1:14" x14ac:dyDescent="0.25">
      <c r="M44" s="64" t="s">
        <v>1950</v>
      </c>
      <c r="N44" s="18">
        <v>1039</v>
      </c>
    </row>
  </sheetData>
  <conditionalFormatting pivot="1" sqref="B21:B34">
    <cfRule type="top10" dxfId="162" priority="13" rank="1"/>
  </conditionalFormatting>
  <conditionalFormatting pivot="1" sqref="B21:B34">
    <cfRule type="top10" dxfId="161" priority="12" bottom="1" rank="1"/>
  </conditionalFormatting>
  <conditionalFormatting pivot="1" sqref="C21:C34">
    <cfRule type="top10" dxfId="160" priority="9" rank="1"/>
  </conditionalFormatting>
  <conditionalFormatting pivot="1" sqref="D21:D34">
    <cfRule type="top10" dxfId="159" priority="8" rank="1"/>
  </conditionalFormatting>
  <conditionalFormatting pivot="1" sqref="E21:E34">
    <cfRule type="top10" dxfId="158" priority="7" rank="1"/>
  </conditionalFormatting>
  <conditionalFormatting pivot="1" sqref="C21:C34">
    <cfRule type="top10" dxfId="157" priority="6" bottom="1" rank="1"/>
  </conditionalFormatting>
  <conditionalFormatting pivot="1" sqref="D21:D34">
    <cfRule type="top10" dxfId="156" priority="5" bottom="1" rank="1"/>
  </conditionalFormatting>
  <conditionalFormatting pivot="1" sqref="E21:E34">
    <cfRule type="top10" dxfId="155" priority="3" bottom="1" rank="1"/>
  </conditionalFormatting>
  <conditionalFormatting pivot="1" sqref="F21:F34">
    <cfRule type="top10" dxfId="154" priority="2" rank="1"/>
  </conditionalFormatting>
  <conditionalFormatting pivot="1" sqref="F21:F34">
    <cfRule type="top10" dxfId="153" priority="1" stopIfTrue="1" bottom="1" rank="1"/>
  </conditionalFormatting>
  <pageMargins left="0.7" right="0.7" top="0.75" bottom="0.75" header="0.3" footer="0.3"/>
  <pageSetup orientation="portrait" verticalDpi="0" r:id="rId12"/>
  <drawing r:id="rId1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'Pivot Table'!B21:E21</xm:f>
              <xm:sqref>G21</xm:sqref>
            </x14:sparkline>
            <x14:sparkline>
              <xm:f>'Pivot Table'!B22:E22</xm:f>
              <xm:sqref>G22</xm:sqref>
            </x14:sparkline>
            <x14:sparkline>
              <xm:f>'Pivot Table'!B23:E23</xm:f>
              <xm:sqref>G23</xm:sqref>
            </x14:sparkline>
            <x14:sparkline>
              <xm:f>'Pivot Table'!B24:E24</xm:f>
              <xm:sqref>G24</xm:sqref>
            </x14:sparkline>
            <x14:sparkline>
              <xm:f>'Pivot Table'!B25:E25</xm:f>
              <xm:sqref>G25</xm:sqref>
            </x14:sparkline>
            <x14:sparkline>
              <xm:f>'Pivot Table'!B26:E26</xm:f>
              <xm:sqref>G26</xm:sqref>
            </x14:sparkline>
            <x14:sparkline>
              <xm:f>'Pivot Table'!B27:E27</xm:f>
              <xm:sqref>G27</xm:sqref>
            </x14:sparkline>
            <x14:sparkline>
              <xm:f>'Pivot Table'!B28:E28</xm:f>
              <xm:sqref>G28</xm:sqref>
            </x14:sparkline>
            <x14:sparkline>
              <xm:f>'Pivot Table'!B29:E29</xm:f>
              <xm:sqref>G29</xm:sqref>
            </x14:sparkline>
            <x14:sparkline>
              <xm:f>'Pivot Table'!B30:E30</xm:f>
              <xm:sqref>G30</xm:sqref>
            </x14:sparkline>
            <x14:sparkline>
              <xm:f>'Pivot Table'!B31:E31</xm:f>
              <xm:sqref>G31</xm:sqref>
            </x14:sparkline>
            <x14:sparkline>
              <xm:f>'Pivot Table'!B32:E32</xm:f>
              <xm:sqref>G32</xm:sqref>
            </x14:sparkline>
            <x14:sparkline>
              <xm:f>'Pivot Table'!B33:E33</xm:f>
              <xm:sqref>G33</xm:sqref>
            </x14:sparkline>
            <x14:sparkline>
              <xm:f>'Pivot Table'!B34:E34</xm:f>
              <xm:sqref>G34</xm:sqref>
            </x14:sparkline>
            <x14:sparkline>
              <xm:f>'Pivot Table'!B35:E35</xm:f>
              <xm:sqref>G35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'Pivot Table'!B21:F21</xm:f>
              <xm:sqref>H211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3:O5"/>
  <sheetViews>
    <sheetView showGridLines="0" tabSelected="1" zoomScale="90" zoomScaleNormal="90" workbookViewId="0">
      <selection activeCell="W12" sqref="W12"/>
    </sheetView>
  </sheetViews>
  <sheetFormatPr defaultRowHeight="15" x14ac:dyDescent="0.25"/>
  <cols>
    <col min="1" max="16384" width="9.140625" style="29"/>
  </cols>
  <sheetData>
    <row r="3" spans="14:15" x14ac:dyDescent="0.25">
      <c r="O3" s="32"/>
    </row>
    <row r="5" spans="14:15" x14ac:dyDescent="0.25">
      <c r="N5" s="5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19</vt:i4>
      </vt:variant>
    </vt:vector>
  </HeadingPairs>
  <TitlesOfParts>
    <vt:vector size="23" baseType="lpstr">
      <vt:lpstr>Raw_Clean_Data</vt:lpstr>
      <vt:lpstr>Orders</vt:lpstr>
      <vt:lpstr>Pivot Table</vt:lpstr>
      <vt:lpstr>Dashboard</vt:lpstr>
      <vt:lpstr>Account_Manager</vt:lpstr>
      <vt:lpstr>Address</vt:lpstr>
      <vt:lpstr>City</vt:lpstr>
      <vt:lpstr>Customer_Name</vt:lpstr>
      <vt:lpstr>Customer_Type</vt:lpstr>
      <vt:lpstr>Discount</vt:lpstr>
      <vt:lpstr>Order_No</vt:lpstr>
      <vt:lpstr>Order_Priority</vt:lpstr>
      <vt:lpstr>Order_Quantity</vt:lpstr>
      <vt:lpstr>Order_Total</vt:lpstr>
      <vt:lpstr>Product_Category</vt:lpstr>
      <vt:lpstr>Product_Container</vt:lpstr>
      <vt:lpstr>Product_Name</vt:lpstr>
      <vt:lpstr>Profit_Margin</vt:lpstr>
      <vt:lpstr>Ship_Date</vt:lpstr>
      <vt:lpstr>Ship_Mode</vt:lpstr>
      <vt:lpstr>State</vt:lpstr>
      <vt:lpstr>Sub_Total</vt:lpstr>
      <vt:lpstr>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Baviskar</cp:lastModifiedBy>
  <dcterms:created xsi:type="dcterms:W3CDTF">2017-05-01T13:03:22Z</dcterms:created>
  <dcterms:modified xsi:type="dcterms:W3CDTF">2024-10-16T08:47:22Z</dcterms:modified>
</cp:coreProperties>
</file>