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inity\#. Projects\8. ABC Call Volume Trend (Excel)\Processed Files\Individual Files\"/>
    </mc:Choice>
  </mc:AlternateContent>
  <xr:revisionPtr revIDLastSave="0" documentId="13_ncr:1_{AC3EF645-EBED-4494-884E-41B68353BAC0}" xr6:coauthVersionLast="36" xr6:coauthVersionMax="36" xr10:uidLastSave="{00000000-0000-0000-0000-000000000000}"/>
  <bookViews>
    <workbookView xWindow="0" yWindow="0" windowWidth="19200" windowHeight="6810" activeTab="1" xr2:uid="{24607962-C141-4518-8B7B-C94BC5B3BDC2}"/>
  </bookViews>
  <sheets>
    <sheet name="Task 4" sheetId="3" r:id="rId1"/>
    <sheet name="Task 4.B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8" i="3" s="1"/>
  <c r="D19" i="3" s="1"/>
  <c r="H16" i="3"/>
  <c r="I15" i="3" s="1"/>
  <c r="D15" i="3"/>
  <c r="D10" i="3"/>
  <c r="D11" i="3" s="1"/>
  <c r="D9" i="3"/>
  <c r="D13" i="3" l="1"/>
  <c r="J12" i="3"/>
  <c r="K12" i="3" s="1"/>
  <c r="D14" i="3"/>
  <c r="D16" i="3" s="1"/>
  <c r="J9" i="3"/>
  <c r="K9" i="3" s="1"/>
  <c r="J4" i="3"/>
  <c r="J15" i="3"/>
  <c r="K15" i="3" s="1"/>
  <c r="I11" i="3"/>
  <c r="J11" i="3" s="1"/>
  <c r="K11" i="3" s="1"/>
  <c r="I5" i="3"/>
  <c r="J5" i="3" s="1"/>
  <c r="K5" i="3" s="1"/>
  <c r="I4" i="3"/>
  <c r="I9" i="3"/>
  <c r="I7" i="3"/>
  <c r="J7" i="3" s="1"/>
  <c r="K7" i="3" s="1"/>
  <c r="I8" i="3"/>
  <c r="J8" i="3" s="1"/>
  <c r="K8" i="3" s="1"/>
  <c r="I6" i="3"/>
  <c r="J6" i="3" s="1"/>
  <c r="K6" i="3" s="1"/>
  <c r="I12" i="3"/>
  <c r="I14" i="3"/>
  <c r="J14" i="3" s="1"/>
  <c r="K14" i="3" s="1"/>
  <c r="I10" i="3"/>
  <c r="J10" i="3" s="1"/>
  <c r="K10" i="3" s="1"/>
  <c r="I13" i="3"/>
  <c r="J13" i="3" s="1"/>
  <c r="K13" i="3" s="1"/>
  <c r="J16" i="3" l="1"/>
  <c r="K4" i="3"/>
  <c r="I16" i="3"/>
</calcChain>
</file>

<file path=xl/sharedStrings.xml><?xml version="1.0" encoding="utf-8"?>
<sst xmlns="http://schemas.openxmlformats.org/spreadsheetml/2006/main" count="146" uniqueCount="92">
  <si>
    <t>Task 4) Night Shift Manpower Planning: Propose a manpower plan for each time bucket throughout the day, keeping the maximum abandon rate at 10%.</t>
  </si>
  <si>
    <t>2 -Agent Calculation for Night Shift to work @ 10% abandon rate</t>
  </si>
  <si>
    <t>Time Bucket</t>
  </si>
  <si>
    <t>Distribution of 30 calls at Night</t>
  </si>
  <si>
    <t>% of Distrubted Calls</t>
  </si>
  <si>
    <t>Distribution of Calls(sec)</t>
  </si>
  <si>
    <t xml:space="preserve">No. of Agents </t>
  </si>
  <si>
    <t>9pm - 10pm</t>
  </si>
  <si>
    <t>10pm - 11pm</t>
  </si>
  <si>
    <t>11pm - 12pm</t>
  </si>
  <si>
    <t>1 - Data Collection</t>
  </si>
  <si>
    <t>12am - 1am</t>
  </si>
  <si>
    <t>Sr. no.</t>
  </si>
  <si>
    <t>Findings</t>
  </si>
  <si>
    <t>Description</t>
  </si>
  <si>
    <t>Values (Sec)</t>
  </si>
  <si>
    <t>Columns</t>
  </si>
  <si>
    <t>1am - 2am</t>
  </si>
  <si>
    <t>Total calls during daytime (9am-9pm)</t>
  </si>
  <si>
    <t>Calls @ 30% abandon rate</t>
  </si>
  <si>
    <t xml:space="preserve">C35 -Task 3 </t>
  </si>
  <si>
    <t>2am - 3am</t>
  </si>
  <si>
    <t>Total calls during daytime @ 10% abandon rate(9am-9pm)</t>
  </si>
  <si>
    <t>Calls @ 10% abandon rate</t>
  </si>
  <si>
    <t>F53 - Task 3</t>
  </si>
  <si>
    <t>3am - 4am</t>
  </si>
  <si>
    <t>Total calls during night time (9pm-9am)</t>
  </si>
  <si>
    <t>30% of dayshift(10% abandon rate ones</t>
  </si>
  <si>
    <t>4am - 5am</t>
  </si>
  <si>
    <t>Calculations</t>
  </si>
  <si>
    <t>5am - 6am</t>
  </si>
  <si>
    <t>Abandon rate (10%)</t>
  </si>
  <si>
    <t>10% of Night Call Seconds</t>
  </si>
  <si>
    <t>6am - 7am</t>
  </si>
  <si>
    <t>Answer Rates (90%)</t>
  </si>
  <si>
    <t>90% of attended calls in seconds at night</t>
  </si>
  <si>
    <t>7am - 8am</t>
  </si>
  <si>
    <t>Average Call Duration of 1 call (same as dayshift)</t>
  </si>
  <si>
    <t>C34 -Task 3  (avg call seconds)</t>
  </si>
  <si>
    <t>8am - 9am</t>
  </si>
  <si>
    <t xml:space="preserve">Call Duration calculation </t>
  </si>
  <si>
    <t>Avg calll(sec) * Answer call</t>
  </si>
  <si>
    <t>D15 * D14 (Calls * Avg Call duration)</t>
  </si>
  <si>
    <t>Total</t>
  </si>
  <si>
    <t>Agents 1 day(Shift work) 4.5hrs* 3600sec</t>
  </si>
  <si>
    <t>Call Handling capacity of individual in 4.5hrs productive time</t>
  </si>
  <si>
    <t>Agent Average call handling cap for the shift</t>
  </si>
  <si>
    <t>D17/D15 (Proudctive shift hrs * Avg Call Duration)</t>
  </si>
  <si>
    <t>Call handled by 1 agent / hr (Avg)</t>
  </si>
  <si>
    <t>Avg Call handling in 1 hr per agent</t>
  </si>
  <si>
    <t>D18/4.5 (Calls capacity / productive hrs)</t>
  </si>
  <si>
    <t>Sr. No.</t>
  </si>
  <si>
    <t>TimeSlot</t>
  </si>
  <si>
    <t>Agents needed for 10% Abandon rate</t>
  </si>
  <si>
    <t>08_09</t>
  </si>
  <si>
    <t>07_08</t>
  </si>
  <si>
    <t>06_07</t>
  </si>
  <si>
    <t>05_06</t>
  </si>
  <si>
    <t>04_05</t>
  </si>
  <si>
    <t>03_04</t>
  </si>
  <si>
    <t>02_03</t>
  </si>
  <si>
    <t>01_02</t>
  </si>
  <si>
    <t>00_01</t>
  </si>
  <si>
    <t>23_00</t>
  </si>
  <si>
    <t>22_23</t>
  </si>
  <si>
    <t>21_22</t>
  </si>
  <si>
    <t>8pm - 9pm</t>
  </si>
  <si>
    <t>20_21</t>
  </si>
  <si>
    <t>7pm - 8pm</t>
  </si>
  <si>
    <t>19_20</t>
  </si>
  <si>
    <t>6pm - 7pm</t>
  </si>
  <si>
    <t>18_19</t>
  </si>
  <si>
    <t>5pm - 6pm</t>
  </si>
  <si>
    <t>17_18</t>
  </si>
  <si>
    <t>4pm - 5pm</t>
  </si>
  <si>
    <t>16_17</t>
  </si>
  <si>
    <t>3pm - 4pm</t>
  </si>
  <si>
    <t>15_16</t>
  </si>
  <si>
    <t>2pm - 3pm</t>
  </si>
  <si>
    <t>14_15</t>
  </si>
  <si>
    <t>1pm - 2pm</t>
  </si>
  <si>
    <t>13_14</t>
  </si>
  <si>
    <t>12pm - 1pm</t>
  </si>
  <si>
    <t>12_13</t>
  </si>
  <si>
    <t>11am - 12pm</t>
  </si>
  <si>
    <t>11_12</t>
  </si>
  <si>
    <t>10am - 11am</t>
  </si>
  <si>
    <t>10_11</t>
  </si>
  <si>
    <t>9am - 10am</t>
  </si>
  <si>
    <t>9_10</t>
  </si>
  <si>
    <t>Manpower plan for each time bucket throughout the day, keeping the maximum abandon rate at 10% (considering leaves too)</t>
  </si>
  <si>
    <t>Ignoring leaves in the calculation &amp; using basic assumptions &amp; avg handling capacity of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</si>
</sst>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wrapText="1"/>
    </xf>
    <xf numFmtId="9" fontId="0" fillId="0" borderId="0" xfId="1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9" fontId="1" fillId="0" borderId="0" xfId="1" applyNumberFormat="1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2" borderId="2" xfId="0" applyFont="1" applyFill="1" applyBorder="1"/>
    <xf numFmtId="0" fontId="7" fillId="2" borderId="3" xfId="0" applyFont="1" applyFill="1" applyBorder="1" applyAlignment="1">
      <alignment wrapText="1"/>
    </xf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" fontId="0" fillId="3" borderId="3" xfId="0" applyNumberFormat="1" applyFont="1" applyFill="1" applyBorder="1"/>
    <xf numFmtId="1" fontId="0" fillId="0" borderId="3" xfId="0" applyNumberFormat="1" applyFont="1" applyBorder="1"/>
    <xf numFmtId="0" fontId="8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</a:t>
            </a:r>
            <a:r>
              <a:rPr lang="en-US" baseline="0"/>
              <a:t> : Night Shift Agents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4'!$H$18</c:f>
              <c:strCache>
                <c:ptCount val="1"/>
                <c:pt idx="0">
                  <c:v>No. of Agents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4'!$G$19:$G$30</c:f>
              <c:strCache>
                <c:ptCount val="12"/>
                <c:pt idx="0">
                  <c:v>9pm - 10pm</c:v>
                </c:pt>
                <c:pt idx="1">
                  <c:v>10pm - 11pm</c:v>
                </c:pt>
                <c:pt idx="2">
                  <c:v>11pm - 12pm</c:v>
                </c:pt>
                <c:pt idx="3">
                  <c:v>12am - 1am</c:v>
                </c:pt>
                <c:pt idx="4">
                  <c:v>1am - 2am</c:v>
                </c:pt>
                <c:pt idx="5">
                  <c:v>2am - 3am</c:v>
                </c:pt>
                <c:pt idx="6">
                  <c:v>3am - 4am</c:v>
                </c:pt>
                <c:pt idx="7">
                  <c:v>4am - 5am</c:v>
                </c:pt>
                <c:pt idx="8">
                  <c:v>5am - 6am</c:v>
                </c:pt>
                <c:pt idx="9">
                  <c:v>6am - 7am</c:v>
                </c:pt>
                <c:pt idx="10">
                  <c:v>7am - 8am</c:v>
                </c:pt>
                <c:pt idx="11">
                  <c:v>8am - 9am</c:v>
                </c:pt>
              </c:strCache>
            </c:strRef>
          </c:cat>
          <c:val>
            <c:numRef>
              <c:f>'Task 4'!$H$19:$H$30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77A-A800-D70F6B0F3D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8046687"/>
        <c:axId val="354727040"/>
        <c:axId val="0"/>
      </c:bar3DChart>
      <c:catAx>
        <c:axId val="209804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Bucket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7040"/>
        <c:crosses val="autoZero"/>
        <c:auto val="1"/>
        <c:lblAlgn val="ctr"/>
        <c:lblOffset val="100"/>
        <c:noMultiLvlLbl val="0"/>
      </c:catAx>
      <c:valAx>
        <c:axId val="3547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Agents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: Distribution</a:t>
            </a:r>
            <a:r>
              <a:rPr lang="en-US" baseline="0"/>
              <a:t> of Agents for Night-Shift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4'!$H$18</c:f>
              <c:strCache>
                <c:ptCount val="1"/>
                <c:pt idx="0">
                  <c:v>No. of Agents 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'Task 4'!$G$19:$G$30</c:f>
              <c:strCache>
                <c:ptCount val="12"/>
                <c:pt idx="0">
                  <c:v>9pm - 10pm</c:v>
                </c:pt>
                <c:pt idx="1">
                  <c:v>10pm - 11pm</c:v>
                </c:pt>
                <c:pt idx="2">
                  <c:v>11pm - 12pm</c:v>
                </c:pt>
                <c:pt idx="3">
                  <c:v>12am - 1am</c:v>
                </c:pt>
                <c:pt idx="4">
                  <c:v>1am - 2am</c:v>
                </c:pt>
                <c:pt idx="5">
                  <c:v>2am - 3am</c:v>
                </c:pt>
                <c:pt idx="6">
                  <c:v>3am - 4am</c:v>
                </c:pt>
                <c:pt idx="7">
                  <c:v>4am - 5am</c:v>
                </c:pt>
                <c:pt idx="8">
                  <c:v>5am - 6am</c:v>
                </c:pt>
                <c:pt idx="9">
                  <c:v>6am - 7am</c:v>
                </c:pt>
                <c:pt idx="10">
                  <c:v>7am - 8am</c:v>
                </c:pt>
                <c:pt idx="11">
                  <c:v>8am - 9am</c:v>
                </c:pt>
              </c:strCache>
            </c:strRef>
          </c:cat>
          <c:val>
            <c:numRef>
              <c:f>'Task 4'!$H$19:$H$30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3-45F7-BB3E-9F69CFEF99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046687"/>
        <c:axId val="354727040"/>
      </c:lineChart>
      <c:catAx>
        <c:axId val="2098046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Time_Bucket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7040"/>
        <c:crosses val="autoZero"/>
        <c:auto val="1"/>
        <c:lblAlgn val="ctr"/>
        <c:lblOffset val="100"/>
        <c:noMultiLvlLbl val="0"/>
      </c:catAx>
      <c:valAx>
        <c:axId val="354727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Agents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Graph : Distribution of Agents to Handle Calls &amp; Reduce Abandon rate to 10% in various time_buckets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'Task 4.B'!$D$5</c:f>
              <c:strCache>
                <c:ptCount val="1"/>
                <c:pt idx="0">
                  <c:v>Agents needed for 10% Abandon rate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4.B'!$C$6:$C$29</c:f>
              <c:strCache>
                <c:ptCount val="24"/>
                <c:pt idx="0">
                  <c:v>08_09</c:v>
                </c:pt>
                <c:pt idx="1">
                  <c:v>07_08</c:v>
                </c:pt>
                <c:pt idx="2">
                  <c:v>06_07</c:v>
                </c:pt>
                <c:pt idx="3">
                  <c:v>05_06</c:v>
                </c:pt>
                <c:pt idx="4">
                  <c:v>04_05</c:v>
                </c:pt>
                <c:pt idx="5">
                  <c:v>03_04</c:v>
                </c:pt>
                <c:pt idx="6">
                  <c:v>02_03</c:v>
                </c:pt>
                <c:pt idx="7">
                  <c:v>01_02</c:v>
                </c:pt>
                <c:pt idx="8">
                  <c:v>00_01</c:v>
                </c:pt>
                <c:pt idx="9">
                  <c:v>23_00</c:v>
                </c:pt>
                <c:pt idx="10">
                  <c:v>22_23</c:v>
                </c:pt>
                <c:pt idx="11">
                  <c:v>21_22</c:v>
                </c:pt>
                <c:pt idx="12">
                  <c:v>20_21</c:v>
                </c:pt>
                <c:pt idx="13">
                  <c:v>19_20</c:v>
                </c:pt>
                <c:pt idx="14">
                  <c:v>18_19</c:v>
                </c:pt>
                <c:pt idx="15">
                  <c:v>17_18</c:v>
                </c:pt>
                <c:pt idx="16">
                  <c:v>16_17</c:v>
                </c:pt>
                <c:pt idx="17">
                  <c:v>15_16</c:v>
                </c:pt>
                <c:pt idx="18">
                  <c:v>14_15</c:v>
                </c:pt>
                <c:pt idx="19">
                  <c:v>13_14</c:v>
                </c:pt>
                <c:pt idx="20">
                  <c:v>12_13</c:v>
                </c:pt>
                <c:pt idx="21">
                  <c:v>11_12</c:v>
                </c:pt>
                <c:pt idx="22">
                  <c:v>10_11</c:v>
                </c:pt>
                <c:pt idx="23">
                  <c:v>9_10</c:v>
                </c:pt>
              </c:strCache>
            </c:strRef>
          </c:cat>
          <c:val>
            <c:numRef>
              <c:f>'Task 4.B'!$D$6:$D$29</c:f>
              <c:numCache>
                <c:formatCode>General</c:formatCode>
                <c:ptCount val="24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 formatCode="0">
                  <c:v>32.697409058290212</c:v>
                </c:pt>
                <c:pt idx="13" formatCode="0">
                  <c:v>62.972787815966328</c:v>
                </c:pt>
                <c:pt idx="14" formatCode="0">
                  <c:v>71.449893868115652</c:v>
                </c:pt>
                <c:pt idx="15" formatCode="0">
                  <c:v>70.238878717808603</c:v>
                </c:pt>
                <c:pt idx="16" formatCode="0">
                  <c:v>70.238878717808603</c:v>
                </c:pt>
                <c:pt idx="17" formatCode="0">
                  <c:v>70.238878717808603</c:v>
                </c:pt>
                <c:pt idx="18" formatCode="0">
                  <c:v>72.660909018422686</c:v>
                </c:pt>
                <c:pt idx="19" formatCode="0">
                  <c:v>70.238878717808603</c:v>
                </c:pt>
                <c:pt idx="20" formatCode="0">
                  <c:v>72.660909018422686</c:v>
                </c:pt>
                <c:pt idx="21" formatCode="0">
                  <c:v>71.449893868115652</c:v>
                </c:pt>
                <c:pt idx="22" formatCode="0">
                  <c:v>61.761772665659286</c:v>
                </c:pt>
                <c:pt idx="23" formatCode="0">
                  <c:v>50.862636312895887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08C-4D8E-A0F7-01DD17C473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5537679"/>
        <c:axId val="637566255"/>
        <c:axId val="0"/>
      </c:bar3DChart>
      <c:catAx>
        <c:axId val="625537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Bucket (Morning - Night Shift 9am-9am)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66255"/>
        <c:crosses val="autoZero"/>
        <c:auto val="1"/>
        <c:lblAlgn val="ctr"/>
        <c:lblOffset val="100"/>
        <c:noMultiLvlLbl val="0"/>
      </c:catAx>
      <c:valAx>
        <c:axId val="6375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3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Line</a:t>
            </a:r>
            <a:r>
              <a:rPr lang="en-US" sz="1050" baseline="0"/>
              <a:t> Plot : To showcase the whole day distribution of agents for various time buckets to keep abandon rate below 10%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'Task 4.B'!$D$5</c:f>
              <c:strCache>
                <c:ptCount val="1"/>
                <c:pt idx="0">
                  <c:v>Agents needed for 10% Abandon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rgbClr val="92D05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4.B'!$C$6:$C$29</c:f>
              <c:strCache>
                <c:ptCount val="24"/>
                <c:pt idx="0">
                  <c:v>08_09</c:v>
                </c:pt>
                <c:pt idx="1">
                  <c:v>07_08</c:v>
                </c:pt>
                <c:pt idx="2">
                  <c:v>06_07</c:v>
                </c:pt>
                <c:pt idx="3">
                  <c:v>05_06</c:v>
                </c:pt>
                <c:pt idx="4">
                  <c:v>04_05</c:v>
                </c:pt>
                <c:pt idx="5">
                  <c:v>03_04</c:v>
                </c:pt>
                <c:pt idx="6">
                  <c:v>02_03</c:v>
                </c:pt>
                <c:pt idx="7">
                  <c:v>01_02</c:v>
                </c:pt>
                <c:pt idx="8">
                  <c:v>00_01</c:v>
                </c:pt>
                <c:pt idx="9">
                  <c:v>23_00</c:v>
                </c:pt>
                <c:pt idx="10">
                  <c:v>22_23</c:v>
                </c:pt>
                <c:pt idx="11">
                  <c:v>21_22</c:v>
                </c:pt>
                <c:pt idx="12">
                  <c:v>20_21</c:v>
                </c:pt>
                <c:pt idx="13">
                  <c:v>19_20</c:v>
                </c:pt>
                <c:pt idx="14">
                  <c:v>18_19</c:v>
                </c:pt>
                <c:pt idx="15">
                  <c:v>17_18</c:v>
                </c:pt>
                <c:pt idx="16">
                  <c:v>16_17</c:v>
                </c:pt>
                <c:pt idx="17">
                  <c:v>15_16</c:v>
                </c:pt>
                <c:pt idx="18">
                  <c:v>14_15</c:v>
                </c:pt>
                <c:pt idx="19">
                  <c:v>13_14</c:v>
                </c:pt>
                <c:pt idx="20">
                  <c:v>12_13</c:v>
                </c:pt>
                <c:pt idx="21">
                  <c:v>11_12</c:v>
                </c:pt>
                <c:pt idx="22">
                  <c:v>10_11</c:v>
                </c:pt>
                <c:pt idx="23">
                  <c:v>9_10</c:v>
                </c:pt>
              </c:strCache>
            </c:strRef>
          </c:cat>
          <c:val>
            <c:numRef>
              <c:f>'Task 4.B'!$D$6:$D$29</c:f>
              <c:numCache>
                <c:formatCode>General</c:formatCode>
                <c:ptCount val="24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 formatCode="0">
                  <c:v>32.697409058290212</c:v>
                </c:pt>
                <c:pt idx="13" formatCode="0">
                  <c:v>62.972787815966328</c:v>
                </c:pt>
                <c:pt idx="14" formatCode="0">
                  <c:v>71.449893868115652</c:v>
                </c:pt>
                <c:pt idx="15" formatCode="0">
                  <c:v>70.238878717808603</c:v>
                </c:pt>
                <c:pt idx="16" formatCode="0">
                  <c:v>70.238878717808603</c:v>
                </c:pt>
                <c:pt idx="17" formatCode="0">
                  <c:v>70.238878717808603</c:v>
                </c:pt>
                <c:pt idx="18" formatCode="0">
                  <c:v>72.660909018422686</c:v>
                </c:pt>
                <c:pt idx="19" formatCode="0">
                  <c:v>70.238878717808603</c:v>
                </c:pt>
                <c:pt idx="20" formatCode="0">
                  <c:v>72.660909018422686</c:v>
                </c:pt>
                <c:pt idx="21" formatCode="0">
                  <c:v>71.449893868115652</c:v>
                </c:pt>
                <c:pt idx="22" formatCode="0">
                  <c:v>61.761772665659286</c:v>
                </c:pt>
                <c:pt idx="23" formatCode="0">
                  <c:v>50.862636312895887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8-446B-9952-71D1FAE5B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3867727"/>
        <c:axId val="851652479"/>
      </c:lineChart>
      <c:catAx>
        <c:axId val="84386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Bucket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52479"/>
        <c:crosses val="autoZero"/>
        <c:auto val="1"/>
        <c:lblAlgn val="ctr"/>
        <c:lblOffset val="100"/>
        <c:noMultiLvlLbl val="0"/>
      </c:catAx>
      <c:valAx>
        <c:axId val="851652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Agents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6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8809682274761"/>
          <c:y val="0.19994609164420485"/>
          <c:w val="0.85390332060247998"/>
          <c:h val="0.5297667508542564"/>
        </c:manualLayout>
      </c:layout>
      <c:lineChart>
        <c:grouping val="standard"/>
        <c:varyColors val="0"/>
        <c:ser>
          <c:idx val="0"/>
          <c:order val="0"/>
          <c:tx>
            <c:strRef>
              <c:f>'Task 4.B'!$P$5</c:f>
              <c:strCache>
                <c:ptCount val="1"/>
                <c:pt idx="0">
                  <c:v>Agents needed for 10% Abandon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4.B'!$O$6:$O$29</c:f>
              <c:strCache>
                <c:ptCount val="24"/>
                <c:pt idx="0">
                  <c:v>9_10</c:v>
                </c:pt>
                <c:pt idx="1">
                  <c:v>10_11</c:v>
                </c:pt>
                <c:pt idx="2">
                  <c:v>11_12</c:v>
                </c:pt>
                <c:pt idx="3">
                  <c:v>12_13</c:v>
                </c:pt>
                <c:pt idx="4">
                  <c:v>13_14</c:v>
                </c:pt>
                <c:pt idx="5">
                  <c:v>14_15</c:v>
                </c:pt>
                <c:pt idx="6">
                  <c:v>15_16</c:v>
                </c:pt>
                <c:pt idx="7">
                  <c:v>16_17</c:v>
                </c:pt>
                <c:pt idx="8">
                  <c:v>17_18</c:v>
                </c:pt>
                <c:pt idx="9">
                  <c:v>18_19</c:v>
                </c:pt>
                <c:pt idx="10">
                  <c:v>19_20</c:v>
                </c:pt>
                <c:pt idx="11">
                  <c:v>20_21</c:v>
                </c:pt>
                <c:pt idx="12">
                  <c:v>21_22</c:v>
                </c:pt>
                <c:pt idx="13">
                  <c:v>22_23</c:v>
                </c:pt>
                <c:pt idx="14">
                  <c:v>23_00</c:v>
                </c:pt>
                <c:pt idx="15">
                  <c:v>00_01</c:v>
                </c:pt>
                <c:pt idx="16">
                  <c:v>01_02</c:v>
                </c:pt>
                <c:pt idx="17">
                  <c:v>02_03</c:v>
                </c:pt>
                <c:pt idx="18">
                  <c:v>03_04</c:v>
                </c:pt>
                <c:pt idx="19">
                  <c:v>04_05</c:v>
                </c:pt>
                <c:pt idx="20">
                  <c:v>05_06</c:v>
                </c:pt>
                <c:pt idx="21">
                  <c:v>06_07</c:v>
                </c:pt>
                <c:pt idx="22">
                  <c:v>07_08</c:v>
                </c:pt>
                <c:pt idx="23">
                  <c:v>08_09</c:v>
                </c:pt>
              </c:strCache>
            </c:strRef>
          </c:cat>
          <c:val>
            <c:numRef>
              <c:f>'Task 4.B'!$P$6:$P$29</c:f>
              <c:numCache>
                <c:formatCode>0</c:formatCode>
                <c:ptCount val="24"/>
                <c:pt idx="0">
                  <c:v>20.833333333333332</c:v>
                </c:pt>
                <c:pt idx="1">
                  <c:v>28.888888888888889</c:v>
                </c:pt>
                <c:pt idx="2">
                  <c:v>31.722222222222221</c:v>
                </c:pt>
                <c:pt idx="3">
                  <c:v>27.222222222222221</c:v>
                </c:pt>
                <c:pt idx="4">
                  <c:v>24.888888888888889</c:v>
                </c:pt>
                <c:pt idx="5">
                  <c:v>22.722222222222221</c:v>
                </c:pt>
                <c:pt idx="6">
                  <c:v>19.555555555555557</c:v>
                </c:pt>
                <c:pt idx="7">
                  <c:v>18.722222222222221</c:v>
                </c:pt>
                <c:pt idx="8">
                  <c:v>18.277777777777779</c:v>
                </c:pt>
                <c:pt idx="9">
                  <c:v>15.555555555555555</c:v>
                </c:pt>
                <c:pt idx="10">
                  <c:v>14</c:v>
                </c:pt>
                <c:pt idx="11">
                  <c:v>12</c:v>
                </c:pt>
                <c:pt idx="12" formatCode="General">
                  <c:v>8</c:v>
                </c:pt>
                <c:pt idx="13" formatCode="General">
                  <c:v>8</c:v>
                </c:pt>
                <c:pt idx="14" formatCode="General">
                  <c:v>5</c:v>
                </c:pt>
                <c:pt idx="15" formatCode="General">
                  <c:v>5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8</c:v>
                </c:pt>
                <c:pt idx="21" formatCode="General">
                  <c:v>10</c:v>
                </c:pt>
                <c:pt idx="22" formatCode="General">
                  <c:v>10</c:v>
                </c:pt>
                <c:pt idx="23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7-4AD6-98A2-8A2D182EB9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595967"/>
        <c:axId val="305303791"/>
      </c:lineChart>
      <c:catAx>
        <c:axId val="10159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Time_buckets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03791"/>
        <c:crosses val="autoZero"/>
        <c:auto val="1"/>
        <c:lblAlgn val="ctr"/>
        <c:lblOffset val="100"/>
        <c:noMultiLvlLbl val="0"/>
      </c:catAx>
      <c:valAx>
        <c:axId val="3053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/>
              <a:t>Manpower Distribution for whole day at 10% abandon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4.B'!$P$5</c:f>
              <c:strCache>
                <c:ptCount val="1"/>
                <c:pt idx="0">
                  <c:v>Agents needed for 10% Abandon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4.B'!$O$6:$O$29</c:f>
              <c:strCache>
                <c:ptCount val="24"/>
                <c:pt idx="0">
                  <c:v>9_10</c:v>
                </c:pt>
                <c:pt idx="1">
                  <c:v>10_11</c:v>
                </c:pt>
                <c:pt idx="2">
                  <c:v>11_12</c:v>
                </c:pt>
                <c:pt idx="3">
                  <c:v>12_13</c:v>
                </c:pt>
                <c:pt idx="4">
                  <c:v>13_14</c:v>
                </c:pt>
                <c:pt idx="5">
                  <c:v>14_15</c:v>
                </c:pt>
                <c:pt idx="6">
                  <c:v>15_16</c:v>
                </c:pt>
                <c:pt idx="7">
                  <c:v>16_17</c:v>
                </c:pt>
                <c:pt idx="8">
                  <c:v>17_18</c:v>
                </c:pt>
                <c:pt idx="9">
                  <c:v>18_19</c:v>
                </c:pt>
                <c:pt idx="10">
                  <c:v>19_20</c:v>
                </c:pt>
                <c:pt idx="11">
                  <c:v>20_21</c:v>
                </c:pt>
                <c:pt idx="12">
                  <c:v>21_22</c:v>
                </c:pt>
                <c:pt idx="13">
                  <c:v>22_23</c:v>
                </c:pt>
                <c:pt idx="14">
                  <c:v>23_00</c:v>
                </c:pt>
                <c:pt idx="15">
                  <c:v>00_01</c:v>
                </c:pt>
                <c:pt idx="16">
                  <c:v>01_02</c:v>
                </c:pt>
                <c:pt idx="17">
                  <c:v>02_03</c:v>
                </c:pt>
                <c:pt idx="18">
                  <c:v>03_04</c:v>
                </c:pt>
                <c:pt idx="19">
                  <c:v>04_05</c:v>
                </c:pt>
                <c:pt idx="20">
                  <c:v>05_06</c:v>
                </c:pt>
                <c:pt idx="21">
                  <c:v>06_07</c:v>
                </c:pt>
                <c:pt idx="22">
                  <c:v>07_08</c:v>
                </c:pt>
                <c:pt idx="23">
                  <c:v>08_09</c:v>
                </c:pt>
              </c:strCache>
            </c:strRef>
          </c:cat>
          <c:val>
            <c:numRef>
              <c:f>'Task 4.B'!$P$6:$P$29</c:f>
              <c:numCache>
                <c:formatCode>0</c:formatCode>
                <c:ptCount val="24"/>
                <c:pt idx="0">
                  <c:v>20.833333333333332</c:v>
                </c:pt>
                <c:pt idx="1">
                  <c:v>28.888888888888889</c:v>
                </c:pt>
                <c:pt idx="2">
                  <c:v>31.722222222222221</c:v>
                </c:pt>
                <c:pt idx="3">
                  <c:v>27.222222222222221</c:v>
                </c:pt>
                <c:pt idx="4">
                  <c:v>24.888888888888889</c:v>
                </c:pt>
                <c:pt idx="5">
                  <c:v>22.722222222222221</c:v>
                </c:pt>
                <c:pt idx="6">
                  <c:v>19.555555555555557</c:v>
                </c:pt>
                <c:pt idx="7">
                  <c:v>18.722222222222221</c:v>
                </c:pt>
                <c:pt idx="8">
                  <c:v>18.277777777777779</c:v>
                </c:pt>
                <c:pt idx="9">
                  <c:v>15.555555555555555</c:v>
                </c:pt>
                <c:pt idx="10">
                  <c:v>14</c:v>
                </c:pt>
                <c:pt idx="11">
                  <c:v>12</c:v>
                </c:pt>
                <c:pt idx="12" formatCode="General">
                  <c:v>8</c:v>
                </c:pt>
                <c:pt idx="13" formatCode="General">
                  <c:v>8</c:v>
                </c:pt>
                <c:pt idx="14" formatCode="General">
                  <c:v>5</c:v>
                </c:pt>
                <c:pt idx="15" formatCode="General">
                  <c:v>5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8</c:v>
                </c:pt>
                <c:pt idx="21" formatCode="General">
                  <c:v>10</c:v>
                </c:pt>
                <c:pt idx="22" formatCode="General">
                  <c:v>10</c:v>
                </c:pt>
                <c:pt idx="23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451-91B9-FB511F0B60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595967"/>
        <c:axId val="305303791"/>
      </c:barChart>
      <c:catAx>
        <c:axId val="10159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03791"/>
        <c:crosses val="autoZero"/>
        <c:auto val="1"/>
        <c:lblAlgn val="ctr"/>
        <c:lblOffset val="100"/>
        <c:noMultiLvlLbl val="0"/>
      </c:catAx>
      <c:valAx>
        <c:axId val="3053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Agent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241300</xdr:colOff>
      <xdr:row>1</xdr:row>
      <xdr:rowOff>171450</xdr:rowOff>
    </xdr:from>
    <xdr:to>
      <xdr:col>4</xdr:col>
      <xdr:colOff>1612900</xdr:colOff>
      <xdr:row>4</xdr:row>
      <xdr:rowOff>171450</xdr:rowOff>
    </xdr:to>
    <xdr:pic>
      <xdr:nvPicPr>
        <xdr:cNvPr id="2" name="Picture 1" descr="https://trainity.link/img/data-project/project8_task.png">
          <a:extLst>
            <a:ext uri="{FF2B5EF4-FFF2-40B4-BE49-F238E27FC236}">
              <a16:creationId xmlns:a16="http://schemas.microsoft.com/office/drawing/2014/main" id="{1A2B4F2E-80FF-460F-9A76-E066EA85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355600"/>
          <a:ext cx="90170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3174</xdr:colOff>
      <xdr:row>1</xdr:row>
      <xdr:rowOff>6350</xdr:rowOff>
    </xdr:from>
    <xdr:to>
      <xdr:col>19</xdr:col>
      <xdr:colOff>571500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A126F-3020-4F9E-A775-DABF317B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184150</xdr:colOff>
      <xdr:row>17</xdr:row>
      <xdr:rowOff>6350</xdr:rowOff>
    </xdr:from>
    <xdr:to>
      <xdr:col>16</xdr:col>
      <xdr:colOff>12700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2FFCE-1D1C-4C71-907B-50BD7FB2C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4</xdr:row>
      <xdr:rowOff>12700</xdr:rowOff>
    </xdr:from>
    <xdr:to>
      <xdr:col>12</xdr:col>
      <xdr:colOff>584200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31142-2BD0-495E-B46A-BE3E4283F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9</xdr:col>
      <xdr:colOff>596900</xdr:colOff>
      <xdr:row>48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BEBED-AD1E-4267-97C8-6B3C70A66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25</xdr:col>
      <xdr:colOff>6350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E4073-F6F0-44BC-89AF-FE388CAC1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603250</xdr:colOff>
      <xdr:row>17</xdr:row>
      <xdr:rowOff>171450</xdr:rowOff>
    </xdr:from>
    <xdr:to>
      <xdr:col>25</xdr:col>
      <xdr:colOff>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B87298-24D6-49F6-AD32-BE5E8C375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ty/%23.%20Projects/8.%20ABC%20Call%20Volume%20Trend%20(Excel)/Processed%20Files/ABC%20Call%20Volume%20Trends%20(Sumit_S_Chaur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all_Data(Raw Data)"/>
      <sheetName val="Data-Cleaning"/>
      <sheetName val="DataCleaning_Analysis"/>
      <sheetName val="Cleaned_Data"/>
      <sheetName val="Task 1"/>
      <sheetName val="Task 2"/>
      <sheetName val="Task 3(Calculation)"/>
      <sheetName val="Task 3"/>
      <sheetName val="Task 4"/>
      <sheetName val="Task 4.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H13">
            <v>16200</v>
          </cell>
        </row>
        <row r="34">
          <cell r="C34">
            <v>198.62434959793327</v>
          </cell>
        </row>
        <row r="35">
          <cell r="C35">
            <v>2391.7843321497589</v>
          </cell>
        </row>
        <row r="53">
          <cell r="F53">
            <v>4573</v>
          </cell>
        </row>
      </sheetData>
      <sheetData sheetId="8"/>
      <sheetData sheetId="9">
        <row r="18">
          <cell r="H18" t="str">
            <v xml:space="preserve">No. of Agents </v>
          </cell>
        </row>
        <row r="19">
          <cell r="G19" t="str">
            <v>9pm - 10pm</v>
          </cell>
          <cell r="H19">
            <v>8</v>
          </cell>
        </row>
        <row r="20">
          <cell r="G20" t="str">
            <v>10pm - 11pm</v>
          </cell>
          <cell r="H20">
            <v>8</v>
          </cell>
        </row>
        <row r="21">
          <cell r="G21" t="str">
            <v>11pm - 12pm</v>
          </cell>
          <cell r="H21">
            <v>5</v>
          </cell>
        </row>
        <row r="22">
          <cell r="G22" t="str">
            <v>12am - 1am</v>
          </cell>
          <cell r="H22">
            <v>5</v>
          </cell>
        </row>
        <row r="23">
          <cell r="G23" t="str">
            <v>1am - 2am</v>
          </cell>
          <cell r="H23">
            <v>3</v>
          </cell>
        </row>
        <row r="24">
          <cell r="G24" t="str">
            <v>2am - 3am</v>
          </cell>
          <cell r="H24">
            <v>3</v>
          </cell>
        </row>
        <row r="25">
          <cell r="G25" t="str">
            <v>3am - 4am</v>
          </cell>
          <cell r="H25">
            <v>3</v>
          </cell>
        </row>
        <row r="26">
          <cell r="G26" t="str">
            <v>4am - 5am</v>
          </cell>
          <cell r="H26">
            <v>3</v>
          </cell>
        </row>
        <row r="27">
          <cell r="G27" t="str">
            <v>5am - 6am</v>
          </cell>
          <cell r="H27">
            <v>8</v>
          </cell>
        </row>
        <row r="28">
          <cell r="G28" t="str">
            <v>6am - 7am</v>
          </cell>
          <cell r="H28">
            <v>10</v>
          </cell>
        </row>
        <row r="29">
          <cell r="G29" t="str">
            <v>7am - 8am</v>
          </cell>
          <cell r="H29">
            <v>10</v>
          </cell>
        </row>
        <row r="30">
          <cell r="G30" t="str">
            <v>8am - 9am</v>
          </cell>
          <cell r="H30">
            <v>13</v>
          </cell>
        </row>
      </sheetData>
      <sheetData sheetId="10">
        <row r="5">
          <cell r="D5" t="str">
            <v>Agents needed for 10% Abandon rate</v>
          </cell>
          <cell r="P5" t="str">
            <v>Agents needed for 10% Abandon rate</v>
          </cell>
        </row>
        <row r="6">
          <cell r="C6" t="str">
            <v>08_09</v>
          </cell>
          <cell r="D6">
            <v>13</v>
          </cell>
          <cell r="O6" t="str">
            <v>9_10</v>
          </cell>
          <cell r="P6">
            <v>20.833333333333332</v>
          </cell>
        </row>
        <row r="7">
          <cell r="C7" t="str">
            <v>07_08</v>
          </cell>
          <cell r="D7">
            <v>10</v>
          </cell>
          <cell r="O7" t="str">
            <v>10_11</v>
          </cell>
          <cell r="P7">
            <v>28.888888888888889</v>
          </cell>
        </row>
        <row r="8">
          <cell r="C8" t="str">
            <v>06_07</v>
          </cell>
          <cell r="D8">
            <v>10</v>
          </cell>
          <cell r="O8" t="str">
            <v>11_12</v>
          </cell>
          <cell r="P8">
            <v>31.722222222222221</v>
          </cell>
        </row>
        <row r="9">
          <cell r="C9" t="str">
            <v>05_06</v>
          </cell>
          <cell r="D9">
            <v>8</v>
          </cell>
          <cell r="O9" t="str">
            <v>12_13</v>
          </cell>
          <cell r="P9">
            <v>27.222222222222221</v>
          </cell>
        </row>
        <row r="10">
          <cell r="C10" t="str">
            <v>04_05</v>
          </cell>
          <cell r="D10">
            <v>3</v>
          </cell>
          <cell r="O10" t="str">
            <v>13_14</v>
          </cell>
          <cell r="P10">
            <v>24.888888888888889</v>
          </cell>
        </row>
        <row r="11">
          <cell r="C11" t="str">
            <v>03_04</v>
          </cell>
          <cell r="D11">
            <v>3</v>
          </cell>
          <cell r="O11" t="str">
            <v>14_15</v>
          </cell>
          <cell r="P11">
            <v>22.722222222222221</v>
          </cell>
        </row>
        <row r="12">
          <cell r="C12" t="str">
            <v>02_03</v>
          </cell>
          <cell r="D12">
            <v>3</v>
          </cell>
          <cell r="O12" t="str">
            <v>15_16</v>
          </cell>
          <cell r="P12">
            <v>19.555555555555557</v>
          </cell>
        </row>
        <row r="13">
          <cell r="C13" t="str">
            <v>01_02</v>
          </cell>
          <cell r="D13">
            <v>3</v>
          </cell>
          <cell r="O13" t="str">
            <v>16_17</v>
          </cell>
          <cell r="P13">
            <v>18.722222222222221</v>
          </cell>
        </row>
        <row r="14">
          <cell r="C14" t="str">
            <v>00_01</v>
          </cell>
          <cell r="D14">
            <v>5</v>
          </cell>
          <cell r="O14" t="str">
            <v>17_18</v>
          </cell>
          <cell r="P14">
            <v>18.277777777777779</v>
          </cell>
        </row>
        <row r="15">
          <cell r="C15" t="str">
            <v>23_00</v>
          </cell>
          <cell r="D15">
            <v>5</v>
          </cell>
          <cell r="O15" t="str">
            <v>18_19</v>
          </cell>
          <cell r="P15">
            <v>15.555555555555555</v>
          </cell>
        </row>
        <row r="16">
          <cell r="C16" t="str">
            <v>22_23</v>
          </cell>
          <cell r="D16">
            <v>8</v>
          </cell>
          <cell r="O16" t="str">
            <v>19_20</v>
          </cell>
          <cell r="P16">
            <v>14</v>
          </cell>
        </row>
        <row r="17">
          <cell r="C17" t="str">
            <v>21_22</v>
          </cell>
          <cell r="D17">
            <v>8</v>
          </cell>
          <cell r="O17" t="str">
            <v>20_21</v>
          </cell>
          <cell r="P17">
            <v>12</v>
          </cell>
        </row>
        <row r="18">
          <cell r="C18" t="str">
            <v>20_21</v>
          </cell>
          <cell r="D18">
            <v>32.697409058290212</v>
          </cell>
          <cell r="O18" t="str">
            <v>21_22</v>
          </cell>
          <cell r="P18">
            <v>8</v>
          </cell>
        </row>
        <row r="19">
          <cell r="C19" t="str">
            <v>19_20</v>
          </cell>
          <cell r="D19">
            <v>62.972787815966328</v>
          </cell>
          <cell r="O19" t="str">
            <v>22_23</v>
          </cell>
          <cell r="P19">
            <v>8</v>
          </cell>
        </row>
        <row r="20">
          <cell r="C20" t="str">
            <v>18_19</v>
          </cell>
          <cell r="D20">
            <v>71.449893868115652</v>
          </cell>
          <cell r="O20" t="str">
            <v>23_00</v>
          </cell>
          <cell r="P20">
            <v>5</v>
          </cell>
        </row>
        <row r="21">
          <cell r="C21" t="str">
            <v>17_18</v>
          </cell>
          <cell r="D21">
            <v>70.238878717808603</v>
          </cell>
          <cell r="O21" t="str">
            <v>00_01</v>
          </cell>
          <cell r="P21">
            <v>5</v>
          </cell>
        </row>
        <row r="22">
          <cell r="C22" t="str">
            <v>16_17</v>
          </cell>
          <cell r="D22">
            <v>70.238878717808603</v>
          </cell>
          <cell r="O22" t="str">
            <v>01_02</v>
          </cell>
          <cell r="P22">
            <v>3</v>
          </cell>
        </row>
        <row r="23">
          <cell r="C23" t="str">
            <v>15_16</v>
          </cell>
          <cell r="D23">
            <v>70.238878717808603</v>
          </cell>
          <cell r="O23" t="str">
            <v>02_03</v>
          </cell>
          <cell r="P23">
            <v>3</v>
          </cell>
        </row>
        <row r="24">
          <cell r="C24" t="str">
            <v>14_15</v>
          </cell>
          <cell r="D24">
            <v>72.660909018422686</v>
          </cell>
          <cell r="O24" t="str">
            <v>03_04</v>
          </cell>
          <cell r="P24">
            <v>3</v>
          </cell>
        </row>
        <row r="25">
          <cell r="C25" t="str">
            <v>13_14</v>
          </cell>
          <cell r="D25">
            <v>70.238878717808603</v>
          </cell>
          <cell r="O25" t="str">
            <v>04_05</v>
          </cell>
          <cell r="P25">
            <v>3</v>
          </cell>
        </row>
        <row r="26">
          <cell r="C26" t="str">
            <v>12_13</v>
          </cell>
          <cell r="D26">
            <v>72.660909018422686</v>
          </cell>
          <cell r="O26" t="str">
            <v>05_06</v>
          </cell>
          <cell r="P26">
            <v>8</v>
          </cell>
        </row>
        <row r="27">
          <cell r="C27" t="str">
            <v>11_12</v>
          </cell>
          <cell r="D27">
            <v>71.449893868115652</v>
          </cell>
          <cell r="O27" t="str">
            <v>06_07</v>
          </cell>
          <cell r="P27">
            <v>10</v>
          </cell>
        </row>
        <row r="28">
          <cell r="C28" t="str">
            <v>10_11</v>
          </cell>
          <cell r="D28">
            <v>61.761772665659286</v>
          </cell>
          <cell r="O28" t="str">
            <v>07_08</v>
          </cell>
          <cell r="P28">
            <v>10</v>
          </cell>
        </row>
        <row r="29">
          <cell r="C29" t="str">
            <v>9_10</v>
          </cell>
          <cell r="D29">
            <v>50.862636312895887</v>
          </cell>
          <cell r="O29" t="str">
            <v>08_09</v>
          </cell>
          <cell r="P29">
            <v>13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165BA7-EBD9-42A9-8602-900EFAB66DA7}" name="Table226" displayName="Table226" ref="A8:E19" totalsRowShown="0">
  <autoFilter ref="A8:E19" xr:uid="{9868754C-0154-4FFC-AEEF-F61D97707C16}"/>
  <tableColumns count="5">
    <tableColumn id="1" xr3:uid="{6DF7AEBB-FF6E-41CF-B9C8-AD8CF7989201}" name="Sr. no."/>
    <tableColumn id="2" xr3:uid="{27FF4EF0-BB30-4B3E-B6CC-D3D3F5D911DF}" name="Findings"/>
    <tableColumn id="3" xr3:uid="{1F94106C-EF85-4F56-A5D0-AE3A7758AC97}" name="Description"/>
    <tableColumn id="4" xr3:uid="{0024D893-1789-4C11-AA4B-E55DF19B12D1}" name="Values (Sec)" dataDxfId="4"/>
    <tableColumn id="5" xr3:uid="{9981B8ED-5678-44B0-9CC0-5453C3E3F53B}" name="Colum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9A0FF1-AA33-47B0-9FF6-D7311326AA4C}" name="Table237" displayName="Table237" ref="G3:K16" totalsRowCount="1">
  <autoFilter ref="G3:K15" xr:uid="{4F227524-A79E-44E2-926B-C1522E09F1E9}"/>
  <tableColumns count="5">
    <tableColumn id="1" xr3:uid="{3294CA0F-66F3-4DFB-B6C2-63A9C2251045}" name="Time Bucket" totalsRowLabel="Total"/>
    <tableColumn id="2" xr3:uid="{08E7CC9A-0C2E-43AD-A70C-41EB74549389}" name="Distribution of 30 calls at Night" totalsRowFunction="sum"/>
    <tableColumn id="3" xr3:uid="{6D69CEC8-63AC-4AF5-93B0-CEFA933B9B98}" name="% of Distrubted Calls" totalsRowFunction="sum" totalsRowDxfId="3" dataCellStyle="Percent" totalsRowCellStyle="Percent">
      <calculatedColumnFormula>Table237[[#This Row],[Distribution of 30 calls at Night]]/Table237[[#Totals],[Distribution of 30 calls at Night]]</calculatedColumnFormula>
    </tableColumn>
    <tableColumn id="4" xr3:uid="{436FFE31-8895-4FAD-8DE6-BCCBB9CFF08F}" name="Distribution of Calls(sec)" totalsRowFunction="sum" dataDxfId="1" totalsRowDxfId="2">
      <calculatedColumnFormula>Table237[[#This Row],[% of Distrubted Calls]]*D$11</calculatedColumnFormula>
    </tableColumn>
    <tableColumn id="5" xr3:uid="{6AAAD51A-C38D-44A5-B77E-B046880861AB}" name="No. of Agents " dataDxfId="0">
      <calculatedColumnFormula>ROUNDUP(J4/D$19,0)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F1B769-C4E3-4778-AA58-B62782CAF427}" name="Table248" displayName="Table248" ref="G18:H30" totalsRowShown="0">
  <autoFilter ref="G18:H30" xr:uid="{2FC5C70B-D88A-4F81-88D8-3DD969CACCC6}"/>
  <tableColumns count="2">
    <tableColumn id="1" xr3:uid="{42B03EB8-0D11-4B0B-A9FF-0F5976D76BAE}" name="Time Bucket"/>
    <tableColumn id="2" xr3:uid="{2D5726BE-0EDF-4BA4-BA59-4F4883F2ECCA}" name="No. of Agents 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989754-1E9E-4127-9B3A-911AC6B91F4C}" name="Table7" displayName="Table7" ref="A5:D29" totalsRowShown="0">
  <autoFilter ref="A5:D29" xr:uid="{76C525C7-1A10-4D0D-B382-99D98686F797}"/>
  <sortState ref="A6:D29">
    <sortCondition descending="1" ref="A5:A29"/>
  </sortState>
  <tableColumns count="4">
    <tableColumn id="1" xr3:uid="{147B9D29-4493-4A4A-9DD6-9CD23867BF2F}" name="Sr. No."/>
    <tableColumn id="2" xr3:uid="{3DF70685-5E30-4DC4-946A-E1469E9ACE99}" name="TimeSlot"/>
    <tableColumn id="3" xr3:uid="{89A0889F-7C95-46C2-B7A6-4B3B9CA29BD2}" name="Time Bucket"/>
    <tableColumn id="4" xr3:uid="{7F5187F3-A3FC-4AE3-9354-6E4D5DA963D3}" name="Agents needed for 10% Abandon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45DC-6475-4AD2-9FA5-83B6AC42BCED}">
  <dimension ref="A1:S30"/>
  <sheetViews>
    <sheetView topLeftCell="A5" workbookViewId="0">
      <selection activeCell="G18" sqref="G18:P35"/>
    </sheetView>
  </sheetViews>
  <sheetFormatPr defaultRowHeight="14.5" x14ac:dyDescent="0.35"/>
  <cols>
    <col min="2" max="2" width="50.08984375" bestFit="1" customWidth="1"/>
    <col min="3" max="3" width="37.81640625" customWidth="1"/>
    <col min="4" max="4" width="12.81640625" customWidth="1"/>
    <col min="5" max="5" width="42.81640625" bestFit="1" customWidth="1"/>
    <col min="7" max="7" width="13.08984375" customWidth="1"/>
    <col min="8" max="8" width="29.26953125" customWidth="1"/>
    <col min="9" max="9" width="20.1796875" customWidth="1"/>
    <col min="10" max="10" width="19.7265625" bestFit="1" customWidth="1"/>
    <col min="11" max="11" width="14.81640625" bestFit="1" customWidth="1"/>
    <col min="13" max="13" width="13.08984375" customWidth="1"/>
    <col min="14" max="14" width="14.54296875" customWidth="1"/>
  </cols>
  <sheetData>
    <row r="1" spans="1:19" ht="14.5" customHeight="1" x14ac:dyDescent="0.35">
      <c r="A1" s="8" t="s">
        <v>0</v>
      </c>
      <c r="B1" s="8"/>
      <c r="C1" s="8"/>
      <c r="D1" s="8"/>
      <c r="E1" s="8"/>
      <c r="F1" s="8"/>
      <c r="G1" s="9" t="s">
        <v>1</v>
      </c>
      <c r="H1" s="8"/>
      <c r="I1" s="8"/>
      <c r="J1" s="8"/>
      <c r="K1" s="8"/>
      <c r="L1" s="1"/>
      <c r="M1" s="1"/>
      <c r="N1" s="1"/>
      <c r="O1" s="1"/>
      <c r="P1" s="1"/>
      <c r="Q1" s="1"/>
      <c r="R1" s="1"/>
      <c r="S1" s="1"/>
    </row>
    <row r="3" spans="1:19" x14ac:dyDescent="0.35">
      <c r="G3" t="s">
        <v>2</v>
      </c>
      <c r="H3" t="s">
        <v>3</v>
      </c>
      <c r="I3" t="s">
        <v>4</v>
      </c>
      <c r="J3" t="s">
        <v>5</v>
      </c>
      <c r="K3" t="s">
        <v>6</v>
      </c>
    </row>
    <row r="4" spans="1:19" x14ac:dyDescent="0.35">
      <c r="G4" t="s">
        <v>7</v>
      </c>
      <c r="H4">
        <v>3</v>
      </c>
      <c r="I4" s="2">
        <f>Table237[[#This Row],[Distribution of 30 calls at Night]]/Table237[[#Totals],[Distribution of 30 calls at Night]]</f>
        <v>0.1</v>
      </c>
      <c r="J4" s="3">
        <f>Table237[[#This Row],[% of Distrubted Calls]]*D$11</f>
        <v>137.20000000000002</v>
      </c>
      <c r="K4">
        <f t="shared" ref="K4:K15" si="0">ROUNDUP(J4/D$19,0)</f>
        <v>8</v>
      </c>
    </row>
    <row r="5" spans="1:19" x14ac:dyDescent="0.35">
      <c r="G5" t="s">
        <v>8</v>
      </c>
      <c r="H5">
        <v>3</v>
      </c>
      <c r="I5" s="2">
        <f>Table237[[#This Row],[Distribution of 30 calls at Night]]/Table237[[#Totals],[Distribution of 30 calls at Night]]</f>
        <v>0.1</v>
      </c>
      <c r="J5" s="3">
        <f>Table237[[#This Row],[% of Distrubted Calls]]*D$11</f>
        <v>137.20000000000002</v>
      </c>
      <c r="K5">
        <f t="shared" si="0"/>
        <v>8</v>
      </c>
    </row>
    <row r="6" spans="1:19" x14ac:dyDescent="0.35">
      <c r="G6" t="s">
        <v>9</v>
      </c>
      <c r="H6">
        <v>2</v>
      </c>
      <c r="I6" s="2">
        <f>Table237[[#This Row],[Distribution of 30 calls at Night]]/Table237[[#Totals],[Distribution of 30 calls at Night]]</f>
        <v>6.6666666666666666E-2</v>
      </c>
      <c r="J6" s="3">
        <f>Table237[[#This Row],[% of Distrubted Calls]]*D$11</f>
        <v>91.466666666666669</v>
      </c>
      <c r="K6">
        <f t="shared" si="0"/>
        <v>6</v>
      </c>
    </row>
    <row r="7" spans="1:19" ht="15" customHeight="1" x14ac:dyDescent="0.35">
      <c r="A7" s="10" t="s">
        <v>10</v>
      </c>
      <c r="B7" s="11"/>
      <c r="C7" s="11"/>
      <c r="D7" s="11"/>
      <c r="E7" s="11"/>
      <c r="G7" t="s">
        <v>11</v>
      </c>
      <c r="H7">
        <v>2</v>
      </c>
      <c r="I7" s="2">
        <f>Table237[[#This Row],[Distribution of 30 calls at Night]]/Table237[[#Totals],[Distribution of 30 calls at Night]]</f>
        <v>6.6666666666666666E-2</v>
      </c>
      <c r="J7" s="3">
        <f>Table237[[#This Row],[% of Distrubted Calls]]*D$11</f>
        <v>91.466666666666669</v>
      </c>
      <c r="K7">
        <f t="shared" si="0"/>
        <v>6</v>
      </c>
    </row>
    <row r="8" spans="1:19" x14ac:dyDescent="0.35">
      <c r="A8" t="s">
        <v>12</v>
      </c>
      <c r="B8" t="s">
        <v>13</v>
      </c>
      <c r="C8" t="s">
        <v>14</v>
      </c>
      <c r="D8" t="s">
        <v>15</v>
      </c>
      <c r="E8" t="s">
        <v>16</v>
      </c>
      <c r="G8" t="s">
        <v>17</v>
      </c>
      <c r="H8">
        <v>1</v>
      </c>
      <c r="I8" s="2">
        <f>Table237[[#This Row],[Distribution of 30 calls at Night]]/Table237[[#Totals],[Distribution of 30 calls at Night]]</f>
        <v>3.3333333333333333E-2</v>
      </c>
      <c r="J8" s="3">
        <f>Table237[[#This Row],[% of Distrubted Calls]]*D$11</f>
        <v>45.733333333333334</v>
      </c>
      <c r="K8">
        <f t="shared" si="0"/>
        <v>3</v>
      </c>
    </row>
    <row r="9" spans="1:19" x14ac:dyDescent="0.35">
      <c r="A9">
        <v>1</v>
      </c>
      <c r="B9" t="s">
        <v>18</v>
      </c>
      <c r="C9" t="s">
        <v>19</v>
      </c>
      <c r="D9" s="4">
        <f>'[1]Task 3(Calculation)'!C35</f>
        <v>2391.7843321497589</v>
      </c>
      <c r="E9" t="s">
        <v>20</v>
      </c>
      <c r="G9" t="s">
        <v>21</v>
      </c>
      <c r="H9">
        <v>1</v>
      </c>
      <c r="I9" s="2">
        <f>Table237[[#This Row],[Distribution of 30 calls at Night]]/Table237[[#Totals],[Distribution of 30 calls at Night]]</f>
        <v>3.3333333333333333E-2</v>
      </c>
      <c r="J9" s="3">
        <f>Table237[[#This Row],[% of Distrubted Calls]]*D$11</f>
        <v>45.733333333333334</v>
      </c>
      <c r="K9">
        <f t="shared" si="0"/>
        <v>3</v>
      </c>
    </row>
    <row r="10" spans="1:19" x14ac:dyDescent="0.35">
      <c r="A10">
        <v>2</v>
      </c>
      <c r="B10" t="s">
        <v>22</v>
      </c>
      <c r="C10" t="s">
        <v>23</v>
      </c>
      <c r="D10" s="5">
        <f>'[1]Task 3(Calculation)'!F53</f>
        <v>4573</v>
      </c>
      <c r="E10" t="s">
        <v>24</v>
      </c>
      <c r="G10" t="s">
        <v>25</v>
      </c>
      <c r="H10">
        <v>1</v>
      </c>
      <c r="I10" s="2">
        <f>Table237[[#This Row],[Distribution of 30 calls at Night]]/Table237[[#Totals],[Distribution of 30 calls at Night]]</f>
        <v>3.3333333333333333E-2</v>
      </c>
      <c r="J10" s="3">
        <f>Table237[[#This Row],[% of Distrubted Calls]]*D$11</f>
        <v>45.733333333333334</v>
      </c>
      <c r="K10">
        <f t="shared" si="0"/>
        <v>3</v>
      </c>
    </row>
    <row r="11" spans="1:19" x14ac:dyDescent="0.35">
      <c r="A11">
        <v>3</v>
      </c>
      <c r="B11" t="s">
        <v>26</v>
      </c>
      <c r="C11" t="s">
        <v>23</v>
      </c>
      <c r="D11" s="4">
        <f>ROUND(0.3*D10,0)</f>
        <v>1372</v>
      </c>
      <c r="E11" t="s">
        <v>27</v>
      </c>
      <c r="G11" t="s">
        <v>28</v>
      </c>
      <c r="H11">
        <v>1</v>
      </c>
      <c r="I11" s="2">
        <f>Table237[[#This Row],[Distribution of 30 calls at Night]]/Table237[[#Totals],[Distribution of 30 calls at Night]]</f>
        <v>3.3333333333333333E-2</v>
      </c>
      <c r="J11" s="3">
        <f>Table237[[#This Row],[% of Distrubted Calls]]*D$11</f>
        <v>45.733333333333334</v>
      </c>
      <c r="K11">
        <f t="shared" si="0"/>
        <v>3</v>
      </c>
    </row>
    <row r="12" spans="1:19" x14ac:dyDescent="0.35">
      <c r="A12" t="s">
        <v>29</v>
      </c>
      <c r="D12" s="5"/>
      <c r="G12" t="s">
        <v>30</v>
      </c>
      <c r="H12">
        <v>3</v>
      </c>
      <c r="I12" s="2">
        <f>Table237[[#This Row],[Distribution of 30 calls at Night]]/Table237[[#Totals],[Distribution of 30 calls at Night]]</f>
        <v>0.1</v>
      </c>
      <c r="J12" s="3">
        <f>Table237[[#This Row],[% of Distrubted Calls]]*D$11</f>
        <v>137.20000000000002</v>
      </c>
      <c r="K12">
        <f t="shared" si="0"/>
        <v>8</v>
      </c>
    </row>
    <row r="13" spans="1:19" x14ac:dyDescent="0.35">
      <c r="A13">
        <v>4</v>
      </c>
      <c r="B13" t="s">
        <v>31</v>
      </c>
      <c r="D13" s="4">
        <f>D11*0.1</f>
        <v>137.20000000000002</v>
      </c>
      <c r="E13" t="s">
        <v>32</v>
      </c>
      <c r="G13" t="s">
        <v>33</v>
      </c>
      <c r="H13">
        <v>4</v>
      </c>
      <c r="I13" s="2">
        <f>Table237[[#This Row],[Distribution of 30 calls at Night]]/Table237[[#Totals],[Distribution of 30 calls at Night]]</f>
        <v>0.13333333333333333</v>
      </c>
      <c r="J13" s="3">
        <f>Table237[[#This Row],[% of Distrubted Calls]]*D$11</f>
        <v>182.93333333333334</v>
      </c>
      <c r="K13">
        <f t="shared" si="0"/>
        <v>11</v>
      </c>
    </row>
    <row r="14" spans="1:19" x14ac:dyDescent="0.35">
      <c r="A14">
        <v>5</v>
      </c>
      <c r="B14" t="s">
        <v>34</v>
      </c>
      <c r="D14" s="4">
        <f>D11*0.9</f>
        <v>1234.8</v>
      </c>
      <c r="E14" t="s">
        <v>35</v>
      </c>
      <c r="G14" t="s">
        <v>36</v>
      </c>
      <c r="H14">
        <v>4</v>
      </c>
      <c r="I14" s="2">
        <f>Table237[[#This Row],[Distribution of 30 calls at Night]]/Table237[[#Totals],[Distribution of 30 calls at Night]]</f>
        <v>0.13333333333333333</v>
      </c>
      <c r="J14" s="3">
        <f>Table237[[#This Row],[% of Distrubted Calls]]*D$11</f>
        <v>182.93333333333334</v>
      </c>
      <c r="K14">
        <f t="shared" si="0"/>
        <v>11</v>
      </c>
    </row>
    <row r="15" spans="1:19" x14ac:dyDescent="0.35">
      <c r="A15">
        <v>6</v>
      </c>
      <c r="B15" t="s">
        <v>37</v>
      </c>
      <c r="D15" s="4">
        <f>'[1]Task 3(Calculation)'!C34</f>
        <v>198.62434959793327</v>
      </c>
      <c r="E15" t="s">
        <v>38</v>
      </c>
      <c r="G15" t="s">
        <v>39</v>
      </c>
      <c r="H15">
        <v>5</v>
      </c>
      <c r="I15" s="2">
        <f>Table237[[#This Row],[Distribution of 30 calls at Night]]/Table237[[#Totals],[Distribution of 30 calls at Night]]</f>
        <v>0.16666666666666666</v>
      </c>
      <c r="J15" s="3">
        <f>Table237[[#This Row],[% of Distrubted Calls]]*D$11</f>
        <v>228.66666666666666</v>
      </c>
      <c r="K15">
        <f t="shared" si="0"/>
        <v>13</v>
      </c>
    </row>
    <row r="16" spans="1:19" x14ac:dyDescent="0.35">
      <c r="A16">
        <v>7</v>
      </c>
      <c r="B16" t="s">
        <v>40</v>
      </c>
      <c r="C16" t="s">
        <v>41</v>
      </c>
      <c r="D16" s="4">
        <f>D15*D14</f>
        <v>245261.34688352799</v>
      </c>
      <c r="E16" t="s">
        <v>42</v>
      </c>
      <c r="G16" t="s">
        <v>43</v>
      </c>
      <c r="H16">
        <f>SUBTOTAL(109,Table237[Distribution of 30 calls at Night])</f>
        <v>30</v>
      </c>
      <c r="I16" s="6">
        <f>SUBTOTAL(109,Table237[% of Distrubted Calls])</f>
        <v>0.99999999999999989</v>
      </c>
      <c r="J16" s="3">
        <f>SUBTOTAL(109,Table237[Distribution of Calls(sec)])</f>
        <v>1372.0000000000002</v>
      </c>
    </row>
    <row r="17" spans="1:8" x14ac:dyDescent="0.35">
      <c r="A17">
        <v>8</v>
      </c>
      <c r="B17" t="s">
        <v>44</v>
      </c>
      <c r="D17" s="5">
        <f>'[1]Task 3(Calculation)'!H13</f>
        <v>16200</v>
      </c>
    </row>
    <row r="18" spans="1:8" x14ac:dyDescent="0.35">
      <c r="A18">
        <v>9</v>
      </c>
      <c r="B18" t="s">
        <v>45</v>
      </c>
      <c r="C18" t="s">
        <v>46</v>
      </c>
      <c r="D18" s="4">
        <f>D17/D15</f>
        <v>81.560997092214336</v>
      </c>
      <c r="E18" t="s">
        <v>47</v>
      </c>
      <c r="G18" t="s">
        <v>2</v>
      </c>
      <c r="H18" t="s">
        <v>6</v>
      </c>
    </row>
    <row r="19" spans="1:8" x14ac:dyDescent="0.35">
      <c r="A19">
        <v>10</v>
      </c>
      <c r="B19" t="s">
        <v>48</v>
      </c>
      <c r="C19" t="s">
        <v>49</v>
      </c>
      <c r="D19" s="4">
        <f>ROUND(D18/4.5,0)</f>
        <v>18</v>
      </c>
      <c r="E19" t="s">
        <v>50</v>
      </c>
      <c r="G19" t="s">
        <v>7</v>
      </c>
      <c r="H19">
        <v>8</v>
      </c>
    </row>
    <row r="20" spans="1:8" x14ac:dyDescent="0.35">
      <c r="G20" t="s">
        <v>8</v>
      </c>
      <c r="H20">
        <v>8</v>
      </c>
    </row>
    <row r="21" spans="1:8" x14ac:dyDescent="0.35">
      <c r="G21" t="s">
        <v>9</v>
      </c>
      <c r="H21">
        <v>5</v>
      </c>
    </row>
    <row r="22" spans="1:8" x14ac:dyDescent="0.35">
      <c r="G22" t="s">
        <v>11</v>
      </c>
      <c r="H22">
        <v>5</v>
      </c>
    </row>
    <row r="23" spans="1:8" x14ac:dyDescent="0.35">
      <c r="G23" t="s">
        <v>17</v>
      </c>
      <c r="H23">
        <v>3</v>
      </c>
    </row>
    <row r="24" spans="1:8" x14ac:dyDescent="0.35">
      <c r="G24" t="s">
        <v>21</v>
      </c>
      <c r="H24">
        <v>3</v>
      </c>
    </row>
    <row r="25" spans="1:8" x14ac:dyDescent="0.35">
      <c r="G25" t="s">
        <v>25</v>
      </c>
      <c r="H25">
        <v>3</v>
      </c>
    </row>
    <row r="26" spans="1:8" x14ac:dyDescent="0.35">
      <c r="G26" t="s">
        <v>28</v>
      </c>
      <c r="H26">
        <v>3</v>
      </c>
    </row>
    <row r="27" spans="1:8" x14ac:dyDescent="0.35">
      <c r="G27" t="s">
        <v>30</v>
      </c>
      <c r="H27">
        <v>8</v>
      </c>
    </row>
    <row r="28" spans="1:8" x14ac:dyDescent="0.35">
      <c r="G28" t="s">
        <v>33</v>
      </c>
      <c r="H28">
        <v>10</v>
      </c>
    </row>
    <row r="29" spans="1:8" x14ac:dyDescent="0.35">
      <c r="G29" t="s">
        <v>36</v>
      </c>
      <c r="H29">
        <v>10</v>
      </c>
    </row>
    <row r="30" spans="1:8" x14ac:dyDescent="0.35">
      <c r="G30" t="s">
        <v>39</v>
      </c>
      <c r="H30">
        <v>13</v>
      </c>
    </row>
  </sheetData>
  <mergeCells count="3">
    <mergeCell ref="A1:F1"/>
    <mergeCell ref="G1:K1"/>
    <mergeCell ref="A7:E7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5DA6-6DD9-4A9E-AC3A-18B6F8ABE77A}">
  <dimension ref="A1:Y29"/>
  <sheetViews>
    <sheetView tabSelected="1" topLeftCell="B1" workbookViewId="0">
      <selection activeCell="AA21" sqref="AA21"/>
    </sheetView>
  </sheetViews>
  <sheetFormatPr defaultRowHeight="14.5" x14ac:dyDescent="0.35"/>
  <cols>
    <col min="1" max="1" width="8.6328125" bestFit="1" customWidth="1"/>
    <col min="2" max="2" width="11.81640625" bestFit="1" customWidth="1"/>
    <col min="3" max="3" width="13.08984375" customWidth="1"/>
    <col min="4" max="4" width="19.36328125" customWidth="1"/>
    <col min="11" max="11" width="13.26953125" customWidth="1"/>
    <col min="15" max="15" width="11.08984375" bestFit="1" customWidth="1"/>
    <col min="16" max="16" width="19.453125" customWidth="1"/>
  </cols>
  <sheetData>
    <row r="1" spans="1:25" x14ac:dyDescent="0.35">
      <c r="A1" s="12" t="s">
        <v>90</v>
      </c>
      <c r="B1" s="13"/>
      <c r="C1" s="13"/>
      <c r="D1" s="13"/>
      <c r="E1" s="13"/>
      <c r="F1" s="13"/>
      <c r="G1" s="13"/>
      <c r="H1" s="13"/>
      <c r="I1" s="13"/>
      <c r="J1" s="13"/>
      <c r="K1" s="13"/>
      <c r="Q1" s="22" t="s">
        <v>91</v>
      </c>
      <c r="R1" s="13"/>
      <c r="S1" s="13"/>
      <c r="T1" s="13"/>
      <c r="U1" s="13"/>
      <c r="V1" s="13"/>
      <c r="W1" s="13"/>
      <c r="X1" s="13"/>
      <c r="Y1" s="13"/>
    </row>
    <row r="3" spans="1:25" x14ac:dyDescent="0.35">
      <c r="A3" s="13"/>
      <c r="B3" s="13"/>
      <c r="C3" s="13"/>
      <c r="D3" s="13"/>
    </row>
    <row r="5" spans="1:25" ht="27" customHeight="1" x14ac:dyDescent="0.35">
      <c r="A5" t="s">
        <v>51</v>
      </c>
      <c r="B5" t="s">
        <v>52</v>
      </c>
      <c r="C5" t="s">
        <v>2</v>
      </c>
      <c r="D5" s="7" t="s">
        <v>53</v>
      </c>
      <c r="O5" s="14" t="s">
        <v>2</v>
      </c>
      <c r="P5" s="15" t="s">
        <v>53</v>
      </c>
    </row>
    <row r="6" spans="1:25" x14ac:dyDescent="0.35">
      <c r="A6">
        <v>24</v>
      </c>
      <c r="B6" t="s">
        <v>39</v>
      </c>
      <c r="C6" t="s">
        <v>54</v>
      </c>
      <c r="D6">
        <v>13</v>
      </c>
      <c r="O6" s="16" t="s">
        <v>89</v>
      </c>
      <c r="P6" s="20">
        <v>20.833333333333332</v>
      </c>
    </row>
    <row r="7" spans="1:25" x14ac:dyDescent="0.35">
      <c r="A7">
        <v>23</v>
      </c>
      <c r="B7" t="s">
        <v>36</v>
      </c>
      <c r="C7" t="s">
        <v>55</v>
      </c>
      <c r="D7">
        <v>10</v>
      </c>
      <c r="O7" s="18" t="s">
        <v>87</v>
      </c>
      <c r="P7" s="21">
        <v>28.888888888888889</v>
      </c>
    </row>
    <row r="8" spans="1:25" x14ac:dyDescent="0.35">
      <c r="A8">
        <v>22</v>
      </c>
      <c r="B8" t="s">
        <v>33</v>
      </c>
      <c r="C8" t="s">
        <v>56</v>
      </c>
      <c r="D8">
        <v>10</v>
      </c>
      <c r="O8" s="16" t="s">
        <v>85</v>
      </c>
      <c r="P8" s="20">
        <v>31.722222222222221</v>
      </c>
    </row>
    <row r="9" spans="1:25" x14ac:dyDescent="0.35">
      <c r="A9">
        <v>21</v>
      </c>
      <c r="B9" t="s">
        <v>30</v>
      </c>
      <c r="C9" t="s">
        <v>57</v>
      </c>
      <c r="D9">
        <v>8</v>
      </c>
      <c r="O9" s="18" t="s">
        <v>83</v>
      </c>
      <c r="P9" s="21">
        <v>27.222222222222221</v>
      </c>
    </row>
    <row r="10" spans="1:25" x14ac:dyDescent="0.35">
      <c r="A10">
        <v>20</v>
      </c>
      <c r="B10" t="s">
        <v>28</v>
      </c>
      <c r="C10" t="s">
        <v>58</v>
      </c>
      <c r="D10">
        <v>3</v>
      </c>
      <c r="O10" s="16" t="s">
        <v>81</v>
      </c>
      <c r="P10" s="20">
        <v>24.888888888888889</v>
      </c>
    </row>
    <row r="11" spans="1:25" x14ac:dyDescent="0.35">
      <c r="A11">
        <v>19</v>
      </c>
      <c r="B11" t="s">
        <v>25</v>
      </c>
      <c r="C11" t="s">
        <v>59</v>
      </c>
      <c r="D11">
        <v>3</v>
      </c>
      <c r="O11" s="18" t="s">
        <v>79</v>
      </c>
      <c r="P11" s="21">
        <v>22.722222222222221</v>
      </c>
    </row>
    <row r="12" spans="1:25" x14ac:dyDescent="0.35">
      <c r="A12">
        <v>18</v>
      </c>
      <c r="B12" t="s">
        <v>21</v>
      </c>
      <c r="C12" t="s">
        <v>60</v>
      </c>
      <c r="D12">
        <v>3</v>
      </c>
      <c r="O12" s="16" t="s">
        <v>77</v>
      </c>
      <c r="P12" s="20">
        <v>19.555555555555557</v>
      </c>
    </row>
    <row r="13" spans="1:25" x14ac:dyDescent="0.35">
      <c r="A13">
        <v>17</v>
      </c>
      <c r="B13" t="s">
        <v>17</v>
      </c>
      <c r="C13" t="s">
        <v>61</v>
      </c>
      <c r="D13">
        <v>3</v>
      </c>
      <c r="O13" s="18" t="s">
        <v>75</v>
      </c>
      <c r="P13" s="21">
        <v>18.722222222222221</v>
      </c>
    </row>
    <row r="14" spans="1:25" x14ac:dyDescent="0.35">
      <c r="A14">
        <v>16</v>
      </c>
      <c r="B14" t="s">
        <v>11</v>
      </c>
      <c r="C14" t="s">
        <v>62</v>
      </c>
      <c r="D14">
        <v>5</v>
      </c>
      <c r="O14" s="16" t="s">
        <v>73</v>
      </c>
      <c r="P14" s="20">
        <v>18.277777777777779</v>
      </c>
    </row>
    <row r="15" spans="1:25" x14ac:dyDescent="0.35">
      <c r="A15">
        <v>15</v>
      </c>
      <c r="B15" t="s">
        <v>9</v>
      </c>
      <c r="C15" t="s">
        <v>63</v>
      </c>
      <c r="D15">
        <v>5</v>
      </c>
      <c r="O15" s="18" t="s">
        <v>71</v>
      </c>
      <c r="P15" s="21">
        <v>15.555555555555555</v>
      </c>
    </row>
    <row r="16" spans="1:25" x14ac:dyDescent="0.35">
      <c r="A16">
        <v>14</v>
      </c>
      <c r="B16" t="s">
        <v>8</v>
      </c>
      <c r="C16" t="s">
        <v>64</v>
      </c>
      <c r="D16">
        <v>8</v>
      </c>
      <c r="O16" s="16" t="s">
        <v>69</v>
      </c>
      <c r="P16" s="20">
        <v>14</v>
      </c>
    </row>
    <row r="17" spans="1:16" x14ac:dyDescent="0.35">
      <c r="A17">
        <v>13</v>
      </c>
      <c r="B17" t="s">
        <v>7</v>
      </c>
      <c r="C17" t="s">
        <v>65</v>
      </c>
      <c r="D17">
        <v>8</v>
      </c>
      <c r="O17" s="18" t="s">
        <v>67</v>
      </c>
      <c r="P17" s="21">
        <v>12</v>
      </c>
    </row>
    <row r="18" spans="1:16" x14ac:dyDescent="0.35">
      <c r="A18">
        <v>12</v>
      </c>
      <c r="B18" t="s">
        <v>66</v>
      </c>
      <c r="C18" t="s">
        <v>67</v>
      </c>
      <c r="D18" s="3">
        <v>32.697409058290212</v>
      </c>
      <c r="O18" s="16" t="s">
        <v>65</v>
      </c>
      <c r="P18" s="17">
        <v>8</v>
      </c>
    </row>
    <row r="19" spans="1:16" x14ac:dyDescent="0.35">
      <c r="A19">
        <v>11</v>
      </c>
      <c r="B19" t="s">
        <v>68</v>
      </c>
      <c r="C19" t="s">
        <v>69</v>
      </c>
      <c r="D19" s="3">
        <v>62.972787815966328</v>
      </c>
      <c r="O19" s="18" t="s">
        <v>64</v>
      </c>
      <c r="P19" s="19">
        <v>8</v>
      </c>
    </row>
    <row r="20" spans="1:16" x14ac:dyDescent="0.35">
      <c r="A20">
        <v>10</v>
      </c>
      <c r="B20" t="s">
        <v>70</v>
      </c>
      <c r="C20" t="s">
        <v>71</v>
      </c>
      <c r="D20" s="3">
        <v>71.449893868115652</v>
      </c>
      <c r="O20" s="16" t="s">
        <v>63</v>
      </c>
      <c r="P20" s="17">
        <v>5</v>
      </c>
    </row>
    <row r="21" spans="1:16" x14ac:dyDescent="0.35">
      <c r="A21">
        <v>9</v>
      </c>
      <c r="B21" t="s">
        <v>72</v>
      </c>
      <c r="C21" t="s">
        <v>73</v>
      </c>
      <c r="D21" s="3">
        <v>70.238878717808603</v>
      </c>
      <c r="O21" s="18" t="s">
        <v>62</v>
      </c>
      <c r="P21" s="19">
        <v>5</v>
      </c>
    </row>
    <row r="22" spans="1:16" x14ac:dyDescent="0.35">
      <c r="A22">
        <v>8</v>
      </c>
      <c r="B22" t="s">
        <v>74</v>
      </c>
      <c r="C22" t="s">
        <v>75</v>
      </c>
      <c r="D22" s="3">
        <v>70.238878717808603</v>
      </c>
      <c r="O22" s="16" t="s">
        <v>61</v>
      </c>
      <c r="P22" s="17">
        <v>3</v>
      </c>
    </row>
    <row r="23" spans="1:16" x14ac:dyDescent="0.35">
      <c r="A23">
        <v>7</v>
      </c>
      <c r="B23" t="s">
        <v>76</v>
      </c>
      <c r="C23" t="s">
        <v>77</v>
      </c>
      <c r="D23" s="3">
        <v>70.238878717808603</v>
      </c>
      <c r="O23" s="18" t="s">
        <v>60</v>
      </c>
      <c r="P23" s="19">
        <v>3</v>
      </c>
    </row>
    <row r="24" spans="1:16" x14ac:dyDescent="0.35">
      <c r="A24">
        <v>6</v>
      </c>
      <c r="B24" t="s">
        <v>78</v>
      </c>
      <c r="C24" t="s">
        <v>79</v>
      </c>
      <c r="D24" s="3">
        <v>72.660909018422686</v>
      </c>
      <c r="O24" s="16" t="s">
        <v>59</v>
      </c>
      <c r="P24" s="17">
        <v>3</v>
      </c>
    </row>
    <row r="25" spans="1:16" x14ac:dyDescent="0.35">
      <c r="A25">
        <v>5</v>
      </c>
      <c r="B25" t="s">
        <v>80</v>
      </c>
      <c r="C25" t="s">
        <v>81</v>
      </c>
      <c r="D25" s="3">
        <v>70.238878717808603</v>
      </c>
      <c r="O25" s="18" t="s">
        <v>58</v>
      </c>
      <c r="P25" s="19">
        <v>3</v>
      </c>
    </row>
    <row r="26" spans="1:16" x14ac:dyDescent="0.35">
      <c r="A26">
        <v>4</v>
      </c>
      <c r="B26" t="s">
        <v>82</v>
      </c>
      <c r="C26" t="s">
        <v>83</v>
      </c>
      <c r="D26" s="3">
        <v>72.660909018422686</v>
      </c>
      <c r="O26" s="16" t="s">
        <v>57</v>
      </c>
      <c r="P26" s="17">
        <v>8</v>
      </c>
    </row>
    <row r="27" spans="1:16" x14ac:dyDescent="0.35">
      <c r="A27">
        <v>3</v>
      </c>
      <c r="B27" t="s">
        <v>84</v>
      </c>
      <c r="C27" t="s">
        <v>85</v>
      </c>
      <c r="D27" s="3">
        <v>71.449893868115652</v>
      </c>
      <c r="O27" s="18" t="s">
        <v>56</v>
      </c>
      <c r="P27" s="19">
        <v>10</v>
      </c>
    </row>
    <row r="28" spans="1:16" x14ac:dyDescent="0.35">
      <c r="A28">
        <v>2</v>
      </c>
      <c r="B28" t="s">
        <v>86</v>
      </c>
      <c r="C28" t="s">
        <v>87</v>
      </c>
      <c r="D28" s="3">
        <v>61.761772665659286</v>
      </c>
      <c r="O28" s="16" t="s">
        <v>55</v>
      </c>
      <c r="P28" s="17">
        <v>10</v>
      </c>
    </row>
    <row r="29" spans="1:16" x14ac:dyDescent="0.35">
      <c r="A29">
        <v>1</v>
      </c>
      <c r="B29" t="s">
        <v>88</v>
      </c>
      <c r="C29" t="s">
        <v>89</v>
      </c>
      <c r="D29" s="3">
        <v>50.862636312895887</v>
      </c>
      <c r="O29" s="18" t="s">
        <v>54</v>
      </c>
      <c r="P29" s="19">
        <v>13</v>
      </c>
    </row>
  </sheetData>
  <mergeCells count="3">
    <mergeCell ref="A1:K1"/>
    <mergeCell ref="Q1:Y1"/>
    <mergeCell ref="A3:D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4</vt:lpstr>
      <vt:lpstr>Task 4.B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2023-11-03T04:25:40Z</dcterms:created>
  <dcterms:modified xsi:type="dcterms:W3CDTF">2023-11-03T21:17:23Z</dcterms:modified>
</cp:coreProperties>
</file>