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S:\VS_code\Excel\BeginnerToAdvance\4_SpreadSheetsAdvance\"/>
    </mc:Choice>
  </mc:AlternateContent>
  <xr:revisionPtr revIDLastSave="0" documentId="13_ncr:1_{D93031D3-5055-4F32-9D71-37E492ABB0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s " sheetId="1" r:id="rId1"/>
  </sheets>
  <definedNames>
    <definedName name="Job">Jobs[]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E26" i="1"/>
  <c r="E25" i="1"/>
  <c r="E24" i="1"/>
  <c r="E22" i="1"/>
  <c r="E21" i="1"/>
  <c r="H17" i="1"/>
  <c r="J17" i="1"/>
</calcChain>
</file>

<file path=xl/sharedStrings.xml><?xml version="1.0" encoding="utf-8"?>
<sst xmlns="http://schemas.openxmlformats.org/spreadsheetml/2006/main" count="127" uniqueCount="89">
  <si>
    <t>job_title_short</t>
  </si>
  <si>
    <t>job_posted_date</t>
  </si>
  <si>
    <t>job_location</t>
  </si>
  <si>
    <t>job_country</t>
  </si>
  <si>
    <t>company_name</t>
  </si>
  <si>
    <t>job_via</t>
  </si>
  <si>
    <t>job_schedule_type</t>
  </si>
  <si>
    <t>salary_year_avg</t>
  </si>
  <si>
    <t>job_work_from_home</t>
  </si>
  <si>
    <t>job_skills</t>
  </si>
  <si>
    <t>Senior Data Engineer</t>
  </si>
  <si>
    <t>Aliso Viejo, CA</t>
  </si>
  <si>
    <t>United States</t>
  </si>
  <si>
    <t>Adroit Worldwide Media, Inc. (AWM Smart Shelf)</t>
  </si>
  <si>
    <t>via ZipRecruiter</t>
  </si>
  <si>
    <t>Full-time</t>
  </si>
  <si>
    <t>['sql', 'python', 'gcp', 'power bi', 'tableau']</t>
  </si>
  <si>
    <t>Data Analyst</t>
  </si>
  <si>
    <t>Anywhere</t>
  </si>
  <si>
    <t>Malta</t>
  </si>
  <si>
    <t>Jobmatchingpartner Ltd</t>
  </si>
  <si>
    <t>via LinkedIn Malta</t>
  </si>
  <si>
    <t>Contractor</t>
  </si>
  <si>
    <t>['sql', 'r', 'python', 'hadoop', 'spark', 'looker']</t>
  </si>
  <si>
    <t>Data Scientist</t>
  </si>
  <si>
    <t>Cupertino, CA</t>
  </si>
  <si>
    <t>Apple</t>
  </si>
  <si>
    <t>via Snagajob</t>
  </si>
  <si>
    <t>['sql', 'python', 'r']</t>
  </si>
  <si>
    <t>Senior Data Analyst</t>
  </si>
  <si>
    <t>Rochester, MN</t>
  </si>
  <si>
    <t>Sudan</t>
  </si>
  <si>
    <t>Securian Financial Group</t>
  </si>
  <si>
    <t>['sql', 'aws', 'tableau', 'flow']</t>
  </si>
  <si>
    <t>Atlanta, GA</t>
  </si>
  <si>
    <t>The E Group</t>
  </si>
  <si>
    <t>['sql', 'python', 'r', 'sql server', 'mysql', 'oracle', 'spss']</t>
  </si>
  <si>
    <t>Sunnyvale, CA</t>
  </si>
  <si>
    <t>Walmart</t>
  </si>
  <si>
    <t>via Indeed</t>
  </si>
  <si>
    <t>['python', 'scala', 'r', 'spark', 'tensorflow']</t>
  </si>
  <si>
    <t>Senior Data Scientist</t>
  </si>
  <si>
    <t>Pasadena, CA</t>
  </si>
  <si>
    <t>Harnham</t>
  </si>
  <si>
    <t>['python', 'sql', 'git']</t>
  </si>
  <si>
    <t>Houston, TX</t>
  </si>
  <si>
    <t>Stripe</t>
  </si>
  <si>
    <t>via IT JobServe</t>
  </si>
  <si>
    <t>['python', 'sql', 'spark']</t>
  </si>
  <si>
    <t>Johannesburg, South Africa</t>
  </si>
  <si>
    <t>South Africa</t>
  </si>
  <si>
    <t>Standard Bank Group</t>
  </si>
  <si>
    <t>via Ai-Jobs.net</t>
  </si>
  <si>
    <t>['sql', 'python', 'c#', 'java', 'c++', 'html', 'sas', 'sas', 'r', 'tableau', 'power bi', 'spss', 'qlik']</t>
  </si>
  <si>
    <t>Data Engineer</t>
  </si>
  <si>
    <t>Berlin, Germany</t>
  </si>
  <si>
    <t>Germany</t>
  </si>
  <si>
    <t>Vattenfall</t>
  </si>
  <si>
    <t>['python', 'azure']</t>
  </si>
  <si>
    <t>Amsterdam, Netherlands</t>
  </si>
  <si>
    <t>Netherlands</t>
  </si>
  <si>
    <t>Devoteam</t>
  </si>
  <si>
    <t>['sql', 'gcp', 'unix', 'docker']</t>
  </si>
  <si>
    <t>Business Analyst</t>
  </si>
  <si>
    <t>Dallas, TX</t>
  </si>
  <si>
    <t>DISYS</t>
  </si>
  <si>
    <t>['sql', 'html', 'sql server', 'oracle', 'snowflake', 'power bi', 'sharepoint', 'dax', 'excel', 'jira']</t>
  </si>
  <si>
    <t>Broomfield, CO</t>
  </si>
  <si>
    <t>Datalab USA</t>
  </si>
  <si>
    <t>['sql', 'r', 'python', 'tableau', 'excel']</t>
  </si>
  <si>
    <t>Fortira Inc.</t>
  </si>
  <si>
    <t>via LinkedIn</t>
  </si>
  <si>
    <t>['sql', 'sas', 'sas', 'r', 'python', 'snowflake', 'hadoop']</t>
  </si>
  <si>
    <t>Palo Alto, CA</t>
  </si>
  <si>
    <t>Denodo Technologies</t>
  </si>
  <si>
    <t>via Ladders</t>
  </si>
  <si>
    <t>['power bi', 'excel', 'powerpoint', 'flow']</t>
  </si>
  <si>
    <t>Total</t>
  </si>
  <si>
    <t>Name</t>
  </si>
  <si>
    <t>Subtotal</t>
  </si>
  <si>
    <t>Agrregate</t>
  </si>
  <si>
    <t>SUM</t>
  </si>
  <si>
    <t>AVERAGE</t>
  </si>
  <si>
    <t>MEDIAN</t>
  </si>
  <si>
    <t>COUNT</t>
  </si>
  <si>
    <t>MAX</t>
  </si>
  <si>
    <t>MIN</t>
  </si>
  <si>
    <t>Subtotal And Aggregate Function Using Table Formula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</si>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</sst>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_-[$$-409]* #,##0.00_ ;_-[$$-409]* \-#,##0.00\ ;_-[$$-409]* &quot;-&quot;??_ ;_-@_ "/>
    <numFmt numFmtId="170" formatCode="_-[$$-409]* #,##0_ ;_-[$$-409]* \-#,##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Aptos Narrow"/>
      <family val="2"/>
    </font>
    <font>
      <sz val="14"/>
      <color theme="1"/>
      <name val="Aptos Narrow"/>
      <family val="2"/>
    </font>
    <font>
      <i/>
      <sz val="14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wrapText="1"/>
    </xf>
    <xf numFmtId="22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170" fontId="2" fillId="0" borderId="1" xfId="0" applyNumberFormat="1" applyFont="1" applyBorder="1" applyAlignment="1">
      <alignment horizontal="center" wrapText="1"/>
    </xf>
    <xf numFmtId="170" fontId="2" fillId="0" borderId="4" xfId="0" applyNumberFormat="1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0" borderId="6" xfId="0" applyBorder="1"/>
    <xf numFmtId="170" fontId="0" fillId="0" borderId="6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70" formatCode="_-[$$-409]* #,##0_ ;_-[$$-409]* \-#,##0\ ;_-[$$-409]* &quot;-&quot;??_ ;_-@_ "/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27" formatCode="dd/mm/yyyy\ hh:mm"/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59B51E-2EB6-4440-A6A5-E7C90F74BB62}" name="Jobs" displayName="Jobs" ref="A1:J17" totalsRowCount="1" headerRowDxfId="10" dataDxfId="11" headerRowBorderDxfId="23" tableBorderDxfId="24" totalsRowBorderDxfId="22">
  <autoFilter ref="A1:J16" xr:uid="{2B59B51E-2EB6-4440-A6A5-E7C90F74BB62}">
    <filterColumn colId="7">
      <customFilters>
        <customFilter operator="notEqual" val=" "/>
      </customFilters>
    </filterColumn>
  </autoFilter>
  <tableColumns count="10">
    <tableColumn id="1" xr3:uid="{6932AEA3-ACF3-403D-86F9-3C25B30CEC2A}" name="job_title_short" totalsRowLabel="Total" dataDxfId="21" totalsRowDxfId="9"/>
    <tableColumn id="2" xr3:uid="{C7AD5279-695B-42CE-9FB5-A5D6A28B2484}" name="job_posted_date" dataDxfId="20" totalsRowDxfId="8"/>
    <tableColumn id="3" xr3:uid="{7C027E3C-8B0C-4DE2-91FC-A6CB670D2642}" name="job_location" dataDxfId="19" totalsRowDxfId="7"/>
    <tableColumn id="4" xr3:uid="{7D2DE9AA-ED74-41BE-AF87-89A52B2FBB59}" name="job_country" dataDxfId="18" totalsRowDxfId="6"/>
    <tableColumn id="5" xr3:uid="{B238313F-8810-45CE-9A7A-E7C78C0462B2}" name="company_name" dataDxfId="17" totalsRowDxfId="5"/>
    <tableColumn id="6" xr3:uid="{D2594597-FC72-4FC3-B573-2701AFCAE421}" name="job_via" dataDxfId="16" totalsRowDxfId="4"/>
    <tableColumn id="7" xr3:uid="{A0A0FF07-06EA-4373-B7C6-587D44D8EDB8}" name="job_schedule_type" dataDxfId="15" totalsRowDxfId="3"/>
    <tableColumn id="8" xr3:uid="{C0DB1B81-B78D-46FD-BB69-316651294C20}" name="salary_year_avg" totalsRowFunction="custom" dataDxfId="14" totalsRowDxfId="2">
      <totalsRowFormula>SUM(Jobs[salary_year_avg])</totalsRowFormula>
    </tableColumn>
    <tableColumn id="9" xr3:uid="{0F6C58FE-8762-45B3-8402-6DCE197E021C}" name="job_work_from_home" dataDxfId="13" totalsRowDxfId="1"/>
    <tableColumn id="10" xr3:uid="{58A96F8C-8B8A-40BE-A89E-7AC50A0C6C91}" name="job_skills" totalsRowFunction="count" dataDxfId="12" totalsRow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topLeftCell="A2" workbookViewId="0">
      <selection activeCell="H22" sqref="H22"/>
    </sheetView>
  </sheetViews>
  <sheetFormatPr defaultRowHeight="14.4" x14ac:dyDescent="0.3"/>
  <cols>
    <col min="1" max="1" width="19" customWidth="1"/>
    <col min="2" max="2" width="17.21875" customWidth="1"/>
    <col min="3" max="3" width="23.5546875" customWidth="1"/>
    <col min="4" max="4" width="13.21875" customWidth="1"/>
    <col min="5" max="5" width="41.33203125" customWidth="1"/>
    <col min="6" max="6" width="15.109375" bestFit="1" customWidth="1"/>
    <col min="7" max="7" width="18.88671875" customWidth="1"/>
    <col min="8" max="8" width="16.6640625" customWidth="1"/>
    <col min="9" max="9" width="21.88671875" customWidth="1"/>
    <col min="10" max="10" width="70" bestFit="1" customWidth="1"/>
  </cols>
  <sheetData>
    <row r="1" spans="1:10" ht="16.8" customHeight="1" thickBo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ht="15" thickBot="1" x14ac:dyDescent="0.35">
      <c r="A2" s="1" t="s">
        <v>10</v>
      </c>
      <c r="B2" s="10">
        <v>44996.547291666669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8">
        <v>135000</v>
      </c>
      <c r="I2" s="1" t="b">
        <v>0</v>
      </c>
      <c r="J2" s="3" t="s">
        <v>16</v>
      </c>
    </row>
    <row r="3" spans="1:10" ht="15" thickBot="1" x14ac:dyDescent="0.35">
      <c r="A3" s="1" t="s">
        <v>17</v>
      </c>
      <c r="B3" s="10">
        <v>45097.915243055555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8">
        <v>35000</v>
      </c>
      <c r="I3" s="1" t="b">
        <v>1</v>
      </c>
      <c r="J3" s="3" t="s">
        <v>23</v>
      </c>
    </row>
    <row r="4" spans="1:10" ht="15" hidden="1" thickBot="1" x14ac:dyDescent="0.35">
      <c r="A4" s="1" t="s">
        <v>24</v>
      </c>
      <c r="B4" s="2">
        <v>45156.253321759257</v>
      </c>
      <c r="C4" s="1" t="s">
        <v>25</v>
      </c>
      <c r="D4" s="1" t="s">
        <v>12</v>
      </c>
      <c r="E4" s="1" t="s">
        <v>26</v>
      </c>
      <c r="F4" s="1" t="s">
        <v>27</v>
      </c>
      <c r="G4" s="1" t="s">
        <v>15</v>
      </c>
      <c r="H4" s="1"/>
      <c r="I4" s="1" t="b">
        <v>0</v>
      </c>
      <c r="J4" s="1" t="s">
        <v>28</v>
      </c>
    </row>
    <row r="5" spans="1:10" ht="15" hidden="1" thickBot="1" x14ac:dyDescent="0.35">
      <c r="A5" s="1" t="s">
        <v>29</v>
      </c>
      <c r="B5" s="2">
        <v>45147.802951388891</v>
      </c>
      <c r="C5" s="1" t="s">
        <v>30</v>
      </c>
      <c r="D5" s="1" t="s">
        <v>31</v>
      </c>
      <c r="E5" s="1" t="s">
        <v>32</v>
      </c>
      <c r="F5" s="1" t="s">
        <v>27</v>
      </c>
      <c r="G5" s="1" t="s">
        <v>15</v>
      </c>
      <c r="H5" s="1"/>
      <c r="I5" s="1" t="b">
        <v>0</v>
      </c>
      <c r="J5" s="3" t="s">
        <v>33</v>
      </c>
    </row>
    <row r="6" spans="1:10" ht="15" hidden="1" thickBot="1" x14ac:dyDescent="0.35">
      <c r="A6" s="1" t="s">
        <v>17</v>
      </c>
      <c r="B6" s="2">
        <v>44949.850462962961</v>
      </c>
      <c r="C6" s="1" t="s">
        <v>34</v>
      </c>
      <c r="D6" s="1" t="s">
        <v>12</v>
      </c>
      <c r="E6" s="1" t="s">
        <v>35</v>
      </c>
      <c r="F6" s="1" t="s">
        <v>14</v>
      </c>
      <c r="G6" s="1" t="s">
        <v>15</v>
      </c>
      <c r="H6" s="1"/>
      <c r="I6" s="1" t="b">
        <v>0</v>
      </c>
      <c r="J6" s="3" t="s">
        <v>36</v>
      </c>
    </row>
    <row r="7" spans="1:10" ht="15" thickBot="1" x14ac:dyDescent="0.35">
      <c r="A7" s="1" t="s">
        <v>24</v>
      </c>
      <c r="B7" s="10">
        <v>45029.919687499998</v>
      </c>
      <c r="C7" s="1" t="s">
        <v>37</v>
      </c>
      <c r="D7" s="1" t="s">
        <v>12</v>
      </c>
      <c r="E7" s="1" t="s">
        <v>38</v>
      </c>
      <c r="F7" s="1" t="s">
        <v>39</v>
      </c>
      <c r="G7" s="1" t="s">
        <v>15</v>
      </c>
      <c r="H7" s="8">
        <v>195000</v>
      </c>
      <c r="I7" s="1" t="b">
        <v>0</v>
      </c>
      <c r="J7" s="3" t="s">
        <v>40</v>
      </c>
    </row>
    <row r="8" spans="1:10" ht="15" thickBot="1" x14ac:dyDescent="0.35">
      <c r="A8" s="1" t="s">
        <v>41</v>
      </c>
      <c r="B8" s="10">
        <v>45091.502789351849</v>
      </c>
      <c r="C8" s="1" t="s">
        <v>42</v>
      </c>
      <c r="D8" s="1" t="s">
        <v>12</v>
      </c>
      <c r="E8" s="1" t="s">
        <v>43</v>
      </c>
      <c r="F8" s="1" t="s">
        <v>39</v>
      </c>
      <c r="G8" s="1" t="s">
        <v>15</v>
      </c>
      <c r="H8" s="8">
        <v>165000</v>
      </c>
      <c r="I8" s="1" t="b">
        <v>0</v>
      </c>
      <c r="J8" s="1" t="s">
        <v>44</v>
      </c>
    </row>
    <row r="9" spans="1:10" ht="15" thickBot="1" x14ac:dyDescent="0.35">
      <c r="A9" s="1" t="s">
        <v>24</v>
      </c>
      <c r="B9" s="10">
        <v>45175.543124999997</v>
      </c>
      <c r="C9" s="1" t="s">
        <v>45</v>
      </c>
      <c r="D9" s="1" t="s">
        <v>12</v>
      </c>
      <c r="E9" s="1" t="s">
        <v>46</v>
      </c>
      <c r="F9" s="1" t="s">
        <v>47</v>
      </c>
      <c r="G9" s="1" t="s">
        <v>15</v>
      </c>
      <c r="H9" s="8">
        <v>281450.5</v>
      </c>
      <c r="I9" s="1" t="b">
        <v>0</v>
      </c>
      <c r="J9" s="3" t="s">
        <v>48</v>
      </c>
    </row>
    <row r="10" spans="1:10" ht="15" thickBot="1" x14ac:dyDescent="0.35">
      <c r="A10" s="1" t="s">
        <v>24</v>
      </c>
      <c r="B10" s="10">
        <v>45117.778391203705</v>
      </c>
      <c r="C10" s="1" t="s">
        <v>49</v>
      </c>
      <c r="D10" s="1" t="s">
        <v>50</v>
      </c>
      <c r="E10" s="1" t="s">
        <v>51</v>
      </c>
      <c r="F10" s="1" t="s">
        <v>52</v>
      </c>
      <c r="G10" s="1" t="s">
        <v>15</v>
      </c>
      <c r="H10" s="8">
        <v>70000</v>
      </c>
      <c r="I10" s="1" t="b">
        <v>0</v>
      </c>
      <c r="J10" s="3" t="s">
        <v>53</v>
      </c>
    </row>
    <row r="11" spans="1:10" ht="15" thickBot="1" x14ac:dyDescent="0.35">
      <c r="A11" s="1" t="s">
        <v>54</v>
      </c>
      <c r="B11" s="10">
        <v>44938.614351851851</v>
      </c>
      <c r="C11" s="1" t="s">
        <v>55</v>
      </c>
      <c r="D11" s="1" t="s">
        <v>56</v>
      </c>
      <c r="E11" s="1" t="s">
        <v>57</v>
      </c>
      <c r="F11" s="1" t="s">
        <v>52</v>
      </c>
      <c r="G11" s="1" t="s">
        <v>15</v>
      </c>
      <c r="H11" s="8">
        <v>98301.5</v>
      </c>
      <c r="I11" s="1" t="b">
        <v>0</v>
      </c>
      <c r="J11" s="1" t="s">
        <v>58</v>
      </c>
    </row>
    <row r="12" spans="1:10" ht="15" thickBot="1" x14ac:dyDescent="0.35">
      <c r="A12" s="1" t="s">
        <v>54</v>
      </c>
      <c r="B12" s="10">
        <v>44985.354097222225</v>
      </c>
      <c r="C12" s="1" t="s">
        <v>59</v>
      </c>
      <c r="D12" s="1" t="s">
        <v>60</v>
      </c>
      <c r="E12" s="1" t="s">
        <v>61</v>
      </c>
      <c r="F12" s="1" t="s">
        <v>52</v>
      </c>
      <c r="G12" s="1" t="s">
        <v>15</v>
      </c>
      <c r="H12" s="8">
        <v>89100</v>
      </c>
      <c r="I12" s="1" t="b">
        <v>0</v>
      </c>
      <c r="J12" s="3" t="s">
        <v>62</v>
      </c>
    </row>
    <row r="13" spans="1:10" ht="15" hidden="1" thickBot="1" x14ac:dyDescent="0.35">
      <c r="A13" s="1" t="s">
        <v>63</v>
      </c>
      <c r="B13" s="2">
        <v>45063.792291666665</v>
      </c>
      <c r="C13" s="1" t="s">
        <v>64</v>
      </c>
      <c r="D13" s="1" t="s">
        <v>12</v>
      </c>
      <c r="E13" s="1" t="s">
        <v>65</v>
      </c>
      <c r="F13" s="1" t="s">
        <v>39</v>
      </c>
      <c r="G13" s="1" t="s">
        <v>22</v>
      </c>
      <c r="H13" s="1"/>
      <c r="I13" s="1" t="b">
        <v>0</v>
      </c>
      <c r="J13" s="3" t="s">
        <v>66</v>
      </c>
    </row>
    <row r="14" spans="1:10" ht="15" thickBot="1" x14ac:dyDescent="0.35">
      <c r="A14" s="1" t="s">
        <v>24</v>
      </c>
      <c r="B14" s="10">
        <v>45017.004837962966</v>
      </c>
      <c r="C14" s="1" t="s">
        <v>67</v>
      </c>
      <c r="D14" s="1" t="s">
        <v>31</v>
      </c>
      <c r="E14" s="1" t="s">
        <v>68</v>
      </c>
      <c r="F14" s="1" t="s">
        <v>39</v>
      </c>
      <c r="G14" s="1" t="s">
        <v>15</v>
      </c>
      <c r="H14" s="8">
        <v>87500</v>
      </c>
      <c r="I14" s="1" t="b">
        <v>0</v>
      </c>
      <c r="J14" s="3" t="s">
        <v>69</v>
      </c>
    </row>
    <row r="15" spans="1:10" ht="15" hidden="1" thickBot="1" x14ac:dyDescent="0.35">
      <c r="A15" s="1" t="s">
        <v>24</v>
      </c>
      <c r="B15" s="2">
        <v>45169.64203703704</v>
      </c>
      <c r="C15" s="1" t="s">
        <v>18</v>
      </c>
      <c r="D15" s="1" t="s">
        <v>31</v>
      </c>
      <c r="E15" s="1" t="s">
        <v>70</v>
      </c>
      <c r="F15" s="1" t="s">
        <v>71</v>
      </c>
      <c r="G15" s="1" t="s">
        <v>22</v>
      </c>
      <c r="H15" s="1"/>
      <c r="I15" s="1" t="b">
        <v>1</v>
      </c>
      <c r="J15" s="3" t="s">
        <v>72</v>
      </c>
    </row>
    <row r="16" spans="1:10" ht="15" thickBot="1" x14ac:dyDescent="0.35">
      <c r="A16" s="6" t="s">
        <v>63</v>
      </c>
      <c r="B16" s="11">
        <v>45000.542685185188</v>
      </c>
      <c r="C16" s="6" t="s">
        <v>73</v>
      </c>
      <c r="D16" s="6" t="s">
        <v>12</v>
      </c>
      <c r="E16" s="6" t="s">
        <v>74</v>
      </c>
      <c r="F16" s="6" t="s">
        <v>75</v>
      </c>
      <c r="G16" s="6" t="s">
        <v>15</v>
      </c>
      <c r="H16" s="9">
        <v>90000</v>
      </c>
      <c r="I16" s="6" t="b">
        <v>0</v>
      </c>
      <c r="J16" s="7" t="s">
        <v>76</v>
      </c>
    </row>
    <row r="17" spans="1:10" x14ac:dyDescent="0.3">
      <c r="A17" s="6" t="s">
        <v>77</v>
      </c>
      <c r="B17" s="6"/>
      <c r="C17" s="6"/>
      <c r="D17" s="6"/>
      <c r="E17" s="6"/>
      <c r="F17" s="6"/>
      <c r="G17" s="6"/>
      <c r="H17" s="9">
        <f>SUM(Jobs[salary_year_avg])</f>
        <v>1246352</v>
      </c>
      <c r="I17" s="6"/>
      <c r="J17" s="7">
        <f>SUBTOTAL(103,Jobs[job_skills])</f>
        <v>10</v>
      </c>
    </row>
    <row r="19" spans="1:10" ht="18" x14ac:dyDescent="0.35">
      <c r="D19" s="18" t="s">
        <v>87</v>
      </c>
      <c r="E19" s="18"/>
      <c r="F19" s="18"/>
      <c r="G19" s="17"/>
    </row>
    <row r="20" spans="1:10" x14ac:dyDescent="0.3">
      <c r="D20" s="12" t="s">
        <v>78</v>
      </c>
      <c r="E20" s="12" t="s">
        <v>79</v>
      </c>
      <c r="F20" s="12" t="s">
        <v>80</v>
      </c>
    </row>
    <row r="21" spans="1:10" x14ac:dyDescent="0.3">
      <c r="D21" s="13" t="s">
        <v>81</v>
      </c>
      <c r="E21" s="14">
        <f>SUBTOTAL(9, Jobs[salary_year_avg])</f>
        <v>1246352</v>
      </c>
      <c r="F21" s="14">
        <f>_xlfn.AGGREGATE(9,5,Jobs[salary_year_avg])</f>
        <v>1246352</v>
      </c>
    </row>
    <row r="22" spans="1:10" x14ac:dyDescent="0.3">
      <c r="D22" s="13" t="s">
        <v>82</v>
      </c>
      <c r="E22" s="14">
        <f>SUBTOTAL(1, Jobs[salary_year_avg])</f>
        <v>124635.2</v>
      </c>
      <c r="F22" s="14">
        <f>_xlfn.AGGREGATE(1,4,Jobs[salary_year_avg])</f>
        <v>124635.2</v>
      </c>
    </row>
    <row r="23" spans="1:10" x14ac:dyDescent="0.3">
      <c r="D23" s="13" t="s">
        <v>83</v>
      </c>
      <c r="E23" s="15" t="s">
        <v>88</v>
      </c>
      <c r="F23" s="14">
        <f>_xlfn.AGGREGATE(12,6,Jobs[salary_year_avg])</f>
        <v>94150.75</v>
      </c>
    </row>
    <row r="24" spans="1:10" x14ac:dyDescent="0.3">
      <c r="D24" s="13" t="s">
        <v>84</v>
      </c>
      <c r="E24" s="16">
        <f>SUBTOTAL(2, Jobs[[#Data],[#Totals],[salary_year_avg]])</f>
        <v>11</v>
      </c>
      <c r="F24" s="16">
        <f>_xlfn.AGGREGATE(2,7,Jobs[[#Data],[#Totals],[salary_year_avg]])</f>
        <v>11</v>
      </c>
    </row>
    <row r="25" spans="1:10" x14ac:dyDescent="0.3">
      <c r="D25" s="13" t="s">
        <v>85</v>
      </c>
      <c r="E25" s="14">
        <f>SUBTOTAL(4, Jobs[salary_year_avg])</f>
        <v>281450.5</v>
      </c>
      <c r="F25" s="14">
        <f>_xlfn.AGGREGATE(4,4,Jobs[salary_year_avg])</f>
        <v>281450.5</v>
      </c>
    </row>
    <row r="26" spans="1:10" x14ac:dyDescent="0.3">
      <c r="D26" s="13" t="s">
        <v>86</v>
      </c>
      <c r="E26" s="14">
        <f>SUBTOTAL(5,Jobs[salary_year_avg])</f>
        <v>35000</v>
      </c>
      <c r="F26" s="14">
        <f>_xlfn.AGGREGATE(5,4,Jobs[salary_year_avg])</f>
        <v>35000</v>
      </c>
    </row>
  </sheetData>
  <mergeCells count="1">
    <mergeCell ref="D19:F19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Tables </vt:lpstr>
      <vt:lpstr>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DUBEY</dc:creator>
  <cp:lastModifiedBy>SUMIT DUBEY</cp:lastModifiedBy>
  <dcterms:created xsi:type="dcterms:W3CDTF">2015-06-05T18:17:20Z</dcterms:created>
  <dcterms:modified xsi:type="dcterms:W3CDTF">2025-01-26T03:08:17Z</dcterms:modified>
</cp:coreProperties>
</file>