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2_ForumlasAndFunctions\"/>
    </mc:Choice>
  </mc:AlternateContent>
  <xr:revisionPtr revIDLastSave="0" documentId="13_ncr:1_{E2982E2C-4205-4C4E-BF83-23E4C488F9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F" sheetId="1" r:id="rId1"/>
    <sheet name="IF ELSE 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6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N3" i="2" a="1"/>
  <c r="N3" i="2" s="1"/>
  <c r="M3" i="2" a="1"/>
  <c r="M3" i="2" s="1"/>
  <c r="L3" i="2" a="1"/>
  <c r="L3" i="2" s="1"/>
  <c r="Q4" i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O4" i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<sst xmlns="http://schemas.openxmlformats.org/spreadsheetml/2006/main" count="186" uniqueCount="123">
  <si>
    <t>Job Title</t>
  </si>
  <si>
    <t>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</si>
  <si>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</si>
  <si>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</si>
  <si>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</si>
  <si>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</si>
  <si>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</si>
  <si>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</si>
  <si>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</si>
  <si>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</si>
  <si>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</si>
  <si>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</si>
  <si>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</si>
  <si>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</si>
  <si>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</t>
  </si>
  <si>
    <t>Meets Goals</t>
  </si>
  <si>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</si>
  <si>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</si>
  <si>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</si>
  <si>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</si>
  <si>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</si>
  <si>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</si>
  <si>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</si>
  <si>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</si>
  <si>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</si>
  <si>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</si>
  <si>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Goals:</t>
  </si>
  <si>
    <t>Experience (&lt;=)</t>
  </si>
  <si>
    <t>Total Salary (&gt;=)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</si>
  <si>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</si>
  <si>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</si>
  <si>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</si>
  <si>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</si>
  <si>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</si>
  <si>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</si>
  <si>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</si>
  <si>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</si>
  <si>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</si>
  <si>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</si>
  <si>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Business Analyst</t>
  </si>
  <si>
    <t>Both Roles</t>
  </si>
  <si>
    <t>=AND()</t>
  </si>
  <si>
    <t>=OR()</t>
  </si>
  <si>
    <t>Buckets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</si>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</sst>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workbookViewId="0">
      <selection activeCell="R10" sqref="R10"/>
    </sheetView>
  </sheetViews>
  <sheetFormatPr defaultRowHeight="14.4" x14ac:dyDescent="0.3"/>
  <cols>
    <col min="2" max="2" width="26" customWidth="1"/>
    <col min="3" max="3" width="11.109375" customWidth="1"/>
    <col min="4" max="4" width="13.5546875" customWidth="1"/>
    <col min="5" max="5" width="12.6640625" customWidth="1"/>
    <col min="6" max="6" width="10.44140625" customWidth="1"/>
    <col min="7" max="7" width="11.21875" customWidth="1"/>
    <col min="8" max="8" width="11.6640625" customWidth="1"/>
    <col min="9" max="9" width="16.21875" customWidth="1"/>
    <col min="10" max="10" width="17.21875" customWidth="1"/>
    <col min="11" max="11" width="15.5546875" customWidth="1"/>
    <col min="12" max="12" width="10.33203125" customWidth="1"/>
    <col min="14" max="14" width="11.109375" customWidth="1"/>
    <col min="15" max="15" width="12.44140625" customWidth="1"/>
    <col min="16" max="16" width="10.5546875" customWidth="1"/>
    <col min="17" max="17" width="11.88671875" customWidth="1"/>
  </cols>
  <sheetData>
    <row r="1" spans="2:17" ht="15" thickBot="1" x14ac:dyDescent="0.35"/>
    <row r="2" spans="2:17" ht="29.4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14</v>
      </c>
      <c r="Q2" s="2" t="s">
        <v>15</v>
      </c>
    </row>
    <row r="3" spans="2:17" ht="15" thickBot="1" x14ac:dyDescent="0.35">
      <c r="B3" s="9" t="s">
        <v>16</v>
      </c>
      <c r="C3" s="10">
        <v>5</v>
      </c>
      <c r="D3" s="10">
        <v>120000</v>
      </c>
      <c r="E3" s="10">
        <v>10000</v>
      </c>
      <c r="F3" s="6">
        <f>C3</f>
        <v>5</v>
      </c>
      <c r="G3" s="6">
        <f>$E3+$D3</f>
        <v>130000</v>
      </c>
      <c r="H3" s="11">
        <f>$E3/$D3</f>
        <v>8.3333333333333329E-2</v>
      </c>
      <c r="I3" s="6">
        <f>$D3*$H3+$D3</f>
        <v>130000</v>
      </c>
      <c r="J3" s="6" t="b">
        <f>$G3=$I3</f>
        <v>1</v>
      </c>
      <c r="K3" s="6" t="b">
        <f>$E3&gt;$D3</f>
        <v>0</v>
      </c>
      <c r="L3" s="6" t="b">
        <f>$C3&lt;=$C$16</f>
        <v>1</v>
      </c>
      <c r="M3" s="6" t="b">
        <f>$D3&gt;=$C$17</f>
        <v>1</v>
      </c>
      <c r="N3" s="6">
        <f>$L3*$M3</f>
        <v>1</v>
      </c>
      <c r="O3" s="6" t="b">
        <f>$N3=1</f>
        <v>1</v>
      </c>
      <c r="P3" s="7" t="b">
        <f>$O3</f>
        <v>1</v>
      </c>
      <c r="Q3" s="8" t="str">
        <f>IF($P3,"Goal Meet", "Not Meet")</f>
        <v>Goal Meet</v>
      </c>
    </row>
    <row r="4" spans="2:17" ht="15" thickBot="1" x14ac:dyDescent="0.35">
      <c r="B4" s="9" t="s">
        <v>17</v>
      </c>
      <c r="C4" s="10">
        <v>4</v>
      </c>
      <c r="D4" s="10">
        <v>135000</v>
      </c>
      <c r="E4" s="10">
        <v>12000</v>
      </c>
      <c r="F4" s="6">
        <f t="shared" ref="F4:F12" si="0">C4</f>
        <v>4</v>
      </c>
      <c r="G4" s="6">
        <f t="shared" ref="G4:G12" si="1">$E4+$D4</f>
        <v>147000</v>
      </c>
      <c r="H4" s="11">
        <f t="shared" ref="H4:H12" si="2">$E4/$D4</f>
        <v>8.8888888888888892E-2</v>
      </c>
      <c r="I4" s="6">
        <f t="shared" ref="I4:I12" si="3">$D4*$H4+$D4</f>
        <v>147000</v>
      </c>
      <c r="J4" s="6" t="b">
        <f t="shared" ref="J4:J12" si="4">$G4=$I4</f>
        <v>1</v>
      </c>
      <c r="K4" s="6" t="b">
        <f t="shared" ref="K4:K12" si="5">$E4&gt;$D4</f>
        <v>0</v>
      </c>
      <c r="L4" s="6" t="b">
        <f t="shared" ref="L4:L12" si="6">$C4&lt;=$C$16</f>
        <v>1</v>
      </c>
      <c r="M4" s="6" t="b">
        <f t="shared" ref="M4:M12" si="7">$D4&gt;=$C$17</f>
        <v>1</v>
      </c>
      <c r="N4" s="6">
        <f t="shared" ref="N4:N12" si="8">$L4*$M4</f>
        <v>1</v>
      </c>
      <c r="O4" s="6" t="b">
        <f t="shared" ref="O4:O12" si="9">$N4=1</f>
        <v>1</v>
      </c>
      <c r="P4" s="7" t="b">
        <f t="shared" ref="P4:P12" si="10">$O4</f>
        <v>1</v>
      </c>
      <c r="Q4" s="8" t="str">
        <f t="shared" ref="Q4:Q12" si="11">IF($P4,"Goal Meet", "Not Meet")</f>
        <v>Goal Meet</v>
      </c>
    </row>
    <row r="5" spans="2:17" ht="15" thickBot="1" x14ac:dyDescent="0.35">
      <c r="B5" s="9" t="s">
        <v>18</v>
      </c>
      <c r="C5" s="10">
        <v>2</v>
      </c>
      <c r="D5" s="10">
        <v>75000</v>
      </c>
      <c r="E5" s="10">
        <v>5000</v>
      </c>
      <c r="F5" s="6">
        <f t="shared" si="0"/>
        <v>2</v>
      </c>
      <c r="G5" s="6">
        <f t="shared" si="1"/>
        <v>80000</v>
      </c>
      <c r="H5" s="11">
        <f t="shared" si="2"/>
        <v>6.6666666666666666E-2</v>
      </c>
      <c r="I5" s="6">
        <f t="shared" si="3"/>
        <v>80000</v>
      </c>
      <c r="J5" s="6" t="b">
        <f t="shared" si="4"/>
        <v>1</v>
      </c>
      <c r="K5" s="6" t="b">
        <f t="shared" si="5"/>
        <v>0</v>
      </c>
      <c r="L5" s="6" t="b">
        <f t="shared" si="6"/>
        <v>1</v>
      </c>
      <c r="M5" s="6" t="b">
        <f t="shared" si="7"/>
        <v>0</v>
      </c>
      <c r="N5" s="6">
        <f t="shared" si="8"/>
        <v>0</v>
      </c>
      <c r="O5" s="6" t="b">
        <f t="shared" si="9"/>
        <v>0</v>
      </c>
      <c r="P5" s="7" t="b">
        <f t="shared" si="10"/>
        <v>0</v>
      </c>
      <c r="Q5" s="8" t="str">
        <f t="shared" si="11"/>
        <v>Not Meet</v>
      </c>
    </row>
    <row r="6" spans="2:17" ht="15" thickBot="1" x14ac:dyDescent="0.35">
      <c r="B6" s="9" t="s">
        <v>19</v>
      </c>
      <c r="C6" s="10">
        <v>6</v>
      </c>
      <c r="D6" s="10">
        <v>110000</v>
      </c>
      <c r="E6" s="10">
        <v>8000</v>
      </c>
      <c r="F6" s="6">
        <f t="shared" si="0"/>
        <v>6</v>
      </c>
      <c r="G6" s="6">
        <f t="shared" si="1"/>
        <v>118000</v>
      </c>
      <c r="H6" s="11">
        <f t="shared" si="2"/>
        <v>7.2727272727272724E-2</v>
      </c>
      <c r="I6" s="6">
        <f t="shared" si="3"/>
        <v>118000</v>
      </c>
      <c r="J6" s="6" t="b">
        <f t="shared" si="4"/>
        <v>1</v>
      </c>
      <c r="K6" s="6" t="b">
        <f t="shared" si="5"/>
        <v>0</v>
      </c>
      <c r="L6" s="6" t="b">
        <f t="shared" si="6"/>
        <v>0</v>
      </c>
      <c r="M6" s="6" t="b">
        <f t="shared" si="7"/>
        <v>1</v>
      </c>
      <c r="N6" s="6">
        <f t="shared" si="8"/>
        <v>0</v>
      </c>
      <c r="O6" s="6" t="b">
        <f t="shared" si="9"/>
        <v>0</v>
      </c>
      <c r="P6" s="7" t="b">
        <f t="shared" si="10"/>
        <v>0</v>
      </c>
      <c r="Q6" s="8" t="str">
        <f t="shared" si="11"/>
        <v>Not Meet</v>
      </c>
    </row>
    <row r="7" spans="2:17" ht="15" thickBot="1" x14ac:dyDescent="0.35">
      <c r="B7" s="9" t="s">
        <v>20</v>
      </c>
      <c r="C7" s="10">
        <v>3</v>
      </c>
      <c r="D7" s="10">
        <v>125000</v>
      </c>
      <c r="E7" s="10">
        <v>11000</v>
      </c>
      <c r="F7" s="6">
        <f t="shared" si="0"/>
        <v>3</v>
      </c>
      <c r="G7" s="6">
        <f t="shared" si="1"/>
        <v>136000</v>
      </c>
      <c r="H7" s="11">
        <f t="shared" si="2"/>
        <v>8.7999999999999995E-2</v>
      </c>
      <c r="I7" s="6">
        <f t="shared" si="3"/>
        <v>136000</v>
      </c>
      <c r="J7" s="6" t="b">
        <f t="shared" si="4"/>
        <v>1</v>
      </c>
      <c r="K7" s="6" t="b">
        <f t="shared" si="5"/>
        <v>0</v>
      </c>
      <c r="L7" s="6" t="b">
        <f t="shared" si="6"/>
        <v>1</v>
      </c>
      <c r="M7" s="6" t="b">
        <f t="shared" si="7"/>
        <v>1</v>
      </c>
      <c r="N7" s="6">
        <f t="shared" si="8"/>
        <v>1</v>
      </c>
      <c r="O7" s="6" t="b">
        <f t="shared" si="9"/>
        <v>1</v>
      </c>
      <c r="P7" s="7" t="b">
        <f t="shared" si="10"/>
        <v>1</v>
      </c>
      <c r="Q7" s="8" t="str">
        <f t="shared" si="11"/>
        <v>Goal Meet</v>
      </c>
    </row>
    <row r="8" spans="2:17" ht="15" thickBot="1" x14ac:dyDescent="0.35">
      <c r="B8" s="9" t="s">
        <v>21</v>
      </c>
      <c r="C8" s="10">
        <v>7</v>
      </c>
      <c r="D8" s="10">
        <v>90000</v>
      </c>
      <c r="E8" s="10">
        <v>7000</v>
      </c>
      <c r="F8" s="6">
        <f t="shared" si="0"/>
        <v>7</v>
      </c>
      <c r="G8" s="6">
        <f t="shared" si="1"/>
        <v>97000</v>
      </c>
      <c r="H8" s="11">
        <f t="shared" si="2"/>
        <v>7.7777777777777779E-2</v>
      </c>
      <c r="I8" s="6">
        <f t="shared" si="3"/>
        <v>97000</v>
      </c>
      <c r="J8" s="6" t="b">
        <f t="shared" si="4"/>
        <v>1</v>
      </c>
      <c r="K8" s="6" t="b">
        <f t="shared" si="5"/>
        <v>0</v>
      </c>
      <c r="L8" s="6" t="b">
        <f t="shared" si="6"/>
        <v>0</v>
      </c>
      <c r="M8" s="6" t="b">
        <f t="shared" si="7"/>
        <v>1</v>
      </c>
      <c r="N8" s="6">
        <f t="shared" si="8"/>
        <v>0</v>
      </c>
      <c r="O8" s="6" t="b">
        <f t="shared" si="9"/>
        <v>0</v>
      </c>
      <c r="P8" s="7" t="b">
        <f t="shared" si="10"/>
        <v>0</v>
      </c>
      <c r="Q8" s="8" t="str">
        <f t="shared" si="11"/>
        <v>Not Meet</v>
      </c>
    </row>
    <row r="9" spans="2:17" ht="15" thickBot="1" x14ac:dyDescent="0.35">
      <c r="B9" s="9" t="s">
        <v>22</v>
      </c>
      <c r="C9" s="10">
        <v>10</v>
      </c>
      <c r="D9" s="10">
        <v>150000</v>
      </c>
      <c r="E9" s="10">
        <v>15000</v>
      </c>
      <c r="F9" s="6">
        <f t="shared" si="0"/>
        <v>10</v>
      </c>
      <c r="G9" s="6">
        <f t="shared" si="1"/>
        <v>165000</v>
      </c>
      <c r="H9" s="11">
        <f t="shared" si="2"/>
        <v>0.1</v>
      </c>
      <c r="I9" s="6">
        <f t="shared" si="3"/>
        <v>165000</v>
      </c>
      <c r="J9" s="6" t="b">
        <f t="shared" si="4"/>
        <v>1</v>
      </c>
      <c r="K9" s="6" t="b">
        <f t="shared" si="5"/>
        <v>0</v>
      </c>
      <c r="L9" s="6" t="b">
        <f t="shared" si="6"/>
        <v>0</v>
      </c>
      <c r="M9" s="6" t="b">
        <f t="shared" si="7"/>
        <v>1</v>
      </c>
      <c r="N9" s="6">
        <f t="shared" si="8"/>
        <v>0</v>
      </c>
      <c r="O9" s="6" t="b">
        <f t="shared" si="9"/>
        <v>0</v>
      </c>
      <c r="P9" s="7" t="b">
        <f t="shared" si="10"/>
        <v>0</v>
      </c>
      <c r="Q9" s="8" t="str">
        <f t="shared" si="11"/>
        <v>Not Meet</v>
      </c>
    </row>
    <row r="10" spans="2:17" ht="15" thickBot="1" x14ac:dyDescent="0.35">
      <c r="B10" s="9" t="s">
        <v>23</v>
      </c>
      <c r="C10" s="10">
        <v>8</v>
      </c>
      <c r="D10" s="10">
        <v>130000</v>
      </c>
      <c r="E10" s="10">
        <v>13000</v>
      </c>
      <c r="F10" s="6">
        <f t="shared" si="0"/>
        <v>8</v>
      </c>
      <c r="G10" s="6">
        <f t="shared" si="1"/>
        <v>143000</v>
      </c>
      <c r="H10" s="11">
        <f t="shared" si="2"/>
        <v>0.1</v>
      </c>
      <c r="I10" s="6">
        <f t="shared" si="3"/>
        <v>143000</v>
      </c>
      <c r="J10" s="6" t="b">
        <f t="shared" si="4"/>
        <v>1</v>
      </c>
      <c r="K10" s="6" t="b">
        <f t="shared" si="5"/>
        <v>0</v>
      </c>
      <c r="L10" s="6" t="b">
        <f t="shared" si="6"/>
        <v>0</v>
      </c>
      <c r="M10" s="6" t="b">
        <f t="shared" si="7"/>
        <v>1</v>
      </c>
      <c r="N10" s="6">
        <f t="shared" si="8"/>
        <v>0</v>
      </c>
      <c r="O10" s="6" t="b">
        <f t="shared" si="9"/>
        <v>0</v>
      </c>
      <c r="P10" s="7" t="b">
        <f t="shared" si="10"/>
        <v>0</v>
      </c>
      <c r="Q10" s="8" t="str">
        <f t="shared" si="11"/>
        <v>Not Meet</v>
      </c>
    </row>
    <row r="11" spans="2:17" ht="15" thickBot="1" x14ac:dyDescent="0.35">
      <c r="B11" s="9" t="s">
        <v>24</v>
      </c>
      <c r="C11" s="10">
        <v>3</v>
      </c>
      <c r="D11" s="10">
        <v>140000</v>
      </c>
      <c r="E11" s="10">
        <v>14000</v>
      </c>
      <c r="F11" s="6">
        <f t="shared" si="0"/>
        <v>3</v>
      </c>
      <c r="G11" s="6">
        <f t="shared" si="1"/>
        <v>154000</v>
      </c>
      <c r="H11" s="11">
        <f t="shared" si="2"/>
        <v>0.1</v>
      </c>
      <c r="I11" s="6">
        <f t="shared" si="3"/>
        <v>154000</v>
      </c>
      <c r="J11" s="6" t="b">
        <f t="shared" si="4"/>
        <v>1</v>
      </c>
      <c r="K11" s="6" t="b">
        <f t="shared" si="5"/>
        <v>0</v>
      </c>
      <c r="L11" s="6" t="b">
        <f t="shared" si="6"/>
        <v>1</v>
      </c>
      <c r="M11" s="6" t="b">
        <f t="shared" si="7"/>
        <v>1</v>
      </c>
      <c r="N11" s="6">
        <f t="shared" si="8"/>
        <v>1</v>
      </c>
      <c r="O11" s="6" t="b">
        <f t="shared" si="9"/>
        <v>1</v>
      </c>
      <c r="P11" s="7" t="b">
        <f t="shared" si="10"/>
        <v>1</v>
      </c>
      <c r="Q11" s="8" t="str">
        <f t="shared" si="11"/>
        <v>Goal Meet</v>
      </c>
    </row>
    <row r="12" spans="2:17" ht="15" thickBot="1" x14ac:dyDescent="0.35">
      <c r="B12" s="9" t="s">
        <v>25</v>
      </c>
      <c r="C12" s="10">
        <v>5</v>
      </c>
      <c r="D12" s="10">
        <v>115000</v>
      </c>
      <c r="E12" s="10">
        <v>9000</v>
      </c>
      <c r="F12" s="6">
        <f t="shared" si="0"/>
        <v>5</v>
      </c>
      <c r="G12" s="6">
        <f t="shared" si="1"/>
        <v>124000</v>
      </c>
      <c r="H12" s="11">
        <f t="shared" si="2"/>
        <v>7.8260869565217397E-2</v>
      </c>
      <c r="I12" s="6">
        <f t="shared" si="3"/>
        <v>124000</v>
      </c>
      <c r="J12" s="6" t="b">
        <f t="shared" si="4"/>
        <v>1</v>
      </c>
      <c r="K12" s="6" t="b">
        <f t="shared" si="5"/>
        <v>0</v>
      </c>
      <c r="L12" s="6" t="b">
        <f t="shared" si="6"/>
        <v>1</v>
      </c>
      <c r="M12" s="6" t="b">
        <f t="shared" si="7"/>
        <v>1</v>
      </c>
      <c r="N12" s="6">
        <f t="shared" si="8"/>
        <v>1</v>
      </c>
      <c r="O12" s="6" t="b">
        <f t="shared" si="9"/>
        <v>1</v>
      </c>
      <c r="P12" s="7" t="b">
        <f t="shared" si="10"/>
        <v>1</v>
      </c>
      <c r="Q12" s="8" t="str">
        <f t="shared" si="11"/>
        <v>Goal Meet</v>
      </c>
    </row>
    <row r="14" spans="2:17" ht="15" thickBot="1" x14ac:dyDescent="0.35"/>
    <row r="15" spans="2:17" ht="15" thickBot="1" x14ac:dyDescent="0.35">
      <c r="B15" s="12" t="s">
        <v>26</v>
      </c>
      <c r="C15" s="13"/>
    </row>
    <row r="16" spans="2:17" ht="15" thickBot="1" x14ac:dyDescent="0.35">
      <c r="B16" s="14" t="s">
        <v>27</v>
      </c>
      <c r="C16" s="15">
        <v>5</v>
      </c>
    </row>
    <row r="17" spans="2:3" ht="15" thickBot="1" x14ac:dyDescent="0.35">
      <c r="B17" s="14" t="s">
        <v>28</v>
      </c>
      <c r="C17" s="1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C43-1628-4E9B-8630-6C927FB8F610}">
  <dimension ref="B1:S22"/>
  <sheetViews>
    <sheetView tabSelected="1" topLeftCell="G8" zoomScaleNormal="100" workbookViewId="0">
      <selection activeCell="T4" sqref="T4"/>
    </sheetView>
  </sheetViews>
  <sheetFormatPr defaultRowHeight="14.4" x14ac:dyDescent="0.3"/>
  <cols>
    <col min="2" max="2" width="19.109375" customWidth="1"/>
    <col min="3" max="3" width="17.33203125" customWidth="1"/>
    <col min="4" max="4" width="11.6640625" customWidth="1"/>
    <col min="5" max="5" width="11.88671875" customWidth="1"/>
    <col min="6" max="6" width="24.109375" customWidth="1"/>
    <col min="7" max="7" width="9.88671875" customWidth="1"/>
    <col min="8" max="8" width="17.6640625" customWidth="1"/>
    <col min="9" max="9" width="16.109375" customWidth="1"/>
    <col min="10" max="10" width="21.88671875" customWidth="1"/>
    <col min="11" max="11" width="21.5546875" customWidth="1"/>
    <col min="12" max="12" width="13.6640625" customWidth="1"/>
    <col min="13" max="13" width="12" customWidth="1"/>
  </cols>
  <sheetData>
    <row r="1" spans="2:19" ht="15" thickBot="1" x14ac:dyDescent="0.35"/>
    <row r="2" spans="2:19" ht="29.4" thickBot="1" x14ac:dyDescent="0.35">
      <c r="B2" s="16" t="s">
        <v>29</v>
      </c>
      <c r="C2" s="17" t="s">
        <v>30</v>
      </c>
      <c r="D2" s="17" t="s">
        <v>31</v>
      </c>
      <c r="E2" s="17" t="s">
        <v>32</v>
      </c>
      <c r="F2" s="17" t="s">
        <v>33</v>
      </c>
      <c r="G2" s="17" t="s">
        <v>34</v>
      </c>
      <c r="H2" s="17" t="s">
        <v>35</v>
      </c>
      <c r="I2" s="17" t="s">
        <v>36</v>
      </c>
      <c r="J2" s="17" t="s">
        <v>37</v>
      </c>
      <c r="K2" s="17" t="s">
        <v>38</v>
      </c>
      <c r="L2" s="18" t="s">
        <v>18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40</v>
      </c>
      <c r="R2" s="18">
        <v>85000</v>
      </c>
      <c r="S2" s="18" t="s">
        <v>43</v>
      </c>
    </row>
    <row r="3" spans="2:19" ht="43.8" thickBot="1" x14ac:dyDescent="0.35">
      <c r="B3" s="21" t="s">
        <v>44</v>
      </c>
      <c r="C3" s="22">
        <v>44996.547291666669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  <c r="I3" s="19">
        <v>135000</v>
      </c>
      <c r="J3" s="19" t="b">
        <v>0</v>
      </c>
      <c r="K3" s="19" t="s">
        <v>50</v>
      </c>
      <c r="L3" s="24" t="str" cm="1">
        <f t="array" ref="L3:L22">IF(B3:B22=$L$2, "Role Desired", "Not Desired")</f>
        <v>Not Desired</v>
      </c>
      <c r="M3" s="20" t="str" cm="1">
        <f t="array" ref="M3:M22">IF(B3:B22=$M$2, "Role Desired", "Not Desired")</f>
        <v>Not Desired</v>
      </c>
      <c r="N3" s="20" t="str" cm="1">
        <f t="array" ref="N3:N22">IF(B3:B22=$L$2, "Role Desired", IF(B3:B22=$M$2, "Role Desired", "Not Desired"))</f>
        <v>Not Desired</v>
      </c>
      <c r="O3" s="20" t="b">
        <f>AND($B3=$L$2, $B3=$M$2)</f>
        <v>0</v>
      </c>
      <c r="P3" s="20" t="b">
        <f>OR($B3=$L$2, $B3=$M$2)</f>
        <v>0</v>
      </c>
      <c r="Q3" s="20" t="str">
        <f>IF(OR($B3=$L$2, $B3=$M$2), "Role Desired", "Not Desired")</f>
        <v>Not Desired</v>
      </c>
      <c r="R3" s="20" t="str">
        <f>IF($I3&gt;$R$2, "Salary &gt; 85k", "Salary is less")</f>
        <v>Salary &gt; 85k</v>
      </c>
      <c r="S3" s="20" t="str">
        <f t="shared" ref="S3:S5" si="0">IF( $I3 = "", "No Data", IF($I3 &gt; $R$2, "Salary &gt; 85k", "Salary less"))</f>
        <v>Salary &gt; 85k</v>
      </c>
    </row>
    <row r="4" spans="2:19" ht="43.8" thickBot="1" x14ac:dyDescent="0.35">
      <c r="B4" s="21" t="s">
        <v>18</v>
      </c>
      <c r="C4" s="22">
        <v>45097.915243055555</v>
      </c>
      <c r="D4" s="19" t="s">
        <v>51</v>
      </c>
      <c r="E4" s="19" t="s">
        <v>52</v>
      </c>
      <c r="F4" s="19" t="s">
        <v>53</v>
      </c>
      <c r="G4" s="19" t="s">
        <v>54</v>
      </c>
      <c r="H4" s="19" t="s">
        <v>55</v>
      </c>
      <c r="I4" s="19">
        <v>35000</v>
      </c>
      <c r="J4" s="19" t="b">
        <v>1</v>
      </c>
      <c r="K4" s="19" t="s">
        <v>56</v>
      </c>
      <c r="L4" s="24" t="str">
        <v>Role Desired</v>
      </c>
      <c r="M4" s="20" t="str">
        <v>Not Desired</v>
      </c>
      <c r="N4" s="20" t="str">
        <v>Role Desired</v>
      </c>
      <c r="O4" s="20" t="b">
        <f t="shared" ref="O4:O22" si="1">AND($B4=$L$2, $B4=$M$2)</f>
        <v>0</v>
      </c>
      <c r="P4" s="20" t="b">
        <f t="shared" ref="P4:P22" si="2">OR($B4=$L$2, $B4=$M$2)</f>
        <v>1</v>
      </c>
      <c r="Q4" s="20" t="str">
        <f t="shared" ref="Q4:Q22" si="3">IF(OR($B4=$L$2, $B4=$M$2), "Role Desired", "Not Desired")</f>
        <v>Role Desired</v>
      </c>
      <c r="R4" s="20" t="str">
        <f t="shared" ref="R4:R22" si="4">IF($I4&gt;$R$2, "Salary &gt; 85k", "Salary is less")</f>
        <v>Salary is less</v>
      </c>
      <c r="S4" s="20" t="str">
        <f t="shared" si="0"/>
        <v>Salary less</v>
      </c>
    </row>
    <row r="5" spans="2:19" ht="29.4" thickBot="1" x14ac:dyDescent="0.35">
      <c r="B5" s="21" t="s">
        <v>18</v>
      </c>
      <c r="C5" s="22">
        <v>45173.250416666669</v>
      </c>
      <c r="D5" s="19" t="s">
        <v>57</v>
      </c>
      <c r="E5" s="19" t="s">
        <v>46</v>
      </c>
      <c r="F5" s="19" t="s">
        <v>58</v>
      </c>
      <c r="G5" s="19" t="s">
        <v>59</v>
      </c>
      <c r="H5" s="19" t="s">
        <v>49</v>
      </c>
      <c r="I5" s="19"/>
      <c r="J5" s="19" t="b">
        <v>0</v>
      </c>
      <c r="K5" s="19" t="s">
        <v>60</v>
      </c>
      <c r="L5" s="24" t="str">
        <v>Role Desired</v>
      </c>
      <c r="M5" s="20" t="str">
        <v>Not Desired</v>
      </c>
      <c r="N5" s="20" t="str">
        <v>Role Desired</v>
      </c>
      <c r="O5" s="20" t="b">
        <f t="shared" si="1"/>
        <v>0</v>
      </c>
      <c r="P5" s="20" t="b">
        <f t="shared" si="2"/>
        <v>1</v>
      </c>
      <c r="Q5" s="20" t="str">
        <f t="shared" si="3"/>
        <v>Role Desired</v>
      </c>
      <c r="R5" s="20" t="str">
        <f t="shared" si="4"/>
        <v>Salary is less</v>
      </c>
      <c r="S5" s="20" t="str">
        <f t="shared" si="0"/>
        <v>No Data</v>
      </c>
    </row>
    <row r="6" spans="2:19" ht="29.4" thickBot="1" x14ac:dyDescent="0.35">
      <c r="B6" s="21" t="s">
        <v>16</v>
      </c>
      <c r="C6" s="22">
        <v>45156.253321759257</v>
      </c>
      <c r="D6" s="19" t="s">
        <v>61</v>
      </c>
      <c r="E6" s="19" t="s">
        <v>46</v>
      </c>
      <c r="F6" s="19" t="s">
        <v>62</v>
      </c>
      <c r="G6" s="19" t="s">
        <v>59</v>
      </c>
      <c r="H6" s="19" t="s">
        <v>49</v>
      </c>
      <c r="I6" s="19"/>
      <c r="J6" s="19" t="b">
        <v>0</v>
      </c>
      <c r="K6" s="19" t="s">
        <v>63</v>
      </c>
      <c r="L6" s="24" t="str">
        <v>Not Desired</v>
      </c>
      <c r="M6" s="20" t="str">
        <v>Not Desired</v>
      </c>
      <c r="N6" s="20" t="str">
        <v>Not Desired</v>
      </c>
      <c r="O6" s="20" t="b">
        <f t="shared" si="1"/>
        <v>0</v>
      </c>
      <c r="P6" s="20" t="b">
        <f t="shared" si="2"/>
        <v>0</v>
      </c>
      <c r="Q6" s="20" t="str">
        <f t="shared" si="3"/>
        <v>Not Desired</v>
      </c>
      <c r="R6" s="20" t="str">
        <f t="shared" si="4"/>
        <v>Salary is less</v>
      </c>
      <c r="S6" s="20" t="str">
        <f>IF( $I6 = "", "No Data", IF($I6 &gt; $R$2, "Salary &gt; 85k", "Salary less"))</f>
        <v>No Data</v>
      </c>
    </row>
    <row r="7" spans="2:19" ht="29.4" thickBot="1" x14ac:dyDescent="0.35">
      <c r="B7" s="21" t="s">
        <v>64</v>
      </c>
      <c r="C7" s="22">
        <v>45147.802951388891</v>
      </c>
      <c r="D7" s="19" t="s">
        <v>65</v>
      </c>
      <c r="E7" s="19" t="s">
        <v>66</v>
      </c>
      <c r="F7" s="19" t="s">
        <v>67</v>
      </c>
      <c r="G7" s="19" t="s">
        <v>59</v>
      </c>
      <c r="H7" s="19" t="s">
        <v>49</v>
      </c>
      <c r="I7" s="19"/>
      <c r="J7" s="19" t="b">
        <v>0</v>
      </c>
      <c r="K7" s="19" t="s">
        <v>68</v>
      </c>
      <c r="L7" s="24" t="str">
        <v>Not Desired</v>
      </c>
      <c r="M7" s="20" t="str">
        <v>Not Desired</v>
      </c>
      <c r="N7" s="20" t="str">
        <v>Not Desired</v>
      </c>
      <c r="O7" s="20" t="b">
        <f t="shared" si="1"/>
        <v>0</v>
      </c>
      <c r="P7" s="20" t="b">
        <f t="shared" si="2"/>
        <v>0</v>
      </c>
      <c r="Q7" s="20" t="str">
        <f t="shared" si="3"/>
        <v>Not Desired</v>
      </c>
      <c r="R7" s="20" t="str">
        <f t="shared" si="4"/>
        <v>Salary is less</v>
      </c>
      <c r="S7" s="20" t="str">
        <f t="shared" ref="S7:S22" si="5">IF( $I7 = "", "No Data", IF($I7 &gt; $R$2, "Salary &gt; 85k", "Salary less"))</f>
        <v>No Data</v>
      </c>
    </row>
    <row r="8" spans="2:19" ht="29.4" thickBot="1" x14ac:dyDescent="0.35">
      <c r="B8" s="21" t="s">
        <v>16</v>
      </c>
      <c r="C8" s="22">
        <v>45202.753101851849</v>
      </c>
      <c r="D8" s="19" t="s">
        <v>69</v>
      </c>
      <c r="E8" s="19" t="s">
        <v>46</v>
      </c>
      <c r="F8" s="19" t="s">
        <v>70</v>
      </c>
      <c r="G8" s="19" t="s">
        <v>59</v>
      </c>
      <c r="H8" s="23" t="s">
        <v>71</v>
      </c>
      <c r="I8" s="19"/>
      <c r="J8" s="19" t="b">
        <v>0</v>
      </c>
      <c r="K8" s="19" t="s">
        <v>72</v>
      </c>
      <c r="L8" s="24" t="str">
        <v>Not Desired</v>
      </c>
      <c r="M8" s="20" t="str">
        <v>Not Desired</v>
      </c>
      <c r="N8" s="20" t="str">
        <v>Not Desired</v>
      </c>
      <c r="O8" s="20" t="b">
        <f t="shared" si="1"/>
        <v>0</v>
      </c>
      <c r="P8" s="20" t="b">
        <f t="shared" si="2"/>
        <v>0</v>
      </c>
      <c r="Q8" s="20" t="str">
        <f t="shared" si="3"/>
        <v>Not Desired</v>
      </c>
      <c r="R8" s="20" t="str">
        <f t="shared" si="4"/>
        <v>Salary is less</v>
      </c>
      <c r="S8" s="20" t="str">
        <f t="shared" si="5"/>
        <v>No Data</v>
      </c>
    </row>
    <row r="9" spans="2:19" ht="43.8" thickBot="1" x14ac:dyDescent="0.35">
      <c r="B9" s="21" t="s">
        <v>18</v>
      </c>
      <c r="C9" s="22">
        <v>44949.850462962961</v>
      </c>
      <c r="D9" s="19" t="s">
        <v>73</v>
      </c>
      <c r="E9" s="19" t="s">
        <v>46</v>
      </c>
      <c r="F9" s="19" t="s">
        <v>74</v>
      </c>
      <c r="G9" s="19" t="s">
        <v>48</v>
      </c>
      <c r="H9" s="19" t="s">
        <v>49</v>
      </c>
      <c r="I9" s="19"/>
      <c r="J9" s="19" t="b">
        <v>0</v>
      </c>
      <c r="K9" s="19" t="s">
        <v>75</v>
      </c>
      <c r="L9" s="24" t="str">
        <v>Role Desired</v>
      </c>
      <c r="M9" s="20" t="str">
        <v>Not Desired</v>
      </c>
      <c r="N9" s="20" t="str">
        <v>Role Desired</v>
      </c>
      <c r="O9" s="20" t="b">
        <f t="shared" si="1"/>
        <v>0</v>
      </c>
      <c r="P9" s="20" t="b">
        <f t="shared" si="2"/>
        <v>1</v>
      </c>
      <c r="Q9" s="20" t="str">
        <f t="shared" si="3"/>
        <v>Role Desired</v>
      </c>
      <c r="R9" s="20" t="str">
        <f t="shared" si="4"/>
        <v>Salary is less</v>
      </c>
      <c r="S9" s="20" t="str">
        <f t="shared" si="5"/>
        <v>No Data</v>
      </c>
    </row>
    <row r="10" spans="2:19" ht="29.4" thickBot="1" x14ac:dyDescent="0.35">
      <c r="B10" s="21" t="s">
        <v>18</v>
      </c>
      <c r="C10" s="22">
        <v>45001.627175925925</v>
      </c>
      <c r="D10" s="19" t="s">
        <v>76</v>
      </c>
      <c r="E10" s="19" t="s">
        <v>46</v>
      </c>
      <c r="F10" s="19" t="s">
        <v>77</v>
      </c>
      <c r="G10" s="19" t="s">
        <v>78</v>
      </c>
      <c r="H10" s="19" t="s">
        <v>49</v>
      </c>
      <c r="I10" s="19">
        <v>115000</v>
      </c>
      <c r="J10" s="19" t="b">
        <v>0</v>
      </c>
      <c r="K10" s="19" t="s">
        <v>79</v>
      </c>
      <c r="L10" s="24" t="str">
        <v>Role Desired</v>
      </c>
      <c r="M10" s="20" t="str">
        <v>Not Desired</v>
      </c>
      <c r="N10" s="20" t="str">
        <v>Role Desired</v>
      </c>
      <c r="O10" s="20" t="b">
        <f t="shared" si="1"/>
        <v>0</v>
      </c>
      <c r="P10" s="20" t="b">
        <f t="shared" si="2"/>
        <v>1</v>
      </c>
      <c r="Q10" s="20" t="str">
        <f t="shared" si="3"/>
        <v>Role Desired</v>
      </c>
      <c r="R10" s="20" t="str">
        <f t="shared" si="4"/>
        <v>Salary &gt; 85k</v>
      </c>
      <c r="S10" s="20" t="str">
        <f t="shared" si="5"/>
        <v>Salary &gt; 85k</v>
      </c>
    </row>
    <row r="11" spans="2:19" ht="43.8" thickBot="1" x14ac:dyDescent="0.35">
      <c r="B11" s="21" t="s">
        <v>18</v>
      </c>
      <c r="C11" s="22">
        <v>45041.375868055555</v>
      </c>
      <c r="D11" s="19" t="s">
        <v>80</v>
      </c>
      <c r="E11" s="19" t="s">
        <v>46</v>
      </c>
      <c r="F11" s="19" t="s">
        <v>81</v>
      </c>
      <c r="G11" s="19" t="s">
        <v>48</v>
      </c>
      <c r="H11" s="19" t="s">
        <v>55</v>
      </c>
      <c r="I11" s="19"/>
      <c r="J11" s="19" t="b">
        <v>0</v>
      </c>
      <c r="K11" s="19" t="s">
        <v>82</v>
      </c>
      <c r="L11" s="24" t="str">
        <v>Role Desired</v>
      </c>
      <c r="M11" s="20" t="str">
        <v>Not Desired</v>
      </c>
      <c r="N11" s="20" t="str">
        <v>Role Desired</v>
      </c>
      <c r="O11" s="20" t="b">
        <f t="shared" si="1"/>
        <v>0</v>
      </c>
      <c r="P11" s="20" t="b">
        <f t="shared" si="2"/>
        <v>1</v>
      </c>
      <c r="Q11" s="20" t="str">
        <f t="shared" si="3"/>
        <v>Role Desired</v>
      </c>
      <c r="R11" s="20" t="str">
        <f t="shared" si="4"/>
        <v>Salary is less</v>
      </c>
      <c r="S11" s="20" t="str">
        <f t="shared" si="5"/>
        <v>No Data</v>
      </c>
    </row>
    <row r="12" spans="2:19" ht="29.4" thickBot="1" x14ac:dyDescent="0.35">
      <c r="B12" s="21" t="s">
        <v>18</v>
      </c>
      <c r="C12" s="22">
        <v>45106.587094907409</v>
      </c>
      <c r="D12" s="19" t="s">
        <v>83</v>
      </c>
      <c r="E12" s="19" t="s">
        <v>46</v>
      </c>
      <c r="F12" s="19" t="s">
        <v>84</v>
      </c>
      <c r="G12" s="19" t="s">
        <v>85</v>
      </c>
      <c r="H12" s="19" t="s">
        <v>49</v>
      </c>
      <c r="I12" s="19">
        <v>105000</v>
      </c>
      <c r="J12" s="19" t="b">
        <v>0</v>
      </c>
      <c r="K12" s="19" t="s">
        <v>86</v>
      </c>
      <c r="L12" s="24" t="str">
        <v>Role Desired</v>
      </c>
      <c r="M12" s="20" t="str">
        <v>Not Desired</v>
      </c>
      <c r="N12" s="20" t="str">
        <v>Role Desired</v>
      </c>
      <c r="O12" s="20" t="b">
        <f t="shared" si="1"/>
        <v>0</v>
      </c>
      <c r="P12" s="20" t="b">
        <f t="shared" si="2"/>
        <v>1</v>
      </c>
      <c r="Q12" s="20" t="str">
        <f t="shared" si="3"/>
        <v>Role Desired</v>
      </c>
      <c r="R12" s="20" t="str">
        <f t="shared" si="4"/>
        <v>Salary &gt; 85k</v>
      </c>
      <c r="S12" s="20" t="str">
        <f t="shared" si="5"/>
        <v>Salary &gt; 85k</v>
      </c>
    </row>
    <row r="13" spans="2:19" ht="29.4" thickBot="1" x14ac:dyDescent="0.35">
      <c r="B13" s="21" t="s">
        <v>16</v>
      </c>
      <c r="C13" s="22">
        <v>45029.919687499998</v>
      </c>
      <c r="D13" s="19" t="s">
        <v>87</v>
      </c>
      <c r="E13" s="19" t="s">
        <v>46</v>
      </c>
      <c r="F13" s="19" t="s">
        <v>88</v>
      </c>
      <c r="G13" s="19" t="s">
        <v>78</v>
      </c>
      <c r="H13" s="19" t="s">
        <v>49</v>
      </c>
      <c r="I13" s="19">
        <v>195000</v>
      </c>
      <c r="J13" s="19" t="b">
        <v>0</v>
      </c>
      <c r="K13" s="19" t="s">
        <v>89</v>
      </c>
      <c r="L13" s="24" t="str">
        <v>Not Desired</v>
      </c>
      <c r="M13" s="20" t="str">
        <v>Not Desired</v>
      </c>
      <c r="N13" s="20" t="str">
        <v>Not Desired</v>
      </c>
      <c r="O13" s="20" t="b">
        <f t="shared" si="1"/>
        <v>0</v>
      </c>
      <c r="P13" s="20" t="b">
        <f t="shared" si="2"/>
        <v>0</v>
      </c>
      <c r="Q13" s="20" t="str">
        <f t="shared" si="3"/>
        <v>Not Desired</v>
      </c>
      <c r="R13" s="20" t="str">
        <f t="shared" si="4"/>
        <v>Salary &gt; 85k</v>
      </c>
      <c r="S13" s="20" t="str">
        <f t="shared" si="5"/>
        <v>Salary &gt; 85k</v>
      </c>
    </row>
    <row r="14" spans="2:19" ht="29.4" thickBot="1" x14ac:dyDescent="0.35">
      <c r="B14" s="21" t="s">
        <v>90</v>
      </c>
      <c r="C14" s="22">
        <v>45091.502789351849</v>
      </c>
      <c r="D14" s="19" t="s">
        <v>91</v>
      </c>
      <c r="E14" s="19" t="s">
        <v>46</v>
      </c>
      <c r="F14" s="19" t="s">
        <v>92</v>
      </c>
      <c r="G14" s="19" t="s">
        <v>78</v>
      </c>
      <c r="H14" s="19" t="s">
        <v>49</v>
      </c>
      <c r="I14" s="19">
        <v>165000</v>
      </c>
      <c r="J14" s="19" t="b">
        <v>0</v>
      </c>
      <c r="K14" s="19" t="s">
        <v>93</v>
      </c>
      <c r="L14" s="24" t="str">
        <v>Not Desired</v>
      </c>
      <c r="M14" s="20" t="str">
        <v>Not Desired</v>
      </c>
      <c r="N14" s="20" t="str">
        <v>Not Desired</v>
      </c>
      <c r="O14" s="20" t="b">
        <f t="shared" si="1"/>
        <v>0</v>
      </c>
      <c r="P14" s="20" t="b">
        <f t="shared" si="2"/>
        <v>0</v>
      </c>
      <c r="Q14" s="20" t="str">
        <f t="shared" si="3"/>
        <v>Not Desired</v>
      </c>
      <c r="R14" s="20" t="str">
        <f t="shared" si="4"/>
        <v>Salary &gt; 85k</v>
      </c>
      <c r="S14" s="20" t="str">
        <f t="shared" si="5"/>
        <v>Salary &gt; 85k</v>
      </c>
    </row>
    <row r="15" spans="2:19" ht="29.4" thickBot="1" x14ac:dyDescent="0.35">
      <c r="B15" s="21" t="s">
        <v>16</v>
      </c>
      <c r="C15" s="22">
        <v>45175.543124999997</v>
      </c>
      <c r="D15" s="19" t="s">
        <v>94</v>
      </c>
      <c r="E15" s="19" t="s">
        <v>46</v>
      </c>
      <c r="F15" s="19" t="s">
        <v>95</v>
      </c>
      <c r="G15" s="19" t="s">
        <v>96</v>
      </c>
      <c r="H15" s="19" t="s">
        <v>49</v>
      </c>
      <c r="I15" s="19">
        <v>281450.5</v>
      </c>
      <c r="J15" s="19" t="b">
        <v>0</v>
      </c>
      <c r="K15" s="19" t="s">
        <v>97</v>
      </c>
      <c r="L15" s="24" t="str">
        <v>Not Desired</v>
      </c>
      <c r="M15" s="20" t="str">
        <v>Not Desired</v>
      </c>
      <c r="N15" s="20" t="str">
        <v>Not Desired</v>
      </c>
      <c r="O15" s="20" t="b">
        <f t="shared" si="1"/>
        <v>0</v>
      </c>
      <c r="P15" s="20" t="b">
        <f t="shared" si="2"/>
        <v>0</v>
      </c>
      <c r="Q15" s="20" t="str">
        <f t="shared" si="3"/>
        <v>Not Desired</v>
      </c>
      <c r="R15" s="20" t="str">
        <f t="shared" si="4"/>
        <v>Salary &gt; 85k</v>
      </c>
      <c r="S15" s="20" t="str">
        <f t="shared" si="5"/>
        <v>Salary &gt; 85k</v>
      </c>
    </row>
    <row r="16" spans="2:19" ht="58.2" thickBot="1" x14ac:dyDescent="0.35">
      <c r="B16" s="21" t="s">
        <v>16</v>
      </c>
      <c r="C16" s="22">
        <v>45117.778391203705</v>
      </c>
      <c r="D16" s="19" t="s">
        <v>98</v>
      </c>
      <c r="E16" s="19" t="s">
        <v>99</v>
      </c>
      <c r="F16" s="19" t="s">
        <v>100</v>
      </c>
      <c r="G16" s="19" t="s">
        <v>101</v>
      </c>
      <c r="H16" s="19" t="s">
        <v>49</v>
      </c>
      <c r="I16" s="19">
        <v>70000</v>
      </c>
      <c r="J16" s="19" t="b">
        <v>0</v>
      </c>
      <c r="K16" s="19" t="s">
        <v>102</v>
      </c>
      <c r="L16" s="24" t="str">
        <v>Not Desired</v>
      </c>
      <c r="M16" s="20" t="str">
        <v>Not Desired</v>
      </c>
      <c r="N16" s="20" t="str">
        <v>Not Desired</v>
      </c>
      <c r="O16" s="20" t="b">
        <f t="shared" si="1"/>
        <v>0</v>
      </c>
      <c r="P16" s="20" t="b">
        <f t="shared" si="2"/>
        <v>0</v>
      </c>
      <c r="Q16" s="20" t="str">
        <f t="shared" si="3"/>
        <v>Not Desired</v>
      </c>
      <c r="R16" s="20" t="str">
        <f t="shared" si="4"/>
        <v>Salary is less</v>
      </c>
      <c r="S16" s="20" t="str">
        <f t="shared" si="5"/>
        <v>Salary less</v>
      </c>
    </row>
    <row r="17" spans="2:19" ht="29.4" thickBot="1" x14ac:dyDescent="0.35">
      <c r="B17" s="21" t="s">
        <v>20</v>
      </c>
      <c r="C17" s="22">
        <v>44938.614351851851</v>
      </c>
      <c r="D17" s="19" t="s">
        <v>103</v>
      </c>
      <c r="E17" s="19" t="s">
        <v>104</v>
      </c>
      <c r="F17" s="19" t="s">
        <v>105</v>
      </c>
      <c r="G17" s="19" t="s">
        <v>101</v>
      </c>
      <c r="H17" s="19" t="s">
        <v>49</v>
      </c>
      <c r="I17" s="19">
        <v>98301.5</v>
      </c>
      <c r="J17" s="19" t="b">
        <v>0</v>
      </c>
      <c r="K17" s="19" t="s">
        <v>106</v>
      </c>
      <c r="L17" s="24" t="str">
        <v>Not Desired</v>
      </c>
      <c r="M17" s="20" t="str">
        <v>Not Desired</v>
      </c>
      <c r="N17" s="20" t="str">
        <v>Not Desired</v>
      </c>
      <c r="O17" s="20" t="b">
        <f t="shared" si="1"/>
        <v>0</v>
      </c>
      <c r="P17" s="20" t="b">
        <f t="shared" si="2"/>
        <v>0</v>
      </c>
      <c r="Q17" s="20" t="str">
        <f t="shared" si="3"/>
        <v>Not Desired</v>
      </c>
      <c r="R17" s="20" t="str">
        <f t="shared" si="4"/>
        <v>Salary &gt; 85k</v>
      </c>
      <c r="S17" s="20" t="str">
        <f t="shared" si="5"/>
        <v>Salary &gt; 85k</v>
      </c>
    </row>
    <row r="18" spans="2:19" ht="29.4" thickBot="1" x14ac:dyDescent="0.35">
      <c r="B18" s="21" t="s">
        <v>20</v>
      </c>
      <c r="C18" s="22">
        <v>44985.354097222225</v>
      </c>
      <c r="D18" s="19" t="s">
        <v>107</v>
      </c>
      <c r="E18" s="19" t="s">
        <v>108</v>
      </c>
      <c r="F18" s="19" t="s">
        <v>109</v>
      </c>
      <c r="G18" s="19" t="s">
        <v>101</v>
      </c>
      <c r="H18" s="19" t="s">
        <v>49</v>
      </c>
      <c r="I18" s="19">
        <v>89100</v>
      </c>
      <c r="J18" s="19" t="b">
        <v>0</v>
      </c>
      <c r="K18" s="19" t="s">
        <v>110</v>
      </c>
      <c r="L18" s="24" t="str">
        <v>Not Desired</v>
      </c>
      <c r="M18" s="20" t="str">
        <v>Not Desired</v>
      </c>
      <c r="N18" s="20" t="str">
        <v>Not Desired</v>
      </c>
      <c r="O18" s="20" t="b">
        <f t="shared" si="1"/>
        <v>0</v>
      </c>
      <c r="P18" s="20" t="b">
        <f t="shared" si="2"/>
        <v>0</v>
      </c>
      <c r="Q18" s="20" t="str">
        <f t="shared" si="3"/>
        <v>Not Desired</v>
      </c>
      <c r="R18" s="20" t="str">
        <f t="shared" si="4"/>
        <v>Salary &gt; 85k</v>
      </c>
      <c r="S18" s="20" t="str">
        <f t="shared" si="5"/>
        <v>Salary &gt; 85k</v>
      </c>
    </row>
    <row r="19" spans="2:19" ht="29.4" thickBot="1" x14ac:dyDescent="0.35">
      <c r="B19" s="21" t="s">
        <v>39</v>
      </c>
      <c r="C19" s="22">
        <v>45063.792291666665</v>
      </c>
      <c r="D19" s="19" t="s">
        <v>111</v>
      </c>
      <c r="E19" s="19" t="s">
        <v>46</v>
      </c>
      <c r="F19" s="19" t="s">
        <v>112</v>
      </c>
      <c r="G19" s="19" t="s">
        <v>78</v>
      </c>
      <c r="H19" s="19" t="s">
        <v>55</v>
      </c>
      <c r="I19" s="19"/>
      <c r="J19" s="19" t="b">
        <v>0</v>
      </c>
      <c r="K19" s="23" t="s">
        <v>113</v>
      </c>
      <c r="L19" s="24" t="str">
        <v>Not Desired</v>
      </c>
      <c r="M19" s="20" t="str">
        <v>Role Desired</v>
      </c>
      <c r="N19" s="20" t="str">
        <v>Role Desired</v>
      </c>
      <c r="O19" s="20" t="b">
        <f t="shared" si="1"/>
        <v>0</v>
      </c>
      <c r="P19" s="20" t="b">
        <f t="shared" si="2"/>
        <v>1</v>
      </c>
      <c r="Q19" s="20" t="str">
        <f t="shared" si="3"/>
        <v>Role Desired</v>
      </c>
      <c r="R19" s="20" t="str">
        <f t="shared" si="4"/>
        <v>Salary is less</v>
      </c>
      <c r="S19" s="20" t="str">
        <f t="shared" si="5"/>
        <v>No Data</v>
      </c>
    </row>
    <row r="20" spans="2:19" ht="29.4" thickBot="1" x14ac:dyDescent="0.35">
      <c r="B20" s="21" t="s">
        <v>16</v>
      </c>
      <c r="C20" s="22">
        <v>45017.004837962966</v>
      </c>
      <c r="D20" s="19" t="s">
        <v>114</v>
      </c>
      <c r="E20" s="19" t="s">
        <v>66</v>
      </c>
      <c r="F20" s="19" t="s">
        <v>115</v>
      </c>
      <c r="G20" s="19" t="s">
        <v>78</v>
      </c>
      <c r="H20" s="19" t="s">
        <v>49</v>
      </c>
      <c r="I20" s="19">
        <v>87500</v>
      </c>
      <c r="J20" s="19" t="b">
        <v>0</v>
      </c>
      <c r="K20" s="19" t="s">
        <v>116</v>
      </c>
      <c r="L20" s="24" t="str">
        <v>Not Desired</v>
      </c>
      <c r="M20" s="20" t="str">
        <v>Not Desired</v>
      </c>
      <c r="N20" s="20" t="str">
        <v>Not Desired</v>
      </c>
      <c r="O20" s="20" t="b">
        <f t="shared" si="1"/>
        <v>0</v>
      </c>
      <c r="P20" s="20" t="b">
        <f t="shared" si="2"/>
        <v>0</v>
      </c>
      <c r="Q20" s="20" t="str">
        <f t="shared" si="3"/>
        <v>Not Desired</v>
      </c>
      <c r="R20" s="20" t="str">
        <f t="shared" si="4"/>
        <v>Salary &gt; 85k</v>
      </c>
      <c r="S20" s="20" t="str">
        <f t="shared" si="5"/>
        <v>Salary &gt; 85k</v>
      </c>
    </row>
    <row r="21" spans="2:19" ht="43.8" thickBot="1" x14ac:dyDescent="0.35">
      <c r="B21" s="21" t="s">
        <v>16</v>
      </c>
      <c r="C21" s="22">
        <v>45169.64203703704</v>
      </c>
      <c r="D21" s="19" t="s">
        <v>51</v>
      </c>
      <c r="E21" s="19" t="s">
        <v>66</v>
      </c>
      <c r="F21" s="19" t="s">
        <v>117</v>
      </c>
      <c r="G21" s="19" t="s">
        <v>85</v>
      </c>
      <c r="H21" s="19" t="s">
        <v>55</v>
      </c>
      <c r="I21" s="19"/>
      <c r="J21" s="19" t="b">
        <v>1</v>
      </c>
      <c r="K21" s="19" t="s">
        <v>118</v>
      </c>
      <c r="L21" s="24" t="str">
        <v>Not Desired</v>
      </c>
      <c r="M21" s="20" t="str">
        <v>Not Desired</v>
      </c>
      <c r="N21" s="20" t="str">
        <v>Not Desired</v>
      </c>
      <c r="O21" s="20" t="b">
        <f t="shared" si="1"/>
        <v>0</v>
      </c>
      <c r="P21" s="20" t="b">
        <f t="shared" si="2"/>
        <v>0</v>
      </c>
      <c r="Q21" s="20" t="str">
        <f t="shared" si="3"/>
        <v>Not Desired</v>
      </c>
      <c r="R21" s="20" t="str">
        <f t="shared" si="4"/>
        <v>Salary is less</v>
      </c>
      <c r="S21" s="20" t="str">
        <f t="shared" si="5"/>
        <v>No Data</v>
      </c>
    </row>
    <row r="22" spans="2:19" ht="29.4" thickBot="1" x14ac:dyDescent="0.35">
      <c r="B22" s="21" t="s">
        <v>39</v>
      </c>
      <c r="C22" s="22">
        <v>45000.542685185188</v>
      </c>
      <c r="D22" s="19" t="s">
        <v>119</v>
      </c>
      <c r="E22" s="19" t="s">
        <v>46</v>
      </c>
      <c r="F22" s="19" t="s">
        <v>120</v>
      </c>
      <c r="G22" s="19" t="s">
        <v>121</v>
      </c>
      <c r="H22" s="19" t="s">
        <v>49</v>
      </c>
      <c r="I22" s="19">
        <v>90000</v>
      </c>
      <c r="J22" s="19" t="b">
        <v>0</v>
      </c>
      <c r="K22" s="19" t="s">
        <v>122</v>
      </c>
      <c r="L22" s="24" t="str">
        <v>Not Desired</v>
      </c>
      <c r="M22" s="20" t="str">
        <v>Role Desired</v>
      </c>
      <c r="N22" s="20" t="str">
        <v>Role Desired</v>
      </c>
      <c r="O22" s="20" t="b">
        <f t="shared" si="1"/>
        <v>0</v>
      </c>
      <c r="P22" s="20" t="b">
        <f t="shared" si="2"/>
        <v>1</v>
      </c>
      <c r="Q22" s="20" t="str">
        <f t="shared" si="3"/>
        <v>Role Desired</v>
      </c>
      <c r="R22" s="20" t="str">
        <f t="shared" si="4"/>
        <v>Salary &gt; 85k</v>
      </c>
      <c r="S22" s="20" t="str">
        <f t="shared" si="5"/>
        <v>Salary &gt; 85k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IF ELSE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23-24_F.Y.BSc.IT_SUMIT DUBEY</cp:lastModifiedBy>
  <dcterms:created xsi:type="dcterms:W3CDTF">2015-06-05T18:17:20Z</dcterms:created>
  <dcterms:modified xsi:type="dcterms:W3CDTF">2025-01-22T14:57:54Z</dcterms:modified>
</cp:coreProperties>
</file>