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ya/Documents/programming/python-study/2021/05/20/"/>
    </mc:Choice>
  </mc:AlternateContent>
  <xr:revisionPtr revIDLastSave="0" documentId="8_{7B04D6C0-8EDC-DE48-96B6-C52517EBD0D8}" xr6:coauthVersionLast="45" xr6:coauthVersionMax="45" xr10:uidLastSave="{00000000-0000-0000-0000-000000000000}"/>
  <bookViews>
    <workbookView xWindow="0" yWindow="460" windowWidth="28800" windowHeight="16460" xr2:uid="{D6C0C1B7-6860-644E-8E98-E1F096A6A790}"/>
  </bookViews>
  <sheets>
    <sheet name="資産形成" sheetId="1" r:id="rId1"/>
    <sheet name="食費予想" sheetId="4" r:id="rId2"/>
    <sheet name="月々の出費実態" sheetId="5" r:id="rId3"/>
    <sheet name="月々予算" sheetId="2" r:id="rId4"/>
    <sheet name="引越し費用" sheetId="3" r:id="rId5"/>
    <sheet name="入居までのスケジュール" sheetId="6" r:id="rId6"/>
  </sheets>
  <definedNames>
    <definedName name="_xlnm._FilterDatabase" localSheetId="4" hidden="1">引越し費用!$D$31:$D$37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6" l="1"/>
  <c r="F27" i="6"/>
  <c r="E27" i="6"/>
  <c r="M2" i="6" s="1"/>
  <c r="E33" i="3"/>
  <c r="E34" i="3"/>
  <c r="E35" i="3"/>
  <c r="E36" i="3"/>
  <c r="E37" i="3"/>
  <c r="E32" i="3"/>
  <c r="P11" i="3"/>
  <c r="O11" i="3"/>
  <c r="J4" i="3"/>
  <c r="J3" i="3"/>
  <c r="J5" i="3"/>
  <c r="J6" i="3"/>
  <c r="J7" i="3"/>
  <c r="J8" i="3"/>
  <c r="J9" i="3"/>
  <c r="J10" i="3"/>
  <c r="C11" i="5"/>
  <c r="D3" i="2"/>
  <c r="N32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1" i="4"/>
  <c r="J36" i="4"/>
  <c r="J31" i="4"/>
  <c r="J26" i="4"/>
  <c r="J21" i="4"/>
  <c r="J16" i="4"/>
  <c r="J11" i="4"/>
  <c r="J6" i="4"/>
  <c r="E36" i="4"/>
  <c r="E31" i="4"/>
  <c r="E26" i="4"/>
  <c r="E21" i="4"/>
  <c r="E16" i="4"/>
  <c r="E11" i="4"/>
  <c r="E6" i="4"/>
  <c r="D11" i="1"/>
  <c r="L11" i="1" s="1"/>
  <c r="K11" i="1" s="1"/>
  <c r="P11" i="1"/>
  <c r="D12" i="1"/>
  <c r="P12" i="1"/>
  <c r="D13" i="1"/>
  <c r="P13" i="1"/>
  <c r="L13" i="1" s="1"/>
  <c r="K13" i="1" s="1"/>
  <c r="D10" i="1"/>
  <c r="D9" i="1"/>
  <c r="D7" i="1"/>
  <c r="D8" i="1"/>
  <c r="E10" i="3"/>
  <c r="E11" i="3"/>
  <c r="E12" i="3"/>
  <c r="E13" i="3"/>
  <c r="E14" i="3"/>
  <c r="E15" i="3"/>
  <c r="E16" i="3"/>
  <c r="E17" i="3"/>
  <c r="E9" i="3"/>
  <c r="P3" i="2"/>
  <c r="P6" i="1"/>
  <c r="P7" i="1"/>
  <c r="P8" i="1"/>
  <c r="P9" i="1"/>
  <c r="P10" i="1"/>
  <c r="L10" i="1" s="1"/>
  <c r="K10" i="1" s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4" i="1"/>
  <c r="P5" i="1"/>
  <c r="P3" i="1"/>
  <c r="D5" i="1"/>
  <c r="D6" i="1"/>
  <c r="D4" i="1"/>
  <c r="L4" i="1" s="1"/>
  <c r="K4" i="1" s="1"/>
  <c r="C4" i="1" s="1"/>
  <c r="I37" i="4" l="1"/>
  <c r="L7" i="1"/>
  <c r="K7" i="1" s="1"/>
  <c r="L5" i="1"/>
  <c r="K5" i="1" s="1"/>
  <c r="L6" i="1"/>
  <c r="K6" i="1" s="1"/>
  <c r="L8" i="1"/>
  <c r="K8" i="1" s="1"/>
  <c r="M3" i="6"/>
  <c r="C5" i="1"/>
  <c r="C6" i="1" s="1"/>
  <c r="C7" i="1" s="1"/>
  <c r="C8" i="1" s="1"/>
  <c r="L12" i="1"/>
  <c r="K12" i="1" s="1"/>
  <c r="L3" i="2"/>
  <c r="K3" i="2" s="1"/>
  <c r="D37" i="4"/>
  <c r="L9" i="1"/>
  <c r="K9" i="1" s="1"/>
  <c r="C3" i="2"/>
  <c r="C9" i="1" l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<sst xmlns="http://schemas.openxmlformats.org/spreadsheetml/2006/main" count="304" uniqueCount="131">
  <si>
    <t>年月</t>
    <rPh sb="0" eb="2">
      <t xml:space="preserve">ネンゲツ </t>
    </rPh>
    <phoneticPr fontId="4"/>
  </si>
  <si>
    <t>貯金額合計</t>
    <rPh sb="0" eb="3">
      <t xml:space="preserve">チョキンガク </t>
    </rPh>
    <rPh sb="3" eb="5">
      <t xml:space="preserve">ゴウケイ </t>
    </rPh>
    <phoneticPr fontId="4"/>
  </si>
  <si>
    <t>手取り月収</t>
    <rPh sb="0" eb="2">
      <t xml:space="preserve">テドリゲッシュウ </t>
    </rPh>
    <phoneticPr fontId="4"/>
  </si>
  <si>
    <t>余剰貯金</t>
    <rPh sb="0" eb="4">
      <t xml:space="preserve">ヨジョウチョキン </t>
    </rPh>
    <phoneticPr fontId="4"/>
  </si>
  <si>
    <t>旅行貯金</t>
    <rPh sb="0" eb="4">
      <t xml:space="preserve">リョコウチョキン </t>
    </rPh>
    <phoneticPr fontId="4"/>
  </si>
  <si>
    <t>家賃貯金</t>
    <rPh sb="0" eb="4">
      <t xml:space="preserve">ヤチンチョキン </t>
    </rPh>
    <phoneticPr fontId="4"/>
  </si>
  <si>
    <t>支出合計</t>
    <rPh sb="0" eb="4">
      <t xml:space="preserve">シシュツゴウケイ </t>
    </rPh>
    <phoneticPr fontId="4"/>
  </si>
  <si>
    <t>家賃</t>
    <rPh sb="0" eb="2">
      <t xml:space="preserve">ヤチン </t>
    </rPh>
    <phoneticPr fontId="4"/>
  </si>
  <si>
    <t>実家</t>
    <rPh sb="0" eb="2">
      <t xml:space="preserve">ジッカ </t>
    </rPh>
    <phoneticPr fontId="4"/>
  </si>
  <si>
    <t>交際費</t>
    <rPh sb="0" eb="3">
      <t xml:space="preserve">コウサイヒ </t>
    </rPh>
    <phoneticPr fontId="4"/>
  </si>
  <si>
    <t>飲食代</t>
    <rPh sb="0" eb="3">
      <t xml:space="preserve">インショクダイ </t>
    </rPh>
    <phoneticPr fontId="4"/>
  </si>
  <si>
    <t>交通費</t>
    <rPh sb="0" eb="3">
      <t xml:space="preserve">コウツウヒ </t>
    </rPh>
    <phoneticPr fontId="4"/>
  </si>
  <si>
    <t>衣料費</t>
    <rPh sb="0" eb="2">
      <t xml:space="preserve">イリョウ </t>
    </rPh>
    <rPh sb="2" eb="3">
      <t xml:space="preserve">ヒ </t>
    </rPh>
    <phoneticPr fontId="4"/>
  </si>
  <si>
    <t>その他</t>
    <phoneticPr fontId="4"/>
  </si>
  <si>
    <t>持株会</t>
    <rPh sb="0" eb="3">
      <t xml:space="preserve">モチカブカイ </t>
    </rPh>
    <phoneticPr fontId="4"/>
  </si>
  <si>
    <t>引越し</t>
    <rPh sb="0" eb="2">
      <t xml:space="preserve">ヒッコシ </t>
    </rPh>
    <phoneticPr fontId="4"/>
  </si>
  <si>
    <t>旅行</t>
    <rPh sb="0" eb="2">
      <t xml:space="preserve">リョコウ </t>
    </rPh>
    <phoneticPr fontId="4"/>
  </si>
  <si>
    <t>額面収入</t>
    <rPh sb="0" eb="4">
      <t xml:space="preserve">ガクメンシュウニュウ </t>
    </rPh>
    <phoneticPr fontId="4"/>
  </si>
  <si>
    <t>健康保険</t>
    <rPh sb="0" eb="4">
      <t xml:space="preserve">ケンコウホケン </t>
    </rPh>
    <phoneticPr fontId="4"/>
  </si>
  <si>
    <t>厚生年金</t>
    <rPh sb="0" eb="4">
      <t xml:space="preserve">コウセイネンキン </t>
    </rPh>
    <phoneticPr fontId="4"/>
  </si>
  <si>
    <t>雇用保険</t>
    <rPh sb="0" eb="4">
      <t xml:space="preserve">コヨウホケン </t>
    </rPh>
    <phoneticPr fontId="4"/>
  </si>
  <si>
    <t>所得税</t>
    <rPh sb="0" eb="3">
      <t xml:space="preserve">ショトクゼイ </t>
    </rPh>
    <phoneticPr fontId="4"/>
  </si>
  <si>
    <t>月貯金額</t>
    <rPh sb="0" eb="1">
      <t xml:space="preserve">ツキ </t>
    </rPh>
    <rPh sb="1" eb="4">
      <t xml:space="preserve">チョキンガク </t>
    </rPh>
    <phoneticPr fontId="4"/>
  </si>
  <si>
    <t>固定費</t>
    <rPh sb="0" eb="3">
      <t xml:space="preserve">コテイヒ </t>
    </rPh>
    <phoneticPr fontId="4"/>
  </si>
  <si>
    <t>特例費用</t>
    <rPh sb="0" eb="2">
      <t xml:space="preserve">トクレイ </t>
    </rPh>
    <rPh sb="2" eb="4">
      <t xml:space="preserve">ヒヨウ </t>
    </rPh>
    <phoneticPr fontId="4"/>
  </si>
  <si>
    <t>食費</t>
    <rPh sb="0" eb="2">
      <t xml:space="preserve">ショクヒ </t>
    </rPh>
    <phoneticPr fontId="4"/>
  </si>
  <si>
    <t>カテゴリー</t>
    <phoneticPr fontId="4"/>
  </si>
  <si>
    <t>費用</t>
    <rPh sb="0" eb="2">
      <t xml:space="preserve">ヒヨウ </t>
    </rPh>
    <phoneticPr fontId="4"/>
  </si>
  <si>
    <t>家賃１ヶ月分</t>
    <rPh sb="0" eb="2">
      <t xml:space="preserve">ヤチン </t>
    </rPh>
    <phoneticPr fontId="4"/>
  </si>
  <si>
    <t>敷金</t>
    <rPh sb="0" eb="2">
      <t xml:space="preserve">シキキン </t>
    </rPh>
    <phoneticPr fontId="4"/>
  </si>
  <si>
    <t>礼金</t>
    <rPh sb="0" eb="2">
      <t xml:space="preserve">レイキン </t>
    </rPh>
    <phoneticPr fontId="4"/>
  </si>
  <si>
    <t>仲介手数料</t>
    <rPh sb="0" eb="5">
      <t xml:space="preserve">チュウカイテスウリョウ </t>
    </rPh>
    <phoneticPr fontId="4"/>
  </si>
  <si>
    <t>鍵交換費用</t>
    <rPh sb="0" eb="5">
      <t xml:space="preserve">カギコウカンヒヨウ </t>
    </rPh>
    <phoneticPr fontId="4"/>
  </si>
  <si>
    <t>火災保険</t>
    <rPh sb="0" eb="4">
      <t xml:space="preserve">カサイホケン </t>
    </rPh>
    <phoneticPr fontId="4"/>
  </si>
  <si>
    <t>保証会社初期費用</t>
    <rPh sb="0" eb="4">
      <t xml:space="preserve">ホショウカイシャ </t>
    </rPh>
    <rPh sb="4" eb="8">
      <t xml:space="preserve">ショキヒヨウ </t>
    </rPh>
    <phoneticPr fontId="4"/>
  </si>
  <si>
    <t>内訳</t>
    <rPh sb="0" eb="2">
      <t xml:space="preserve">ウチワケ </t>
    </rPh>
    <phoneticPr fontId="4"/>
  </si>
  <si>
    <t>初期費用</t>
    <rPh sb="0" eb="4">
      <t xml:space="preserve">ショキヒヨウ </t>
    </rPh>
    <phoneticPr fontId="4"/>
  </si>
  <si>
    <t>家具家電</t>
    <rPh sb="0" eb="4">
      <t xml:space="preserve">カグカデン </t>
    </rPh>
    <phoneticPr fontId="4"/>
  </si>
  <si>
    <t>引越し業者</t>
    <rPh sb="0" eb="2">
      <t xml:space="preserve">ヒッコシギョウシャ </t>
    </rPh>
    <phoneticPr fontId="4"/>
  </si>
  <si>
    <t>ベッド</t>
  </si>
  <si>
    <t>ベッド</t>
    <phoneticPr fontId="4"/>
  </si>
  <si>
    <t>電子レンジ</t>
  </si>
  <si>
    <t>電子レンジ</t>
    <rPh sb="0" eb="2">
      <t xml:space="preserve">デンシレンジ </t>
    </rPh>
    <phoneticPr fontId="4"/>
  </si>
  <si>
    <t>圧力鍋</t>
    <rPh sb="0" eb="3">
      <t xml:space="preserve">アツリョクナベ </t>
    </rPh>
    <phoneticPr fontId="4"/>
  </si>
  <si>
    <t>チョイ鍋</t>
    <phoneticPr fontId="4"/>
  </si>
  <si>
    <t>掃除機</t>
  </si>
  <si>
    <t>掃除機</t>
    <rPh sb="0" eb="3">
      <t xml:space="preserve">ソウジキ </t>
    </rPh>
    <phoneticPr fontId="4"/>
  </si>
  <si>
    <t>洗濯乾燥機</t>
  </si>
  <si>
    <t>洗濯乾燥機</t>
    <rPh sb="0" eb="5">
      <t>センタクカ</t>
    </rPh>
    <phoneticPr fontId="4"/>
  </si>
  <si>
    <t>冷蔵庫</t>
  </si>
  <si>
    <t>冷蔵庫</t>
    <rPh sb="0" eb="3">
      <t xml:space="preserve">レイゾウコ </t>
    </rPh>
    <phoneticPr fontId="4"/>
  </si>
  <si>
    <t>月</t>
    <phoneticPr fontId="4"/>
  </si>
  <si>
    <t>朝</t>
    <rPh sb="0" eb="1">
      <t xml:space="preserve">アサ </t>
    </rPh>
    <phoneticPr fontId="4"/>
  </si>
  <si>
    <t>昼</t>
    <rPh sb="0" eb="1">
      <t xml:space="preserve">ヒル </t>
    </rPh>
    <phoneticPr fontId="4"/>
  </si>
  <si>
    <t>夜</t>
    <rPh sb="0" eb="1">
      <t xml:space="preserve">ヨル </t>
    </rPh>
    <phoneticPr fontId="4"/>
  </si>
  <si>
    <t>飲み会</t>
    <rPh sb="0" eb="1">
      <t xml:space="preserve">ノミ </t>
    </rPh>
    <rPh sb="2" eb="3">
      <t xml:space="preserve">カイ </t>
    </rPh>
    <phoneticPr fontId="4"/>
  </si>
  <si>
    <t>曜日</t>
    <rPh sb="0" eb="2">
      <t xml:space="preserve">ヨウビ </t>
    </rPh>
    <phoneticPr fontId="4"/>
  </si>
  <si>
    <t>食事</t>
    <rPh sb="0" eb="2">
      <t xml:space="preserve">ショクジ </t>
    </rPh>
    <phoneticPr fontId="4"/>
  </si>
  <si>
    <t>金額</t>
    <rPh sb="0" eb="2">
      <t xml:space="preserve">キンガク </t>
    </rPh>
    <phoneticPr fontId="4"/>
  </si>
  <si>
    <t>火</t>
    <rPh sb="0" eb="1">
      <t xml:space="preserve">カ </t>
    </rPh>
    <phoneticPr fontId="4"/>
  </si>
  <si>
    <t>水</t>
    <phoneticPr fontId="4"/>
  </si>
  <si>
    <t>木</t>
    <rPh sb="0" eb="1">
      <t xml:space="preserve">モク </t>
    </rPh>
    <phoneticPr fontId="4"/>
  </si>
  <si>
    <t>金</t>
    <phoneticPr fontId="4"/>
  </si>
  <si>
    <t>土</t>
    <rPh sb="0" eb="1">
      <t xml:space="preserve">ド </t>
    </rPh>
    <phoneticPr fontId="4"/>
  </si>
  <si>
    <t>日</t>
    <phoneticPr fontId="4"/>
  </si>
  <si>
    <t>出費</t>
    <rPh sb="0" eb="2">
      <t xml:space="preserve">シュッピ </t>
    </rPh>
    <phoneticPr fontId="4"/>
  </si>
  <si>
    <t>(月)</t>
    <phoneticPr fontId="4"/>
  </si>
  <si>
    <t>(火)</t>
    <phoneticPr fontId="4"/>
  </si>
  <si>
    <t>(水)</t>
    <phoneticPr fontId="4"/>
  </si>
  <si>
    <t>(木)</t>
    <phoneticPr fontId="4"/>
  </si>
  <si>
    <t>(金)</t>
    <phoneticPr fontId="4"/>
  </si>
  <si>
    <t>(土)</t>
    <phoneticPr fontId="4"/>
  </si>
  <si>
    <t>(日)</t>
    <phoneticPr fontId="4"/>
  </si>
  <si>
    <t>食費+交際費</t>
    <rPh sb="0" eb="2">
      <t xml:space="preserve">ショクヒ </t>
    </rPh>
    <rPh sb="3" eb="6">
      <t xml:space="preserve">コウサイヒ </t>
    </rPh>
    <phoneticPr fontId="4"/>
  </si>
  <si>
    <t>平日ランチ</t>
    <rPh sb="0" eb="2">
      <t xml:space="preserve">ヘイジツ </t>
    </rPh>
    <phoneticPr fontId="4"/>
  </si>
  <si>
    <t>通勤交通費</t>
    <rPh sb="0" eb="2">
      <t xml:space="preserve">ツウキン </t>
    </rPh>
    <rPh sb="2" eb="5">
      <t xml:space="preserve">コウツウヒ </t>
    </rPh>
    <phoneticPr fontId="4"/>
  </si>
  <si>
    <t>備考</t>
    <rPh sb="0" eb="2">
      <t xml:space="preserve">ビコウ </t>
    </rPh>
    <phoneticPr fontId="4"/>
  </si>
  <si>
    <t>750*20</t>
    <phoneticPr fontId="4"/>
  </si>
  <si>
    <t>388*30</t>
    <phoneticPr fontId="4"/>
  </si>
  <si>
    <t>休日交際費</t>
    <rPh sb="0" eb="2">
      <t xml:space="preserve">キュウジツ </t>
    </rPh>
    <rPh sb="2" eb="5">
      <t xml:space="preserve">コウサイヒ </t>
    </rPh>
    <phoneticPr fontId="4"/>
  </si>
  <si>
    <t>3500*10</t>
    <phoneticPr fontId="4"/>
  </si>
  <si>
    <t>旅行費</t>
    <rPh sb="0" eb="3">
      <t xml:space="preserve">リョコウヒ </t>
    </rPh>
    <phoneticPr fontId="4"/>
  </si>
  <si>
    <t>固定費</t>
    <rPh sb="0" eb="3">
      <t xml:space="preserve">コテイヒブ </t>
    </rPh>
    <phoneticPr fontId="4"/>
  </si>
  <si>
    <t>平日交際費</t>
    <rPh sb="0" eb="1">
      <t xml:space="preserve">ヘイジツ </t>
    </rPh>
    <rPh sb="2" eb="5">
      <t xml:space="preserve">コウサイヒ </t>
    </rPh>
    <phoneticPr fontId="4"/>
  </si>
  <si>
    <t>合計</t>
    <rPh sb="0" eb="2">
      <t xml:space="preserve">ゴウケイ </t>
    </rPh>
    <phoneticPr fontId="4"/>
  </si>
  <si>
    <t>光熱費</t>
    <rPh sb="0" eb="3">
      <t xml:space="preserve">コウネツヒ </t>
    </rPh>
    <phoneticPr fontId="4"/>
  </si>
  <si>
    <t>列2</t>
    <phoneticPr fontId="4"/>
  </si>
  <si>
    <t>小計</t>
    <rPh sb="0" eb="2">
      <t xml:space="preserve">ショウケイ </t>
    </rPh>
    <phoneticPr fontId="4"/>
  </si>
  <si>
    <t>初月家賃</t>
    <rPh sb="0" eb="2">
      <t xml:space="preserve">ショゲツ </t>
    </rPh>
    <rPh sb="2" eb="4">
      <t xml:space="preserve">ヤチン </t>
    </rPh>
    <phoneticPr fontId="4"/>
  </si>
  <si>
    <t>2月目家賃</t>
    <rPh sb="1" eb="3">
      <t xml:space="preserve">ツキメ </t>
    </rPh>
    <rPh sb="3" eb="5">
      <t xml:space="preserve">ヤチン </t>
    </rPh>
    <phoneticPr fontId="4"/>
  </si>
  <si>
    <t>名称</t>
    <rPh sb="0" eb="2">
      <t xml:space="preserve">メイショウ </t>
    </rPh>
    <phoneticPr fontId="4"/>
  </si>
  <si>
    <t>ジャンル</t>
    <phoneticPr fontId="4"/>
  </si>
  <si>
    <t>家電</t>
  </si>
  <si>
    <t>家具</t>
  </si>
  <si>
    <t>ヘアドライヤ</t>
  </si>
  <si>
    <t>寝具</t>
  </si>
  <si>
    <t>炊飯器</t>
  </si>
  <si>
    <t>テレビ</t>
  </si>
  <si>
    <t>プロジェクター</t>
  </si>
  <si>
    <t>ダイニングテーブル</t>
  </si>
  <si>
    <t>ソファー</t>
  </si>
  <si>
    <t>カーテン</t>
  </si>
  <si>
    <t>キッチン用具</t>
  </si>
  <si>
    <t>鍋、フライパン</t>
  </si>
  <si>
    <t>食器</t>
  </si>
  <si>
    <t>日用雑貨</t>
  </si>
  <si>
    <t>トイレットペーパー</t>
  </si>
  <si>
    <t>銀食器</t>
  </si>
  <si>
    <t>タオル</t>
  </si>
  <si>
    <t>お風呂セット</t>
  </si>
  <si>
    <t>予算</t>
    <rPh sb="0" eb="2">
      <t xml:space="preserve">ヨサン </t>
    </rPh>
    <phoneticPr fontId="4"/>
  </si>
  <si>
    <t>列1</t>
    <rPh sb="0" eb="2">
      <t xml:space="preserve">ニュウキョマエ </t>
    </rPh>
    <phoneticPr fontId="4"/>
  </si>
  <si>
    <t>初日に写真を撮っておく</t>
    <rPh sb="0" eb="2">
      <t xml:space="preserve">ショニチニ </t>
    </rPh>
    <rPh sb="3" eb="5">
      <t xml:space="preserve">シャシンヲ </t>
    </rPh>
    <rPh sb="6" eb="7">
      <t xml:space="preserve">トッテオク </t>
    </rPh>
    <phoneticPr fontId="4"/>
  </si>
  <si>
    <t>水道ガス電気の開通</t>
    <rPh sb="0" eb="2">
      <t xml:space="preserve">スイドウ </t>
    </rPh>
    <rPh sb="4" eb="6">
      <t xml:space="preserve">デンキノ </t>
    </rPh>
    <rPh sb="7" eb="9">
      <t xml:space="preserve">カイツウ </t>
    </rPh>
    <phoneticPr fontId="4"/>
  </si>
  <si>
    <t>入居後まず掃除</t>
    <rPh sb="0" eb="2">
      <t xml:space="preserve">ニュウキョ </t>
    </rPh>
    <rPh sb="2" eb="3">
      <t xml:space="preserve">ゴ </t>
    </rPh>
    <rPh sb="5" eb="7">
      <t xml:space="preserve">ソウジ </t>
    </rPh>
    <phoneticPr fontId="4"/>
  </si>
  <si>
    <t>バスマット</t>
    <phoneticPr fontId="4"/>
  </si>
  <si>
    <t>クローゼット</t>
    <phoneticPr fontId="4"/>
  </si>
  <si>
    <t>保留</t>
    <rPh sb="0" eb="2">
      <t xml:space="preserve">ホリュウ </t>
    </rPh>
    <phoneticPr fontId="4"/>
  </si>
  <si>
    <t>アイロン</t>
    <phoneticPr fontId="4"/>
  </si>
  <si>
    <t>レンジ台</t>
    <phoneticPr fontId="4"/>
  </si>
  <si>
    <t>布団</t>
    <rPh sb="0" eb="2">
      <t xml:space="preserve">フトン </t>
    </rPh>
    <phoneticPr fontId="4"/>
  </si>
  <si>
    <t>分類</t>
    <rPh sb="0" eb="2">
      <t xml:space="preserve">ブンルイ </t>
    </rPh>
    <phoneticPr fontId="4"/>
  </si>
  <si>
    <t>損害保険</t>
    <rPh sb="0" eb="4">
      <t xml:space="preserve">ソンガイホケン </t>
    </rPh>
    <phoneticPr fontId="4"/>
  </si>
  <si>
    <t>2月分賃料</t>
    <rPh sb="3" eb="5">
      <t xml:space="preserve">チンリョウ </t>
    </rPh>
    <phoneticPr fontId="4"/>
  </si>
  <si>
    <r>
      <t>3月分</t>
    </r>
    <r>
      <rPr>
        <sz val="12"/>
        <color theme="1"/>
        <rFont val="游ゴシック"/>
        <family val="3"/>
        <charset val="128"/>
        <scheme val="minor"/>
      </rPr>
      <t>賃料</t>
    </r>
    <phoneticPr fontId="4"/>
  </si>
  <si>
    <t>2月分共益費</t>
    <rPh sb="1" eb="2">
      <t xml:space="preserve">ガツブン </t>
    </rPh>
    <rPh sb="3" eb="6">
      <t xml:space="preserve">キョウエキヒ </t>
    </rPh>
    <phoneticPr fontId="4"/>
  </si>
  <si>
    <t>3月分共益費</t>
    <rPh sb="1" eb="2">
      <t xml:space="preserve">ガツブン </t>
    </rPh>
    <rPh sb="3" eb="6">
      <t xml:space="preserve">キョウエキヒ </t>
    </rPh>
    <phoneticPr fontId="4"/>
  </si>
  <si>
    <t>鍵発行手数料</t>
    <rPh sb="0" eb="3">
      <t xml:space="preserve">カギハッコウ </t>
    </rPh>
    <rPh sb="3" eb="6">
      <t xml:space="preserve">テスウリョウ </t>
    </rPh>
    <phoneticPr fontId="4"/>
  </si>
  <si>
    <t>保証委託料</t>
    <rPh sb="0" eb="5">
      <t xml:space="preserve">ホショウイタクリョウ </t>
    </rPh>
    <phoneticPr fontId="4"/>
  </si>
  <si>
    <t>初期費用予算合計</t>
    <rPh sb="0" eb="4">
      <t xml:space="preserve">ショキヒヨウ </t>
    </rPh>
    <rPh sb="4" eb="8">
      <t xml:space="preserve">ヨサンゴウケイ </t>
    </rPh>
    <phoneticPr fontId="4"/>
  </si>
  <si>
    <t>初期費用合計</t>
    <rPh sb="0" eb="1">
      <t xml:space="preserve">ショキヒヨウ </t>
    </rPh>
    <rPh sb="4" eb="6">
      <t xml:space="preserve">ゴウケイ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</si>
</sst>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;@"/>
    <numFmt numFmtId="177" formatCode="#,##0_ "/>
    <numFmt numFmtId="178" formatCode="#,##0_);[Red]\(#,##0\)"/>
    <numFmt numFmtId="179" formatCode="#,##0_ ;[Red]\-#,##0\ "/>
    <numFmt numFmtId="180" formatCode="&quot;¥&quot;#,##0_);[Red]\(&quot;¥&quot;#,##0\)"/>
  </numFmts>
  <fonts count="1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FFFFFF"/>
      <name val="Arial"/>
      <family val="2"/>
    </font>
    <font>
      <sz val="13"/>
      <color rgb="FF333333"/>
      <name val="Menlo"/>
      <family val="2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9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7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9" fontId="0" fillId="0" borderId="9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9" fontId="0" fillId="0" borderId="12" xfId="0" applyNumberFormat="1" applyBorder="1">
      <alignment vertical="center"/>
    </xf>
    <xf numFmtId="179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0" fillId="5" borderId="13" xfId="0" applyFont="1" applyFill="1" applyBorder="1">
      <alignment vertical="center"/>
    </xf>
    <xf numFmtId="38" fontId="0" fillId="0" borderId="0" xfId="1" applyFont="1">
      <alignment vertical="center"/>
    </xf>
    <xf numFmtId="38" fontId="1" fillId="0" borderId="0" xfId="0" applyNumberFormat="1" applyFont="1">
      <alignment vertical="center"/>
    </xf>
    <xf numFmtId="0" fontId="2" fillId="4" borderId="15" xfId="0" applyFont="1" applyFill="1" applyBorder="1">
      <alignment vertical="center"/>
    </xf>
    <xf numFmtId="0" fontId="0" fillId="5" borderId="15" xfId="0" applyFont="1" applyFill="1" applyBorder="1">
      <alignment vertical="center"/>
    </xf>
    <xf numFmtId="0" fontId="0" fillId="0" borderId="13" xfId="0" applyFont="1" applyBorder="1">
      <alignment vertical="center"/>
    </xf>
    <xf numFmtId="0" fontId="0" fillId="0" borderId="15" xfId="0" applyFont="1" applyBorder="1">
      <alignment vertical="center"/>
    </xf>
    <xf numFmtId="179" fontId="0" fillId="5" borderId="15" xfId="0" applyNumberFormat="1" applyFont="1" applyFill="1" applyBorder="1">
      <alignment vertical="center"/>
    </xf>
    <xf numFmtId="179" fontId="0" fillId="5" borderId="14" xfId="0" applyNumberFormat="1" applyFont="1" applyFill="1" applyBorder="1">
      <alignment vertical="center"/>
    </xf>
    <xf numFmtId="179" fontId="0" fillId="0" borderId="15" xfId="0" applyNumberFormat="1" applyFont="1" applyBorder="1">
      <alignment vertical="center"/>
    </xf>
    <xf numFmtId="179" fontId="0" fillId="0" borderId="14" xfId="0" applyNumberFormat="1" applyFont="1" applyBorder="1">
      <alignment vertical="center"/>
    </xf>
    <xf numFmtId="179" fontId="3" fillId="4" borderId="15" xfId="0" applyNumberFormat="1" applyFont="1" applyFill="1" applyBorder="1">
      <alignment vertical="center"/>
    </xf>
    <xf numFmtId="0" fontId="5" fillId="0" borderId="0" xfId="0" applyFont="1">
      <alignment vertical="center"/>
    </xf>
    <xf numFmtId="180" fontId="0" fillId="0" borderId="0" xfId="0" applyNumberFormat="1">
      <alignment vertical="center"/>
    </xf>
    <xf numFmtId="0" fontId="0" fillId="5" borderId="0" xfId="0" applyFont="1" applyFill="1" applyBorder="1">
      <alignment vertical="center"/>
    </xf>
    <xf numFmtId="0" fontId="6" fillId="0" borderId="0" xfId="0" applyFont="1">
      <alignment vertical="center"/>
    </xf>
    <xf numFmtId="0" fontId="8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180" fontId="10" fillId="0" borderId="1" xfId="0" applyNumberFormat="1" applyFont="1" applyBorder="1">
      <alignment vertical="center"/>
    </xf>
    <xf numFmtId="0" fontId="0" fillId="0" borderId="0" xfId="0" applyFill="1">
      <alignment vertical="center"/>
    </xf>
    <xf numFmtId="180" fontId="0" fillId="0" borderId="0" xfId="0" applyNumberFormat="1" applyFill="1">
      <alignment vertical="center"/>
    </xf>
    <xf numFmtId="56" fontId="0" fillId="0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14">
    <dxf>
      <numFmt numFmtId="180" formatCode="&quot;¥&quot;#,##0_);[Red]\(&quot;¥&quot;#,##0\)"/>
    </dxf>
    <dxf>
      <numFmt numFmtId="180" formatCode="&quot;¥&quot;#,##0_);[Red]\(&quot;¥&quot;#,##0\)"/>
    </dxf>
    <dxf>
      <fill>
        <patternFill patternType="none">
          <fgColor indexed="64"/>
          <bgColor auto="1"/>
        </patternFill>
      </fill>
    </dxf>
    <dxf>
      <numFmt numFmtId="180" formatCode="&quot;¥&quot;#,##0_);[Red]\(&quot;¥&quot;#,##0\)"/>
    </dxf>
    <dxf>
      <numFmt numFmtId="180" formatCode="&quot;¥&quot;#,##0_);[Red]\(&quot;¥&quot;#,##0\)"/>
      <fill>
        <patternFill patternType="none">
          <fgColor indexed="64"/>
          <bgColor auto="1"/>
        </patternFill>
      </fill>
    </dxf>
    <dxf>
      <numFmt numFmtId="180" formatCode="&quot;¥&quot;#,##0_);[Red]\(&quot;¥&quot;#,##0\)"/>
    </dxf>
    <dxf>
      <numFmt numFmtId="180" formatCode="&quot;¥&quot;#,##0_);[Red]\(&quot;¥&quot;#,##0\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79" formatCode="#,##0_ ;[Red]\-#,##0\ "/>
    </dxf>
    <dxf>
      <numFmt numFmtId="179" formatCode="#,##0_ ;[Red]\-#,##0\ "/>
    </dxf>
    <dxf>
      <numFmt numFmtId="179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C92EF-B4BA-0441-A8B6-BD24260EBA47}" name="テーブル1" displayName="テーブル1" ref="B2:D11" totalsRowCount="1">
  <autoFilter ref="B2:D10" xr:uid="{58A70D34-CDCD-4743-A2A4-279EA5B0F3D2}"/>
  <tableColumns count="3">
    <tableColumn id="1" xr3:uid="{2C00445D-FC98-964B-AFB6-607FB4AA3D34}" name="内訳" totalsRowLabel="合計"/>
    <tableColumn id="2" xr3:uid="{E425C688-EEC1-1448-8DFF-072E5C3987B1}" name="金額" totalsRowFunction="custom" totalsRowDxfId="13" dataCellStyle="桁区切り">
      <totalsRowFormula>SUM(テーブル1[金額])</totalsRowFormula>
    </tableColumn>
    <tableColumn id="3" xr3:uid="{D37D8528-8C2F-1D45-8057-B9A4C659F410}" name="備考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6A62C-6D42-F54F-A612-0DD9C6A936F2}" name="テーブル2" displayName="テーブル2" ref="G2:K18" totalsRowShown="0">
  <autoFilter ref="G2:K18" xr:uid="{820D3563-9837-D14D-822C-AA5382C52CB0}"/>
  <tableColumns count="5">
    <tableColumn id="1" xr3:uid="{13D09F3B-A0E7-0648-BCAA-C9F22AB49C0B}" name="カテゴリー"/>
    <tableColumn id="2" xr3:uid="{7D45F8DC-FB65-0A40-96FA-5AA0E713C01C}" name="内訳"/>
    <tableColumn id="3" xr3:uid="{C0D5B655-9A61-BC47-BC11-50EE9908C984}" name="費用" dataDxfId="12"/>
    <tableColumn id="4" xr3:uid="{520F5EF4-8735-EE42-B991-F86705888331}" name="小計" dataDxfId="11">
      <calculatedColumnFormula>SUM($I$3:I3)</calculatedColumnFormula>
    </tableColumn>
    <tableColumn id="5" xr3:uid="{C605A371-0EE3-4C4E-ABE7-7881140A4485}" name="列2" dataDxfId="10">
      <calculatedColumnFormula>テーブル2[[#This Row],[費用]]+I2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27A596-212E-114B-8AE7-048C397C73EE}" name="テーブル4" displayName="テーブル4" ref="C2:G27" totalsRowCount="1" dataDxfId="9">
  <autoFilter ref="C2:G26" xr:uid="{F6E6130B-2AA1-DF4C-9613-F9497E2A36B3}"/>
  <sortState xmlns:xlrd2="http://schemas.microsoft.com/office/spreadsheetml/2017/richdata2" ref="C3:G26">
    <sortCondition ref="G2:G26"/>
  </sortState>
  <tableColumns count="5">
    <tableColumn id="2" xr3:uid="{7446ABBB-0EF3-0A4E-989B-3AD800C9A7CF}" name="ジャンル" dataDxfId="8"/>
    <tableColumn id="3" xr3:uid="{611C16CF-BC4C-FA4B-A96E-06B9CC0F8F34}" name="名称" dataDxfId="7"/>
    <tableColumn id="6" xr3:uid="{07D31CC5-EE64-0F4F-AABF-3347AE8770F9}" name="予算" totalsRowFunction="custom" dataDxfId="6" totalsRowDxfId="5">
      <totalsRowFormula>SUM(テーブル4[予算])</totalsRowFormula>
    </tableColumn>
    <tableColumn id="4" xr3:uid="{86B44A18-FCB1-314E-B942-D96DF3BF1FD1}" name="金額" totalsRowFunction="custom" dataDxfId="4" totalsRowDxfId="3">
      <totalsRowFormula>SUM(テーブル4[金額])</totalsRowFormula>
    </tableColumn>
    <tableColumn id="5" xr3:uid="{CD0B428F-740F-9246-99FB-3A72B0611045}" name="列1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CCBB1D-EF3F-B04F-B8E2-8A54292B9C5E}" name="テーブル5" displayName="テーブル5" ref="I2:J11" totalsRowCount="1">
  <autoFilter ref="I2:J10" xr:uid="{6B003298-E42A-6948-B4E0-8FD01223C28F}"/>
  <tableColumns count="2">
    <tableColumn id="1" xr3:uid="{5F38E483-A308-3244-B449-101CBF70A4ED}" name="分類"/>
    <tableColumn id="2" xr3:uid="{6174F05A-EF7F-0D40-8EBE-2643D00D4434}" name="金額" totalsRowFunction="custom" dataDxfId="1" totalsRowDxfId="0">
      <totalsRowFormula>SUM(テーブル5[金額])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7BE8-D2DC-2D4C-A974-4AC1AFAD0F2F}">
  <dimension ref="A1:Z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baseColWidth="10" defaultRowHeight="20"/>
  <cols>
    <col min="2" max="2" width="3.140625" customWidth="1"/>
    <col min="3" max="26" width="10.7109375" style="5"/>
  </cols>
  <sheetData>
    <row r="1" spans="1:26">
      <c r="A1" s="1" t="s">
        <v>0</v>
      </c>
      <c r="C1" s="5" t="s">
        <v>1</v>
      </c>
      <c r="D1" s="5" t="s">
        <v>2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14</v>
      </c>
      <c r="K1" s="5" t="s">
        <v>22</v>
      </c>
      <c r="L1" s="5" t="s">
        <v>3</v>
      </c>
      <c r="M1" s="5" t="s">
        <v>4</v>
      </c>
      <c r="N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23</v>
      </c>
      <c r="W1" s="5" t="s">
        <v>12</v>
      </c>
      <c r="X1" s="5" t="s">
        <v>13</v>
      </c>
      <c r="Y1" s="5" t="s">
        <v>24</v>
      </c>
      <c r="Z1" s="5" t="s">
        <v>16</v>
      </c>
    </row>
    <row r="3" spans="1:26">
      <c r="A3" s="21">
        <v>43922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P3" s="5">
        <f>SUM(Q3:Z3)</f>
        <v>20026</v>
      </c>
      <c r="Q3" s="5">
        <v>0</v>
      </c>
      <c r="R3" s="5">
        <v>0</v>
      </c>
      <c r="S3" s="5">
        <v>1479</v>
      </c>
      <c r="T3" s="5">
        <v>2629</v>
      </c>
      <c r="U3" s="5">
        <v>3000</v>
      </c>
      <c r="V3" s="5">
        <v>4168</v>
      </c>
      <c r="W3" s="5">
        <v>3250</v>
      </c>
      <c r="X3" s="5">
        <v>5500</v>
      </c>
      <c r="Y3" s="5">
        <v>0</v>
      </c>
      <c r="Z3" s="5">
        <v>0</v>
      </c>
    </row>
    <row r="4" spans="1:26">
      <c r="A4" s="21">
        <v>43952</v>
      </c>
      <c r="B4" s="3"/>
      <c r="C4" s="5">
        <f>C3+K4</f>
        <v>213748</v>
      </c>
      <c r="D4" s="5">
        <f>E4-(F4+G4+H4+I4+J4)</f>
        <v>267474</v>
      </c>
      <c r="E4" s="5">
        <v>318750</v>
      </c>
      <c r="F4" s="5">
        <v>13600</v>
      </c>
      <c r="G4" s="5">
        <v>29280</v>
      </c>
      <c r="H4" s="5">
        <v>956</v>
      </c>
      <c r="I4" s="5">
        <v>7440</v>
      </c>
      <c r="J4" s="5">
        <v>0</v>
      </c>
      <c r="K4" s="5">
        <f>SUM(L4:N4)</f>
        <v>213748</v>
      </c>
      <c r="L4" s="5">
        <f>D4-SUM(M4:N4,P4)</f>
        <v>83748</v>
      </c>
      <c r="M4" s="5">
        <v>30000</v>
      </c>
      <c r="N4" s="5">
        <v>100000</v>
      </c>
      <c r="P4" s="5">
        <f t="shared" ref="P4:P59" si="0">SUM(Q4:Z4)</f>
        <v>53726</v>
      </c>
      <c r="Q4" s="5">
        <v>0</v>
      </c>
      <c r="R4" s="5">
        <v>30000</v>
      </c>
      <c r="S4" s="5">
        <v>5000</v>
      </c>
      <c r="T4" s="5">
        <v>8668</v>
      </c>
      <c r="U4" s="5">
        <v>3000</v>
      </c>
      <c r="V4" s="5">
        <v>4168</v>
      </c>
      <c r="W4" s="5">
        <v>0</v>
      </c>
      <c r="X4" s="5">
        <v>2890</v>
      </c>
      <c r="Y4" s="5">
        <v>0</v>
      </c>
      <c r="Z4" s="5">
        <v>0</v>
      </c>
    </row>
    <row r="5" spans="1:26">
      <c r="A5" s="21">
        <v>43983</v>
      </c>
      <c r="B5" s="3"/>
      <c r="C5" s="5">
        <f t="shared" ref="C5:C6" si="1">C4+K5</f>
        <v>391163</v>
      </c>
      <c r="D5" s="5">
        <f t="shared" ref="D5:D6" si="2">E5-(F5+G5+H5+I5+J5)</f>
        <v>267474</v>
      </c>
      <c r="E5" s="5">
        <v>318750</v>
      </c>
      <c r="F5" s="5">
        <v>13600</v>
      </c>
      <c r="G5" s="5">
        <v>29280</v>
      </c>
      <c r="H5" s="5">
        <v>956</v>
      </c>
      <c r="I5" s="5">
        <v>7440</v>
      </c>
      <c r="J5" s="5">
        <v>0</v>
      </c>
      <c r="K5" s="5">
        <f t="shared" ref="K5:K6" si="3">SUM(L5:N5)</f>
        <v>177415</v>
      </c>
      <c r="L5" s="5">
        <f t="shared" ref="L5:L6" si="4">D5-SUM(M5:N5,P5)</f>
        <v>47415</v>
      </c>
      <c r="M5" s="5">
        <v>30000</v>
      </c>
      <c r="N5" s="5">
        <v>100000</v>
      </c>
      <c r="P5" s="5">
        <f t="shared" si="0"/>
        <v>90059</v>
      </c>
      <c r="Q5" s="5">
        <v>0</v>
      </c>
      <c r="R5" s="5">
        <v>30000</v>
      </c>
      <c r="S5" s="5">
        <v>16100</v>
      </c>
      <c r="T5" s="5">
        <v>18091</v>
      </c>
      <c r="U5" s="5">
        <v>9000</v>
      </c>
      <c r="V5" s="5">
        <v>4168</v>
      </c>
      <c r="W5" s="5">
        <v>12700</v>
      </c>
      <c r="X5" s="5">
        <v>0</v>
      </c>
      <c r="Y5" s="5">
        <v>0</v>
      </c>
      <c r="Z5" s="5">
        <v>0</v>
      </c>
    </row>
    <row r="6" spans="1:26">
      <c r="A6" s="21">
        <v>44013</v>
      </c>
      <c r="B6" s="3"/>
      <c r="C6" s="5">
        <f t="shared" si="1"/>
        <v>507809</v>
      </c>
      <c r="D6" s="5">
        <f t="shared" si="2"/>
        <v>237364</v>
      </c>
      <c r="E6" s="5">
        <v>321750</v>
      </c>
      <c r="F6" s="5">
        <v>13600</v>
      </c>
      <c r="G6" s="5">
        <v>29280</v>
      </c>
      <c r="H6" s="5">
        <v>956</v>
      </c>
      <c r="I6" s="5">
        <v>7550</v>
      </c>
      <c r="J6" s="5">
        <v>33000</v>
      </c>
      <c r="K6" s="5">
        <f t="shared" si="3"/>
        <v>116646</v>
      </c>
      <c r="L6" s="5">
        <f t="shared" si="4"/>
        <v>-13354</v>
      </c>
      <c r="M6" s="5">
        <v>30000</v>
      </c>
      <c r="N6" s="5">
        <v>100000</v>
      </c>
      <c r="P6" s="5">
        <f t="shared" si="0"/>
        <v>120718</v>
      </c>
      <c r="Q6" s="5">
        <v>0</v>
      </c>
      <c r="R6" s="5">
        <v>30000</v>
      </c>
      <c r="S6" s="5">
        <v>33090</v>
      </c>
      <c r="T6" s="5">
        <v>35815</v>
      </c>
      <c r="U6" s="5">
        <v>12000</v>
      </c>
      <c r="V6" s="5">
        <v>3168</v>
      </c>
      <c r="W6" s="5">
        <v>850</v>
      </c>
      <c r="X6" s="5">
        <v>5795</v>
      </c>
      <c r="Y6" s="5">
        <v>0</v>
      </c>
      <c r="Z6" s="5">
        <v>0</v>
      </c>
    </row>
    <row r="7" spans="1:26">
      <c r="A7" s="21">
        <v>44044</v>
      </c>
      <c r="B7" s="3"/>
      <c r="C7" s="5">
        <f t="shared" ref="C7:C8" si="5">C6+K7</f>
        <v>625280</v>
      </c>
      <c r="D7" s="5">
        <f t="shared" ref="D7:D8" si="6">E7-(F7+G7+H7+I7+J7)</f>
        <v>237364</v>
      </c>
      <c r="E7" s="5">
        <v>321750</v>
      </c>
      <c r="F7" s="5">
        <v>13600</v>
      </c>
      <c r="G7" s="5">
        <v>29280</v>
      </c>
      <c r="H7" s="5">
        <v>956</v>
      </c>
      <c r="I7" s="5">
        <v>7550</v>
      </c>
      <c r="J7" s="5">
        <v>33000</v>
      </c>
      <c r="K7" s="5">
        <f t="shared" ref="K7:K8" si="7">SUM(L7:N7)</f>
        <v>117471</v>
      </c>
      <c r="L7" s="5">
        <f t="shared" ref="L7:L8" si="8">D7-SUM(M7:N7,P7)</f>
        <v>-12529</v>
      </c>
      <c r="M7" s="5">
        <v>30000</v>
      </c>
      <c r="N7" s="5">
        <v>100000</v>
      </c>
      <c r="P7" s="5">
        <f t="shared" si="0"/>
        <v>119893</v>
      </c>
      <c r="Q7" s="5">
        <v>0</v>
      </c>
      <c r="R7" s="5">
        <v>15000</v>
      </c>
      <c r="S7" s="5">
        <v>2200</v>
      </c>
      <c r="T7" s="5">
        <v>36385</v>
      </c>
      <c r="U7" s="5">
        <v>56410</v>
      </c>
      <c r="V7" s="5">
        <v>3168</v>
      </c>
      <c r="W7" s="5">
        <v>6730</v>
      </c>
      <c r="Y7" s="5">
        <v>0</v>
      </c>
      <c r="Z7" s="5">
        <v>0</v>
      </c>
    </row>
    <row r="8" spans="1:26">
      <c r="A8" s="21">
        <v>44075</v>
      </c>
      <c r="B8" s="3"/>
      <c r="C8" s="5">
        <f t="shared" si="5"/>
        <v>742263</v>
      </c>
      <c r="D8" s="5">
        <f t="shared" si="6"/>
        <v>237364</v>
      </c>
      <c r="E8" s="5">
        <v>321750</v>
      </c>
      <c r="F8" s="5">
        <v>13600</v>
      </c>
      <c r="G8" s="5">
        <v>29280</v>
      </c>
      <c r="H8" s="5">
        <v>956</v>
      </c>
      <c r="I8" s="5">
        <v>7550</v>
      </c>
      <c r="J8" s="5">
        <v>33000</v>
      </c>
      <c r="K8" s="5">
        <f t="shared" si="7"/>
        <v>116983</v>
      </c>
      <c r="L8" s="5">
        <f t="shared" si="8"/>
        <v>-13017</v>
      </c>
      <c r="M8" s="5">
        <v>30000</v>
      </c>
      <c r="N8" s="5">
        <v>100000</v>
      </c>
      <c r="P8" s="5">
        <f t="shared" si="0"/>
        <v>120381</v>
      </c>
      <c r="Q8" s="5">
        <v>0</v>
      </c>
      <c r="R8" s="5">
        <v>15000</v>
      </c>
      <c r="S8" s="5">
        <v>51000</v>
      </c>
      <c r="T8" s="5">
        <v>41015</v>
      </c>
      <c r="U8" s="5">
        <v>6000</v>
      </c>
      <c r="V8" s="5">
        <v>3168</v>
      </c>
      <c r="W8" s="5">
        <v>0</v>
      </c>
      <c r="X8" s="5">
        <v>4198</v>
      </c>
      <c r="Y8" s="5">
        <v>0</v>
      </c>
      <c r="Z8" s="5">
        <v>0</v>
      </c>
    </row>
    <row r="9" spans="1:26">
      <c r="A9" s="2">
        <v>44105</v>
      </c>
      <c r="B9" s="3"/>
      <c r="C9" s="5">
        <f t="shared" ref="C9" si="9">C8+K9</f>
        <v>870627</v>
      </c>
      <c r="D9" s="5">
        <f t="shared" ref="D9" si="10">E9-(F9+G9+H9+I9+J9)</f>
        <v>237364</v>
      </c>
      <c r="E9" s="5">
        <v>321750</v>
      </c>
      <c r="F9" s="5">
        <v>13600</v>
      </c>
      <c r="G9" s="5">
        <v>29280</v>
      </c>
      <c r="H9" s="5">
        <v>956</v>
      </c>
      <c r="I9" s="5">
        <v>7550</v>
      </c>
      <c r="J9" s="5">
        <v>33000</v>
      </c>
      <c r="K9" s="5">
        <f t="shared" ref="K9" si="11">SUM(L9:N9)</f>
        <v>128364</v>
      </c>
      <c r="L9" s="5">
        <f t="shared" ref="L9" si="12">D9-SUM(M9:N9,P9)</f>
        <v>-1636</v>
      </c>
      <c r="M9" s="5">
        <v>30000</v>
      </c>
      <c r="N9" s="5">
        <v>100000</v>
      </c>
      <c r="P9" s="5">
        <f t="shared" si="0"/>
        <v>109000</v>
      </c>
      <c r="Q9" s="5">
        <v>100000</v>
      </c>
      <c r="U9" s="5">
        <v>9000</v>
      </c>
    </row>
    <row r="10" spans="1:26">
      <c r="A10" s="2">
        <v>44136</v>
      </c>
      <c r="B10" s="3"/>
      <c r="C10" s="5">
        <f t="shared" ref="C10" si="13">C9+K10</f>
        <v>989991</v>
      </c>
      <c r="D10" s="5">
        <f t="shared" ref="D10" si="14">E10-(F10+G10+H10+I10+J10)</f>
        <v>237364</v>
      </c>
      <c r="E10" s="5">
        <v>321750</v>
      </c>
      <c r="F10" s="5">
        <v>13600</v>
      </c>
      <c r="G10" s="5">
        <v>29280</v>
      </c>
      <c r="H10" s="5">
        <v>956</v>
      </c>
      <c r="I10" s="5">
        <v>7550</v>
      </c>
      <c r="J10" s="5">
        <v>33000</v>
      </c>
      <c r="K10" s="5">
        <f t="shared" ref="K10" si="15">SUM(L10:N10)</f>
        <v>119364</v>
      </c>
      <c r="L10" s="5">
        <f t="shared" ref="L10" si="16">D10-SUM(M10:N10,P10)</f>
        <v>-10636</v>
      </c>
      <c r="M10" s="5">
        <v>30000</v>
      </c>
      <c r="N10" s="5">
        <v>100000</v>
      </c>
      <c r="P10" s="5">
        <f t="shared" si="0"/>
        <v>118000</v>
      </c>
      <c r="Q10" s="5">
        <v>100000</v>
      </c>
      <c r="U10" s="5">
        <v>18000</v>
      </c>
    </row>
    <row r="11" spans="1:26">
      <c r="A11" s="2">
        <v>44166</v>
      </c>
      <c r="B11" s="3"/>
      <c r="C11" s="5">
        <f t="shared" ref="C11:C13" si="17">C10+K11</f>
        <v>1127355</v>
      </c>
      <c r="D11" s="5">
        <f t="shared" ref="D11:D13" si="18">E11-(F11+G11+H11+I11+J11)</f>
        <v>237364</v>
      </c>
      <c r="E11" s="5">
        <v>321750</v>
      </c>
      <c r="F11" s="5">
        <v>13600</v>
      </c>
      <c r="G11" s="5">
        <v>29280</v>
      </c>
      <c r="H11" s="5">
        <v>956</v>
      </c>
      <c r="I11" s="5">
        <v>7550</v>
      </c>
      <c r="J11" s="5">
        <v>33000</v>
      </c>
      <c r="K11" s="5">
        <f t="shared" ref="K11:K13" si="19">SUM(L11:N11)</f>
        <v>137364</v>
      </c>
      <c r="L11" s="5">
        <f t="shared" ref="L11:L13" si="20">D11-SUM(M11:N11,P11)</f>
        <v>7364</v>
      </c>
      <c r="M11" s="5">
        <v>30000</v>
      </c>
      <c r="N11" s="5">
        <v>100000</v>
      </c>
      <c r="P11" s="5">
        <f t="shared" ref="P11:P13" si="21">SUM(Q11:Z11)</f>
        <v>100000</v>
      </c>
      <c r="Q11" s="5">
        <v>100000</v>
      </c>
    </row>
    <row r="12" spans="1:26">
      <c r="A12" s="2">
        <v>44197</v>
      </c>
      <c r="B12" s="3"/>
      <c r="C12" s="5">
        <f t="shared" si="17"/>
        <v>1264719</v>
      </c>
      <c r="D12" s="5">
        <f t="shared" si="18"/>
        <v>237364</v>
      </c>
      <c r="E12" s="5">
        <v>321750</v>
      </c>
      <c r="F12" s="5">
        <v>13600</v>
      </c>
      <c r="G12" s="5">
        <v>29280</v>
      </c>
      <c r="H12" s="5">
        <v>956</v>
      </c>
      <c r="I12" s="5">
        <v>7550</v>
      </c>
      <c r="J12" s="5">
        <v>33000</v>
      </c>
      <c r="K12" s="5">
        <f t="shared" si="19"/>
        <v>137364</v>
      </c>
      <c r="L12" s="5">
        <f t="shared" si="20"/>
        <v>7364</v>
      </c>
      <c r="M12" s="5">
        <v>30000</v>
      </c>
      <c r="N12" s="5">
        <v>100000</v>
      </c>
      <c r="P12" s="5">
        <f t="shared" si="21"/>
        <v>100000</v>
      </c>
      <c r="Q12" s="5">
        <v>100000</v>
      </c>
    </row>
    <row r="13" spans="1:26">
      <c r="A13" s="2">
        <v>44228</v>
      </c>
      <c r="B13" s="3"/>
      <c r="C13" s="5">
        <f t="shared" si="17"/>
        <v>902083</v>
      </c>
      <c r="D13" s="5">
        <f t="shared" si="18"/>
        <v>237364</v>
      </c>
      <c r="E13" s="5">
        <v>321750</v>
      </c>
      <c r="F13" s="5">
        <v>13600</v>
      </c>
      <c r="G13" s="5">
        <v>29280</v>
      </c>
      <c r="H13" s="5">
        <v>956</v>
      </c>
      <c r="I13" s="5">
        <v>7550</v>
      </c>
      <c r="J13" s="5">
        <v>33000</v>
      </c>
      <c r="K13" s="5">
        <f t="shared" si="19"/>
        <v>-362636</v>
      </c>
      <c r="L13" s="5">
        <f t="shared" si="20"/>
        <v>-392636</v>
      </c>
      <c r="M13" s="5">
        <v>30000</v>
      </c>
      <c r="N13" s="5">
        <v>0</v>
      </c>
      <c r="P13" s="5">
        <f t="shared" si="21"/>
        <v>600000</v>
      </c>
      <c r="Q13" s="5">
        <v>100000</v>
      </c>
      <c r="R13" s="5">
        <v>500000</v>
      </c>
    </row>
    <row r="14" spans="1:26">
      <c r="A14" s="2">
        <v>44256</v>
      </c>
      <c r="B14" s="3"/>
      <c r="P14" s="5">
        <f t="shared" si="0"/>
        <v>0</v>
      </c>
    </row>
    <row r="15" spans="1:26">
      <c r="A15" s="2">
        <v>44287</v>
      </c>
      <c r="B15" s="3"/>
      <c r="P15" s="5">
        <f t="shared" si="0"/>
        <v>0</v>
      </c>
    </row>
    <row r="16" spans="1:26">
      <c r="A16" s="2">
        <v>44317</v>
      </c>
      <c r="B16" s="3"/>
      <c r="P16" s="5">
        <f t="shared" si="0"/>
        <v>0</v>
      </c>
    </row>
    <row r="17" spans="1:16">
      <c r="A17" s="2">
        <v>44348</v>
      </c>
      <c r="B17" s="3"/>
      <c r="P17" s="5">
        <f t="shared" si="0"/>
        <v>0</v>
      </c>
    </row>
    <row r="18" spans="1:16">
      <c r="A18" s="2">
        <v>44378</v>
      </c>
      <c r="B18" s="3"/>
      <c r="P18" s="5">
        <f t="shared" si="0"/>
        <v>0</v>
      </c>
    </row>
    <row r="19" spans="1:16">
      <c r="A19" s="2">
        <v>44409</v>
      </c>
      <c r="B19" s="3"/>
      <c r="P19" s="5">
        <f t="shared" si="0"/>
        <v>0</v>
      </c>
    </row>
    <row r="20" spans="1:16">
      <c r="A20" s="2">
        <v>44440</v>
      </c>
      <c r="B20" s="3"/>
      <c r="P20" s="5">
        <f t="shared" si="0"/>
        <v>0</v>
      </c>
    </row>
    <row r="21" spans="1:16">
      <c r="A21" s="2">
        <v>44470</v>
      </c>
      <c r="B21" s="3"/>
      <c r="P21" s="5">
        <f t="shared" si="0"/>
        <v>0</v>
      </c>
    </row>
    <row r="22" spans="1:16">
      <c r="A22" s="2">
        <v>44501</v>
      </c>
      <c r="B22" s="3"/>
      <c r="P22" s="5">
        <f t="shared" si="0"/>
        <v>0</v>
      </c>
    </row>
    <row r="23" spans="1:16">
      <c r="A23" s="2">
        <v>44531</v>
      </c>
      <c r="B23" s="3"/>
      <c r="P23" s="5">
        <f t="shared" si="0"/>
        <v>0</v>
      </c>
    </row>
    <row r="24" spans="1:16">
      <c r="A24" s="2">
        <v>44562</v>
      </c>
      <c r="B24" s="3"/>
      <c r="P24" s="5">
        <f t="shared" si="0"/>
        <v>0</v>
      </c>
    </row>
    <row r="25" spans="1:16">
      <c r="A25" s="2">
        <v>44593</v>
      </c>
      <c r="B25" s="3"/>
      <c r="P25" s="5">
        <f t="shared" si="0"/>
        <v>0</v>
      </c>
    </row>
    <row r="26" spans="1:16">
      <c r="A26" s="2">
        <v>44621</v>
      </c>
      <c r="B26" s="3"/>
      <c r="P26" s="5">
        <f t="shared" si="0"/>
        <v>0</v>
      </c>
    </row>
    <row r="27" spans="1:16">
      <c r="A27" s="2">
        <v>44652</v>
      </c>
      <c r="B27" s="3"/>
      <c r="P27" s="5">
        <f t="shared" si="0"/>
        <v>0</v>
      </c>
    </row>
    <row r="28" spans="1:16">
      <c r="A28" s="2">
        <v>44682</v>
      </c>
      <c r="B28" s="3"/>
      <c r="P28" s="5">
        <f t="shared" si="0"/>
        <v>0</v>
      </c>
    </row>
    <row r="29" spans="1:16">
      <c r="A29" s="2">
        <v>44713</v>
      </c>
      <c r="B29" s="3"/>
      <c r="P29" s="5">
        <f t="shared" si="0"/>
        <v>0</v>
      </c>
    </row>
    <row r="30" spans="1:16">
      <c r="A30" s="2">
        <v>44743</v>
      </c>
      <c r="B30" s="3"/>
      <c r="P30" s="5">
        <f t="shared" si="0"/>
        <v>0</v>
      </c>
    </row>
    <row r="31" spans="1:16">
      <c r="A31" s="2">
        <v>44774</v>
      </c>
      <c r="B31" s="3"/>
      <c r="P31" s="5">
        <f t="shared" si="0"/>
        <v>0</v>
      </c>
    </row>
    <row r="32" spans="1:16">
      <c r="A32" s="2">
        <v>44805</v>
      </c>
      <c r="B32" s="3"/>
      <c r="P32" s="5">
        <f t="shared" si="0"/>
        <v>0</v>
      </c>
    </row>
    <row r="33" spans="1:16">
      <c r="A33" s="2">
        <v>44835</v>
      </c>
      <c r="B33" s="3"/>
      <c r="P33" s="5">
        <f t="shared" si="0"/>
        <v>0</v>
      </c>
    </row>
    <row r="34" spans="1:16">
      <c r="A34" s="2">
        <v>44866</v>
      </c>
      <c r="B34" s="3"/>
      <c r="P34" s="5">
        <f t="shared" si="0"/>
        <v>0</v>
      </c>
    </row>
    <row r="35" spans="1:16">
      <c r="A35" s="2">
        <v>44896</v>
      </c>
      <c r="B35" s="3"/>
      <c r="P35" s="5">
        <f t="shared" si="0"/>
        <v>0</v>
      </c>
    </row>
    <row r="36" spans="1:16">
      <c r="A36" s="2">
        <v>44927</v>
      </c>
      <c r="B36" s="3"/>
      <c r="P36" s="5">
        <f t="shared" si="0"/>
        <v>0</v>
      </c>
    </row>
    <row r="37" spans="1:16">
      <c r="A37" s="2">
        <v>44958</v>
      </c>
      <c r="B37" s="3"/>
      <c r="P37" s="5">
        <f t="shared" si="0"/>
        <v>0</v>
      </c>
    </row>
    <row r="38" spans="1:16">
      <c r="A38" s="2">
        <v>44986</v>
      </c>
      <c r="B38" s="3"/>
      <c r="P38" s="5">
        <f t="shared" si="0"/>
        <v>0</v>
      </c>
    </row>
    <row r="39" spans="1:16">
      <c r="A39" s="2">
        <v>45017</v>
      </c>
      <c r="B39" s="3"/>
      <c r="P39" s="5">
        <f t="shared" si="0"/>
        <v>0</v>
      </c>
    </row>
    <row r="40" spans="1:16">
      <c r="A40" s="2">
        <v>45047</v>
      </c>
      <c r="B40" s="3"/>
      <c r="P40" s="5">
        <f t="shared" si="0"/>
        <v>0</v>
      </c>
    </row>
    <row r="41" spans="1:16">
      <c r="A41" s="2">
        <v>45078</v>
      </c>
      <c r="B41" s="3"/>
      <c r="P41" s="5">
        <f t="shared" si="0"/>
        <v>0</v>
      </c>
    </row>
    <row r="42" spans="1:16">
      <c r="A42" s="2">
        <v>45108</v>
      </c>
      <c r="B42" s="3"/>
      <c r="P42" s="5">
        <f t="shared" si="0"/>
        <v>0</v>
      </c>
    </row>
    <row r="43" spans="1:16">
      <c r="A43" s="2">
        <v>45139</v>
      </c>
      <c r="B43" s="3"/>
      <c r="P43" s="5">
        <f t="shared" si="0"/>
        <v>0</v>
      </c>
    </row>
    <row r="44" spans="1:16">
      <c r="A44" s="2">
        <v>45170</v>
      </c>
      <c r="B44" s="3"/>
      <c r="P44" s="5">
        <f t="shared" si="0"/>
        <v>0</v>
      </c>
    </row>
    <row r="45" spans="1:16">
      <c r="A45" s="2">
        <v>45200</v>
      </c>
      <c r="B45" s="3"/>
      <c r="P45" s="5">
        <f t="shared" si="0"/>
        <v>0</v>
      </c>
    </row>
    <row r="46" spans="1:16">
      <c r="A46" s="2">
        <v>45231</v>
      </c>
      <c r="B46" s="3"/>
      <c r="P46" s="5">
        <f t="shared" si="0"/>
        <v>0</v>
      </c>
    </row>
    <row r="47" spans="1:16">
      <c r="A47" s="2">
        <v>45261</v>
      </c>
      <c r="B47" s="3"/>
      <c r="P47" s="5">
        <f t="shared" si="0"/>
        <v>0</v>
      </c>
    </row>
    <row r="48" spans="1:16">
      <c r="A48" s="2">
        <v>45292</v>
      </c>
      <c r="B48" s="3"/>
      <c r="P48" s="5">
        <f t="shared" si="0"/>
        <v>0</v>
      </c>
    </row>
    <row r="49" spans="1:16">
      <c r="A49" s="2">
        <v>45323</v>
      </c>
      <c r="B49" s="3"/>
      <c r="P49" s="5">
        <f t="shared" si="0"/>
        <v>0</v>
      </c>
    </row>
    <row r="50" spans="1:16">
      <c r="A50" s="2">
        <v>45352</v>
      </c>
      <c r="B50" s="3"/>
      <c r="P50" s="5">
        <f t="shared" si="0"/>
        <v>0</v>
      </c>
    </row>
    <row r="51" spans="1:16">
      <c r="A51" s="2">
        <v>45383</v>
      </c>
      <c r="B51" s="3"/>
      <c r="P51" s="5">
        <f t="shared" si="0"/>
        <v>0</v>
      </c>
    </row>
    <row r="52" spans="1:16">
      <c r="A52" s="2">
        <v>45413</v>
      </c>
      <c r="B52" s="3"/>
      <c r="P52" s="5">
        <f t="shared" si="0"/>
        <v>0</v>
      </c>
    </row>
    <row r="53" spans="1:16">
      <c r="A53" s="2">
        <v>45444</v>
      </c>
      <c r="B53" s="3"/>
      <c r="P53" s="5">
        <f t="shared" si="0"/>
        <v>0</v>
      </c>
    </row>
    <row r="54" spans="1:16">
      <c r="A54" s="2">
        <v>45474</v>
      </c>
      <c r="B54" s="3"/>
      <c r="P54" s="5">
        <f t="shared" si="0"/>
        <v>0</v>
      </c>
    </row>
    <row r="55" spans="1:16">
      <c r="A55" s="2">
        <v>45505</v>
      </c>
      <c r="B55" s="3"/>
      <c r="P55" s="5">
        <f t="shared" si="0"/>
        <v>0</v>
      </c>
    </row>
    <row r="56" spans="1:16">
      <c r="A56" s="2">
        <v>45536</v>
      </c>
      <c r="B56" s="3"/>
      <c r="P56" s="5">
        <f t="shared" si="0"/>
        <v>0</v>
      </c>
    </row>
    <row r="57" spans="1:16">
      <c r="A57" s="2">
        <v>45566</v>
      </c>
      <c r="B57" s="3"/>
      <c r="P57" s="5">
        <f t="shared" si="0"/>
        <v>0</v>
      </c>
    </row>
    <row r="58" spans="1:16">
      <c r="A58" s="2">
        <v>45597</v>
      </c>
      <c r="B58" s="3"/>
      <c r="P58" s="5">
        <f t="shared" si="0"/>
        <v>0</v>
      </c>
    </row>
    <row r="59" spans="1:16">
      <c r="A59" s="2">
        <v>45627</v>
      </c>
      <c r="B59" s="3"/>
      <c r="P59" s="5">
        <f t="shared" si="0"/>
        <v>0</v>
      </c>
    </row>
    <row r="60" spans="1:16">
      <c r="B60" s="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321C-8969-A546-9A1B-46306F542AAF}">
  <dimension ref="B1:N37"/>
  <sheetViews>
    <sheetView workbookViewId="0">
      <selection activeCell="E21" sqref="E21"/>
    </sheetView>
  </sheetViews>
  <sheetFormatPr baseColWidth="10" defaultRowHeight="20"/>
  <cols>
    <col min="2" max="3" width="10.7109375" style="11"/>
    <col min="4" max="4" width="10.7109375" style="16"/>
    <col min="14" max="14" width="10.7109375" style="4"/>
  </cols>
  <sheetData>
    <row r="1" spans="2:14">
      <c r="B1" s="17" t="s">
        <v>56</v>
      </c>
      <c r="C1" s="18" t="s">
        <v>57</v>
      </c>
      <c r="D1" s="19" t="s">
        <v>58</v>
      </c>
      <c r="G1" s="17" t="s">
        <v>56</v>
      </c>
      <c r="H1" s="18" t="s">
        <v>65</v>
      </c>
      <c r="I1" s="19" t="s">
        <v>58</v>
      </c>
      <c r="L1">
        <f>ROW()</f>
        <v>1</v>
      </c>
      <c r="M1" t="s">
        <v>66</v>
      </c>
      <c r="N1" s="4">
        <v>1000</v>
      </c>
    </row>
    <row r="2" spans="2:14">
      <c r="B2" s="10" t="s">
        <v>51</v>
      </c>
      <c r="C2" s="11" t="s">
        <v>52</v>
      </c>
      <c r="D2" s="12">
        <v>300</v>
      </c>
      <c r="G2" s="10" t="s">
        <v>51</v>
      </c>
      <c r="H2" s="11" t="s">
        <v>52</v>
      </c>
      <c r="I2" s="12">
        <v>300</v>
      </c>
      <c r="L2">
        <f>ROW()</f>
        <v>2</v>
      </c>
      <c r="M2" t="s">
        <v>67</v>
      </c>
      <c r="N2" s="4">
        <v>1500</v>
      </c>
    </row>
    <row r="3" spans="2:14">
      <c r="B3" s="10"/>
      <c r="C3" s="11" t="s">
        <v>53</v>
      </c>
      <c r="D3" s="12">
        <v>300</v>
      </c>
      <c r="G3" s="10"/>
      <c r="H3" s="11" t="s">
        <v>53</v>
      </c>
      <c r="I3" s="12">
        <v>300</v>
      </c>
      <c r="L3">
        <f>ROW()</f>
        <v>3</v>
      </c>
      <c r="M3" t="s">
        <v>68</v>
      </c>
      <c r="N3" s="4">
        <v>1000</v>
      </c>
    </row>
    <row r="4" spans="2:14">
      <c r="B4" s="10"/>
      <c r="C4" s="11" t="s">
        <v>54</v>
      </c>
      <c r="D4" s="12">
        <v>0</v>
      </c>
      <c r="G4" s="10"/>
      <c r="H4" s="11" t="s">
        <v>54</v>
      </c>
      <c r="I4" s="12">
        <v>0</v>
      </c>
      <c r="L4">
        <f>ROW()</f>
        <v>4</v>
      </c>
      <c r="M4" t="s">
        <v>69</v>
      </c>
      <c r="N4" s="4">
        <v>1500</v>
      </c>
    </row>
    <row r="5" spans="2:14">
      <c r="B5" s="10"/>
      <c r="C5" s="11" t="s">
        <v>55</v>
      </c>
      <c r="D5" s="12">
        <v>0</v>
      </c>
      <c r="G5" s="10"/>
      <c r="H5" s="11" t="s">
        <v>55</v>
      </c>
      <c r="I5" s="12">
        <v>0</v>
      </c>
      <c r="L5">
        <f>ROW()</f>
        <v>5</v>
      </c>
      <c r="M5" t="s">
        <v>70</v>
      </c>
      <c r="N5" s="4">
        <v>5000</v>
      </c>
    </row>
    <row r="6" spans="2:14">
      <c r="B6" s="10"/>
      <c r="C6" s="11" t="s">
        <v>13</v>
      </c>
      <c r="D6" s="12">
        <v>300</v>
      </c>
      <c r="E6" s="20">
        <f>SUM(D2:D6)</f>
        <v>900</v>
      </c>
      <c r="G6" s="10"/>
      <c r="H6" s="11" t="s">
        <v>13</v>
      </c>
      <c r="I6" s="12">
        <v>300</v>
      </c>
      <c r="J6" s="20">
        <f>SUM(I2:I6)</f>
        <v>900</v>
      </c>
      <c r="L6">
        <f>ROW()</f>
        <v>6</v>
      </c>
      <c r="M6" t="s">
        <v>71</v>
      </c>
      <c r="N6" s="4">
        <v>7000</v>
      </c>
    </row>
    <row r="7" spans="2:14">
      <c r="B7" s="7" t="s">
        <v>59</v>
      </c>
      <c r="C7" s="8" t="s">
        <v>52</v>
      </c>
      <c r="D7" s="9">
        <v>300</v>
      </c>
      <c r="G7" s="7" t="s">
        <v>59</v>
      </c>
      <c r="H7" s="8" t="s">
        <v>52</v>
      </c>
      <c r="I7" s="9">
        <v>300</v>
      </c>
      <c r="L7">
        <f>ROW()</f>
        <v>7</v>
      </c>
      <c r="M7" t="s">
        <v>72</v>
      </c>
      <c r="N7" s="4">
        <v>7000</v>
      </c>
    </row>
    <row r="8" spans="2:14">
      <c r="B8" s="10"/>
      <c r="C8" s="11" t="s">
        <v>53</v>
      </c>
      <c r="D8" s="12">
        <v>1000</v>
      </c>
      <c r="G8" s="10"/>
      <c r="H8" s="11" t="s">
        <v>53</v>
      </c>
      <c r="I8" s="12">
        <v>1000</v>
      </c>
      <c r="L8">
        <f>ROW()</f>
        <v>8</v>
      </c>
      <c r="M8" t="s">
        <v>66</v>
      </c>
      <c r="N8" s="4">
        <v>1000</v>
      </c>
    </row>
    <row r="9" spans="2:14">
      <c r="B9" s="10"/>
      <c r="C9" s="11" t="s">
        <v>54</v>
      </c>
      <c r="D9" s="12">
        <v>0</v>
      </c>
      <c r="G9" s="10"/>
      <c r="H9" s="11" t="s">
        <v>54</v>
      </c>
      <c r="I9" s="12">
        <v>0</v>
      </c>
      <c r="L9">
        <f>ROW()</f>
        <v>9</v>
      </c>
      <c r="M9" t="s">
        <v>67</v>
      </c>
      <c r="N9" s="4">
        <v>1500</v>
      </c>
    </row>
    <row r="10" spans="2:14">
      <c r="B10" s="10"/>
      <c r="C10" s="11" t="s">
        <v>55</v>
      </c>
      <c r="D10" s="12">
        <v>0</v>
      </c>
      <c r="G10" s="10"/>
      <c r="H10" s="11" t="s">
        <v>55</v>
      </c>
      <c r="I10" s="12">
        <v>0</v>
      </c>
      <c r="L10">
        <f>ROW()</f>
        <v>10</v>
      </c>
      <c r="M10" t="s">
        <v>68</v>
      </c>
      <c r="N10" s="4">
        <v>1000</v>
      </c>
    </row>
    <row r="11" spans="2:14">
      <c r="B11" s="13"/>
      <c r="C11" s="14" t="s">
        <v>13</v>
      </c>
      <c r="D11" s="15">
        <v>300</v>
      </c>
      <c r="E11" s="20">
        <f>SUM(D7:D11)</f>
        <v>1600</v>
      </c>
      <c r="G11" s="13"/>
      <c r="H11" s="14" t="s">
        <v>13</v>
      </c>
      <c r="I11" s="15">
        <v>300</v>
      </c>
      <c r="J11" s="20">
        <f>SUM(I7:I11)</f>
        <v>1600</v>
      </c>
      <c r="L11">
        <f>ROW()</f>
        <v>11</v>
      </c>
      <c r="M11" t="s">
        <v>69</v>
      </c>
      <c r="N11" s="4">
        <v>1500</v>
      </c>
    </row>
    <row r="12" spans="2:14">
      <c r="B12" s="10" t="s">
        <v>60</v>
      </c>
      <c r="C12" s="11" t="s">
        <v>52</v>
      </c>
      <c r="D12" s="12">
        <v>300</v>
      </c>
      <c r="G12" s="10" t="s">
        <v>60</v>
      </c>
      <c r="H12" s="11" t="s">
        <v>52</v>
      </c>
      <c r="I12" s="12">
        <v>300</v>
      </c>
      <c r="L12">
        <f>ROW()</f>
        <v>12</v>
      </c>
      <c r="M12" t="s">
        <v>70</v>
      </c>
      <c r="N12" s="4">
        <v>5000</v>
      </c>
    </row>
    <row r="13" spans="2:14">
      <c r="B13" s="10"/>
      <c r="C13" s="11" t="s">
        <v>53</v>
      </c>
      <c r="D13" s="12">
        <v>300</v>
      </c>
      <c r="G13" s="10"/>
      <c r="H13" s="11" t="s">
        <v>53</v>
      </c>
      <c r="I13" s="12">
        <v>300</v>
      </c>
      <c r="L13">
        <f>ROW()</f>
        <v>13</v>
      </c>
      <c r="M13" t="s">
        <v>71</v>
      </c>
      <c r="N13" s="4">
        <v>7000</v>
      </c>
    </row>
    <row r="14" spans="2:14">
      <c r="B14" s="10"/>
      <c r="C14" s="11" t="s">
        <v>54</v>
      </c>
      <c r="D14" s="12">
        <v>0</v>
      </c>
      <c r="G14" s="10"/>
      <c r="H14" s="11" t="s">
        <v>54</v>
      </c>
      <c r="I14" s="12">
        <v>0</v>
      </c>
      <c r="L14">
        <f>ROW()</f>
        <v>14</v>
      </c>
      <c r="M14" t="s">
        <v>72</v>
      </c>
      <c r="N14" s="4">
        <v>7000</v>
      </c>
    </row>
    <row r="15" spans="2:14">
      <c r="B15" s="10"/>
      <c r="C15" s="11" t="s">
        <v>55</v>
      </c>
      <c r="D15" s="12">
        <v>0</v>
      </c>
      <c r="G15" s="10"/>
      <c r="H15" s="11" t="s">
        <v>55</v>
      </c>
      <c r="I15" s="12">
        <v>0</v>
      </c>
      <c r="L15">
        <f>ROW()</f>
        <v>15</v>
      </c>
      <c r="M15" t="s">
        <v>66</v>
      </c>
      <c r="N15" s="4">
        <v>1000</v>
      </c>
    </row>
    <row r="16" spans="2:14">
      <c r="B16" s="10"/>
      <c r="C16" s="11" t="s">
        <v>13</v>
      </c>
      <c r="D16" s="12">
        <v>300</v>
      </c>
      <c r="E16" s="20">
        <f>SUM(D12:D16)</f>
        <v>900</v>
      </c>
      <c r="G16" s="10"/>
      <c r="H16" s="11" t="s">
        <v>13</v>
      </c>
      <c r="I16" s="12">
        <v>300</v>
      </c>
      <c r="J16" s="20">
        <f>SUM(I12:I16)</f>
        <v>900</v>
      </c>
      <c r="L16">
        <f>ROW()</f>
        <v>16</v>
      </c>
      <c r="M16" t="s">
        <v>67</v>
      </c>
      <c r="N16" s="4">
        <v>1500</v>
      </c>
    </row>
    <row r="17" spans="2:14">
      <c r="B17" s="7" t="s">
        <v>61</v>
      </c>
      <c r="C17" s="8" t="s">
        <v>52</v>
      </c>
      <c r="D17" s="9">
        <v>300</v>
      </c>
      <c r="G17" s="7" t="s">
        <v>61</v>
      </c>
      <c r="H17" s="8" t="s">
        <v>52</v>
      </c>
      <c r="I17" s="9">
        <v>300</v>
      </c>
      <c r="L17">
        <f>ROW()</f>
        <v>17</v>
      </c>
      <c r="M17" t="s">
        <v>68</v>
      </c>
      <c r="N17" s="4">
        <v>1000</v>
      </c>
    </row>
    <row r="18" spans="2:14">
      <c r="B18" s="10"/>
      <c r="C18" s="11" t="s">
        <v>53</v>
      </c>
      <c r="D18" s="12">
        <v>1000</v>
      </c>
      <c r="G18" s="10"/>
      <c r="H18" s="11" t="s">
        <v>53</v>
      </c>
      <c r="I18" s="12">
        <v>1000</v>
      </c>
      <c r="L18">
        <f>ROW()</f>
        <v>18</v>
      </c>
      <c r="M18" t="s">
        <v>69</v>
      </c>
      <c r="N18" s="4">
        <v>1500</v>
      </c>
    </row>
    <row r="19" spans="2:14">
      <c r="B19" s="10"/>
      <c r="C19" s="11" t="s">
        <v>54</v>
      </c>
      <c r="D19" s="12">
        <v>0</v>
      </c>
      <c r="G19" s="10"/>
      <c r="H19" s="11" t="s">
        <v>54</v>
      </c>
      <c r="I19" s="12">
        <v>0</v>
      </c>
      <c r="L19">
        <f>ROW()</f>
        <v>19</v>
      </c>
      <c r="M19" t="s">
        <v>70</v>
      </c>
      <c r="N19" s="4">
        <v>5000</v>
      </c>
    </row>
    <row r="20" spans="2:14">
      <c r="B20" s="10"/>
      <c r="C20" s="11" t="s">
        <v>55</v>
      </c>
      <c r="D20" s="12">
        <v>0</v>
      </c>
      <c r="G20" s="10"/>
      <c r="H20" s="11" t="s">
        <v>55</v>
      </c>
      <c r="I20" s="12">
        <v>0</v>
      </c>
      <c r="L20">
        <f>ROW()</f>
        <v>20</v>
      </c>
      <c r="M20" t="s">
        <v>71</v>
      </c>
      <c r="N20" s="4">
        <v>7000</v>
      </c>
    </row>
    <row r="21" spans="2:14">
      <c r="B21" s="13"/>
      <c r="C21" s="14" t="s">
        <v>13</v>
      </c>
      <c r="D21" s="15">
        <v>300</v>
      </c>
      <c r="E21" s="20">
        <f>SUM(D17:D21)</f>
        <v>1600</v>
      </c>
      <c r="G21" s="13"/>
      <c r="H21" s="14" t="s">
        <v>13</v>
      </c>
      <c r="I21" s="15">
        <v>300</v>
      </c>
      <c r="J21" s="20">
        <f>SUM(I17:I21)</f>
        <v>1600</v>
      </c>
      <c r="L21">
        <f>ROW()</f>
        <v>21</v>
      </c>
      <c r="M21" t="s">
        <v>72</v>
      </c>
      <c r="N21" s="4">
        <v>7000</v>
      </c>
    </row>
    <row r="22" spans="2:14">
      <c r="B22" s="10" t="s">
        <v>62</v>
      </c>
      <c r="C22" s="11" t="s">
        <v>52</v>
      </c>
      <c r="D22" s="12">
        <v>300</v>
      </c>
      <c r="G22" s="10" t="s">
        <v>62</v>
      </c>
      <c r="H22" s="11" t="s">
        <v>52</v>
      </c>
      <c r="I22" s="12">
        <v>300</v>
      </c>
      <c r="L22">
        <f>ROW()</f>
        <v>22</v>
      </c>
      <c r="M22" t="s">
        <v>66</v>
      </c>
      <c r="N22" s="4">
        <v>1000</v>
      </c>
    </row>
    <row r="23" spans="2:14">
      <c r="B23" s="10"/>
      <c r="C23" s="11" t="s">
        <v>53</v>
      </c>
      <c r="D23" s="12">
        <v>300</v>
      </c>
      <c r="G23" s="10"/>
      <c r="H23" s="11" t="s">
        <v>53</v>
      </c>
      <c r="I23" s="12">
        <v>300</v>
      </c>
      <c r="L23">
        <f>ROW()</f>
        <v>23</v>
      </c>
      <c r="M23" t="s">
        <v>67</v>
      </c>
      <c r="N23" s="4">
        <v>1500</v>
      </c>
    </row>
    <row r="24" spans="2:14">
      <c r="B24" s="10"/>
      <c r="C24" s="11" t="s">
        <v>54</v>
      </c>
      <c r="D24" s="12">
        <v>0</v>
      </c>
      <c r="G24" s="10"/>
      <c r="H24" s="11" t="s">
        <v>54</v>
      </c>
      <c r="I24" s="12">
        <v>0</v>
      </c>
      <c r="L24">
        <f>ROW()</f>
        <v>24</v>
      </c>
      <c r="M24" t="s">
        <v>68</v>
      </c>
      <c r="N24" s="4">
        <v>1000</v>
      </c>
    </row>
    <row r="25" spans="2:14">
      <c r="B25" s="10"/>
      <c r="C25" s="11" t="s">
        <v>55</v>
      </c>
      <c r="D25" s="12">
        <v>5000</v>
      </c>
      <c r="G25" s="10"/>
      <c r="H25" s="11" t="s">
        <v>55</v>
      </c>
      <c r="I25" s="12">
        <v>5000</v>
      </c>
      <c r="L25">
        <f>ROW()</f>
        <v>25</v>
      </c>
      <c r="M25" t="s">
        <v>69</v>
      </c>
      <c r="N25" s="4">
        <v>1500</v>
      </c>
    </row>
    <row r="26" spans="2:14">
      <c r="B26" s="10"/>
      <c r="C26" s="11" t="s">
        <v>13</v>
      </c>
      <c r="D26" s="12">
        <v>300</v>
      </c>
      <c r="E26" s="20">
        <f>SUM(D22:D26)</f>
        <v>5900</v>
      </c>
      <c r="G26" s="10"/>
      <c r="H26" s="11" t="s">
        <v>13</v>
      </c>
      <c r="I26" s="12">
        <v>300</v>
      </c>
      <c r="J26" s="20">
        <f>SUM(I22:I26)</f>
        <v>5900</v>
      </c>
      <c r="L26">
        <f>ROW()</f>
        <v>26</v>
      </c>
      <c r="M26" t="s">
        <v>70</v>
      </c>
      <c r="N26" s="4">
        <v>5000</v>
      </c>
    </row>
    <row r="27" spans="2:14">
      <c r="B27" s="7" t="s">
        <v>63</v>
      </c>
      <c r="C27" s="8" t="s">
        <v>52</v>
      </c>
      <c r="D27" s="9">
        <v>300</v>
      </c>
      <c r="G27" s="7" t="s">
        <v>63</v>
      </c>
      <c r="H27" s="8" t="s">
        <v>52</v>
      </c>
      <c r="I27" s="9">
        <v>300</v>
      </c>
      <c r="L27">
        <f>ROW()</f>
        <v>27</v>
      </c>
      <c r="M27" t="s">
        <v>71</v>
      </c>
      <c r="N27" s="4">
        <v>7000</v>
      </c>
    </row>
    <row r="28" spans="2:14">
      <c r="B28" s="10"/>
      <c r="C28" s="11" t="s">
        <v>53</v>
      </c>
      <c r="D28" s="12">
        <v>1000</v>
      </c>
      <c r="G28" s="10"/>
      <c r="H28" s="11" t="s">
        <v>53</v>
      </c>
      <c r="I28" s="12">
        <v>1000</v>
      </c>
      <c r="L28">
        <f>ROW()</f>
        <v>28</v>
      </c>
      <c r="M28" t="s">
        <v>72</v>
      </c>
      <c r="N28" s="4">
        <v>7000</v>
      </c>
    </row>
    <row r="29" spans="2:14">
      <c r="B29" s="10"/>
      <c r="C29" s="11" t="s">
        <v>54</v>
      </c>
      <c r="D29" s="12">
        <v>1000</v>
      </c>
      <c r="G29" s="10"/>
      <c r="H29" s="11" t="s">
        <v>54</v>
      </c>
      <c r="I29" s="12">
        <v>1000</v>
      </c>
      <c r="L29">
        <f>ROW()</f>
        <v>29</v>
      </c>
      <c r="M29" t="s">
        <v>66</v>
      </c>
      <c r="N29" s="4">
        <v>1000</v>
      </c>
    </row>
    <row r="30" spans="2:14">
      <c r="B30" s="10"/>
      <c r="C30" s="11" t="s">
        <v>55</v>
      </c>
      <c r="D30" s="12">
        <v>0</v>
      </c>
      <c r="G30" s="10"/>
      <c r="H30" s="11" t="s">
        <v>55</v>
      </c>
      <c r="I30" s="12">
        <v>0</v>
      </c>
      <c r="L30">
        <f>ROW()</f>
        <v>30</v>
      </c>
      <c r="M30" t="s">
        <v>67</v>
      </c>
      <c r="N30" s="4">
        <v>1500</v>
      </c>
    </row>
    <row r="31" spans="2:14">
      <c r="B31" s="13"/>
      <c r="C31" s="14" t="s">
        <v>13</v>
      </c>
      <c r="D31" s="15">
        <v>0</v>
      </c>
      <c r="E31" s="20">
        <f>SUM(D27:D31)</f>
        <v>2300</v>
      </c>
      <c r="G31" s="13"/>
      <c r="H31" s="14" t="s">
        <v>13</v>
      </c>
      <c r="I31" s="15">
        <v>0</v>
      </c>
      <c r="J31" s="20">
        <f>SUM(I27:I31)</f>
        <v>2300</v>
      </c>
      <c r="L31">
        <f>ROW()</f>
        <v>31</v>
      </c>
      <c r="M31" t="s">
        <v>68</v>
      </c>
      <c r="N31" s="4">
        <v>1000</v>
      </c>
    </row>
    <row r="32" spans="2:14">
      <c r="B32" s="10" t="s">
        <v>64</v>
      </c>
      <c r="C32" s="11" t="s">
        <v>52</v>
      </c>
      <c r="D32" s="12">
        <v>300</v>
      </c>
      <c r="G32" s="10" t="s">
        <v>64</v>
      </c>
      <c r="H32" s="11" t="s">
        <v>52</v>
      </c>
      <c r="I32" s="12">
        <v>300</v>
      </c>
      <c r="L32" t="s">
        <v>73</v>
      </c>
      <c r="N32" s="4">
        <f>SUM(N1:N31)</f>
        <v>99500</v>
      </c>
    </row>
    <row r="33" spans="2:10">
      <c r="B33" s="10"/>
      <c r="C33" s="11" t="s">
        <v>53</v>
      </c>
      <c r="D33" s="12">
        <v>1000</v>
      </c>
      <c r="G33" s="10"/>
      <c r="H33" s="11" t="s">
        <v>53</v>
      </c>
      <c r="I33" s="12">
        <v>1000</v>
      </c>
    </row>
    <row r="34" spans="2:10">
      <c r="B34" s="10"/>
      <c r="C34" s="11" t="s">
        <v>54</v>
      </c>
      <c r="D34" s="12">
        <v>3000</v>
      </c>
      <c r="G34" s="10"/>
      <c r="H34" s="11" t="s">
        <v>54</v>
      </c>
      <c r="I34" s="12">
        <v>3000</v>
      </c>
    </row>
    <row r="35" spans="2:10">
      <c r="B35" s="10"/>
      <c r="C35" s="11" t="s">
        <v>55</v>
      </c>
      <c r="D35" s="12">
        <v>2000</v>
      </c>
      <c r="G35" s="10"/>
      <c r="H35" s="11" t="s">
        <v>55</v>
      </c>
      <c r="I35" s="12">
        <v>2000</v>
      </c>
    </row>
    <row r="36" spans="2:10">
      <c r="B36" s="13"/>
      <c r="C36" s="14" t="s">
        <v>13</v>
      </c>
      <c r="D36" s="15">
        <v>0</v>
      </c>
      <c r="E36" s="20">
        <f>SUM(D32:D36)</f>
        <v>6300</v>
      </c>
      <c r="G36" s="13"/>
      <c r="H36" s="14" t="s">
        <v>13</v>
      </c>
      <c r="I36" s="15">
        <v>0</v>
      </c>
      <c r="J36" s="20">
        <f>SUM(I32:I36)</f>
        <v>6300</v>
      </c>
    </row>
    <row r="37" spans="2:10">
      <c r="D37" s="20">
        <f>SUM(E6:E36)</f>
        <v>19500</v>
      </c>
      <c r="G37" s="11"/>
      <c r="H37" s="11"/>
      <c r="I37" s="20">
        <f>SUM(J6:J36)</f>
        <v>19500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915-CA10-6C4D-9A6E-8D69C71644C6}">
  <dimension ref="B2:D11"/>
  <sheetViews>
    <sheetView workbookViewId="0">
      <selection activeCell="B11" sqref="B11"/>
    </sheetView>
  </sheetViews>
  <sheetFormatPr baseColWidth="10" defaultRowHeight="20"/>
  <cols>
    <col min="3" max="3" width="10.7109375" style="25"/>
  </cols>
  <sheetData>
    <row r="2" spans="2:4">
      <c r="B2" t="s">
        <v>35</v>
      </c>
      <c r="C2" s="25" t="s">
        <v>58</v>
      </c>
      <c r="D2" t="s">
        <v>76</v>
      </c>
    </row>
    <row r="3" spans="2:4">
      <c r="B3" t="s">
        <v>74</v>
      </c>
      <c r="C3" s="25">
        <v>15000</v>
      </c>
      <c r="D3" t="s">
        <v>77</v>
      </c>
    </row>
    <row r="4" spans="2:4">
      <c r="B4" t="s">
        <v>75</v>
      </c>
      <c r="C4" s="25">
        <v>12000</v>
      </c>
      <c r="D4" t="s">
        <v>78</v>
      </c>
    </row>
    <row r="5" spans="2:4">
      <c r="B5" t="s">
        <v>79</v>
      </c>
      <c r="C5" s="25">
        <v>35000</v>
      </c>
      <c r="D5" t="s">
        <v>80</v>
      </c>
    </row>
    <row r="6" spans="2:4">
      <c r="B6" t="s">
        <v>83</v>
      </c>
      <c r="C6" s="25">
        <v>10000</v>
      </c>
    </row>
    <row r="7" spans="2:4">
      <c r="B7" t="s">
        <v>81</v>
      </c>
      <c r="C7" s="25">
        <v>25000</v>
      </c>
    </row>
    <row r="8" spans="2:4">
      <c r="B8" t="s">
        <v>82</v>
      </c>
      <c r="C8" s="25">
        <v>10000</v>
      </c>
    </row>
    <row r="9" spans="2:4">
      <c r="B9" t="s">
        <v>7</v>
      </c>
      <c r="C9" s="25">
        <v>85000</v>
      </c>
    </row>
    <row r="10" spans="2:4">
      <c r="B10" t="s">
        <v>85</v>
      </c>
      <c r="C10" s="25">
        <v>10000</v>
      </c>
    </row>
    <row r="11" spans="2:4">
      <c r="B11" t="s">
        <v>84</v>
      </c>
      <c r="C11" s="26">
        <f>SUM(テーブル1[金額])</f>
        <v>202000</v>
      </c>
    </row>
  </sheetData>
  <phoneticPr fontId="4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5F7-CE50-3A42-B9A9-5CF0E94CA0EE}">
  <dimension ref="A1:Z3"/>
  <sheetViews>
    <sheetView topLeftCell="G1" workbookViewId="0">
      <selection activeCell="S29" sqref="S29"/>
    </sheetView>
  </sheetViews>
  <sheetFormatPr baseColWidth="10" defaultRowHeight="20"/>
  <sheetData>
    <row r="1" spans="1:26">
      <c r="A1" s="1" t="s">
        <v>0</v>
      </c>
      <c r="C1" s="5" t="s">
        <v>1</v>
      </c>
      <c r="D1" s="5" t="s">
        <v>2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14</v>
      </c>
      <c r="K1" s="5" t="s">
        <v>22</v>
      </c>
      <c r="L1" s="5" t="s">
        <v>3</v>
      </c>
      <c r="M1" s="5" t="s">
        <v>4</v>
      </c>
      <c r="N1" s="5" t="s">
        <v>5</v>
      </c>
      <c r="O1" s="5"/>
      <c r="P1" s="5" t="s">
        <v>6</v>
      </c>
      <c r="Q1" s="5" t="s">
        <v>7</v>
      </c>
      <c r="R1" s="5" t="s">
        <v>8</v>
      </c>
      <c r="S1" s="5" t="s">
        <v>9</v>
      </c>
      <c r="T1" s="5" t="s">
        <v>25</v>
      </c>
      <c r="U1" s="5" t="s">
        <v>11</v>
      </c>
      <c r="V1" s="5" t="s">
        <v>23</v>
      </c>
      <c r="W1" s="5" t="s">
        <v>12</v>
      </c>
      <c r="X1" s="5" t="s">
        <v>13</v>
      </c>
      <c r="Y1" s="5" t="s">
        <v>24</v>
      </c>
      <c r="Z1" s="5" t="s">
        <v>16</v>
      </c>
    </row>
    <row r="2" spans="1:26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"/>
      <c r="C3" s="5">
        <f>D3-P3</f>
        <v>17364</v>
      </c>
      <c r="D3" s="5">
        <f>E3-SUM(F3:J3)</f>
        <v>237364</v>
      </c>
      <c r="E3" s="5">
        <v>321750</v>
      </c>
      <c r="F3" s="5">
        <v>13600</v>
      </c>
      <c r="G3" s="5">
        <v>29280</v>
      </c>
      <c r="H3" s="5">
        <v>956</v>
      </c>
      <c r="I3" s="5">
        <v>7550</v>
      </c>
      <c r="J3" s="5">
        <v>33000</v>
      </c>
      <c r="K3" s="5">
        <f t="shared" ref="K3" si="0">SUM(L3:N3)</f>
        <v>17364</v>
      </c>
      <c r="L3" s="5">
        <f t="shared" ref="L3" si="1">D3-SUM(M3:N3,P3)</f>
        <v>17364</v>
      </c>
      <c r="M3" s="5">
        <v>0</v>
      </c>
      <c r="N3" s="5">
        <v>0</v>
      </c>
      <c r="O3" s="5"/>
      <c r="P3" s="5">
        <f>SUM(Q3:Z3)</f>
        <v>220000</v>
      </c>
      <c r="Q3" s="5">
        <v>100000</v>
      </c>
      <c r="R3" s="5">
        <v>0</v>
      </c>
      <c r="S3" s="5">
        <v>40000</v>
      </c>
      <c r="T3" s="5">
        <v>40000</v>
      </c>
      <c r="U3" s="5">
        <v>5000</v>
      </c>
      <c r="V3" s="5">
        <v>15000</v>
      </c>
      <c r="W3" s="5">
        <v>10000</v>
      </c>
      <c r="X3" s="5">
        <v>10000</v>
      </c>
      <c r="Y3" s="5">
        <v>0</v>
      </c>
      <c r="Z3" s="5">
        <v>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AE9F-FE32-2C45-B3E4-A97101F36929}">
  <dimension ref="B2:Q37"/>
  <sheetViews>
    <sheetView topLeftCell="A25" workbookViewId="0">
      <selection activeCell="E34" sqref="E34"/>
    </sheetView>
  </sheetViews>
  <sheetFormatPr baseColWidth="10" defaultRowHeight="20"/>
  <cols>
    <col min="3" max="3" width="15.7109375" bestFit="1" customWidth="1"/>
    <col min="4" max="4" width="10.7109375" style="6"/>
    <col min="5" max="5" width="11" bestFit="1" customWidth="1"/>
    <col min="7" max="7" width="11.5703125" customWidth="1"/>
  </cols>
  <sheetData>
    <row r="2" spans="2:17">
      <c r="B2" t="s">
        <v>26</v>
      </c>
      <c r="C2" t="s">
        <v>35</v>
      </c>
      <c r="D2" s="6" t="s">
        <v>27</v>
      </c>
      <c r="G2" t="s">
        <v>26</v>
      </c>
      <c r="H2" t="s">
        <v>35</v>
      </c>
      <c r="I2" s="6" t="s">
        <v>27</v>
      </c>
      <c r="J2" t="s">
        <v>87</v>
      </c>
      <c r="K2" t="s">
        <v>86</v>
      </c>
      <c r="M2" s="22" t="s">
        <v>26</v>
      </c>
      <c r="N2" s="27" t="s">
        <v>35</v>
      </c>
      <c r="O2" s="35" t="s">
        <v>110</v>
      </c>
      <c r="P2" s="27" t="s">
        <v>58</v>
      </c>
      <c r="Q2" s="23" t="s">
        <v>86</v>
      </c>
    </row>
    <row r="3" spans="2:17">
      <c r="B3" t="s">
        <v>36</v>
      </c>
      <c r="C3" t="s">
        <v>28</v>
      </c>
      <c r="D3" s="6">
        <v>100000</v>
      </c>
      <c r="G3" t="s">
        <v>36</v>
      </c>
      <c r="H3" t="s">
        <v>88</v>
      </c>
      <c r="I3" s="6">
        <v>114258</v>
      </c>
      <c r="J3" s="6">
        <f>SUM($I$3:I3)</f>
        <v>114258</v>
      </c>
      <c r="K3" s="6"/>
      <c r="M3" s="24" t="s">
        <v>15</v>
      </c>
      <c r="N3" s="28" t="s">
        <v>38</v>
      </c>
      <c r="O3" s="31">
        <v>10000</v>
      </c>
      <c r="P3" s="31"/>
      <c r="Q3" s="32"/>
    </row>
    <row r="4" spans="2:17">
      <c r="C4" t="s">
        <v>29</v>
      </c>
      <c r="D4" s="6">
        <v>92000</v>
      </c>
      <c r="H4" t="s">
        <v>89</v>
      </c>
      <c r="I4" s="6">
        <v>0</v>
      </c>
      <c r="J4" s="6">
        <f>SUM($I$3:I4)</f>
        <v>114258</v>
      </c>
      <c r="K4" s="6"/>
      <c r="M4" s="29" t="s">
        <v>37</v>
      </c>
      <c r="N4" s="30" t="s">
        <v>40</v>
      </c>
      <c r="O4" s="33">
        <v>50000</v>
      </c>
      <c r="P4" s="33"/>
      <c r="Q4" s="34"/>
    </row>
    <row r="5" spans="2:17">
      <c r="C5" t="s">
        <v>30</v>
      </c>
      <c r="D5" s="6">
        <v>92000</v>
      </c>
      <c r="H5" t="s">
        <v>29</v>
      </c>
      <c r="I5" s="6">
        <v>144000</v>
      </c>
      <c r="J5" s="6">
        <f>SUM($I$3:I5)</f>
        <v>258258</v>
      </c>
      <c r="K5" s="6"/>
      <c r="M5" s="24"/>
      <c r="N5" s="28" t="s">
        <v>42</v>
      </c>
      <c r="O5" s="31">
        <v>10000</v>
      </c>
      <c r="P5" s="31"/>
      <c r="Q5" s="32"/>
    </row>
    <row r="6" spans="2:17">
      <c r="C6" t="s">
        <v>31</v>
      </c>
      <c r="D6" s="6">
        <v>46000</v>
      </c>
      <c r="H6" t="s">
        <v>30</v>
      </c>
      <c r="I6" s="6">
        <v>0</v>
      </c>
      <c r="J6" s="6">
        <f>SUM($I$3:I6)</f>
        <v>258258</v>
      </c>
      <c r="K6" s="6"/>
      <c r="M6" s="29"/>
      <c r="N6" s="30" t="s">
        <v>43</v>
      </c>
      <c r="O6" s="33">
        <v>15000</v>
      </c>
      <c r="P6" s="33"/>
      <c r="Q6" s="34"/>
    </row>
    <row r="7" spans="2:17">
      <c r="C7" t="s">
        <v>32</v>
      </c>
      <c r="D7" s="6">
        <v>33000</v>
      </c>
      <c r="H7" t="s">
        <v>31</v>
      </c>
      <c r="I7" s="6">
        <v>0</v>
      </c>
      <c r="J7" s="6">
        <f>SUM($I$3:I7)</f>
        <v>258258</v>
      </c>
      <c r="K7" s="6"/>
      <c r="M7" s="24"/>
      <c r="N7" s="28" t="s">
        <v>44</v>
      </c>
      <c r="O7" s="31">
        <v>0</v>
      </c>
      <c r="P7" s="31"/>
      <c r="Q7" s="32"/>
    </row>
    <row r="8" spans="2:17">
      <c r="C8" t="s">
        <v>33</v>
      </c>
      <c r="D8" s="6">
        <v>20000</v>
      </c>
      <c r="E8" s="6"/>
      <c r="H8" t="s">
        <v>32</v>
      </c>
      <c r="I8" s="6">
        <v>16500</v>
      </c>
      <c r="J8" s="6">
        <f>SUM($I$3:I8)</f>
        <v>274758</v>
      </c>
      <c r="K8" s="6"/>
      <c r="M8" s="29"/>
      <c r="N8" s="30" t="s">
        <v>46</v>
      </c>
      <c r="O8" s="33">
        <v>10000</v>
      </c>
      <c r="P8" s="33"/>
      <c r="Q8" s="34"/>
    </row>
    <row r="9" spans="2:17">
      <c r="C9" t="s">
        <v>34</v>
      </c>
      <c r="D9" s="6">
        <v>0</v>
      </c>
      <c r="E9" s="6">
        <f>SUM($D$3:D9)</f>
        <v>383000</v>
      </c>
      <c r="H9" t="s">
        <v>33</v>
      </c>
      <c r="I9" s="6">
        <v>17850</v>
      </c>
      <c r="J9" s="6">
        <f>SUM($I$3:I9)</f>
        <v>292608</v>
      </c>
      <c r="K9" s="6"/>
      <c r="M9" s="24"/>
      <c r="N9" s="28" t="s">
        <v>48</v>
      </c>
      <c r="O9" s="31">
        <v>250000</v>
      </c>
      <c r="P9" s="31">
        <v>221100</v>
      </c>
      <c r="Q9" s="32"/>
    </row>
    <row r="10" spans="2:17">
      <c r="B10" t="s">
        <v>15</v>
      </c>
      <c r="C10" t="s">
        <v>38</v>
      </c>
      <c r="D10" s="6">
        <v>50000</v>
      </c>
      <c r="E10" s="6">
        <f>SUM($D$3:D10)</f>
        <v>433000</v>
      </c>
      <c r="H10" t="s">
        <v>34</v>
      </c>
      <c r="I10" s="6">
        <v>77000</v>
      </c>
      <c r="J10" s="6">
        <f>SUM($I$3:I10)</f>
        <v>369608</v>
      </c>
      <c r="K10" s="6"/>
      <c r="M10" s="29"/>
      <c r="N10" s="30" t="s">
        <v>50</v>
      </c>
      <c r="O10" s="33">
        <v>70000</v>
      </c>
      <c r="P10" s="33"/>
      <c r="Q10" s="34"/>
    </row>
    <row r="11" spans="2:17">
      <c r="B11" t="s">
        <v>37</v>
      </c>
      <c r="C11" t="s">
        <v>40</v>
      </c>
      <c r="D11" s="6">
        <v>40000</v>
      </c>
      <c r="E11" s="6">
        <f>SUM($D$3:D11)</f>
        <v>473000</v>
      </c>
      <c r="I11" s="6"/>
      <c r="J11" s="6"/>
      <c r="K11" s="6"/>
      <c r="N11" s="38" t="s">
        <v>84</v>
      </c>
      <c r="O11" s="6">
        <f>SUM(O3:O10)</f>
        <v>415000</v>
      </c>
      <c r="P11" s="6">
        <f>SUM(P3:P10)</f>
        <v>221100</v>
      </c>
    </row>
    <row r="12" spans="2:17">
      <c r="C12" t="s">
        <v>42</v>
      </c>
      <c r="D12" s="6">
        <v>5000</v>
      </c>
      <c r="E12" s="6">
        <f>SUM($D$3:D12)</f>
        <v>478000</v>
      </c>
      <c r="I12" s="6"/>
      <c r="J12" s="6"/>
      <c r="K12" s="6"/>
    </row>
    <row r="13" spans="2:17">
      <c r="C13" t="s">
        <v>43</v>
      </c>
      <c r="D13" s="6">
        <v>15000</v>
      </c>
      <c r="E13" s="6">
        <f>SUM($D$3:D13)</f>
        <v>493000</v>
      </c>
      <c r="I13" s="6"/>
      <c r="J13" s="6"/>
      <c r="K13" s="6"/>
    </row>
    <row r="14" spans="2:17">
      <c r="C14" t="s">
        <v>44</v>
      </c>
      <c r="D14" s="6">
        <v>0</v>
      </c>
      <c r="E14" s="6">
        <f>SUM($D$3:D14)</f>
        <v>493000</v>
      </c>
      <c r="I14" s="6"/>
      <c r="J14" s="6"/>
      <c r="K14" s="6"/>
    </row>
    <row r="15" spans="2:17">
      <c r="C15" t="s">
        <v>46</v>
      </c>
      <c r="D15" s="6">
        <v>5000</v>
      </c>
      <c r="E15" s="6">
        <f>SUM($D$3:D15)</f>
        <v>498000</v>
      </c>
      <c r="I15" s="6"/>
      <c r="J15" s="6"/>
      <c r="K15" s="6"/>
    </row>
    <row r="16" spans="2:17">
      <c r="C16" t="s">
        <v>48</v>
      </c>
      <c r="D16" s="6">
        <v>100000</v>
      </c>
      <c r="E16" s="6">
        <f>SUM($D$3:D16)</f>
        <v>598000</v>
      </c>
      <c r="I16" s="6"/>
      <c r="J16" s="6"/>
      <c r="K16" s="6"/>
    </row>
    <row r="17" spans="3:11">
      <c r="C17" t="s">
        <v>50</v>
      </c>
      <c r="D17" s="6">
        <v>50000</v>
      </c>
      <c r="E17" s="6">
        <f>SUM($D$3:D17)</f>
        <v>648000</v>
      </c>
      <c r="I17" s="6"/>
      <c r="J17" s="6"/>
      <c r="K17" s="6"/>
    </row>
    <row r="18" spans="3:11">
      <c r="I18" s="6"/>
      <c r="J18" s="6"/>
      <c r="K18" s="6"/>
    </row>
    <row r="25" spans="3:11">
      <c r="C25" s="39"/>
      <c r="D25" s="6">
        <v>7</v>
      </c>
      <c r="E25">
        <v>273599681</v>
      </c>
    </row>
    <row r="26" spans="3:11">
      <c r="C26" s="39"/>
      <c r="D26" s="6">
        <v>6706927</v>
      </c>
      <c r="E26">
        <v>91566569</v>
      </c>
      <c r="F26">
        <v>89131517</v>
      </c>
      <c r="G26">
        <v>71069699</v>
      </c>
      <c r="H26">
        <v>75200339</v>
      </c>
      <c r="I26">
        <v>98298649</v>
      </c>
      <c r="J26">
        <v>92857057</v>
      </c>
    </row>
    <row r="28" spans="3:11">
      <c r="D28" s="6">
        <v>6706927</v>
      </c>
      <c r="E28">
        <v>91566569</v>
      </c>
      <c r="F28">
        <v>89131517</v>
      </c>
      <c r="G28">
        <v>71069699</v>
      </c>
      <c r="H28">
        <v>75200339</v>
      </c>
      <c r="I28">
        <v>98298649</v>
      </c>
      <c r="J28">
        <v>92857057</v>
      </c>
    </row>
    <row r="31" spans="3:11">
      <c r="D31" s="6">
        <v>6706927</v>
      </c>
    </row>
    <row r="32" spans="3:11">
      <c r="D32">
        <v>71069699</v>
      </c>
      <c r="E32" s="6">
        <f>SUM($D$31:D32)</f>
        <v>77776626</v>
      </c>
    </row>
    <row r="33" spans="4:5">
      <c r="D33">
        <v>75200339</v>
      </c>
      <c r="E33" s="6">
        <f>SUM($D$31:D33)</f>
        <v>152976965</v>
      </c>
    </row>
    <row r="34" spans="4:5">
      <c r="D34">
        <v>89131517</v>
      </c>
      <c r="E34" s="6">
        <f>SUM($D$31:D34)</f>
        <v>242108482</v>
      </c>
    </row>
    <row r="35" spans="4:5">
      <c r="D35">
        <v>91566569</v>
      </c>
      <c r="E35" s="6">
        <f>SUM($D$31:D35)</f>
        <v>333675051</v>
      </c>
    </row>
    <row r="36" spans="4:5">
      <c r="D36">
        <v>92857057</v>
      </c>
      <c r="E36" s="6">
        <f>SUM($D$31:D36)</f>
        <v>426532108</v>
      </c>
    </row>
    <row r="37" spans="4:5">
      <c r="D37">
        <v>98298649</v>
      </c>
      <c r="E37" s="6">
        <f>SUM($D$31:D37)</f>
        <v>524830757</v>
      </c>
    </row>
  </sheetData>
  <autoFilter ref="D31:D37" xr:uid="{E8EFC8B9-0343-7742-8E05-D0C193D6E8A0}">
    <sortState xmlns:xlrd2="http://schemas.microsoft.com/office/spreadsheetml/2017/richdata2" ref="D32:D37">
      <sortCondition ref="D31:D37"/>
    </sortState>
  </autoFilter>
  <phoneticPr fontId="4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16DA-8693-4F4E-A9AA-B8081DB8725A}">
  <dimension ref="C2:M32"/>
  <sheetViews>
    <sheetView workbookViewId="0">
      <selection activeCell="J26" sqref="J26"/>
    </sheetView>
  </sheetViews>
  <sheetFormatPr baseColWidth="10" defaultRowHeight="20"/>
  <cols>
    <col min="3" max="3" width="14.140625" customWidth="1"/>
    <col min="4" max="4" width="19" customWidth="1"/>
    <col min="5" max="5" width="10.85546875" style="37" customWidth="1"/>
    <col min="9" max="9" width="12.28515625" customWidth="1"/>
    <col min="10" max="10" width="10.7109375" style="37"/>
    <col min="12" max="12" width="21.42578125" customWidth="1"/>
    <col min="13" max="13" width="27.5703125" customWidth="1"/>
  </cols>
  <sheetData>
    <row r="2" spans="3:13" ht="27">
      <c r="C2" t="s">
        <v>91</v>
      </c>
      <c r="D2" t="s">
        <v>90</v>
      </c>
      <c r="E2" s="37" t="s">
        <v>110</v>
      </c>
      <c r="F2" s="36" t="s">
        <v>58</v>
      </c>
      <c r="G2" t="s">
        <v>111</v>
      </c>
      <c r="I2" t="s">
        <v>121</v>
      </c>
      <c r="J2" s="37" t="s">
        <v>58</v>
      </c>
      <c r="L2" s="40" t="s">
        <v>129</v>
      </c>
      <c r="M2" s="42">
        <f>テーブル4[[#Totals],[予算]]+テーブル5[[#Totals],[金額]]</f>
        <v>1014039</v>
      </c>
    </row>
    <row r="3" spans="3:13" ht="27">
      <c r="C3" s="43" t="s">
        <v>92</v>
      </c>
      <c r="D3" s="43" t="s">
        <v>118</v>
      </c>
      <c r="E3" s="44">
        <v>8000</v>
      </c>
      <c r="F3" s="44">
        <v>8000</v>
      </c>
      <c r="G3" s="45">
        <v>44197</v>
      </c>
      <c r="I3" t="s">
        <v>122</v>
      </c>
      <c r="J3" s="37">
        <v>15440</v>
      </c>
      <c r="L3" s="41" t="s">
        <v>130</v>
      </c>
      <c r="M3" s="42">
        <f>テーブル4[[#Totals],[金額]]+テーブル5[[#Totals],[金額]]</f>
        <v>878502</v>
      </c>
    </row>
    <row r="4" spans="3:13">
      <c r="C4" s="43" t="s">
        <v>105</v>
      </c>
      <c r="D4" s="43" t="s">
        <v>106</v>
      </c>
      <c r="E4" s="44"/>
      <c r="F4" s="44"/>
      <c r="G4" s="45">
        <v>44197</v>
      </c>
      <c r="I4" t="s">
        <v>29</v>
      </c>
      <c r="J4" s="37">
        <v>144000</v>
      </c>
    </row>
    <row r="5" spans="3:13">
      <c r="C5" s="43"/>
      <c r="D5" s="43" t="s">
        <v>108</v>
      </c>
      <c r="E5" s="44"/>
      <c r="F5" s="44"/>
      <c r="G5" s="45">
        <v>44197</v>
      </c>
      <c r="I5" t="s">
        <v>123</v>
      </c>
      <c r="J5" s="37">
        <v>10285</v>
      </c>
    </row>
    <row r="6" spans="3:13">
      <c r="C6" s="43" t="s">
        <v>92</v>
      </c>
      <c r="D6" s="43" t="s">
        <v>47</v>
      </c>
      <c r="E6" s="44">
        <v>221100</v>
      </c>
      <c r="F6" s="44">
        <v>221100</v>
      </c>
      <c r="G6" s="45">
        <v>44206</v>
      </c>
      <c r="I6" t="s">
        <v>125</v>
      </c>
      <c r="J6" s="37">
        <v>714</v>
      </c>
    </row>
    <row r="7" spans="3:13">
      <c r="C7" s="43" t="s">
        <v>92</v>
      </c>
      <c r="D7" s="43" t="s">
        <v>49</v>
      </c>
      <c r="E7" s="44">
        <v>50000</v>
      </c>
      <c r="F7" s="44">
        <v>58000</v>
      </c>
      <c r="G7" s="45">
        <v>44213</v>
      </c>
      <c r="I7" t="s">
        <v>124</v>
      </c>
      <c r="J7" s="37">
        <v>144000</v>
      </c>
    </row>
    <row r="8" spans="3:13">
      <c r="C8" s="43" t="s">
        <v>92</v>
      </c>
      <c r="D8" s="43" t="s">
        <v>41</v>
      </c>
      <c r="E8" s="44">
        <v>10000</v>
      </c>
      <c r="F8" s="44">
        <v>5200</v>
      </c>
      <c r="G8" s="45">
        <v>44213</v>
      </c>
      <c r="I8" t="s">
        <v>126</v>
      </c>
      <c r="J8" s="37">
        <v>10000</v>
      </c>
    </row>
    <row r="9" spans="3:13">
      <c r="C9" s="43" t="s">
        <v>93</v>
      </c>
      <c r="D9" s="43" t="s">
        <v>39</v>
      </c>
      <c r="E9" s="44">
        <v>50000</v>
      </c>
      <c r="F9" s="44">
        <v>13670</v>
      </c>
      <c r="G9" s="45">
        <v>44213</v>
      </c>
      <c r="I9" t="s">
        <v>127</v>
      </c>
      <c r="J9" s="37">
        <v>16500</v>
      </c>
    </row>
    <row r="10" spans="3:13">
      <c r="C10" s="43" t="s">
        <v>93</v>
      </c>
      <c r="D10" s="43" t="s">
        <v>95</v>
      </c>
      <c r="E10" s="44">
        <v>50000</v>
      </c>
      <c r="F10" s="44">
        <v>60000</v>
      </c>
      <c r="G10" s="45">
        <v>44213</v>
      </c>
      <c r="I10" t="s">
        <v>128</v>
      </c>
      <c r="J10" s="37">
        <v>77000</v>
      </c>
    </row>
    <row r="11" spans="3:13">
      <c r="C11" s="43" t="s">
        <v>93</v>
      </c>
      <c r="D11" s="43" t="s">
        <v>101</v>
      </c>
      <c r="E11" s="44">
        <v>5000</v>
      </c>
      <c r="F11" s="44">
        <v>15163</v>
      </c>
      <c r="G11" s="45">
        <v>44220</v>
      </c>
      <c r="J11" s="37">
        <f>SUM(テーブル5[金額])</f>
        <v>417939</v>
      </c>
    </row>
    <row r="12" spans="3:13">
      <c r="C12" s="43" t="s">
        <v>92</v>
      </c>
      <c r="D12" s="43" t="s">
        <v>94</v>
      </c>
      <c r="E12" s="44">
        <v>2000</v>
      </c>
      <c r="F12" s="44">
        <v>2326</v>
      </c>
      <c r="G12" s="45">
        <v>44220</v>
      </c>
    </row>
    <row r="13" spans="3:13">
      <c r="C13" s="43" t="s">
        <v>92</v>
      </c>
      <c r="D13" s="43" t="s">
        <v>45</v>
      </c>
      <c r="E13" s="44">
        <v>10000</v>
      </c>
      <c r="F13" s="44">
        <v>6780</v>
      </c>
      <c r="G13" s="45">
        <v>44220</v>
      </c>
    </row>
    <row r="14" spans="3:13">
      <c r="C14" s="43" t="s">
        <v>93</v>
      </c>
      <c r="D14" s="43" t="s">
        <v>120</v>
      </c>
      <c r="E14" s="44">
        <v>20000</v>
      </c>
      <c r="F14" s="44">
        <v>26808</v>
      </c>
      <c r="G14" s="45">
        <v>44220</v>
      </c>
    </row>
    <row r="15" spans="3:13">
      <c r="C15" s="43" t="s">
        <v>93</v>
      </c>
      <c r="D15" s="43" t="s">
        <v>119</v>
      </c>
      <c r="E15" s="44">
        <v>30000</v>
      </c>
      <c r="F15" s="44">
        <v>27800</v>
      </c>
      <c r="G15" s="45">
        <v>44220</v>
      </c>
    </row>
    <row r="16" spans="3:13">
      <c r="C16" s="43" t="s">
        <v>93</v>
      </c>
      <c r="D16" s="43" t="s">
        <v>115</v>
      </c>
      <c r="E16" s="44">
        <v>2000</v>
      </c>
      <c r="F16" s="44">
        <v>1508</v>
      </c>
      <c r="G16" s="45">
        <v>44220</v>
      </c>
    </row>
    <row r="17" spans="3:7">
      <c r="C17" s="43" t="s">
        <v>93</v>
      </c>
      <c r="D17" s="43" t="s">
        <v>109</v>
      </c>
      <c r="E17" s="44">
        <v>2000</v>
      </c>
      <c r="F17" s="44">
        <v>2408</v>
      </c>
      <c r="G17" s="45">
        <v>44220</v>
      </c>
    </row>
    <row r="18" spans="3:7">
      <c r="C18" s="43" t="s">
        <v>92</v>
      </c>
      <c r="D18" s="43" t="s">
        <v>96</v>
      </c>
      <c r="E18" s="44">
        <v>6000</v>
      </c>
      <c r="F18" s="44">
        <v>11800</v>
      </c>
      <c r="G18" s="45">
        <v>44220</v>
      </c>
    </row>
    <row r="19" spans="3:7">
      <c r="C19" s="43" t="s">
        <v>93</v>
      </c>
      <c r="D19" s="43" t="s">
        <v>99</v>
      </c>
      <c r="E19" s="44">
        <v>30000</v>
      </c>
      <c r="F19" s="44"/>
      <c r="G19" s="45">
        <v>44227</v>
      </c>
    </row>
    <row r="20" spans="3:7">
      <c r="C20" s="43" t="s">
        <v>93</v>
      </c>
      <c r="D20" s="43" t="s">
        <v>116</v>
      </c>
      <c r="E20" s="44">
        <v>10000</v>
      </c>
      <c r="F20" s="44"/>
      <c r="G20" s="45">
        <v>44227</v>
      </c>
    </row>
    <row r="21" spans="3:7">
      <c r="C21" s="43" t="s">
        <v>93</v>
      </c>
      <c r="D21" s="43" t="s">
        <v>100</v>
      </c>
      <c r="E21" s="44">
        <v>30000</v>
      </c>
      <c r="F21" s="44"/>
      <c r="G21" s="45">
        <v>44227</v>
      </c>
    </row>
    <row r="22" spans="3:7">
      <c r="C22" s="43" t="s">
        <v>102</v>
      </c>
      <c r="D22" s="43" t="s">
        <v>103</v>
      </c>
      <c r="E22" s="44">
        <v>20000</v>
      </c>
      <c r="F22" s="44"/>
      <c r="G22" s="45">
        <v>44227</v>
      </c>
    </row>
    <row r="23" spans="3:7">
      <c r="C23" s="43" t="s">
        <v>102</v>
      </c>
      <c r="D23" s="43" t="s">
        <v>104</v>
      </c>
      <c r="E23" s="44">
        <v>5000</v>
      </c>
      <c r="F23" s="44"/>
      <c r="G23" s="45">
        <v>44227</v>
      </c>
    </row>
    <row r="24" spans="3:7">
      <c r="C24" s="43" t="s">
        <v>102</v>
      </c>
      <c r="D24" s="43" t="s">
        <v>107</v>
      </c>
      <c r="E24" s="44">
        <v>5000</v>
      </c>
      <c r="F24" s="44"/>
      <c r="G24" s="45">
        <v>44227</v>
      </c>
    </row>
    <row r="25" spans="3:7">
      <c r="C25" s="43" t="s">
        <v>92</v>
      </c>
      <c r="D25" s="43" t="s">
        <v>97</v>
      </c>
      <c r="E25" s="44">
        <v>30000</v>
      </c>
      <c r="F25" s="44"/>
      <c r="G25" s="45">
        <v>44233</v>
      </c>
    </row>
    <row r="26" spans="3:7">
      <c r="C26" s="43" t="s">
        <v>92</v>
      </c>
      <c r="D26" s="43" t="s">
        <v>98</v>
      </c>
      <c r="E26" s="44"/>
      <c r="F26" s="44"/>
      <c r="G26" s="43" t="s">
        <v>117</v>
      </c>
    </row>
    <row r="27" spans="3:7">
      <c r="E27" s="37">
        <f>SUM(テーブル4[予算])</f>
        <v>596100</v>
      </c>
      <c r="F27" s="37">
        <f>SUM(テーブル4[金額])</f>
        <v>460563</v>
      </c>
    </row>
    <row r="30" spans="3:7">
      <c r="C30" t="s">
        <v>112</v>
      </c>
    </row>
    <row r="31" spans="3:7">
      <c r="C31" t="s">
        <v>113</v>
      </c>
    </row>
    <row r="32" spans="3:7">
      <c r="C32" t="s">
        <v>114</v>
      </c>
    </row>
  </sheetData>
  <phoneticPr fontId="4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資産形成</vt:lpstr>
      <vt:lpstr>食費予想</vt:lpstr>
      <vt:lpstr>月々の出費実態</vt:lpstr>
      <vt:lpstr>月々予算</vt:lpstr>
      <vt:lpstr>引越し費用</vt:lpstr>
      <vt:lpstr>入居までのスケジュール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2020-07-19T03:38:11Z</dcterms:created>
  <dcterms:modified xsi:type="dcterms:W3CDTF">2021-05-19T23:33:29Z</dcterms:modified>
</cp:coreProperties>
</file>