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f2196610546aad/Documentos/GAMM/FCA-UNAM ADMÓN RIESGOS 2025-I/"/>
    </mc:Choice>
  </mc:AlternateContent>
  <xr:revisionPtr revIDLastSave="0" documentId="8_{CCEFBC22-FE07-479D-85AB-DDD4D222C2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ACTERÍSTICAS" sheetId="13" r:id="rId1"/>
    <sheet name="POSICIÓN LARGA" sheetId="1" r:id="rId2"/>
    <sheet name="SIMULACIÓN HISTÓRICA" sheetId="3" r:id="rId3"/>
    <sheet name="BACK TESTING" sheetId="2" r:id="rId4"/>
    <sheet name="FORWARDS" sheetId="9" r:id="rId5"/>
    <sheet name="EWMA" sheetId="10" r:id="rId6"/>
    <sheet name="BACK TESTING (EWMA)" sheetId="17" r:id="rId7"/>
  </sheets>
  <definedNames>
    <definedName name="_xlnm.Print_Area" localSheetId="5">EWMA!$C$4:$N$524</definedName>
    <definedName name="solver_adj" localSheetId="5" hidden="1">EWMA!$D$507</definedName>
    <definedName name="solver_cvg" localSheetId="5" hidden="1">0.0001</definedName>
    <definedName name="solver_cvg" localSheetId="1" hidden="1">0.0001</definedName>
    <definedName name="solver_drv" localSheetId="5" hidden="1">1</definedName>
    <definedName name="solver_drv" localSheetId="1" hidden="1">1</definedName>
    <definedName name="solver_eng" localSheetId="5" hidden="1">1</definedName>
    <definedName name="solver_eng" localSheetId="1" hidden="1">1</definedName>
    <definedName name="solver_est" localSheetId="5" hidden="1">1</definedName>
    <definedName name="solver_est" localSheetId="1" hidden="1">1</definedName>
    <definedName name="solver_itr" localSheetId="5" hidden="1">2147483647</definedName>
    <definedName name="solver_itr" localSheetId="1" hidden="1">2147483647</definedName>
    <definedName name="solver_lhs1" localSheetId="5" hidden="1">EWMA!$D$507</definedName>
    <definedName name="solver_lhs1" localSheetId="1" hidden="1">'POSICIÓN LARGA'!$E$573</definedName>
    <definedName name="solver_lhs2" localSheetId="5" hidden="1">EWMA!$D$507</definedName>
    <definedName name="solver_mip" localSheetId="5" hidden="1">2147483647</definedName>
    <definedName name="solver_mip" localSheetId="1" hidden="1">2147483647</definedName>
    <definedName name="solver_mni" localSheetId="5" hidden="1">30</definedName>
    <definedName name="solver_mni" localSheetId="1" hidden="1">30</definedName>
    <definedName name="solver_mrt" localSheetId="5" hidden="1">0.075</definedName>
    <definedName name="solver_mrt" localSheetId="1" hidden="1">0.075</definedName>
    <definedName name="solver_msl" localSheetId="5" hidden="1">2</definedName>
    <definedName name="solver_msl" localSheetId="1" hidden="1">2</definedName>
    <definedName name="solver_neg" localSheetId="5" hidden="1">1</definedName>
    <definedName name="solver_neg" localSheetId="1" hidden="1">1</definedName>
    <definedName name="solver_nod" localSheetId="5" hidden="1">2147483647</definedName>
    <definedName name="solver_nod" localSheetId="1" hidden="1">2147483647</definedName>
    <definedName name="solver_num" localSheetId="5" hidden="1">2</definedName>
    <definedName name="solver_num" localSheetId="1" hidden="1">0</definedName>
    <definedName name="solver_nwt" localSheetId="5" hidden="1">1</definedName>
    <definedName name="solver_nwt" localSheetId="1" hidden="1">1</definedName>
    <definedName name="solver_opt" localSheetId="5" hidden="1">EWMA!$F$506</definedName>
    <definedName name="solver_pre" localSheetId="5" hidden="1">0.000001</definedName>
    <definedName name="solver_pre" localSheetId="1" hidden="1">0.000001</definedName>
    <definedName name="solver_rbv" localSheetId="5" hidden="1">1</definedName>
    <definedName name="solver_rbv" localSheetId="1" hidden="1">1</definedName>
    <definedName name="solver_rel1" localSheetId="5" hidden="1">1</definedName>
    <definedName name="solver_rel1" localSheetId="1" hidden="1">3</definedName>
    <definedName name="solver_rel2" localSheetId="5" hidden="1">3</definedName>
    <definedName name="solver_rhs1" localSheetId="5" hidden="1">1</definedName>
    <definedName name="solver_rhs1" localSheetId="1" hidden="1">0</definedName>
    <definedName name="solver_rhs2" localSheetId="5" hidden="1">0</definedName>
    <definedName name="solver_rlx" localSheetId="5" hidden="1">2</definedName>
    <definedName name="solver_rlx" localSheetId="1" hidden="1">2</definedName>
    <definedName name="solver_rsd" localSheetId="5" hidden="1">0</definedName>
    <definedName name="solver_rsd" localSheetId="1" hidden="1">0</definedName>
    <definedName name="solver_scl" localSheetId="5" hidden="1">1</definedName>
    <definedName name="solver_scl" localSheetId="1" hidden="1">1</definedName>
    <definedName name="solver_sho" localSheetId="5" hidden="1">2</definedName>
    <definedName name="solver_sho" localSheetId="1" hidden="1">2</definedName>
    <definedName name="solver_ssz" localSheetId="5" hidden="1">100</definedName>
    <definedName name="solver_ssz" localSheetId="1" hidden="1">100</definedName>
    <definedName name="solver_tim" localSheetId="5" hidden="1">2147483647</definedName>
    <definedName name="solver_tim" localSheetId="1" hidden="1">2147483647</definedName>
    <definedName name="solver_tol" localSheetId="5" hidden="1">0.01</definedName>
    <definedName name="solver_tol" localSheetId="1" hidden="1">0.01</definedName>
    <definedName name="solver_typ" localSheetId="5" hidden="1">1</definedName>
    <definedName name="solver_typ" localSheetId="1" hidden="1">1</definedName>
    <definedName name="solver_val" localSheetId="5" hidden="1">0</definedName>
    <definedName name="solver_val" localSheetId="1" hidden="1">0</definedName>
    <definedName name="solver_ver" localSheetId="5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" i="3" l="1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26" i="3"/>
  <c r="E505" i="1"/>
  <c r="D504" i="1"/>
  <c r="D505" i="1"/>
  <c r="I770" i="17"/>
  <c r="I771" i="17" s="1"/>
  <c r="E769" i="17"/>
  <c r="F763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A6" i="17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57" i="17" s="1"/>
  <c r="A258" i="17" s="1"/>
  <c r="A259" i="17" s="1"/>
  <c r="A260" i="17" s="1"/>
  <c r="A261" i="17" s="1"/>
  <c r="A262" i="17" s="1"/>
  <c r="A263" i="17" s="1"/>
  <c r="A264" i="17" s="1"/>
  <c r="A265" i="17" s="1"/>
  <c r="A266" i="17" s="1"/>
  <c r="A267" i="17" s="1"/>
  <c r="A268" i="17" s="1"/>
  <c r="A269" i="17" s="1"/>
  <c r="A270" i="17" s="1"/>
  <c r="A271" i="17" s="1"/>
  <c r="A272" i="17" s="1"/>
  <c r="A273" i="17" s="1"/>
  <c r="A274" i="17" s="1"/>
  <c r="A275" i="17" s="1"/>
  <c r="A276" i="17" s="1"/>
  <c r="A277" i="17" s="1"/>
  <c r="A278" i="17" s="1"/>
  <c r="A279" i="17" s="1"/>
  <c r="A280" i="17" s="1"/>
  <c r="A281" i="17" s="1"/>
  <c r="A282" i="17" s="1"/>
  <c r="A283" i="17" s="1"/>
  <c r="A284" i="17" s="1"/>
  <c r="A285" i="17" s="1"/>
  <c r="A286" i="17" s="1"/>
  <c r="A287" i="17" s="1"/>
  <c r="A288" i="17" s="1"/>
  <c r="A289" i="17" s="1"/>
  <c r="A290" i="17" s="1"/>
  <c r="A291" i="17" s="1"/>
  <c r="A292" i="17" s="1"/>
  <c r="A293" i="17" s="1"/>
  <c r="A294" i="17" s="1"/>
  <c r="A295" i="17" s="1"/>
  <c r="A296" i="17" s="1"/>
  <c r="A297" i="17" s="1"/>
  <c r="A298" i="17" s="1"/>
  <c r="A299" i="17" s="1"/>
  <c r="A300" i="17" s="1"/>
  <c r="A301" i="17" s="1"/>
  <c r="A302" i="17" s="1"/>
  <c r="A303" i="17" s="1"/>
  <c r="A304" i="17" s="1"/>
  <c r="A305" i="17" s="1"/>
  <c r="A306" i="17" s="1"/>
  <c r="A307" i="17" s="1"/>
  <c r="A308" i="17" s="1"/>
  <c r="A309" i="17" s="1"/>
  <c r="A310" i="17" s="1"/>
  <c r="A311" i="17" s="1"/>
  <c r="A312" i="17" s="1"/>
  <c r="A313" i="17" s="1"/>
  <c r="A314" i="17" s="1"/>
  <c r="A315" i="17" s="1"/>
  <c r="A316" i="17" s="1"/>
  <c r="A317" i="17" s="1"/>
  <c r="A318" i="17" s="1"/>
  <c r="A319" i="17" s="1"/>
  <c r="A320" i="17" s="1"/>
  <c r="A321" i="17" s="1"/>
  <c r="A322" i="17" s="1"/>
  <c r="A323" i="17" s="1"/>
  <c r="A324" i="17" s="1"/>
  <c r="A325" i="17" s="1"/>
  <c r="A326" i="17" s="1"/>
  <c r="A327" i="17" s="1"/>
  <c r="A328" i="17" s="1"/>
  <c r="A329" i="17" s="1"/>
  <c r="A330" i="17" s="1"/>
  <c r="A331" i="17" s="1"/>
  <c r="A332" i="17" s="1"/>
  <c r="A333" i="17" s="1"/>
  <c r="A334" i="17" s="1"/>
  <c r="A335" i="17" s="1"/>
  <c r="A336" i="17" s="1"/>
  <c r="A337" i="17" s="1"/>
  <c r="A338" i="17" s="1"/>
  <c r="A339" i="17" s="1"/>
  <c r="A340" i="17" s="1"/>
  <c r="A341" i="17" s="1"/>
  <c r="A342" i="17" s="1"/>
  <c r="A343" i="17" s="1"/>
  <c r="A344" i="17" s="1"/>
  <c r="A345" i="17" s="1"/>
  <c r="A346" i="17" s="1"/>
  <c r="A347" i="17" s="1"/>
  <c r="A348" i="17" s="1"/>
  <c r="A349" i="17" s="1"/>
  <c r="A350" i="17" s="1"/>
  <c r="A351" i="17" s="1"/>
  <c r="A352" i="17" s="1"/>
  <c r="A353" i="17" s="1"/>
  <c r="A354" i="17" s="1"/>
  <c r="A355" i="17" s="1"/>
  <c r="A356" i="17" s="1"/>
  <c r="A357" i="17" s="1"/>
  <c r="A358" i="17" s="1"/>
  <c r="A359" i="17" s="1"/>
  <c r="A360" i="17" s="1"/>
  <c r="A361" i="17" s="1"/>
  <c r="A362" i="17" s="1"/>
  <c r="A363" i="17" s="1"/>
  <c r="A364" i="17" s="1"/>
  <c r="A365" i="17" s="1"/>
  <c r="A366" i="17" s="1"/>
  <c r="A367" i="17" s="1"/>
  <c r="A368" i="17" s="1"/>
  <c r="A369" i="17" s="1"/>
  <c r="A370" i="17" s="1"/>
  <c r="A371" i="17" s="1"/>
  <c r="A372" i="17" s="1"/>
  <c r="A373" i="17" s="1"/>
  <c r="A374" i="17" s="1"/>
  <c r="A375" i="17" s="1"/>
  <c r="A376" i="17" s="1"/>
  <c r="A377" i="17" s="1"/>
  <c r="A378" i="17" s="1"/>
  <c r="A379" i="17" s="1"/>
  <c r="A380" i="17" s="1"/>
  <c r="A381" i="17" s="1"/>
  <c r="A382" i="17" s="1"/>
  <c r="A383" i="17" s="1"/>
  <c r="A384" i="17" s="1"/>
  <c r="A385" i="17" s="1"/>
  <c r="A386" i="17" s="1"/>
  <c r="A387" i="17" s="1"/>
  <c r="A388" i="17" s="1"/>
  <c r="A389" i="17" s="1"/>
  <c r="A390" i="17" s="1"/>
  <c r="A391" i="17" s="1"/>
  <c r="A392" i="17" s="1"/>
  <c r="A393" i="17" s="1"/>
  <c r="A394" i="17" s="1"/>
  <c r="A395" i="17" s="1"/>
  <c r="A396" i="17" s="1"/>
  <c r="A397" i="17" s="1"/>
  <c r="A398" i="17" s="1"/>
  <c r="A399" i="17" s="1"/>
  <c r="A400" i="17" s="1"/>
  <c r="A401" i="17" s="1"/>
  <c r="A402" i="17" s="1"/>
  <c r="A403" i="17" s="1"/>
  <c r="A404" i="17" s="1"/>
  <c r="A405" i="17" s="1"/>
  <c r="A406" i="17" s="1"/>
  <c r="A407" i="17" s="1"/>
  <c r="A408" i="17" s="1"/>
  <c r="A409" i="17" s="1"/>
  <c r="A410" i="17" s="1"/>
  <c r="A411" i="17" s="1"/>
  <c r="A412" i="17" s="1"/>
  <c r="A413" i="17" s="1"/>
  <c r="A414" i="17" s="1"/>
  <c r="A415" i="17" s="1"/>
  <c r="A416" i="17" s="1"/>
  <c r="A417" i="17" s="1"/>
  <c r="A418" i="17" s="1"/>
  <c r="A419" i="17" s="1"/>
  <c r="A420" i="17" s="1"/>
  <c r="A421" i="17" s="1"/>
  <c r="A422" i="17" s="1"/>
  <c r="A423" i="17" s="1"/>
  <c r="A424" i="17" s="1"/>
  <c r="A425" i="17" s="1"/>
  <c r="A426" i="17" s="1"/>
  <c r="A427" i="17" s="1"/>
  <c r="A428" i="17" s="1"/>
  <c r="A429" i="17" s="1"/>
  <c r="A430" i="17" s="1"/>
  <c r="A431" i="17" s="1"/>
  <c r="A432" i="17" s="1"/>
  <c r="A433" i="17" s="1"/>
  <c r="A434" i="17" s="1"/>
  <c r="A435" i="17" s="1"/>
  <c r="A436" i="17" s="1"/>
  <c r="A437" i="17" s="1"/>
  <c r="A438" i="17" s="1"/>
  <c r="A439" i="17" s="1"/>
  <c r="A440" i="17" s="1"/>
  <c r="A441" i="17" s="1"/>
  <c r="A442" i="17" s="1"/>
  <c r="A443" i="17" s="1"/>
  <c r="A444" i="17" s="1"/>
  <c r="A445" i="17" s="1"/>
  <c r="A446" i="17" s="1"/>
  <c r="A447" i="17" s="1"/>
  <c r="A448" i="17" s="1"/>
  <c r="A449" i="17" s="1"/>
  <c r="A450" i="17" s="1"/>
  <c r="A451" i="17" s="1"/>
  <c r="A452" i="17" s="1"/>
  <c r="A453" i="17" s="1"/>
  <c r="A454" i="17" s="1"/>
  <c r="A455" i="17" s="1"/>
  <c r="A456" i="17" s="1"/>
  <c r="A457" i="17" s="1"/>
  <c r="A458" i="17" s="1"/>
  <c r="A459" i="17" s="1"/>
  <c r="A460" i="17" s="1"/>
  <c r="A461" i="17" s="1"/>
  <c r="A462" i="17" s="1"/>
  <c r="A463" i="17" s="1"/>
  <c r="A464" i="17" s="1"/>
  <c r="A465" i="17" s="1"/>
  <c r="A466" i="17" s="1"/>
  <c r="A467" i="17" s="1"/>
  <c r="A468" i="17" s="1"/>
  <c r="A469" i="17" s="1"/>
  <c r="A470" i="17" s="1"/>
  <c r="A471" i="17" s="1"/>
  <c r="A472" i="17" s="1"/>
  <c r="A473" i="17" s="1"/>
  <c r="A474" i="17" s="1"/>
  <c r="A475" i="17" s="1"/>
  <c r="A476" i="17" s="1"/>
  <c r="A477" i="17" s="1"/>
  <c r="A478" i="17" s="1"/>
  <c r="A479" i="17" s="1"/>
  <c r="A480" i="17" s="1"/>
  <c r="A481" i="17" s="1"/>
  <c r="A482" i="17" s="1"/>
  <c r="A483" i="17" s="1"/>
  <c r="A484" i="17" s="1"/>
  <c r="A485" i="17" s="1"/>
  <c r="A486" i="17" s="1"/>
  <c r="A487" i="17" s="1"/>
  <c r="A488" i="17" s="1"/>
  <c r="A489" i="17" s="1"/>
  <c r="A490" i="17" s="1"/>
  <c r="A491" i="17" s="1"/>
  <c r="A492" i="17" s="1"/>
  <c r="A493" i="17" s="1"/>
  <c r="A494" i="17" s="1"/>
  <c r="A495" i="17" s="1"/>
  <c r="A496" i="17" s="1"/>
  <c r="A497" i="17" s="1"/>
  <c r="A498" i="17" s="1"/>
  <c r="A499" i="17" s="1"/>
  <c r="A500" i="17" s="1"/>
  <c r="A501" i="17" s="1"/>
  <c r="A502" i="17" s="1"/>
  <c r="A503" i="17" s="1"/>
  <c r="A504" i="17" s="1"/>
  <c r="A505" i="17" s="1"/>
  <c r="A506" i="17" s="1"/>
  <c r="A507" i="17" s="1"/>
  <c r="A508" i="17" s="1"/>
  <c r="A509" i="17" s="1"/>
  <c r="A510" i="17" s="1"/>
  <c r="A511" i="17" s="1"/>
  <c r="A512" i="17" s="1"/>
  <c r="A513" i="17" s="1"/>
  <c r="A514" i="17" s="1"/>
  <c r="A515" i="17" s="1"/>
  <c r="A516" i="17" s="1"/>
  <c r="A517" i="17" s="1"/>
  <c r="A518" i="17" s="1"/>
  <c r="A519" i="17" s="1"/>
  <c r="A520" i="17" s="1"/>
  <c r="A521" i="17" s="1"/>
  <c r="A522" i="17" s="1"/>
  <c r="A523" i="17" s="1"/>
  <c r="A524" i="17" s="1"/>
  <c r="A525" i="17" s="1"/>
  <c r="A526" i="17" s="1"/>
  <c r="A527" i="17" s="1"/>
  <c r="A528" i="17" s="1"/>
  <c r="A529" i="17" s="1"/>
  <c r="A530" i="17" s="1"/>
  <c r="A531" i="17" s="1"/>
  <c r="A532" i="17" s="1"/>
  <c r="A533" i="17" s="1"/>
  <c r="A534" i="17" s="1"/>
  <c r="A535" i="17" s="1"/>
  <c r="A536" i="17" s="1"/>
  <c r="A537" i="17" s="1"/>
  <c r="A538" i="17" s="1"/>
  <c r="A539" i="17" s="1"/>
  <c r="A540" i="17" s="1"/>
  <c r="A541" i="17" s="1"/>
  <c r="A542" i="17" s="1"/>
  <c r="A543" i="17" s="1"/>
  <c r="A544" i="17" s="1"/>
  <c r="A545" i="17" s="1"/>
  <c r="A546" i="17" s="1"/>
  <c r="A547" i="17" s="1"/>
  <c r="A548" i="17" s="1"/>
  <c r="A549" i="17" s="1"/>
  <c r="A550" i="17" s="1"/>
  <c r="A551" i="17" s="1"/>
  <c r="A552" i="17" s="1"/>
  <c r="A553" i="17" s="1"/>
  <c r="A554" i="17" s="1"/>
  <c r="A555" i="17" s="1"/>
  <c r="A556" i="17" s="1"/>
  <c r="A557" i="17" s="1"/>
  <c r="A558" i="17" s="1"/>
  <c r="A559" i="17" s="1"/>
  <c r="A560" i="17" s="1"/>
  <c r="A561" i="17" s="1"/>
  <c r="A562" i="17" s="1"/>
  <c r="A563" i="17" s="1"/>
  <c r="A564" i="17" s="1"/>
  <c r="A565" i="17" s="1"/>
  <c r="A566" i="17" s="1"/>
  <c r="A567" i="17" s="1"/>
  <c r="A568" i="17" s="1"/>
  <c r="A569" i="17" s="1"/>
  <c r="A570" i="17" s="1"/>
  <c r="A571" i="17" s="1"/>
  <c r="A572" i="17" s="1"/>
  <c r="A573" i="17" s="1"/>
  <c r="A574" i="17" s="1"/>
  <c r="A575" i="17" s="1"/>
  <c r="A576" i="17" s="1"/>
  <c r="A577" i="17" s="1"/>
  <c r="A578" i="17" s="1"/>
  <c r="A579" i="17" s="1"/>
  <c r="A580" i="17" s="1"/>
  <c r="A581" i="17" s="1"/>
  <c r="A582" i="17" s="1"/>
  <c r="A583" i="17" s="1"/>
  <c r="A584" i="17" s="1"/>
  <c r="A585" i="17" s="1"/>
  <c r="A586" i="17" s="1"/>
  <c r="A587" i="17" s="1"/>
  <c r="A588" i="17" s="1"/>
  <c r="A589" i="17" s="1"/>
  <c r="A590" i="17" s="1"/>
  <c r="A591" i="17" s="1"/>
  <c r="A592" i="17" s="1"/>
  <c r="A593" i="17" s="1"/>
  <c r="A594" i="17" s="1"/>
  <c r="A595" i="17" s="1"/>
  <c r="A596" i="17" s="1"/>
  <c r="A597" i="17" s="1"/>
  <c r="A598" i="17" s="1"/>
  <c r="A599" i="17" s="1"/>
  <c r="A600" i="17" s="1"/>
  <c r="A601" i="17" s="1"/>
  <c r="A602" i="17" s="1"/>
  <c r="A603" i="17" s="1"/>
  <c r="A604" i="17" s="1"/>
  <c r="A605" i="17" s="1"/>
  <c r="A606" i="17" s="1"/>
  <c r="A607" i="17" s="1"/>
  <c r="A608" i="17" s="1"/>
  <c r="A609" i="17" s="1"/>
  <c r="A610" i="17" s="1"/>
  <c r="A611" i="17" s="1"/>
  <c r="A612" i="17" s="1"/>
  <c r="A613" i="17" s="1"/>
  <c r="A614" i="17" s="1"/>
  <c r="A615" i="17" s="1"/>
  <c r="A616" i="17" s="1"/>
  <c r="A617" i="17" s="1"/>
  <c r="A618" i="17" s="1"/>
  <c r="A619" i="17" s="1"/>
  <c r="A620" i="17" s="1"/>
  <c r="A621" i="17" s="1"/>
  <c r="A622" i="17" s="1"/>
  <c r="A623" i="17" s="1"/>
  <c r="A624" i="17" s="1"/>
  <c r="A625" i="17" s="1"/>
  <c r="A626" i="17" s="1"/>
  <c r="A627" i="17" s="1"/>
  <c r="A628" i="17" s="1"/>
  <c r="A629" i="17" s="1"/>
  <c r="A630" i="17" s="1"/>
  <c r="A631" i="17" s="1"/>
  <c r="A632" i="17" s="1"/>
  <c r="A633" i="17" s="1"/>
  <c r="A634" i="17" s="1"/>
  <c r="A635" i="17" s="1"/>
  <c r="A636" i="17" s="1"/>
  <c r="A637" i="17" s="1"/>
  <c r="A638" i="17" s="1"/>
  <c r="A639" i="17" s="1"/>
  <c r="A640" i="17" s="1"/>
  <c r="A641" i="17" s="1"/>
  <c r="A642" i="17" s="1"/>
  <c r="A643" i="17" s="1"/>
  <c r="A644" i="17" s="1"/>
  <c r="A645" i="17" s="1"/>
  <c r="A646" i="17" s="1"/>
  <c r="A647" i="17" s="1"/>
  <c r="A648" i="17" s="1"/>
  <c r="A649" i="17" s="1"/>
  <c r="A650" i="17" s="1"/>
  <c r="A651" i="17" s="1"/>
  <c r="A652" i="17" s="1"/>
  <c r="A653" i="17" s="1"/>
  <c r="A654" i="17" s="1"/>
  <c r="A655" i="17" s="1"/>
  <c r="A656" i="17" s="1"/>
  <c r="A657" i="17" s="1"/>
  <c r="A658" i="17" s="1"/>
  <c r="A659" i="17" s="1"/>
  <c r="A660" i="17" s="1"/>
  <c r="A661" i="17" s="1"/>
  <c r="A662" i="17" s="1"/>
  <c r="A663" i="17" s="1"/>
  <c r="A664" i="17" s="1"/>
  <c r="A665" i="17" s="1"/>
  <c r="A666" i="17" s="1"/>
  <c r="A667" i="17" s="1"/>
  <c r="A668" i="17" s="1"/>
  <c r="A669" i="17" s="1"/>
  <c r="A670" i="17" s="1"/>
  <c r="A671" i="17" s="1"/>
  <c r="A672" i="17" s="1"/>
  <c r="A673" i="17" s="1"/>
  <c r="A674" i="17" s="1"/>
  <c r="A675" i="17" s="1"/>
  <c r="A676" i="17" s="1"/>
  <c r="A677" i="17" s="1"/>
  <c r="A678" i="17" s="1"/>
  <c r="A679" i="17" s="1"/>
  <c r="A680" i="17" s="1"/>
  <c r="A681" i="17" s="1"/>
  <c r="A682" i="17" s="1"/>
  <c r="A683" i="17" s="1"/>
  <c r="A684" i="17" s="1"/>
  <c r="A685" i="17" s="1"/>
  <c r="A686" i="17" s="1"/>
  <c r="A687" i="17" s="1"/>
  <c r="A688" i="17" s="1"/>
  <c r="A689" i="17" s="1"/>
  <c r="A690" i="17" s="1"/>
  <c r="A691" i="17" s="1"/>
  <c r="A692" i="17" s="1"/>
  <c r="A693" i="17" s="1"/>
  <c r="A694" i="17" s="1"/>
  <c r="A695" i="17" s="1"/>
  <c r="A696" i="17" s="1"/>
  <c r="A697" i="17" s="1"/>
  <c r="A698" i="17" s="1"/>
  <c r="A699" i="17" s="1"/>
  <c r="A700" i="17" s="1"/>
  <c r="A701" i="17" s="1"/>
  <c r="A702" i="17" s="1"/>
  <c r="A703" i="17" s="1"/>
  <c r="A704" i="17" s="1"/>
  <c r="A705" i="17" s="1"/>
  <c r="A706" i="17" s="1"/>
  <c r="A707" i="17" s="1"/>
  <c r="A708" i="17" s="1"/>
  <c r="A709" i="17" s="1"/>
  <c r="A710" i="17" s="1"/>
  <c r="A711" i="17" s="1"/>
  <c r="A712" i="17" s="1"/>
  <c r="A713" i="17" s="1"/>
  <c r="A714" i="17" s="1"/>
  <c r="A715" i="17" s="1"/>
  <c r="A716" i="17" s="1"/>
  <c r="A717" i="17" s="1"/>
  <c r="A718" i="17" s="1"/>
  <c r="A719" i="17" s="1"/>
  <c r="A720" i="17" s="1"/>
  <c r="A721" i="17" s="1"/>
  <c r="A722" i="17" s="1"/>
  <c r="A723" i="17" s="1"/>
  <c r="A724" i="17" s="1"/>
  <c r="A725" i="17" s="1"/>
  <c r="A726" i="17" s="1"/>
  <c r="A727" i="17" s="1"/>
  <c r="A728" i="17" s="1"/>
  <c r="A729" i="17" s="1"/>
  <c r="A730" i="17" s="1"/>
  <c r="A731" i="17" s="1"/>
  <c r="A732" i="17" s="1"/>
  <c r="A733" i="17" s="1"/>
  <c r="A734" i="17" s="1"/>
  <c r="A735" i="17" s="1"/>
  <c r="A736" i="17" s="1"/>
  <c r="A737" i="17" s="1"/>
  <c r="A738" i="17" s="1"/>
  <c r="A739" i="17" s="1"/>
  <c r="A740" i="17" s="1"/>
  <c r="A741" i="17" s="1"/>
  <c r="A742" i="17" s="1"/>
  <c r="A743" i="17" s="1"/>
  <c r="A744" i="17" s="1"/>
  <c r="A745" i="17" s="1"/>
  <c r="A746" i="17" s="1"/>
  <c r="A747" i="17" s="1"/>
  <c r="A748" i="17" s="1"/>
  <c r="A749" i="17" s="1"/>
  <c r="A750" i="17" s="1"/>
  <c r="A751" i="17" s="1"/>
  <c r="A752" i="17" s="1"/>
  <c r="A753" i="17" s="1"/>
  <c r="A754" i="17" s="1"/>
  <c r="A755" i="17" s="1"/>
  <c r="A756" i="17" s="1"/>
  <c r="A757" i="17" s="1"/>
  <c r="A758" i="17" s="1"/>
  <c r="A759" i="17" s="1"/>
  <c r="A760" i="17" s="1"/>
  <c r="F524" i="10"/>
  <c r="I770" i="2"/>
  <c r="E769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6" i="2"/>
  <c r="E573" i="1"/>
  <c r="D6" i="1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B585" i="1"/>
  <c r="I771" i="2"/>
  <c r="I605" i="1" l="1"/>
  <c r="H607" i="1" s="1"/>
  <c r="F763" i="2"/>
  <c r="B599" i="1" l="1"/>
  <c r="B619" i="1" s="1"/>
  <c r="B598" i="1"/>
  <c r="B618" i="1" s="1"/>
  <c r="B518" i="1"/>
  <c r="F528" i="10" l="1"/>
  <c r="F529" i="10"/>
  <c r="F530" i="10"/>
  <c r="F531" i="10"/>
  <c r="F527" i="10"/>
  <c r="F526" i="10"/>
  <c r="F525" i="10"/>
  <c r="M524" i="10" l="1"/>
  <c r="D505" i="10"/>
  <c r="I505" i="10" s="1"/>
  <c r="D504" i="10"/>
  <c r="I504" i="10" s="1"/>
  <c r="A504" i="10"/>
  <c r="A503" i="10" s="1"/>
  <c r="A502" i="10" s="1"/>
  <c r="A501" i="10" s="1"/>
  <c r="A500" i="10" s="1"/>
  <c r="A499" i="10" s="1"/>
  <c r="A498" i="10" s="1"/>
  <c r="A497" i="10" s="1"/>
  <c r="A496" i="10" s="1"/>
  <c r="A495" i="10" s="1"/>
  <c r="A494" i="10" s="1"/>
  <c r="A493" i="10" s="1"/>
  <c r="A492" i="10" s="1"/>
  <c r="A491" i="10" s="1"/>
  <c r="A490" i="10" s="1"/>
  <c r="A489" i="10" s="1"/>
  <c r="A488" i="10" s="1"/>
  <c r="A487" i="10" s="1"/>
  <c r="A486" i="10" s="1"/>
  <c r="A485" i="10" s="1"/>
  <c r="A484" i="10" s="1"/>
  <c r="A483" i="10" s="1"/>
  <c r="A482" i="10" s="1"/>
  <c r="A481" i="10" s="1"/>
  <c r="A480" i="10" s="1"/>
  <c r="A479" i="10" s="1"/>
  <c r="A478" i="10" s="1"/>
  <c r="A477" i="10" s="1"/>
  <c r="A476" i="10" s="1"/>
  <c r="A475" i="10" s="1"/>
  <c r="A474" i="10" s="1"/>
  <c r="A473" i="10" s="1"/>
  <c r="A472" i="10" s="1"/>
  <c r="A471" i="10" s="1"/>
  <c r="A470" i="10" s="1"/>
  <c r="A469" i="10" s="1"/>
  <c r="A468" i="10" s="1"/>
  <c r="A467" i="10" s="1"/>
  <c r="A466" i="10" s="1"/>
  <c r="A465" i="10" s="1"/>
  <c r="A464" i="10" s="1"/>
  <c r="A463" i="10" s="1"/>
  <c r="A462" i="10" s="1"/>
  <c r="A461" i="10" s="1"/>
  <c r="A460" i="10" s="1"/>
  <c r="A459" i="10" s="1"/>
  <c r="A458" i="10" s="1"/>
  <c r="A457" i="10" s="1"/>
  <c r="A456" i="10" s="1"/>
  <c r="A455" i="10" s="1"/>
  <c r="A454" i="10" s="1"/>
  <c r="A453" i="10" s="1"/>
  <c r="A452" i="10" s="1"/>
  <c r="A451" i="10" s="1"/>
  <c r="A450" i="10" s="1"/>
  <c r="A449" i="10" s="1"/>
  <c r="A448" i="10" s="1"/>
  <c r="A447" i="10" s="1"/>
  <c r="A446" i="10" s="1"/>
  <c r="A445" i="10" s="1"/>
  <c r="A444" i="10" s="1"/>
  <c r="A443" i="10" s="1"/>
  <c r="A442" i="10" s="1"/>
  <c r="A441" i="10" s="1"/>
  <c r="A440" i="10" s="1"/>
  <c r="A439" i="10" s="1"/>
  <c r="A438" i="10" s="1"/>
  <c r="A437" i="10" s="1"/>
  <c r="A436" i="10" s="1"/>
  <c r="A435" i="10" s="1"/>
  <c r="A434" i="10" s="1"/>
  <c r="A433" i="10" s="1"/>
  <c r="A432" i="10" s="1"/>
  <c r="A431" i="10" s="1"/>
  <c r="A430" i="10" s="1"/>
  <c r="A429" i="10" s="1"/>
  <c r="A428" i="10" s="1"/>
  <c r="A427" i="10" s="1"/>
  <c r="A426" i="10" s="1"/>
  <c r="A425" i="10" s="1"/>
  <c r="A424" i="10" s="1"/>
  <c r="A423" i="10" s="1"/>
  <c r="A422" i="10" s="1"/>
  <c r="A421" i="10" s="1"/>
  <c r="A420" i="10" s="1"/>
  <c r="A419" i="10" s="1"/>
  <c r="A418" i="10" s="1"/>
  <c r="A417" i="10" s="1"/>
  <c r="A416" i="10" s="1"/>
  <c r="A415" i="10" s="1"/>
  <c r="A414" i="10" s="1"/>
  <c r="A413" i="10" s="1"/>
  <c r="A412" i="10" s="1"/>
  <c r="A411" i="10" s="1"/>
  <c r="A410" i="10" s="1"/>
  <c r="A409" i="10" s="1"/>
  <c r="A408" i="10" s="1"/>
  <c r="A407" i="10" s="1"/>
  <c r="A406" i="10" s="1"/>
  <c r="A405" i="10" s="1"/>
  <c r="A404" i="10" s="1"/>
  <c r="A403" i="10" s="1"/>
  <c r="A402" i="10" s="1"/>
  <c r="A401" i="10" s="1"/>
  <c r="A400" i="10" s="1"/>
  <c r="A399" i="10" s="1"/>
  <c r="A398" i="10" s="1"/>
  <c r="A397" i="10" s="1"/>
  <c r="A396" i="10" s="1"/>
  <c r="A395" i="10" s="1"/>
  <c r="A394" i="10" s="1"/>
  <c r="A393" i="10" s="1"/>
  <c r="A392" i="10" s="1"/>
  <c r="A391" i="10" s="1"/>
  <c r="A390" i="10" s="1"/>
  <c r="A389" i="10" s="1"/>
  <c r="A388" i="10" s="1"/>
  <c r="A387" i="10" s="1"/>
  <c r="A386" i="10" s="1"/>
  <c r="A385" i="10" s="1"/>
  <c r="A384" i="10" s="1"/>
  <c r="A383" i="10" s="1"/>
  <c r="A382" i="10" s="1"/>
  <c r="A381" i="10" s="1"/>
  <c r="A380" i="10" s="1"/>
  <c r="A379" i="10" s="1"/>
  <c r="A378" i="10" s="1"/>
  <c r="A377" i="10" s="1"/>
  <c r="A376" i="10" s="1"/>
  <c r="A375" i="10" s="1"/>
  <c r="A374" i="10" s="1"/>
  <c r="A373" i="10" s="1"/>
  <c r="A372" i="10" s="1"/>
  <c r="A371" i="10" s="1"/>
  <c r="A370" i="10" s="1"/>
  <c r="A369" i="10" s="1"/>
  <c r="A368" i="10" s="1"/>
  <c r="A367" i="10" s="1"/>
  <c r="A366" i="10" s="1"/>
  <c r="A365" i="10" s="1"/>
  <c r="A364" i="10" s="1"/>
  <c r="A363" i="10" s="1"/>
  <c r="A362" i="10" s="1"/>
  <c r="A361" i="10" s="1"/>
  <c r="A360" i="10" s="1"/>
  <c r="A359" i="10" s="1"/>
  <c r="A358" i="10" s="1"/>
  <c r="A357" i="10" s="1"/>
  <c r="A356" i="10" s="1"/>
  <c r="A355" i="10" s="1"/>
  <c r="A354" i="10" s="1"/>
  <c r="A353" i="10" s="1"/>
  <c r="A352" i="10" s="1"/>
  <c r="A351" i="10" s="1"/>
  <c r="A350" i="10" s="1"/>
  <c r="A349" i="10" s="1"/>
  <c r="A348" i="10" s="1"/>
  <c r="A347" i="10" s="1"/>
  <c r="A346" i="10" s="1"/>
  <c r="A345" i="10" s="1"/>
  <c r="A344" i="10" s="1"/>
  <c r="A343" i="10" s="1"/>
  <c r="A342" i="10" s="1"/>
  <c r="A341" i="10" s="1"/>
  <c r="A340" i="10" s="1"/>
  <c r="A339" i="10" s="1"/>
  <c r="A338" i="10" s="1"/>
  <c r="A337" i="10" s="1"/>
  <c r="A336" i="10" s="1"/>
  <c r="A335" i="10" s="1"/>
  <c r="A334" i="10" s="1"/>
  <c r="A333" i="10" s="1"/>
  <c r="A332" i="10" s="1"/>
  <c r="A331" i="10" s="1"/>
  <c r="A330" i="10" s="1"/>
  <c r="A329" i="10" s="1"/>
  <c r="A328" i="10" s="1"/>
  <c r="A327" i="10" s="1"/>
  <c r="A326" i="10" s="1"/>
  <c r="A325" i="10" s="1"/>
  <c r="A324" i="10" s="1"/>
  <c r="A323" i="10" s="1"/>
  <c r="A322" i="10" s="1"/>
  <c r="A321" i="10" s="1"/>
  <c r="A320" i="10" s="1"/>
  <c r="A319" i="10" s="1"/>
  <c r="A318" i="10" s="1"/>
  <c r="A317" i="10" s="1"/>
  <c r="A316" i="10" s="1"/>
  <c r="A315" i="10" s="1"/>
  <c r="A314" i="10" s="1"/>
  <c r="A313" i="10" s="1"/>
  <c r="A312" i="10" s="1"/>
  <c r="A311" i="10" s="1"/>
  <c r="A310" i="10" s="1"/>
  <c r="A309" i="10" s="1"/>
  <c r="A308" i="10" s="1"/>
  <c r="A307" i="10" s="1"/>
  <c r="A306" i="10" s="1"/>
  <c r="A305" i="10" s="1"/>
  <c r="A304" i="10" s="1"/>
  <c r="A303" i="10" s="1"/>
  <c r="A302" i="10" s="1"/>
  <c r="A301" i="10" s="1"/>
  <c r="A300" i="10" s="1"/>
  <c r="A299" i="10" s="1"/>
  <c r="A298" i="10" s="1"/>
  <c r="A297" i="10" s="1"/>
  <c r="A296" i="10" s="1"/>
  <c r="A295" i="10" s="1"/>
  <c r="A294" i="10" s="1"/>
  <c r="A293" i="10" s="1"/>
  <c r="A292" i="10" s="1"/>
  <c r="A291" i="10" s="1"/>
  <c r="A290" i="10" s="1"/>
  <c r="A289" i="10" s="1"/>
  <c r="A288" i="10" s="1"/>
  <c r="A287" i="10" s="1"/>
  <c r="A286" i="10" s="1"/>
  <c r="A285" i="10" s="1"/>
  <c r="A284" i="10" s="1"/>
  <c r="A283" i="10" s="1"/>
  <c r="A282" i="10" s="1"/>
  <c r="A281" i="10" s="1"/>
  <c r="A280" i="10" s="1"/>
  <c r="A279" i="10" s="1"/>
  <c r="A278" i="10" s="1"/>
  <c r="A277" i="10" s="1"/>
  <c r="A276" i="10" s="1"/>
  <c r="A275" i="10" s="1"/>
  <c r="A274" i="10" s="1"/>
  <c r="A273" i="10" s="1"/>
  <c r="A272" i="10" s="1"/>
  <c r="A271" i="10" s="1"/>
  <c r="A270" i="10" s="1"/>
  <c r="A269" i="10" s="1"/>
  <c r="A268" i="10" s="1"/>
  <c r="A267" i="10" s="1"/>
  <c r="A266" i="10" s="1"/>
  <c r="A265" i="10" s="1"/>
  <c r="A264" i="10" s="1"/>
  <c r="A263" i="10" s="1"/>
  <c r="A262" i="10" s="1"/>
  <c r="A261" i="10" s="1"/>
  <c r="A260" i="10" s="1"/>
  <c r="A259" i="10" s="1"/>
  <c r="A258" i="10" s="1"/>
  <c r="A257" i="10" s="1"/>
  <c r="A256" i="10" s="1"/>
  <c r="A255" i="10" s="1"/>
  <c r="A254" i="10" s="1"/>
  <c r="A253" i="10" s="1"/>
  <c r="A252" i="10" s="1"/>
  <c r="A251" i="10" s="1"/>
  <c r="A250" i="10" s="1"/>
  <c r="A249" i="10" s="1"/>
  <c r="A248" i="10" s="1"/>
  <c r="A247" i="10" s="1"/>
  <c r="A246" i="10" s="1"/>
  <c r="A245" i="10" s="1"/>
  <c r="A244" i="10" s="1"/>
  <c r="A243" i="10" s="1"/>
  <c r="A242" i="10" s="1"/>
  <c r="A241" i="10" s="1"/>
  <c r="A240" i="10" s="1"/>
  <c r="A239" i="10" s="1"/>
  <c r="A238" i="10" s="1"/>
  <c r="A237" i="10" s="1"/>
  <c r="A236" i="10" s="1"/>
  <c r="A235" i="10" s="1"/>
  <c r="A234" i="10" s="1"/>
  <c r="A233" i="10" s="1"/>
  <c r="A232" i="10" s="1"/>
  <c r="A231" i="10" s="1"/>
  <c r="A230" i="10" s="1"/>
  <c r="A229" i="10" s="1"/>
  <c r="A228" i="10" s="1"/>
  <c r="A227" i="10" s="1"/>
  <c r="A226" i="10" s="1"/>
  <c r="A225" i="10" s="1"/>
  <c r="A224" i="10" s="1"/>
  <c r="A223" i="10" s="1"/>
  <c r="A222" i="10" s="1"/>
  <c r="A221" i="10" s="1"/>
  <c r="A220" i="10" s="1"/>
  <c r="A219" i="10" s="1"/>
  <c r="A218" i="10" s="1"/>
  <c r="A217" i="10" s="1"/>
  <c r="A216" i="10" s="1"/>
  <c r="A215" i="10" s="1"/>
  <c r="A214" i="10" s="1"/>
  <c r="A213" i="10" s="1"/>
  <c r="A212" i="10" s="1"/>
  <c r="A211" i="10" s="1"/>
  <c r="A210" i="10" s="1"/>
  <c r="A209" i="10" s="1"/>
  <c r="A208" i="10" s="1"/>
  <c r="A207" i="10" s="1"/>
  <c r="A206" i="10" s="1"/>
  <c r="A205" i="10" s="1"/>
  <c r="A204" i="10" s="1"/>
  <c r="A203" i="10" s="1"/>
  <c r="A202" i="10" s="1"/>
  <c r="A201" i="10" s="1"/>
  <c r="A200" i="10" s="1"/>
  <c r="A199" i="10" s="1"/>
  <c r="A198" i="10" s="1"/>
  <c r="A197" i="10" s="1"/>
  <c r="A196" i="10" s="1"/>
  <c r="A195" i="10" s="1"/>
  <c r="A194" i="10" s="1"/>
  <c r="A193" i="10" s="1"/>
  <c r="A192" i="10" s="1"/>
  <c r="A191" i="10" s="1"/>
  <c r="A190" i="10" s="1"/>
  <c r="A189" i="10" s="1"/>
  <c r="A188" i="10" s="1"/>
  <c r="A187" i="10" s="1"/>
  <c r="A186" i="10" s="1"/>
  <c r="A185" i="10" s="1"/>
  <c r="A184" i="10" s="1"/>
  <c r="A183" i="10" s="1"/>
  <c r="A182" i="10" s="1"/>
  <c r="A181" i="10" s="1"/>
  <c r="A180" i="10" s="1"/>
  <c r="A179" i="10" s="1"/>
  <c r="A178" i="10" s="1"/>
  <c r="A177" i="10" s="1"/>
  <c r="A176" i="10" s="1"/>
  <c r="A175" i="10" s="1"/>
  <c r="A174" i="10" s="1"/>
  <c r="A173" i="10" s="1"/>
  <c r="A172" i="10" s="1"/>
  <c r="A171" i="10" s="1"/>
  <c r="A170" i="10" s="1"/>
  <c r="A169" i="10" s="1"/>
  <c r="A168" i="10" s="1"/>
  <c r="A167" i="10" s="1"/>
  <c r="A166" i="10" s="1"/>
  <c r="A165" i="10" s="1"/>
  <c r="A164" i="10" s="1"/>
  <c r="A163" i="10" s="1"/>
  <c r="A162" i="10" s="1"/>
  <c r="A161" i="10" s="1"/>
  <c r="A160" i="10" s="1"/>
  <c r="A159" i="10" s="1"/>
  <c r="A158" i="10" s="1"/>
  <c r="A157" i="10" s="1"/>
  <c r="A156" i="10" s="1"/>
  <c r="A155" i="10" s="1"/>
  <c r="A154" i="10" s="1"/>
  <c r="A153" i="10" s="1"/>
  <c r="A152" i="10" s="1"/>
  <c r="A151" i="10" s="1"/>
  <c r="A150" i="10" s="1"/>
  <c r="A149" i="10" s="1"/>
  <c r="A148" i="10" s="1"/>
  <c r="A147" i="10" s="1"/>
  <c r="A146" i="10" s="1"/>
  <c r="A145" i="10" s="1"/>
  <c r="A144" i="10" s="1"/>
  <c r="A143" i="10" s="1"/>
  <c r="A142" i="10" s="1"/>
  <c r="A141" i="10" s="1"/>
  <c r="A140" i="10" s="1"/>
  <c r="A139" i="10" s="1"/>
  <c r="A138" i="10" s="1"/>
  <c r="A137" i="10" s="1"/>
  <c r="A136" i="10" s="1"/>
  <c r="A135" i="10" s="1"/>
  <c r="A134" i="10" s="1"/>
  <c r="A133" i="10" s="1"/>
  <c r="A132" i="10" s="1"/>
  <c r="A131" i="10" s="1"/>
  <c r="A130" i="10" s="1"/>
  <c r="A129" i="10" s="1"/>
  <c r="A128" i="10" s="1"/>
  <c r="A127" i="10" s="1"/>
  <c r="A126" i="10" s="1"/>
  <c r="A125" i="10" s="1"/>
  <c r="A124" i="10" s="1"/>
  <c r="A123" i="10" s="1"/>
  <c r="A122" i="10" s="1"/>
  <c r="A121" i="10" s="1"/>
  <c r="A120" i="10" s="1"/>
  <c r="A119" i="10" s="1"/>
  <c r="A118" i="10" s="1"/>
  <c r="A117" i="10" s="1"/>
  <c r="A116" i="10" s="1"/>
  <c r="A115" i="10" s="1"/>
  <c r="A114" i="10" s="1"/>
  <c r="A113" i="10" s="1"/>
  <c r="A112" i="10" s="1"/>
  <c r="A111" i="10" s="1"/>
  <c r="A110" i="10" s="1"/>
  <c r="A109" i="10" s="1"/>
  <c r="A108" i="10" s="1"/>
  <c r="A107" i="10" s="1"/>
  <c r="A106" i="10" s="1"/>
  <c r="A105" i="10" s="1"/>
  <c r="A104" i="10" s="1"/>
  <c r="A103" i="10" s="1"/>
  <c r="A102" i="10" s="1"/>
  <c r="A101" i="10" s="1"/>
  <c r="A100" i="10" s="1"/>
  <c r="A99" i="10" s="1"/>
  <c r="A98" i="10" s="1"/>
  <c r="A97" i="10" s="1"/>
  <c r="A96" i="10" s="1"/>
  <c r="A95" i="10" s="1"/>
  <c r="A94" i="10" s="1"/>
  <c r="A93" i="10" s="1"/>
  <c r="A92" i="10" s="1"/>
  <c r="A91" i="10" s="1"/>
  <c r="A90" i="10" s="1"/>
  <c r="A89" i="10" s="1"/>
  <c r="A88" i="10" s="1"/>
  <c r="A87" i="10" s="1"/>
  <c r="A86" i="10" s="1"/>
  <c r="A85" i="10" s="1"/>
  <c r="A84" i="10" s="1"/>
  <c r="A83" i="10" s="1"/>
  <c r="A82" i="10" s="1"/>
  <c r="A81" i="10" s="1"/>
  <c r="A80" i="10" s="1"/>
  <c r="A79" i="10" s="1"/>
  <c r="A78" i="10" s="1"/>
  <c r="A77" i="10" s="1"/>
  <c r="A76" i="10" s="1"/>
  <c r="A75" i="10" s="1"/>
  <c r="A74" i="10" s="1"/>
  <c r="A73" i="10" s="1"/>
  <c r="A72" i="10" s="1"/>
  <c r="A71" i="10" s="1"/>
  <c r="A70" i="10" s="1"/>
  <c r="A69" i="10" s="1"/>
  <c r="A68" i="10" s="1"/>
  <c r="A67" i="10" s="1"/>
  <c r="A66" i="10" s="1"/>
  <c r="A65" i="10" s="1"/>
  <c r="A64" i="10" s="1"/>
  <c r="A63" i="10" s="1"/>
  <c r="A62" i="10" s="1"/>
  <c r="A61" i="10" s="1"/>
  <c r="A60" i="10" s="1"/>
  <c r="A59" i="10" s="1"/>
  <c r="A58" i="10" s="1"/>
  <c r="A57" i="10" s="1"/>
  <c r="A56" i="10" s="1"/>
  <c r="A55" i="10" s="1"/>
  <c r="A54" i="10" s="1"/>
  <c r="A53" i="10" s="1"/>
  <c r="A52" i="10" s="1"/>
  <c r="A51" i="10" s="1"/>
  <c r="A50" i="10" s="1"/>
  <c r="A49" i="10" s="1"/>
  <c r="A48" i="10" s="1"/>
  <c r="A47" i="10" s="1"/>
  <c r="A46" i="10" s="1"/>
  <c r="A45" i="10" s="1"/>
  <c r="A44" i="10" s="1"/>
  <c r="A43" i="10" s="1"/>
  <c r="A42" i="10" s="1"/>
  <c r="A41" i="10" s="1"/>
  <c r="A40" i="10" s="1"/>
  <c r="A39" i="10" s="1"/>
  <c r="A38" i="10" s="1"/>
  <c r="A37" i="10" s="1"/>
  <c r="A36" i="10" s="1"/>
  <c r="A35" i="10" s="1"/>
  <c r="A34" i="10" s="1"/>
  <c r="A33" i="10" s="1"/>
  <c r="A32" i="10" s="1"/>
  <c r="A31" i="10" s="1"/>
  <c r="A30" i="10" s="1"/>
  <c r="A29" i="10" s="1"/>
  <c r="A28" i="10" s="1"/>
  <c r="A27" i="10" s="1"/>
  <c r="A26" i="10" s="1"/>
  <c r="A25" i="10" s="1"/>
  <c r="A24" i="10" s="1"/>
  <c r="A23" i="10" s="1"/>
  <c r="A22" i="10" s="1"/>
  <c r="A21" i="10" s="1"/>
  <c r="A20" i="10" s="1"/>
  <c r="A19" i="10" s="1"/>
  <c r="A18" i="10" s="1"/>
  <c r="A17" i="10" s="1"/>
  <c r="A16" i="10" s="1"/>
  <c r="A15" i="10" s="1"/>
  <c r="A14" i="10" s="1"/>
  <c r="A13" i="10" s="1"/>
  <c r="A12" i="10" s="1"/>
  <c r="A11" i="10" s="1"/>
  <c r="A10" i="10" s="1"/>
  <c r="A9" i="10" s="1"/>
  <c r="A8" i="10" s="1"/>
  <c r="A7" i="10" s="1"/>
  <c r="A6" i="10" s="1"/>
  <c r="A5" i="10" s="1"/>
  <c r="D503" i="10"/>
  <c r="I503" i="10" s="1"/>
  <c r="D502" i="10"/>
  <c r="I502" i="10" s="1"/>
  <c r="D501" i="10"/>
  <c r="I501" i="10" s="1"/>
  <c r="D500" i="10"/>
  <c r="I500" i="10" s="1"/>
  <c r="D499" i="10"/>
  <c r="I499" i="10" s="1"/>
  <c r="D498" i="10"/>
  <c r="I498" i="10" s="1"/>
  <c r="D497" i="10"/>
  <c r="I497" i="10" s="1"/>
  <c r="D496" i="10"/>
  <c r="I496" i="10" s="1"/>
  <c r="D495" i="10"/>
  <c r="I495" i="10" s="1"/>
  <c r="D494" i="10"/>
  <c r="I494" i="10" s="1"/>
  <c r="D493" i="10"/>
  <c r="I493" i="10" s="1"/>
  <c r="D492" i="10"/>
  <c r="I492" i="10" s="1"/>
  <c r="D491" i="10"/>
  <c r="I491" i="10" s="1"/>
  <c r="D490" i="10"/>
  <c r="I490" i="10" s="1"/>
  <c r="D489" i="10"/>
  <c r="I489" i="10" s="1"/>
  <c r="D488" i="10"/>
  <c r="I488" i="10" s="1"/>
  <c r="D487" i="10"/>
  <c r="I487" i="10" s="1"/>
  <c r="D486" i="10"/>
  <c r="I486" i="10" s="1"/>
  <c r="D485" i="10"/>
  <c r="I485" i="10" s="1"/>
  <c r="D484" i="10"/>
  <c r="I484" i="10" s="1"/>
  <c r="D483" i="10"/>
  <c r="I483" i="10" s="1"/>
  <c r="D482" i="10"/>
  <c r="I482" i="10" s="1"/>
  <c r="D481" i="10"/>
  <c r="I481" i="10" s="1"/>
  <c r="D480" i="10"/>
  <c r="I480" i="10" s="1"/>
  <c r="D479" i="10"/>
  <c r="I479" i="10" s="1"/>
  <c r="D478" i="10"/>
  <c r="I478" i="10" s="1"/>
  <c r="D477" i="10"/>
  <c r="I477" i="10" s="1"/>
  <c r="D476" i="10"/>
  <c r="I476" i="10" s="1"/>
  <c r="D475" i="10"/>
  <c r="I475" i="10" s="1"/>
  <c r="D474" i="10"/>
  <c r="I474" i="10" s="1"/>
  <c r="D473" i="10"/>
  <c r="I473" i="10" s="1"/>
  <c r="D472" i="10"/>
  <c r="I472" i="10" s="1"/>
  <c r="D471" i="10"/>
  <c r="I471" i="10" s="1"/>
  <c r="D470" i="10"/>
  <c r="I470" i="10" s="1"/>
  <c r="D469" i="10"/>
  <c r="I469" i="10" s="1"/>
  <c r="D468" i="10"/>
  <c r="I468" i="10" s="1"/>
  <c r="D467" i="10"/>
  <c r="I467" i="10" s="1"/>
  <c r="D466" i="10"/>
  <c r="I466" i="10" s="1"/>
  <c r="D465" i="10"/>
  <c r="I465" i="10" s="1"/>
  <c r="D464" i="10"/>
  <c r="I464" i="10" s="1"/>
  <c r="D463" i="10"/>
  <c r="I463" i="10" s="1"/>
  <c r="D462" i="10"/>
  <c r="I462" i="10" s="1"/>
  <c r="D461" i="10"/>
  <c r="I461" i="10" s="1"/>
  <c r="D460" i="10"/>
  <c r="I460" i="10" s="1"/>
  <c r="D459" i="10"/>
  <c r="I459" i="10" s="1"/>
  <c r="D458" i="10"/>
  <c r="I458" i="10" s="1"/>
  <c r="D457" i="10"/>
  <c r="I457" i="10" s="1"/>
  <c r="D456" i="10"/>
  <c r="I456" i="10" s="1"/>
  <c r="D455" i="10"/>
  <c r="I455" i="10" s="1"/>
  <c r="D454" i="10"/>
  <c r="I454" i="10" s="1"/>
  <c r="D453" i="10"/>
  <c r="I453" i="10" s="1"/>
  <c r="D452" i="10"/>
  <c r="I452" i="10" s="1"/>
  <c r="D451" i="10"/>
  <c r="I451" i="10" s="1"/>
  <c r="D450" i="10"/>
  <c r="I450" i="10" s="1"/>
  <c r="D449" i="10"/>
  <c r="I449" i="10" s="1"/>
  <c r="D448" i="10"/>
  <c r="I448" i="10" s="1"/>
  <c r="D447" i="10"/>
  <c r="I447" i="10" s="1"/>
  <c r="D446" i="10"/>
  <c r="I446" i="10" s="1"/>
  <c r="D445" i="10"/>
  <c r="I445" i="10" s="1"/>
  <c r="D444" i="10"/>
  <c r="I444" i="10" s="1"/>
  <c r="D443" i="10"/>
  <c r="I443" i="10" s="1"/>
  <c r="D442" i="10"/>
  <c r="I442" i="10" s="1"/>
  <c r="D441" i="10"/>
  <c r="I441" i="10" s="1"/>
  <c r="D440" i="10"/>
  <c r="I440" i="10" s="1"/>
  <c r="D439" i="10"/>
  <c r="I439" i="10" s="1"/>
  <c r="D438" i="10"/>
  <c r="I438" i="10" s="1"/>
  <c r="D437" i="10"/>
  <c r="I437" i="10" s="1"/>
  <c r="D436" i="10"/>
  <c r="I436" i="10" s="1"/>
  <c r="D435" i="10"/>
  <c r="I435" i="10" s="1"/>
  <c r="D434" i="10"/>
  <c r="I434" i="10" s="1"/>
  <c r="D433" i="10"/>
  <c r="I433" i="10" s="1"/>
  <c r="D432" i="10"/>
  <c r="I432" i="10" s="1"/>
  <c r="D431" i="10"/>
  <c r="I431" i="10" s="1"/>
  <c r="D430" i="10"/>
  <c r="I430" i="10" s="1"/>
  <c r="D429" i="10"/>
  <c r="I429" i="10" s="1"/>
  <c r="D428" i="10"/>
  <c r="I428" i="10" s="1"/>
  <c r="D427" i="10"/>
  <c r="I427" i="10" s="1"/>
  <c r="D426" i="10"/>
  <c r="I426" i="10" s="1"/>
  <c r="D425" i="10"/>
  <c r="I425" i="10" s="1"/>
  <c r="D424" i="10"/>
  <c r="I424" i="10" s="1"/>
  <c r="D423" i="10"/>
  <c r="I423" i="10" s="1"/>
  <c r="D422" i="10"/>
  <c r="I422" i="10" s="1"/>
  <c r="D421" i="10"/>
  <c r="I421" i="10" s="1"/>
  <c r="D420" i="10"/>
  <c r="I420" i="10" s="1"/>
  <c r="D419" i="10"/>
  <c r="I419" i="10" s="1"/>
  <c r="D418" i="10"/>
  <c r="I418" i="10" s="1"/>
  <c r="D417" i="10"/>
  <c r="I417" i="10" s="1"/>
  <c r="D416" i="10"/>
  <c r="I416" i="10" s="1"/>
  <c r="D415" i="10"/>
  <c r="I415" i="10" s="1"/>
  <c r="D414" i="10"/>
  <c r="I414" i="10" s="1"/>
  <c r="D413" i="10"/>
  <c r="I413" i="10" s="1"/>
  <c r="D412" i="10"/>
  <c r="I412" i="10" s="1"/>
  <c r="D411" i="10"/>
  <c r="I411" i="10" s="1"/>
  <c r="D410" i="10"/>
  <c r="I410" i="10" s="1"/>
  <c r="D409" i="10"/>
  <c r="I409" i="10" s="1"/>
  <c r="D408" i="10"/>
  <c r="I408" i="10" s="1"/>
  <c r="D407" i="10"/>
  <c r="I407" i="10" s="1"/>
  <c r="D406" i="10"/>
  <c r="I406" i="10" s="1"/>
  <c r="D405" i="10"/>
  <c r="I405" i="10" s="1"/>
  <c r="D404" i="10"/>
  <c r="I404" i="10" s="1"/>
  <c r="D403" i="10"/>
  <c r="I403" i="10" s="1"/>
  <c r="D402" i="10"/>
  <c r="I402" i="10" s="1"/>
  <c r="D401" i="10"/>
  <c r="I401" i="10" s="1"/>
  <c r="D400" i="10"/>
  <c r="I400" i="10" s="1"/>
  <c r="D399" i="10"/>
  <c r="I399" i="10" s="1"/>
  <c r="D398" i="10"/>
  <c r="I398" i="10" s="1"/>
  <c r="D397" i="10"/>
  <c r="I397" i="10" s="1"/>
  <c r="D396" i="10"/>
  <c r="I396" i="10" s="1"/>
  <c r="D395" i="10"/>
  <c r="I395" i="10" s="1"/>
  <c r="D394" i="10"/>
  <c r="I394" i="10" s="1"/>
  <c r="D393" i="10"/>
  <c r="I393" i="10" s="1"/>
  <c r="D392" i="10"/>
  <c r="I392" i="10" s="1"/>
  <c r="D391" i="10"/>
  <c r="I391" i="10" s="1"/>
  <c r="D390" i="10"/>
  <c r="I390" i="10" s="1"/>
  <c r="D389" i="10"/>
  <c r="I389" i="10" s="1"/>
  <c r="D388" i="10"/>
  <c r="I388" i="10" s="1"/>
  <c r="D387" i="10"/>
  <c r="I387" i="10" s="1"/>
  <c r="D386" i="10"/>
  <c r="I386" i="10" s="1"/>
  <c r="D385" i="10"/>
  <c r="I385" i="10" s="1"/>
  <c r="D384" i="10"/>
  <c r="I384" i="10" s="1"/>
  <c r="D383" i="10"/>
  <c r="I383" i="10" s="1"/>
  <c r="D382" i="10"/>
  <c r="I382" i="10" s="1"/>
  <c r="D381" i="10"/>
  <c r="I381" i="10" s="1"/>
  <c r="D380" i="10"/>
  <c r="I380" i="10" s="1"/>
  <c r="D379" i="10"/>
  <c r="I379" i="10" s="1"/>
  <c r="D378" i="10"/>
  <c r="I378" i="10" s="1"/>
  <c r="D377" i="10"/>
  <c r="I377" i="10" s="1"/>
  <c r="D376" i="10"/>
  <c r="I376" i="10" s="1"/>
  <c r="D375" i="10"/>
  <c r="I375" i="10" s="1"/>
  <c r="D374" i="10"/>
  <c r="I374" i="10" s="1"/>
  <c r="D373" i="10"/>
  <c r="I373" i="10" s="1"/>
  <c r="D372" i="10"/>
  <c r="I372" i="10" s="1"/>
  <c r="D371" i="10"/>
  <c r="I371" i="10" s="1"/>
  <c r="D370" i="10"/>
  <c r="I370" i="10" s="1"/>
  <c r="D369" i="10"/>
  <c r="I369" i="10" s="1"/>
  <c r="D368" i="10"/>
  <c r="I368" i="10" s="1"/>
  <c r="D367" i="10"/>
  <c r="I367" i="10" s="1"/>
  <c r="D366" i="10"/>
  <c r="I366" i="10" s="1"/>
  <c r="D365" i="10"/>
  <c r="I365" i="10" s="1"/>
  <c r="D364" i="10"/>
  <c r="I364" i="10" s="1"/>
  <c r="D363" i="10"/>
  <c r="I363" i="10" s="1"/>
  <c r="D362" i="10"/>
  <c r="I362" i="10" s="1"/>
  <c r="D361" i="10"/>
  <c r="I361" i="10" s="1"/>
  <c r="D360" i="10"/>
  <c r="I360" i="10" s="1"/>
  <c r="D359" i="10"/>
  <c r="I359" i="10" s="1"/>
  <c r="D358" i="10"/>
  <c r="I358" i="10" s="1"/>
  <c r="D357" i="10"/>
  <c r="I357" i="10" s="1"/>
  <c r="D356" i="10"/>
  <c r="I356" i="10" s="1"/>
  <c r="D355" i="10"/>
  <c r="I355" i="10" s="1"/>
  <c r="D354" i="10"/>
  <c r="I354" i="10" s="1"/>
  <c r="D353" i="10"/>
  <c r="I353" i="10" s="1"/>
  <c r="D352" i="10"/>
  <c r="I352" i="10" s="1"/>
  <c r="D351" i="10"/>
  <c r="I351" i="10" s="1"/>
  <c r="D350" i="10"/>
  <c r="I350" i="10" s="1"/>
  <c r="D349" i="10"/>
  <c r="I349" i="10" s="1"/>
  <c r="D348" i="10"/>
  <c r="I348" i="10" s="1"/>
  <c r="D347" i="10"/>
  <c r="I347" i="10" s="1"/>
  <c r="D346" i="10"/>
  <c r="I346" i="10" s="1"/>
  <c r="D345" i="10"/>
  <c r="I345" i="10" s="1"/>
  <c r="D344" i="10"/>
  <c r="I344" i="10" s="1"/>
  <c r="D343" i="10"/>
  <c r="I343" i="10" s="1"/>
  <c r="D342" i="10"/>
  <c r="I342" i="10" s="1"/>
  <c r="D341" i="10"/>
  <c r="I341" i="10" s="1"/>
  <c r="D340" i="10"/>
  <c r="I340" i="10" s="1"/>
  <c r="D339" i="10"/>
  <c r="I339" i="10" s="1"/>
  <c r="D338" i="10"/>
  <c r="I338" i="10" s="1"/>
  <c r="D337" i="10"/>
  <c r="I337" i="10" s="1"/>
  <c r="D336" i="10"/>
  <c r="I336" i="10" s="1"/>
  <c r="D335" i="10"/>
  <c r="I335" i="10" s="1"/>
  <c r="D334" i="10"/>
  <c r="I334" i="10" s="1"/>
  <c r="D333" i="10"/>
  <c r="I333" i="10" s="1"/>
  <c r="D332" i="10"/>
  <c r="I332" i="10" s="1"/>
  <c r="D331" i="10"/>
  <c r="I331" i="10" s="1"/>
  <c r="D330" i="10"/>
  <c r="I330" i="10" s="1"/>
  <c r="D329" i="10"/>
  <c r="I329" i="10" s="1"/>
  <c r="D328" i="10"/>
  <c r="I328" i="10" s="1"/>
  <c r="D327" i="10"/>
  <c r="I327" i="10" s="1"/>
  <c r="D326" i="10"/>
  <c r="I326" i="10" s="1"/>
  <c r="D325" i="10"/>
  <c r="I325" i="10" s="1"/>
  <c r="D324" i="10"/>
  <c r="I324" i="10" s="1"/>
  <c r="D323" i="10"/>
  <c r="I323" i="10" s="1"/>
  <c r="D322" i="10"/>
  <c r="I322" i="10" s="1"/>
  <c r="D321" i="10"/>
  <c r="I321" i="10" s="1"/>
  <c r="D320" i="10"/>
  <c r="I320" i="10" s="1"/>
  <c r="D319" i="10"/>
  <c r="I319" i="10" s="1"/>
  <c r="D318" i="10"/>
  <c r="I318" i="10" s="1"/>
  <c r="D317" i="10"/>
  <c r="I317" i="10" s="1"/>
  <c r="D316" i="10"/>
  <c r="I316" i="10" s="1"/>
  <c r="D315" i="10"/>
  <c r="I315" i="10" s="1"/>
  <c r="D314" i="10"/>
  <c r="I314" i="10" s="1"/>
  <c r="D313" i="10"/>
  <c r="I313" i="10" s="1"/>
  <c r="D312" i="10"/>
  <c r="I312" i="10" s="1"/>
  <c r="D311" i="10"/>
  <c r="I311" i="10" s="1"/>
  <c r="D310" i="10"/>
  <c r="I310" i="10" s="1"/>
  <c r="D309" i="10"/>
  <c r="I309" i="10" s="1"/>
  <c r="D308" i="10"/>
  <c r="I308" i="10" s="1"/>
  <c r="D307" i="10"/>
  <c r="I307" i="10" s="1"/>
  <c r="D306" i="10"/>
  <c r="I306" i="10" s="1"/>
  <c r="D305" i="10"/>
  <c r="I305" i="10" s="1"/>
  <c r="D304" i="10"/>
  <c r="I304" i="10" s="1"/>
  <c r="D303" i="10"/>
  <c r="I303" i="10" s="1"/>
  <c r="D302" i="10"/>
  <c r="I302" i="10" s="1"/>
  <c r="D301" i="10"/>
  <c r="I301" i="10" s="1"/>
  <c r="D300" i="10"/>
  <c r="I300" i="10" s="1"/>
  <c r="D299" i="10"/>
  <c r="I299" i="10" s="1"/>
  <c r="D298" i="10"/>
  <c r="I298" i="10" s="1"/>
  <c r="D297" i="10"/>
  <c r="I297" i="10" s="1"/>
  <c r="D296" i="10"/>
  <c r="I296" i="10" s="1"/>
  <c r="D295" i="10"/>
  <c r="I295" i="10" s="1"/>
  <c r="D294" i="10"/>
  <c r="I294" i="10" s="1"/>
  <c r="D293" i="10"/>
  <c r="I293" i="10" s="1"/>
  <c r="D292" i="10"/>
  <c r="I292" i="10" s="1"/>
  <c r="D291" i="10"/>
  <c r="I291" i="10" s="1"/>
  <c r="D290" i="10"/>
  <c r="I290" i="10" s="1"/>
  <c r="D289" i="10"/>
  <c r="I289" i="10" s="1"/>
  <c r="D288" i="10"/>
  <c r="I288" i="10" s="1"/>
  <c r="D287" i="10"/>
  <c r="I287" i="10" s="1"/>
  <c r="D286" i="10"/>
  <c r="I286" i="10" s="1"/>
  <c r="D285" i="10"/>
  <c r="I285" i="10" s="1"/>
  <c r="D284" i="10"/>
  <c r="I284" i="10" s="1"/>
  <c r="D283" i="10"/>
  <c r="I283" i="10" s="1"/>
  <c r="D282" i="10"/>
  <c r="I282" i="10" s="1"/>
  <c r="D281" i="10"/>
  <c r="I281" i="10" s="1"/>
  <c r="D280" i="10"/>
  <c r="I280" i="10" s="1"/>
  <c r="D279" i="10"/>
  <c r="I279" i="10" s="1"/>
  <c r="D278" i="10"/>
  <c r="I278" i="10" s="1"/>
  <c r="D277" i="10"/>
  <c r="I277" i="10" s="1"/>
  <c r="D276" i="10"/>
  <c r="I276" i="10" s="1"/>
  <c r="D275" i="10"/>
  <c r="I275" i="10" s="1"/>
  <c r="D274" i="10"/>
  <c r="I274" i="10" s="1"/>
  <c r="D273" i="10"/>
  <c r="I273" i="10" s="1"/>
  <c r="D272" i="10"/>
  <c r="I272" i="10" s="1"/>
  <c r="D271" i="10"/>
  <c r="I271" i="10" s="1"/>
  <c r="D270" i="10"/>
  <c r="I270" i="10" s="1"/>
  <c r="D269" i="10"/>
  <c r="I269" i="10" s="1"/>
  <c r="D268" i="10"/>
  <c r="I268" i="10" s="1"/>
  <c r="D267" i="10"/>
  <c r="I267" i="10" s="1"/>
  <c r="D266" i="10"/>
  <c r="I266" i="10" s="1"/>
  <c r="D265" i="10"/>
  <c r="I265" i="10" s="1"/>
  <c r="D264" i="10"/>
  <c r="I264" i="10" s="1"/>
  <c r="D263" i="10"/>
  <c r="I263" i="10" s="1"/>
  <c r="D262" i="10"/>
  <c r="I262" i="10" s="1"/>
  <c r="D261" i="10"/>
  <c r="I261" i="10" s="1"/>
  <c r="D260" i="10"/>
  <c r="I260" i="10" s="1"/>
  <c r="D259" i="10"/>
  <c r="I259" i="10" s="1"/>
  <c r="D258" i="10"/>
  <c r="I258" i="10" s="1"/>
  <c r="D257" i="10"/>
  <c r="I257" i="10" s="1"/>
  <c r="D256" i="10"/>
  <c r="I256" i="10" s="1"/>
  <c r="D255" i="10"/>
  <c r="I255" i="10" s="1"/>
  <c r="D254" i="10"/>
  <c r="I254" i="10" s="1"/>
  <c r="D253" i="10"/>
  <c r="I253" i="10" s="1"/>
  <c r="D252" i="10"/>
  <c r="I252" i="10" s="1"/>
  <c r="D251" i="10"/>
  <c r="I251" i="10" s="1"/>
  <c r="D250" i="10"/>
  <c r="I250" i="10" s="1"/>
  <c r="D249" i="10"/>
  <c r="I249" i="10" s="1"/>
  <c r="D248" i="10"/>
  <c r="I248" i="10" s="1"/>
  <c r="D247" i="10"/>
  <c r="I247" i="10" s="1"/>
  <c r="D246" i="10"/>
  <c r="I246" i="10" s="1"/>
  <c r="D245" i="10"/>
  <c r="I245" i="10" s="1"/>
  <c r="D244" i="10"/>
  <c r="I244" i="10" s="1"/>
  <c r="D243" i="10"/>
  <c r="I243" i="10" s="1"/>
  <c r="D242" i="10"/>
  <c r="I242" i="10" s="1"/>
  <c r="D241" i="10"/>
  <c r="I241" i="10" s="1"/>
  <c r="D240" i="10"/>
  <c r="I240" i="10" s="1"/>
  <c r="D239" i="10"/>
  <c r="I239" i="10" s="1"/>
  <c r="D238" i="10"/>
  <c r="I238" i="10" s="1"/>
  <c r="D237" i="10"/>
  <c r="I237" i="10" s="1"/>
  <c r="D236" i="10"/>
  <c r="I236" i="10" s="1"/>
  <c r="D235" i="10"/>
  <c r="I235" i="10" s="1"/>
  <c r="D234" i="10"/>
  <c r="I234" i="10" s="1"/>
  <c r="D233" i="10"/>
  <c r="I233" i="10" s="1"/>
  <c r="D232" i="10"/>
  <c r="I232" i="10" s="1"/>
  <c r="D231" i="10"/>
  <c r="I231" i="10" s="1"/>
  <c r="D230" i="10"/>
  <c r="I230" i="10" s="1"/>
  <c r="D229" i="10"/>
  <c r="I229" i="10" s="1"/>
  <c r="D228" i="10"/>
  <c r="I228" i="10" s="1"/>
  <c r="D227" i="10"/>
  <c r="I227" i="10" s="1"/>
  <c r="D226" i="10"/>
  <c r="I226" i="10" s="1"/>
  <c r="D225" i="10"/>
  <c r="I225" i="10" s="1"/>
  <c r="D224" i="10"/>
  <c r="I224" i="10" s="1"/>
  <c r="D223" i="10"/>
  <c r="I223" i="10" s="1"/>
  <c r="D222" i="10"/>
  <c r="I222" i="10" s="1"/>
  <c r="D221" i="10"/>
  <c r="I221" i="10" s="1"/>
  <c r="D220" i="10"/>
  <c r="I220" i="10" s="1"/>
  <c r="D219" i="10"/>
  <c r="I219" i="10" s="1"/>
  <c r="D218" i="10"/>
  <c r="I218" i="10" s="1"/>
  <c r="D217" i="10"/>
  <c r="I217" i="10" s="1"/>
  <c r="D216" i="10"/>
  <c r="I216" i="10" s="1"/>
  <c r="D215" i="10"/>
  <c r="I215" i="10" s="1"/>
  <c r="D214" i="10"/>
  <c r="I214" i="10" s="1"/>
  <c r="D213" i="10"/>
  <c r="I213" i="10" s="1"/>
  <c r="D212" i="10"/>
  <c r="I212" i="10" s="1"/>
  <c r="D211" i="10"/>
  <c r="I211" i="10" s="1"/>
  <c r="D210" i="10"/>
  <c r="I210" i="10" s="1"/>
  <c r="D209" i="10"/>
  <c r="I209" i="10" s="1"/>
  <c r="D208" i="10"/>
  <c r="I208" i="10" s="1"/>
  <c r="D207" i="10"/>
  <c r="I207" i="10" s="1"/>
  <c r="D206" i="10"/>
  <c r="I206" i="10" s="1"/>
  <c r="D205" i="10"/>
  <c r="I205" i="10" s="1"/>
  <c r="D204" i="10"/>
  <c r="I204" i="10" s="1"/>
  <c r="D203" i="10"/>
  <c r="I203" i="10" s="1"/>
  <c r="D202" i="10"/>
  <c r="I202" i="10" s="1"/>
  <c r="D201" i="10"/>
  <c r="I201" i="10" s="1"/>
  <c r="D200" i="10"/>
  <c r="I200" i="10" s="1"/>
  <c r="D199" i="10"/>
  <c r="I199" i="10" s="1"/>
  <c r="D198" i="10"/>
  <c r="I198" i="10" s="1"/>
  <c r="D197" i="10"/>
  <c r="I197" i="10" s="1"/>
  <c r="D196" i="10"/>
  <c r="I196" i="10" s="1"/>
  <c r="D195" i="10"/>
  <c r="I195" i="10" s="1"/>
  <c r="D194" i="10"/>
  <c r="I194" i="10" s="1"/>
  <c r="D193" i="10"/>
  <c r="I193" i="10" s="1"/>
  <c r="D192" i="10"/>
  <c r="I192" i="10" s="1"/>
  <c r="D191" i="10"/>
  <c r="I191" i="10" s="1"/>
  <c r="D190" i="10"/>
  <c r="I190" i="10" s="1"/>
  <c r="D189" i="10"/>
  <c r="I189" i="10" s="1"/>
  <c r="D188" i="10"/>
  <c r="I188" i="10" s="1"/>
  <c r="D187" i="10"/>
  <c r="I187" i="10" s="1"/>
  <c r="D186" i="10"/>
  <c r="I186" i="10" s="1"/>
  <c r="D185" i="10"/>
  <c r="I185" i="10" s="1"/>
  <c r="D184" i="10"/>
  <c r="I184" i="10" s="1"/>
  <c r="D183" i="10"/>
  <c r="I183" i="10" s="1"/>
  <c r="D182" i="10"/>
  <c r="I182" i="10" s="1"/>
  <c r="D181" i="10"/>
  <c r="I181" i="10" s="1"/>
  <c r="D180" i="10"/>
  <c r="I180" i="10" s="1"/>
  <c r="D179" i="10"/>
  <c r="I179" i="10" s="1"/>
  <c r="D178" i="10"/>
  <c r="I178" i="10" s="1"/>
  <c r="D177" i="10"/>
  <c r="I177" i="10" s="1"/>
  <c r="D176" i="10"/>
  <c r="I176" i="10" s="1"/>
  <c r="D175" i="10"/>
  <c r="I175" i="10" s="1"/>
  <c r="D174" i="10"/>
  <c r="I174" i="10" s="1"/>
  <c r="D173" i="10"/>
  <c r="I173" i="10" s="1"/>
  <c r="D172" i="10"/>
  <c r="I172" i="10" s="1"/>
  <c r="D171" i="10"/>
  <c r="I171" i="10" s="1"/>
  <c r="D170" i="10"/>
  <c r="I170" i="10" s="1"/>
  <c r="D169" i="10"/>
  <c r="I169" i="10" s="1"/>
  <c r="D168" i="10"/>
  <c r="I168" i="10" s="1"/>
  <c r="D167" i="10"/>
  <c r="I167" i="10" s="1"/>
  <c r="D166" i="10"/>
  <c r="I166" i="10" s="1"/>
  <c r="D165" i="10"/>
  <c r="I165" i="10" s="1"/>
  <c r="D164" i="10"/>
  <c r="I164" i="10" s="1"/>
  <c r="D163" i="10"/>
  <c r="I163" i="10" s="1"/>
  <c r="D162" i="10"/>
  <c r="I162" i="10" s="1"/>
  <c r="D161" i="10"/>
  <c r="I161" i="10" s="1"/>
  <c r="D160" i="10"/>
  <c r="I160" i="10" s="1"/>
  <c r="D159" i="10"/>
  <c r="I159" i="10" s="1"/>
  <c r="D158" i="10"/>
  <c r="I158" i="10" s="1"/>
  <c r="D157" i="10"/>
  <c r="I157" i="10" s="1"/>
  <c r="D156" i="10"/>
  <c r="I156" i="10" s="1"/>
  <c r="D155" i="10"/>
  <c r="I155" i="10" s="1"/>
  <c r="D154" i="10"/>
  <c r="I154" i="10" s="1"/>
  <c r="D153" i="10"/>
  <c r="I153" i="10" s="1"/>
  <c r="D152" i="10"/>
  <c r="I152" i="10" s="1"/>
  <c r="D151" i="10"/>
  <c r="I151" i="10" s="1"/>
  <c r="D150" i="10"/>
  <c r="I150" i="10" s="1"/>
  <c r="D149" i="10"/>
  <c r="I149" i="10" s="1"/>
  <c r="D148" i="10"/>
  <c r="I148" i="10" s="1"/>
  <c r="D147" i="10"/>
  <c r="I147" i="10" s="1"/>
  <c r="D146" i="10"/>
  <c r="I146" i="10" s="1"/>
  <c r="D145" i="10"/>
  <c r="I145" i="10" s="1"/>
  <c r="D144" i="10"/>
  <c r="I144" i="10" s="1"/>
  <c r="D143" i="10"/>
  <c r="I143" i="10" s="1"/>
  <c r="D142" i="10"/>
  <c r="I142" i="10" s="1"/>
  <c r="D141" i="10"/>
  <c r="I141" i="10" s="1"/>
  <c r="D140" i="10"/>
  <c r="I140" i="10" s="1"/>
  <c r="D139" i="10"/>
  <c r="I139" i="10" s="1"/>
  <c r="D138" i="10"/>
  <c r="I138" i="10" s="1"/>
  <c r="D137" i="10"/>
  <c r="I137" i="10" s="1"/>
  <c r="D136" i="10"/>
  <c r="I136" i="10" s="1"/>
  <c r="D135" i="10"/>
  <c r="I135" i="10" s="1"/>
  <c r="D134" i="10"/>
  <c r="I134" i="10" s="1"/>
  <c r="D133" i="10"/>
  <c r="I133" i="10" s="1"/>
  <c r="D132" i="10"/>
  <c r="I132" i="10" s="1"/>
  <c r="D131" i="10"/>
  <c r="I131" i="10" s="1"/>
  <c r="D130" i="10"/>
  <c r="I130" i="10" s="1"/>
  <c r="D129" i="10"/>
  <c r="I129" i="10" s="1"/>
  <c r="D128" i="10"/>
  <c r="I128" i="10" s="1"/>
  <c r="D127" i="10"/>
  <c r="I127" i="10" s="1"/>
  <c r="D126" i="10"/>
  <c r="I126" i="10" s="1"/>
  <c r="D125" i="10"/>
  <c r="I125" i="10" s="1"/>
  <c r="D124" i="10"/>
  <c r="I124" i="10" s="1"/>
  <c r="D123" i="10"/>
  <c r="I123" i="10" s="1"/>
  <c r="D122" i="10"/>
  <c r="I122" i="10" s="1"/>
  <c r="D121" i="10"/>
  <c r="I121" i="10" s="1"/>
  <c r="D120" i="10"/>
  <c r="I120" i="10" s="1"/>
  <c r="D119" i="10"/>
  <c r="I119" i="10" s="1"/>
  <c r="D118" i="10"/>
  <c r="I118" i="10" s="1"/>
  <c r="D117" i="10"/>
  <c r="I117" i="10" s="1"/>
  <c r="D116" i="10"/>
  <c r="I116" i="10" s="1"/>
  <c r="D115" i="10"/>
  <c r="I115" i="10" s="1"/>
  <c r="D114" i="10"/>
  <c r="I114" i="10" s="1"/>
  <c r="D113" i="10"/>
  <c r="I113" i="10" s="1"/>
  <c r="D112" i="10"/>
  <c r="I112" i="10" s="1"/>
  <c r="D111" i="10"/>
  <c r="I111" i="10" s="1"/>
  <c r="D110" i="10"/>
  <c r="I110" i="10" s="1"/>
  <c r="D109" i="10"/>
  <c r="I109" i="10" s="1"/>
  <c r="D108" i="10"/>
  <c r="I108" i="10" s="1"/>
  <c r="D107" i="10"/>
  <c r="I107" i="10" s="1"/>
  <c r="D106" i="10"/>
  <c r="I106" i="10" s="1"/>
  <c r="D105" i="10"/>
  <c r="I105" i="10" s="1"/>
  <c r="D104" i="10"/>
  <c r="I104" i="10" s="1"/>
  <c r="D103" i="10"/>
  <c r="I103" i="10" s="1"/>
  <c r="D102" i="10"/>
  <c r="I102" i="10" s="1"/>
  <c r="D101" i="10"/>
  <c r="I101" i="10" s="1"/>
  <c r="D100" i="10"/>
  <c r="I100" i="10" s="1"/>
  <c r="D99" i="10"/>
  <c r="I99" i="10" s="1"/>
  <c r="D98" i="10"/>
  <c r="I98" i="10" s="1"/>
  <c r="D97" i="10"/>
  <c r="I97" i="10" s="1"/>
  <c r="D96" i="10"/>
  <c r="I96" i="10" s="1"/>
  <c r="D95" i="10"/>
  <c r="I95" i="10" s="1"/>
  <c r="D94" i="10"/>
  <c r="I94" i="10" s="1"/>
  <c r="D93" i="10"/>
  <c r="I93" i="10" s="1"/>
  <c r="D92" i="10"/>
  <c r="I92" i="10" s="1"/>
  <c r="D91" i="10"/>
  <c r="I91" i="10" s="1"/>
  <c r="D90" i="10"/>
  <c r="I90" i="10" s="1"/>
  <c r="D89" i="10"/>
  <c r="I89" i="10" s="1"/>
  <c r="D88" i="10"/>
  <c r="I88" i="10" s="1"/>
  <c r="D87" i="10"/>
  <c r="I87" i="10" s="1"/>
  <c r="D86" i="10"/>
  <c r="I86" i="10" s="1"/>
  <c r="D85" i="10"/>
  <c r="I85" i="10" s="1"/>
  <c r="D84" i="10"/>
  <c r="I84" i="10" s="1"/>
  <c r="D83" i="10"/>
  <c r="I83" i="10" s="1"/>
  <c r="D82" i="10"/>
  <c r="I82" i="10" s="1"/>
  <c r="D81" i="10"/>
  <c r="I81" i="10" s="1"/>
  <c r="D80" i="10"/>
  <c r="I80" i="10" s="1"/>
  <c r="D79" i="10"/>
  <c r="I79" i="10" s="1"/>
  <c r="D78" i="10"/>
  <c r="I78" i="10" s="1"/>
  <c r="D77" i="10"/>
  <c r="I77" i="10" s="1"/>
  <c r="D76" i="10"/>
  <c r="I76" i="10" s="1"/>
  <c r="D75" i="10"/>
  <c r="I75" i="10" s="1"/>
  <c r="D74" i="10"/>
  <c r="I74" i="10" s="1"/>
  <c r="D73" i="10"/>
  <c r="I73" i="10" s="1"/>
  <c r="D72" i="10"/>
  <c r="I72" i="10" s="1"/>
  <c r="D71" i="10"/>
  <c r="I71" i="10" s="1"/>
  <c r="D70" i="10"/>
  <c r="I70" i="10" s="1"/>
  <c r="D69" i="10"/>
  <c r="I69" i="10" s="1"/>
  <c r="D68" i="10"/>
  <c r="I68" i="10" s="1"/>
  <c r="D67" i="10"/>
  <c r="I67" i="10" s="1"/>
  <c r="D66" i="10"/>
  <c r="I66" i="10" s="1"/>
  <c r="D65" i="10"/>
  <c r="I65" i="10" s="1"/>
  <c r="D64" i="10"/>
  <c r="I64" i="10" s="1"/>
  <c r="D63" i="10"/>
  <c r="I63" i="10" s="1"/>
  <c r="D62" i="10"/>
  <c r="I62" i="10" s="1"/>
  <c r="D61" i="10"/>
  <c r="I61" i="10" s="1"/>
  <c r="D60" i="10"/>
  <c r="I60" i="10" s="1"/>
  <c r="D59" i="10"/>
  <c r="I59" i="10" s="1"/>
  <c r="D58" i="10"/>
  <c r="I58" i="10" s="1"/>
  <c r="D57" i="10"/>
  <c r="I57" i="10" s="1"/>
  <c r="D56" i="10"/>
  <c r="I56" i="10" s="1"/>
  <c r="D55" i="10"/>
  <c r="I55" i="10" s="1"/>
  <c r="D54" i="10"/>
  <c r="I54" i="10" s="1"/>
  <c r="D53" i="10"/>
  <c r="I53" i="10" s="1"/>
  <c r="D52" i="10"/>
  <c r="I52" i="10" s="1"/>
  <c r="D51" i="10"/>
  <c r="I51" i="10" s="1"/>
  <c r="D50" i="10"/>
  <c r="I50" i="10" s="1"/>
  <c r="D49" i="10"/>
  <c r="I49" i="10" s="1"/>
  <c r="D48" i="10"/>
  <c r="I48" i="10" s="1"/>
  <c r="D47" i="10"/>
  <c r="I47" i="10" s="1"/>
  <c r="D46" i="10"/>
  <c r="I46" i="10" s="1"/>
  <c r="D45" i="10"/>
  <c r="I45" i="10" s="1"/>
  <c r="D44" i="10"/>
  <c r="I44" i="10" s="1"/>
  <c r="D43" i="10"/>
  <c r="I43" i="10" s="1"/>
  <c r="D42" i="10"/>
  <c r="I42" i="10" s="1"/>
  <c r="D41" i="10"/>
  <c r="I41" i="10" s="1"/>
  <c r="D40" i="10"/>
  <c r="I40" i="10" s="1"/>
  <c r="D39" i="10"/>
  <c r="I39" i="10" s="1"/>
  <c r="D38" i="10"/>
  <c r="I38" i="10" s="1"/>
  <c r="D37" i="10"/>
  <c r="I37" i="10" s="1"/>
  <c r="D36" i="10"/>
  <c r="I36" i="10" s="1"/>
  <c r="D35" i="10"/>
  <c r="I35" i="10" s="1"/>
  <c r="D34" i="10"/>
  <c r="I34" i="10" s="1"/>
  <c r="D33" i="10"/>
  <c r="I33" i="10" s="1"/>
  <c r="D32" i="10"/>
  <c r="I32" i="10" s="1"/>
  <c r="D31" i="10"/>
  <c r="I31" i="10" s="1"/>
  <c r="D30" i="10"/>
  <c r="I30" i="10" s="1"/>
  <c r="D29" i="10"/>
  <c r="I29" i="10" s="1"/>
  <c r="D28" i="10"/>
  <c r="I28" i="10" s="1"/>
  <c r="D27" i="10"/>
  <c r="I27" i="10" s="1"/>
  <c r="D26" i="10"/>
  <c r="I26" i="10" s="1"/>
  <c r="D25" i="10"/>
  <c r="I25" i="10" s="1"/>
  <c r="D24" i="10"/>
  <c r="I24" i="10" s="1"/>
  <c r="D23" i="10"/>
  <c r="I23" i="10" s="1"/>
  <c r="D22" i="10"/>
  <c r="I22" i="10" s="1"/>
  <c r="D21" i="10"/>
  <c r="I21" i="10" s="1"/>
  <c r="D20" i="10"/>
  <c r="I20" i="10" s="1"/>
  <c r="D19" i="10"/>
  <c r="I19" i="10" s="1"/>
  <c r="D18" i="10"/>
  <c r="I18" i="10" s="1"/>
  <c r="D17" i="10"/>
  <c r="I17" i="10" s="1"/>
  <c r="D16" i="10"/>
  <c r="I16" i="10" s="1"/>
  <c r="D15" i="10"/>
  <c r="I15" i="10" s="1"/>
  <c r="D14" i="10"/>
  <c r="I14" i="10" s="1"/>
  <c r="D13" i="10"/>
  <c r="I13" i="10" s="1"/>
  <c r="D12" i="10"/>
  <c r="I12" i="10" s="1"/>
  <c r="D11" i="10"/>
  <c r="I11" i="10" s="1"/>
  <c r="D10" i="10"/>
  <c r="I10" i="10" s="1"/>
  <c r="D9" i="10"/>
  <c r="I9" i="10" s="1"/>
  <c r="D8" i="10"/>
  <c r="I8" i="10" s="1"/>
  <c r="D7" i="10"/>
  <c r="I7" i="10" s="1"/>
  <c r="D6" i="10"/>
  <c r="E7" i="10" s="1"/>
  <c r="E565" i="1"/>
  <c r="J7" i="10" l="1"/>
  <c r="I507" i="10"/>
  <c r="E8" i="10"/>
  <c r="J8" i="10" s="1"/>
  <c r="G512" i="10"/>
  <c r="I520" i="10"/>
  <c r="I512" i="10"/>
  <c r="I515" i="10"/>
  <c r="I518" i="10"/>
  <c r="I510" i="10"/>
  <c r="I513" i="10"/>
  <c r="I516" i="10"/>
  <c r="I519" i="10"/>
  <c r="I511" i="10"/>
  <c r="I514" i="10"/>
  <c r="I508" i="10"/>
  <c r="I509" i="10"/>
  <c r="I517" i="10"/>
  <c r="E9" i="10" l="1"/>
  <c r="G7" i="10"/>
  <c r="G8" i="10"/>
  <c r="E10" i="10" l="1"/>
  <c r="J9" i="10"/>
  <c r="F7" i="10"/>
  <c r="G9" i="10"/>
  <c r="F8" i="10"/>
  <c r="E11" i="10" l="1"/>
  <c r="J10" i="10"/>
  <c r="G10" i="10"/>
  <c r="F9" i="10"/>
  <c r="E12" i="10" l="1"/>
  <c r="J11" i="10"/>
  <c r="F10" i="10"/>
  <c r="G11" i="10"/>
  <c r="F11" i="10" s="1"/>
  <c r="E13" i="10" l="1"/>
  <c r="J12" i="10"/>
  <c r="G12" i="10"/>
  <c r="E14" i="10" l="1"/>
  <c r="J13" i="10"/>
  <c r="F12" i="10"/>
  <c r="G13" i="10"/>
  <c r="F13" i="10" s="1"/>
  <c r="E15" i="10" l="1"/>
  <c r="J14" i="10"/>
  <c r="G14" i="10"/>
  <c r="F14" i="10" s="1"/>
  <c r="E16" i="10" l="1"/>
  <c r="J15" i="10"/>
  <c r="G15" i="10"/>
  <c r="E17" i="10" l="1"/>
  <c r="J16" i="10"/>
  <c r="G16" i="10"/>
  <c r="F16" i="10" s="1"/>
  <c r="F15" i="10"/>
  <c r="E18" i="10" l="1"/>
  <c r="J17" i="10"/>
  <c r="G17" i="10"/>
  <c r="F17" i="10" s="1"/>
  <c r="E19" i="10" l="1"/>
  <c r="J18" i="10"/>
  <c r="G18" i="10"/>
  <c r="F18" i="10" s="1"/>
  <c r="E20" i="10" l="1"/>
  <c r="J19" i="10"/>
  <c r="G19" i="10"/>
  <c r="F19" i="10" s="1"/>
  <c r="E21" i="10" l="1"/>
  <c r="J20" i="10"/>
  <c r="G20" i="10"/>
  <c r="F20" i="10" s="1"/>
  <c r="E22" i="10" l="1"/>
  <c r="J21" i="10"/>
  <c r="G21" i="10"/>
  <c r="F21" i="10" s="1"/>
  <c r="E23" i="10" l="1"/>
  <c r="J22" i="10"/>
  <c r="G22" i="10"/>
  <c r="F22" i="10" s="1"/>
  <c r="E24" i="10" l="1"/>
  <c r="J23" i="10"/>
  <c r="G23" i="10"/>
  <c r="F23" i="10" s="1"/>
  <c r="E25" i="10" l="1"/>
  <c r="J24" i="10"/>
  <c r="G24" i="10"/>
  <c r="F24" i="10" s="1"/>
  <c r="E26" i="10" l="1"/>
  <c r="J25" i="10"/>
  <c r="G25" i="10"/>
  <c r="F25" i="10" s="1"/>
  <c r="E27" i="10" l="1"/>
  <c r="J26" i="10"/>
  <c r="G26" i="10"/>
  <c r="F26" i="10" s="1"/>
  <c r="E28" i="10" l="1"/>
  <c r="J27" i="10"/>
  <c r="G27" i="10"/>
  <c r="F27" i="10" s="1"/>
  <c r="E29" i="10" l="1"/>
  <c r="J28" i="10"/>
  <c r="G28" i="10"/>
  <c r="F28" i="10" s="1"/>
  <c r="E30" i="10" l="1"/>
  <c r="J29" i="10"/>
  <c r="G29" i="10"/>
  <c r="F29" i="10" s="1"/>
  <c r="E31" i="10" l="1"/>
  <c r="J30" i="10"/>
  <c r="G30" i="10"/>
  <c r="F30" i="10" s="1"/>
  <c r="E32" i="10" l="1"/>
  <c r="J31" i="10"/>
  <c r="G31" i="10"/>
  <c r="F31" i="10" s="1"/>
  <c r="E33" i="10" l="1"/>
  <c r="J32" i="10"/>
  <c r="G32" i="10"/>
  <c r="F32" i="10" s="1"/>
  <c r="E34" i="10" l="1"/>
  <c r="J33" i="10"/>
  <c r="G33" i="10"/>
  <c r="F33" i="10" s="1"/>
  <c r="E35" i="10" l="1"/>
  <c r="J34" i="10"/>
  <c r="G34" i="10"/>
  <c r="F34" i="10" s="1"/>
  <c r="E36" i="10" l="1"/>
  <c r="G36" i="10" s="1"/>
  <c r="F36" i="10" s="1"/>
  <c r="J35" i="10"/>
  <c r="G35" i="10"/>
  <c r="F35" i="10" s="1"/>
  <c r="E37" i="10" l="1"/>
  <c r="G37" i="10" s="1"/>
  <c r="F37" i="10" s="1"/>
  <c r="J36" i="10"/>
  <c r="E38" i="10" l="1"/>
  <c r="G38" i="10" s="1"/>
  <c r="F38" i="10" s="1"/>
  <c r="J37" i="10"/>
  <c r="E39" i="10" l="1"/>
  <c r="G39" i="10" s="1"/>
  <c r="F39" i="10" s="1"/>
  <c r="J38" i="10"/>
  <c r="E40" i="10" l="1"/>
  <c r="G40" i="10" s="1"/>
  <c r="F40" i="10" s="1"/>
  <c r="J39" i="10"/>
  <c r="E41" i="10" l="1"/>
  <c r="G41" i="10" s="1"/>
  <c r="F41" i="10" s="1"/>
  <c r="J40" i="10"/>
  <c r="E42" i="10" l="1"/>
  <c r="G42" i="10" s="1"/>
  <c r="F42" i="10" s="1"/>
  <c r="J41" i="10"/>
  <c r="E43" i="10" l="1"/>
  <c r="G43" i="10" s="1"/>
  <c r="F43" i="10" s="1"/>
  <c r="J42" i="10"/>
  <c r="E44" i="10" l="1"/>
  <c r="G44" i="10" s="1"/>
  <c r="F44" i="10" s="1"/>
  <c r="J43" i="10"/>
  <c r="E45" i="10" l="1"/>
  <c r="G45" i="10" s="1"/>
  <c r="F45" i="10" s="1"/>
  <c r="J44" i="10"/>
  <c r="E46" i="10" l="1"/>
  <c r="G46" i="10" s="1"/>
  <c r="F46" i="10" s="1"/>
  <c r="J45" i="10"/>
  <c r="E47" i="10" l="1"/>
  <c r="G47" i="10" s="1"/>
  <c r="F47" i="10" s="1"/>
  <c r="J46" i="10"/>
  <c r="E48" i="10" l="1"/>
  <c r="G48" i="10" s="1"/>
  <c r="F48" i="10" s="1"/>
  <c r="J47" i="10"/>
  <c r="E49" i="10" l="1"/>
  <c r="G49" i="10" s="1"/>
  <c r="F49" i="10" s="1"/>
  <c r="J48" i="10"/>
  <c r="E50" i="10" l="1"/>
  <c r="G50" i="10" s="1"/>
  <c r="F50" i="10" s="1"/>
  <c r="J49" i="10"/>
  <c r="E51" i="10" l="1"/>
  <c r="G51" i="10" s="1"/>
  <c r="F51" i="10" s="1"/>
  <c r="J50" i="10"/>
  <c r="E52" i="10" l="1"/>
  <c r="G52" i="10" s="1"/>
  <c r="F52" i="10" s="1"/>
  <c r="J51" i="10"/>
  <c r="E53" i="10" l="1"/>
  <c r="G53" i="10" s="1"/>
  <c r="F53" i="10" s="1"/>
  <c r="J52" i="10"/>
  <c r="E54" i="10" l="1"/>
  <c r="G54" i="10" s="1"/>
  <c r="F54" i="10" s="1"/>
  <c r="J53" i="10"/>
  <c r="E55" i="10" l="1"/>
  <c r="G55" i="10" s="1"/>
  <c r="F55" i="10" s="1"/>
  <c r="J54" i="10"/>
  <c r="E56" i="10" l="1"/>
  <c r="G56" i="10" s="1"/>
  <c r="F56" i="10" s="1"/>
  <c r="J55" i="10"/>
  <c r="E57" i="10" l="1"/>
  <c r="G57" i="10" s="1"/>
  <c r="F57" i="10" s="1"/>
  <c r="J56" i="10"/>
  <c r="E58" i="10" l="1"/>
  <c r="G58" i="10" s="1"/>
  <c r="F58" i="10" s="1"/>
  <c r="J57" i="10"/>
  <c r="E59" i="10" l="1"/>
  <c r="G59" i="10" s="1"/>
  <c r="F59" i="10" s="1"/>
  <c r="J58" i="10"/>
  <c r="E60" i="10" l="1"/>
  <c r="G60" i="10" s="1"/>
  <c r="F60" i="10" s="1"/>
  <c r="J59" i="10"/>
  <c r="E61" i="10" l="1"/>
  <c r="G61" i="10" s="1"/>
  <c r="F61" i="10" s="1"/>
  <c r="J60" i="10"/>
  <c r="E62" i="10" l="1"/>
  <c r="G62" i="10" s="1"/>
  <c r="F62" i="10" s="1"/>
  <c r="J61" i="10"/>
  <c r="E63" i="10" l="1"/>
  <c r="G63" i="10" s="1"/>
  <c r="F63" i="10" s="1"/>
  <c r="J62" i="10"/>
  <c r="E64" i="10" l="1"/>
  <c r="G64" i="10" s="1"/>
  <c r="F64" i="10" s="1"/>
  <c r="J63" i="10"/>
  <c r="E65" i="10" l="1"/>
  <c r="G65" i="10" s="1"/>
  <c r="F65" i="10" s="1"/>
  <c r="J64" i="10"/>
  <c r="E66" i="10" l="1"/>
  <c r="G66" i="10" s="1"/>
  <c r="F66" i="10" s="1"/>
  <c r="J65" i="10"/>
  <c r="E67" i="10" l="1"/>
  <c r="G67" i="10" s="1"/>
  <c r="F67" i="10" s="1"/>
  <c r="J66" i="10"/>
  <c r="E68" i="10" l="1"/>
  <c r="G68" i="10" s="1"/>
  <c r="F68" i="10" s="1"/>
  <c r="J67" i="10"/>
  <c r="E69" i="10" l="1"/>
  <c r="G69" i="10" s="1"/>
  <c r="F69" i="10" s="1"/>
  <c r="J68" i="10"/>
  <c r="E70" i="10" l="1"/>
  <c r="G70" i="10" s="1"/>
  <c r="F70" i="10" s="1"/>
  <c r="J69" i="10"/>
  <c r="E71" i="10" l="1"/>
  <c r="G71" i="10" s="1"/>
  <c r="F71" i="10" s="1"/>
  <c r="J70" i="10"/>
  <c r="E72" i="10" l="1"/>
  <c r="J71" i="10"/>
  <c r="E73" i="10" l="1"/>
  <c r="J72" i="10"/>
  <c r="G72" i="10"/>
  <c r="F72" i="10" s="1"/>
  <c r="G73" i="10"/>
  <c r="F73" i="10" s="1"/>
  <c r="E74" i="10" l="1"/>
  <c r="J73" i="10"/>
  <c r="E75" i="10" l="1"/>
  <c r="J74" i="10"/>
  <c r="G74" i="10"/>
  <c r="F74" i="10" s="1"/>
  <c r="E76" i="10" l="1"/>
  <c r="J75" i="10"/>
  <c r="G75" i="10"/>
  <c r="F75" i="10" s="1"/>
  <c r="E77" i="10" l="1"/>
  <c r="J76" i="10"/>
  <c r="G76" i="10"/>
  <c r="F76" i="10" s="1"/>
  <c r="E78" i="10" l="1"/>
  <c r="J77" i="10"/>
  <c r="G77" i="10"/>
  <c r="F77" i="10" s="1"/>
  <c r="E79" i="10" l="1"/>
  <c r="J78" i="10"/>
  <c r="G78" i="10"/>
  <c r="F78" i="10" s="1"/>
  <c r="E80" i="10" l="1"/>
  <c r="J79" i="10"/>
  <c r="G79" i="10"/>
  <c r="F79" i="10" s="1"/>
  <c r="E81" i="10" l="1"/>
  <c r="J80" i="10"/>
  <c r="G80" i="10"/>
  <c r="F80" i="10" s="1"/>
  <c r="E82" i="10" l="1"/>
  <c r="J81" i="10"/>
  <c r="G81" i="10"/>
  <c r="F81" i="10" s="1"/>
  <c r="E83" i="10" l="1"/>
  <c r="J82" i="10"/>
  <c r="G82" i="10"/>
  <c r="F82" i="10" s="1"/>
  <c r="E84" i="10" l="1"/>
  <c r="J83" i="10"/>
  <c r="G83" i="10"/>
  <c r="F83" i="10" s="1"/>
  <c r="E85" i="10" l="1"/>
  <c r="J84" i="10"/>
  <c r="G84" i="10"/>
  <c r="F84" i="10" s="1"/>
  <c r="E86" i="10" l="1"/>
  <c r="J85" i="10"/>
  <c r="G85" i="10"/>
  <c r="F85" i="10" s="1"/>
  <c r="E87" i="10" l="1"/>
  <c r="J86" i="10"/>
  <c r="G86" i="10"/>
  <c r="F86" i="10" s="1"/>
  <c r="E88" i="10" l="1"/>
  <c r="J87" i="10"/>
  <c r="G87" i="10"/>
  <c r="F87" i="10" s="1"/>
  <c r="E89" i="10" l="1"/>
  <c r="J88" i="10"/>
  <c r="G88" i="10"/>
  <c r="F88" i="10" s="1"/>
  <c r="E90" i="10" l="1"/>
  <c r="J89" i="10"/>
  <c r="G89" i="10"/>
  <c r="F89" i="10" s="1"/>
  <c r="E91" i="10" l="1"/>
  <c r="J90" i="10"/>
  <c r="G90" i="10"/>
  <c r="F90" i="10" s="1"/>
  <c r="E92" i="10" l="1"/>
  <c r="J91" i="10"/>
  <c r="G91" i="10"/>
  <c r="F91" i="10" s="1"/>
  <c r="E93" i="10" l="1"/>
  <c r="J92" i="10"/>
  <c r="G92" i="10"/>
  <c r="F92" i="10" s="1"/>
  <c r="E94" i="10" l="1"/>
  <c r="J93" i="10"/>
  <c r="G93" i="10"/>
  <c r="F93" i="10" s="1"/>
  <c r="E95" i="10" l="1"/>
  <c r="J94" i="10"/>
  <c r="G94" i="10"/>
  <c r="F94" i="10" s="1"/>
  <c r="E96" i="10" l="1"/>
  <c r="J95" i="10"/>
  <c r="G95" i="10"/>
  <c r="F95" i="10" s="1"/>
  <c r="E97" i="10" l="1"/>
  <c r="J96" i="10"/>
  <c r="G96" i="10"/>
  <c r="F96" i="10" s="1"/>
  <c r="E98" i="10" l="1"/>
  <c r="J97" i="10"/>
  <c r="G97" i="10"/>
  <c r="F97" i="10" s="1"/>
  <c r="E99" i="10" l="1"/>
  <c r="J98" i="10"/>
  <c r="G98" i="10"/>
  <c r="F98" i="10" s="1"/>
  <c r="E100" i="10" l="1"/>
  <c r="J99" i="10"/>
  <c r="G99" i="10"/>
  <c r="F99" i="10" s="1"/>
  <c r="E101" i="10" l="1"/>
  <c r="J100" i="10"/>
  <c r="G100" i="10"/>
  <c r="F100" i="10" s="1"/>
  <c r="E102" i="10" l="1"/>
  <c r="J101" i="10"/>
  <c r="G101" i="10"/>
  <c r="F101" i="10" s="1"/>
  <c r="E103" i="10" l="1"/>
  <c r="J102" i="10"/>
  <c r="G102" i="10"/>
  <c r="F102" i="10" s="1"/>
  <c r="E104" i="10" l="1"/>
  <c r="J103" i="10"/>
  <c r="G103" i="10"/>
  <c r="F103" i="10" s="1"/>
  <c r="E105" i="10" l="1"/>
  <c r="J104" i="10"/>
  <c r="G104" i="10"/>
  <c r="F104" i="10" s="1"/>
  <c r="E106" i="10" l="1"/>
  <c r="J105" i="10"/>
  <c r="G105" i="10"/>
  <c r="F105" i="10" s="1"/>
  <c r="E107" i="10" l="1"/>
  <c r="J106" i="10"/>
  <c r="G106" i="10"/>
  <c r="F106" i="10" s="1"/>
  <c r="E108" i="10" l="1"/>
  <c r="J107" i="10"/>
  <c r="G107" i="10"/>
  <c r="F107" i="10" s="1"/>
  <c r="E109" i="10" l="1"/>
  <c r="J108" i="10"/>
  <c r="G108" i="10"/>
  <c r="F108" i="10" s="1"/>
  <c r="E110" i="10" l="1"/>
  <c r="J109" i="10"/>
  <c r="G109" i="10"/>
  <c r="F109" i="10" s="1"/>
  <c r="E111" i="10" l="1"/>
  <c r="J110" i="10"/>
  <c r="G110" i="10"/>
  <c r="F110" i="10" s="1"/>
  <c r="E112" i="10" l="1"/>
  <c r="J111" i="10"/>
  <c r="G111" i="10"/>
  <c r="F111" i="10" s="1"/>
  <c r="E113" i="10" l="1"/>
  <c r="J112" i="10"/>
  <c r="G112" i="10"/>
  <c r="F112" i="10" s="1"/>
  <c r="E114" i="10" l="1"/>
  <c r="J113" i="10"/>
  <c r="G113" i="10"/>
  <c r="F113" i="10" s="1"/>
  <c r="E115" i="10" l="1"/>
  <c r="J114" i="10"/>
  <c r="G114" i="10"/>
  <c r="F114" i="10" s="1"/>
  <c r="E116" i="10" l="1"/>
  <c r="J115" i="10"/>
  <c r="G115" i="10"/>
  <c r="F115" i="10" s="1"/>
  <c r="E117" i="10" l="1"/>
  <c r="J116" i="10"/>
  <c r="G116" i="10"/>
  <c r="F116" i="10" s="1"/>
  <c r="E118" i="10" l="1"/>
  <c r="J117" i="10"/>
  <c r="G117" i="10"/>
  <c r="F117" i="10" s="1"/>
  <c r="E119" i="10" l="1"/>
  <c r="J118" i="10"/>
  <c r="G118" i="10"/>
  <c r="F118" i="10" s="1"/>
  <c r="E120" i="10" l="1"/>
  <c r="J119" i="10"/>
  <c r="G119" i="10"/>
  <c r="F119" i="10" s="1"/>
  <c r="E121" i="10" l="1"/>
  <c r="J120" i="10"/>
  <c r="G120" i="10"/>
  <c r="F120" i="10" s="1"/>
  <c r="E122" i="10" l="1"/>
  <c r="J121" i="10"/>
  <c r="G121" i="10"/>
  <c r="F121" i="10" s="1"/>
  <c r="E123" i="10" l="1"/>
  <c r="J122" i="10"/>
  <c r="G122" i="10"/>
  <c r="F122" i="10" s="1"/>
  <c r="E124" i="10" l="1"/>
  <c r="J123" i="10"/>
  <c r="G123" i="10"/>
  <c r="F123" i="10" s="1"/>
  <c r="E125" i="10" l="1"/>
  <c r="J124" i="10"/>
  <c r="G124" i="10"/>
  <c r="F124" i="10" s="1"/>
  <c r="E126" i="10" l="1"/>
  <c r="J125" i="10"/>
  <c r="G125" i="10"/>
  <c r="F125" i="10" s="1"/>
  <c r="E127" i="10" l="1"/>
  <c r="J126" i="10"/>
  <c r="G126" i="10"/>
  <c r="F126" i="10" s="1"/>
  <c r="E128" i="10" l="1"/>
  <c r="J127" i="10"/>
  <c r="G127" i="10"/>
  <c r="F127" i="10" s="1"/>
  <c r="E129" i="10" l="1"/>
  <c r="J128" i="10"/>
  <c r="G128" i="10"/>
  <c r="F128" i="10" s="1"/>
  <c r="E130" i="10" l="1"/>
  <c r="J129" i="10"/>
  <c r="G129" i="10"/>
  <c r="F129" i="10" s="1"/>
  <c r="E131" i="10" l="1"/>
  <c r="J130" i="10"/>
  <c r="G130" i="10"/>
  <c r="F130" i="10" s="1"/>
  <c r="E132" i="10" l="1"/>
  <c r="J131" i="10"/>
  <c r="G131" i="10"/>
  <c r="F131" i="10" s="1"/>
  <c r="E133" i="10" l="1"/>
  <c r="J132" i="10"/>
  <c r="G132" i="10"/>
  <c r="F132" i="10" s="1"/>
  <c r="E134" i="10" l="1"/>
  <c r="J133" i="10"/>
  <c r="G133" i="10"/>
  <c r="F133" i="10" s="1"/>
  <c r="E135" i="10" l="1"/>
  <c r="J134" i="10"/>
  <c r="G134" i="10"/>
  <c r="F134" i="10" s="1"/>
  <c r="E136" i="10" l="1"/>
  <c r="J135" i="10"/>
  <c r="G135" i="10"/>
  <c r="F135" i="10" s="1"/>
  <c r="E137" i="10" l="1"/>
  <c r="J136" i="10"/>
  <c r="G136" i="10"/>
  <c r="F136" i="10" s="1"/>
  <c r="E138" i="10" l="1"/>
  <c r="J137" i="10"/>
  <c r="G137" i="10"/>
  <c r="F137" i="10" s="1"/>
  <c r="E139" i="10" l="1"/>
  <c r="J138" i="10"/>
  <c r="G138" i="10"/>
  <c r="F138" i="10" s="1"/>
  <c r="E140" i="10" l="1"/>
  <c r="J139" i="10"/>
  <c r="G139" i="10"/>
  <c r="F139" i="10" s="1"/>
  <c r="E141" i="10" l="1"/>
  <c r="J140" i="10"/>
  <c r="G140" i="10"/>
  <c r="F140" i="10" s="1"/>
  <c r="E142" i="10" l="1"/>
  <c r="J141" i="10"/>
  <c r="G141" i="10"/>
  <c r="F141" i="10" s="1"/>
  <c r="E143" i="10" l="1"/>
  <c r="J142" i="10"/>
  <c r="G142" i="10"/>
  <c r="F142" i="10" s="1"/>
  <c r="E144" i="10" l="1"/>
  <c r="J143" i="10"/>
  <c r="G143" i="10"/>
  <c r="F143" i="10" s="1"/>
  <c r="E145" i="10" l="1"/>
  <c r="J144" i="10"/>
  <c r="G144" i="10"/>
  <c r="F144" i="10" s="1"/>
  <c r="E146" i="10" l="1"/>
  <c r="J145" i="10"/>
  <c r="G145" i="10"/>
  <c r="F145" i="10" s="1"/>
  <c r="E147" i="10" l="1"/>
  <c r="J146" i="10"/>
  <c r="G146" i="10"/>
  <c r="F146" i="10" s="1"/>
  <c r="E148" i="10" l="1"/>
  <c r="J147" i="10"/>
  <c r="G147" i="10"/>
  <c r="F147" i="10" s="1"/>
  <c r="E149" i="10" l="1"/>
  <c r="J148" i="10"/>
  <c r="G148" i="10"/>
  <c r="F148" i="10" s="1"/>
  <c r="E150" i="10" l="1"/>
  <c r="J149" i="10"/>
  <c r="G149" i="10"/>
  <c r="F149" i="10" s="1"/>
  <c r="E151" i="10" l="1"/>
  <c r="J150" i="10"/>
  <c r="G150" i="10"/>
  <c r="F150" i="10" s="1"/>
  <c r="E152" i="10" l="1"/>
  <c r="J151" i="10"/>
  <c r="G151" i="10"/>
  <c r="F151" i="10" s="1"/>
  <c r="E153" i="10" l="1"/>
  <c r="J152" i="10"/>
  <c r="G152" i="10"/>
  <c r="F152" i="10" s="1"/>
  <c r="E154" i="10" l="1"/>
  <c r="J153" i="10"/>
  <c r="G153" i="10"/>
  <c r="F153" i="10" s="1"/>
  <c r="E155" i="10" l="1"/>
  <c r="J154" i="10"/>
  <c r="G154" i="10"/>
  <c r="F154" i="10" s="1"/>
  <c r="E156" i="10" l="1"/>
  <c r="J155" i="10"/>
  <c r="G155" i="10"/>
  <c r="F155" i="10" s="1"/>
  <c r="E157" i="10" l="1"/>
  <c r="J156" i="10"/>
  <c r="G156" i="10"/>
  <c r="F156" i="10" s="1"/>
  <c r="E158" i="10" l="1"/>
  <c r="J157" i="10"/>
  <c r="G157" i="10"/>
  <c r="F157" i="10" s="1"/>
  <c r="E159" i="10" l="1"/>
  <c r="J158" i="10"/>
  <c r="G158" i="10"/>
  <c r="F158" i="10" s="1"/>
  <c r="E160" i="10" l="1"/>
  <c r="J159" i="10"/>
  <c r="G159" i="10"/>
  <c r="F159" i="10" s="1"/>
  <c r="E161" i="10" l="1"/>
  <c r="J160" i="10"/>
  <c r="G160" i="10"/>
  <c r="F160" i="10" s="1"/>
  <c r="E162" i="10" l="1"/>
  <c r="J161" i="10"/>
  <c r="G161" i="10"/>
  <c r="F161" i="10" s="1"/>
  <c r="E163" i="10" l="1"/>
  <c r="J162" i="10"/>
  <c r="G162" i="10"/>
  <c r="F162" i="10" s="1"/>
  <c r="E164" i="10" l="1"/>
  <c r="J163" i="10"/>
  <c r="G163" i="10"/>
  <c r="F163" i="10" s="1"/>
  <c r="E165" i="10" l="1"/>
  <c r="J164" i="10"/>
  <c r="G164" i="10"/>
  <c r="F164" i="10" s="1"/>
  <c r="E166" i="10" l="1"/>
  <c r="J165" i="10"/>
  <c r="G165" i="10"/>
  <c r="F165" i="10" s="1"/>
  <c r="E167" i="10" l="1"/>
  <c r="J166" i="10"/>
  <c r="G166" i="10"/>
  <c r="F166" i="10" s="1"/>
  <c r="E168" i="10" l="1"/>
  <c r="J167" i="10"/>
  <c r="G167" i="10"/>
  <c r="F167" i="10" s="1"/>
  <c r="E169" i="10" l="1"/>
  <c r="J168" i="10"/>
  <c r="G168" i="10"/>
  <c r="F168" i="10" s="1"/>
  <c r="E170" i="10" l="1"/>
  <c r="J169" i="10"/>
  <c r="G169" i="10"/>
  <c r="F169" i="10" s="1"/>
  <c r="E171" i="10" l="1"/>
  <c r="J170" i="10"/>
  <c r="G170" i="10"/>
  <c r="F170" i="10" s="1"/>
  <c r="E172" i="10" l="1"/>
  <c r="J171" i="10"/>
  <c r="G171" i="10"/>
  <c r="F171" i="10" s="1"/>
  <c r="E173" i="10" l="1"/>
  <c r="J172" i="10"/>
  <c r="G172" i="10"/>
  <c r="F172" i="10" s="1"/>
  <c r="E174" i="10" l="1"/>
  <c r="J173" i="10"/>
  <c r="G173" i="10"/>
  <c r="F173" i="10" s="1"/>
  <c r="E175" i="10" l="1"/>
  <c r="J174" i="10"/>
  <c r="G174" i="10"/>
  <c r="F174" i="10" s="1"/>
  <c r="E176" i="10" l="1"/>
  <c r="J175" i="10"/>
  <c r="G175" i="10"/>
  <c r="F175" i="10" s="1"/>
  <c r="E177" i="10" l="1"/>
  <c r="J176" i="10"/>
  <c r="G176" i="10"/>
  <c r="F176" i="10" s="1"/>
  <c r="E178" i="10" l="1"/>
  <c r="J177" i="10"/>
  <c r="G177" i="10"/>
  <c r="F177" i="10" s="1"/>
  <c r="E179" i="10" l="1"/>
  <c r="J178" i="10"/>
  <c r="G178" i="10"/>
  <c r="F178" i="10" s="1"/>
  <c r="E180" i="10" l="1"/>
  <c r="J179" i="10"/>
  <c r="G179" i="10"/>
  <c r="F179" i="10" s="1"/>
  <c r="E181" i="10" l="1"/>
  <c r="J180" i="10"/>
  <c r="G180" i="10"/>
  <c r="F180" i="10" s="1"/>
  <c r="E182" i="10" l="1"/>
  <c r="J181" i="10"/>
  <c r="G181" i="10"/>
  <c r="F181" i="10" s="1"/>
  <c r="E183" i="10" l="1"/>
  <c r="J182" i="10"/>
  <c r="G182" i="10"/>
  <c r="F182" i="10" s="1"/>
  <c r="E184" i="10" l="1"/>
  <c r="J183" i="10"/>
  <c r="G183" i="10"/>
  <c r="F183" i="10" s="1"/>
  <c r="E185" i="10" l="1"/>
  <c r="J184" i="10"/>
  <c r="G184" i="10"/>
  <c r="F184" i="10" s="1"/>
  <c r="E186" i="10" l="1"/>
  <c r="J185" i="10"/>
  <c r="G185" i="10"/>
  <c r="F185" i="10" s="1"/>
  <c r="E187" i="10" l="1"/>
  <c r="J186" i="10"/>
  <c r="G186" i="10"/>
  <c r="F186" i="10" s="1"/>
  <c r="E188" i="10" l="1"/>
  <c r="J187" i="10"/>
  <c r="G187" i="10"/>
  <c r="F187" i="10" s="1"/>
  <c r="E189" i="10" l="1"/>
  <c r="J188" i="10"/>
  <c r="G188" i="10"/>
  <c r="F188" i="10" s="1"/>
  <c r="E190" i="10" l="1"/>
  <c r="J189" i="10"/>
  <c r="G189" i="10"/>
  <c r="F189" i="10" s="1"/>
  <c r="E191" i="10" l="1"/>
  <c r="J190" i="10"/>
  <c r="G190" i="10"/>
  <c r="F190" i="10" s="1"/>
  <c r="E192" i="10" l="1"/>
  <c r="J191" i="10"/>
  <c r="G191" i="10"/>
  <c r="F191" i="10" s="1"/>
  <c r="E193" i="10" l="1"/>
  <c r="J192" i="10"/>
  <c r="G192" i="10"/>
  <c r="F192" i="10" s="1"/>
  <c r="E194" i="10" l="1"/>
  <c r="J193" i="10"/>
  <c r="G193" i="10"/>
  <c r="F193" i="10" s="1"/>
  <c r="E195" i="10" l="1"/>
  <c r="J194" i="10"/>
  <c r="G194" i="10"/>
  <c r="F194" i="10" s="1"/>
  <c r="E196" i="10" l="1"/>
  <c r="J195" i="10"/>
  <c r="G195" i="10"/>
  <c r="F195" i="10" s="1"/>
  <c r="E197" i="10" l="1"/>
  <c r="J196" i="10"/>
  <c r="G196" i="10"/>
  <c r="F196" i="10" s="1"/>
  <c r="E198" i="10" l="1"/>
  <c r="J197" i="10"/>
  <c r="G197" i="10"/>
  <c r="F197" i="10" s="1"/>
  <c r="E199" i="10" l="1"/>
  <c r="J198" i="10"/>
  <c r="G198" i="10"/>
  <c r="F198" i="10" s="1"/>
  <c r="E200" i="10" l="1"/>
  <c r="J199" i="10"/>
  <c r="G199" i="10"/>
  <c r="F199" i="10" s="1"/>
  <c r="E201" i="10" l="1"/>
  <c r="J200" i="10"/>
  <c r="G200" i="10"/>
  <c r="F200" i="10" s="1"/>
  <c r="E202" i="10" l="1"/>
  <c r="J201" i="10"/>
  <c r="G201" i="10"/>
  <c r="F201" i="10" s="1"/>
  <c r="E203" i="10" l="1"/>
  <c r="J202" i="10"/>
  <c r="G202" i="10"/>
  <c r="F202" i="10" s="1"/>
  <c r="E204" i="10" l="1"/>
  <c r="J203" i="10"/>
  <c r="G203" i="10"/>
  <c r="F203" i="10" s="1"/>
  <c r="E205" i="10" l="1"/>
  <c r="J204" i="10"/>
  <c r="G204" i="10"/>
  <c r="F204" i="10" s="1"/>
  <c r="E206" i="10" l="1"/>
  <c r="J205" i="10"/>
  <c r="G205" i="10"/>
  <c r="F205" i="10" s="1"/>
  <c r="E207" i="10" l="1"/>
  <c r="J206" i="10"/>
  <c r="G206" i="10"/>
  <c r="F206" i="10" s="1"/>
  <c r="E208" i="10" l="1"/>
  <c r="J207" i="10"/>
  <c r="G207" i="10"/>
  <c r="F207" i="10" s="1"/>
  <c r="E209" i="10" l="1"/>
  <c r="J208" i="10"/>
  <c r="G208" i="10"/>
  <c r="F208" i="10" s="1"/>
  <c r="E210" i="10" l="1"/>
  <c r="J209" i="10"/>
  <c r="G209" i="10"/>
  <c r="F209" i="10" s="1"/>
  <c r="E211" i="10" l="1"/>
  <c r="J210" i="10"/>
  <c r="G210" i="10"/>
  <c r="F210" i="10" s="1"/>
  <c r="E212" i="10" l="1"/>
  <c r="J211" i="10"/>
  <c r="G211" i="10"/>
  <c r="F211" i="10" s="1"/>
  <c r="E213" i="10" l="1"/>
  <c r="J212" i="10"/>
  <c r="G212" i="10"/>
  <c r="F212" i="10" s="1"/>
  <c r="E214" i="10" l="1"/>
  <c r="J213" i="10"/>
  <c r="G213" i="10"/>
  <c r="F213" i="10" s="1"/>
  <c r="E215" i="10" l="1"/>
  <c r="J214" i="10"/>
  <c r="G214" i="10"/>
  <c r="F214" i="10" s="1"/>
  <c r="E216" i="10" l="1"/>
  <c r="J215" i="10"/>
  <c r="G215" i="10"/>
  <c r="F215" i="10" s="1"/>
  <c r="E217" i="10" l="1"/>
  <c r="J216" i="10"/>
  <c r="G216" i="10"/>
  <c r="F216" i="10" s="1"/>
  <c r="E218" i="10" l="1"/>
  <c r="J217" i="10"/>
  <c r="G217" i="10"/>
  <c r="F217" i="10" s="1"/>
  <c r="E219" i="10" l="1"/>
  <c r="J218" i="10"/>
  <c r="G218" i="10"/>
  <c r="F218" i="10" s="1"/>
  <c r="E220" i="10" l="1"/>
  <c r="J219" i="10"/>
  <c r="G219" i="10"/>
  <c r="F219" i="10" s="1"/>
  <c r="E221" i="10" l="1"/>
  <c r="J220" i="10"/>
  <c r="G220" i="10"/>
  <c r="F220" i="10" s="1"/>
  <c r="E222" i="10" l="1"/>
  <c r="J221" i="10"/>
  <c r="G221" i="10"/>
  <c r="F221" i="10" s="1"/>
  <c r="E223" i="10" l="1"/>
  <c r="J222" i="10"/>
  <c r="G222" i="10"/>
  <c r="F222" i="10" s="1"/>
  <c r="E224" i="10" l="1"/>
  <c r="J223" i="10"/>
  <c r="G223" i="10"/>
  <c r="F223" i="10" s="1"/>
  <c r="E225" i="10" l="1"/>
  <c r="J224" i="10"/>
  <c r="G224" i="10"/>
  <c r="F224" i="10" s="1"/>
  <c r="E226" i="10" l="1"/>
  <c r="J225" i="10"/>
  <c r="G225" i="10"/>
  <c r="F225" i="10" s="1"/>
  <c r="E227" i="10" l="1"/>
  <c r="J226" i="10"/>
  <c r="G226" i="10"/>
  <c r="F226" i="10" s="1"/>
  <c r="E228" i="10" l="1"/>
  <c r="J227" i="10"/>
  <c r="G227" i="10"/>
  <c r="F227" i="10" s="1"/>
  <c r="E229" i="10" l="1"/>
  <c r="J228" i="10"/>
  <c r="G228" i="10"/>
  <c r="F228" i="10" s="1"/>
  <c r="E230" i="10" l="1"/>
  <c r="J229" i="10"/>
  <c r="G229" i="10"/>
  <c r="F229" i="10" s="1"/>
  <c r="E231" i="10" l="1"/>
  <c r="J230" i="10"/>
  <c r="G230" i="10"/>
  <c r="F230" i="10" s="1"/>
  <c r="E232" i="10" l="1"/>
  <c r="J231" i="10"/>
  <c r="G231" i="10"/>
  <c r="F231" i="10" s="1"/>
  <c r="E233" i="10" l="1"/>
  <c r="J232" i="10"/>
  <c r="G232" i="10"/>
  <c r="F232" i="10" s="1"/>
  <c r="E234" i="10" l="1"/>
  <c r="J233" i="10"/>
  <c r="G233" i="10"/>
  <c r="F233" i="10" s="1"/>
  <c r="E235" i="10" l="1"/>
  <c r="J234" i="10"/>
  <c r="G234" i="10"/>
  <c r="F234" i="10" s="1"/>
  <c r="E236" i="10" l="1"/>
  <c r="J235" i="10"/>
  <c r="G235" i="10"/>
  <c r="F235" i="10" s="1"/>
  <c r="E237" i="10" l="1"/>
  <c r="J236" i="10"/>
  <c r="G236" i="10"/>
  <c r="F236" i="10" s="1"/>
  <c r="E238" i="10" l="1"/>
  <c r="J237" i="10"/>
  <c r="G237" i="10"/>
  <c r="F237" i="10" s="1"/>
  <c r="E239" i="10" l="1"/>
  <c r="J238" i="10"/>
  <c r="G238" i="10"/>
  <c r="F238" i="10" s="1"/>
  <c r="E240" i="10" l="1"/>
  <c r="J239" i="10"/>
  <c r="G239" i="10"/>
  <c r="F239" i="10" s="1"/>
  <c r="E241" i="10" l="1"/>
  <c r="J240" i="10"/>
  <c r="G240" i="10"/>
  <c r="F240" i="10" s="1"/>
  <c r="E242" i="10" l="1"/>
  <c r="J241" i="10"/>
  <c r="G241" i="10"/>
  <c r="F241" i="10" s="1"/>
  <c r="E243" i="10" l="1"/>
  <c r="J242" i="10"/>
  <c r="G242" i="10"/>
  <c r="F242" i="10" s="1"/>
  <c r="E244" i="10" l="1"/>
  <c r="J243" i="10"/>
  <c r="G243" i="10"/>
  <c r="F243" i="10" s="1"/>
  <c r="E245" i="10" l="1"/>
  <c r="J244" i="10"/>
  <c r="G244" i="10"/>
  <c r="F244" i="10" s="1"/>
  <c r="E246" i="10" l="1"/>
  <c r="J245" i="10"/>
  <c r="G245" i="10"/>
  <c r="F245" i="10" s="1"/>
  <c r="E247" i="10" l="1"/>
  <c r="J246" i="10"/>
  <c r="G246" i="10"/>
  <c r="F246" i="10" s="1"/>
  <c r="E248" i="10" l="1"/>
  <c r="J247" i="10"/>
  <c r="G247" i="10"/>
  <c r="F247" i="10" s="1"/>
  <c r="E249" i="10" l="1"/>
  <c r="J248" i="10"/>
  <c r="G248" i="10"/>
  <c r="F248" i="10" s="1"/>
  <c r="E250" i="10" l="1"/>
  <c r="J249" i="10"/>
  <c r="G249" i="10"/>
  <c r="F249" i="10" s="1"/>
  <c r="E251" i="10" l="1"/>
  <c r="J250" i="10"/>
  <c r="G250" i="10"/>
  <c r="E505" i="17" l="1"/>
  <c r="F505" i="17" s="1"/>
  <c r="G505" i="17" s="1"/>
  <c r="F250" i="10"/>
  <c r="E252" i="10"/>
  <c r="J251" i="10"/>
  <c r="G251" i="10"/>
  <c r="E253" i="10" l="1"/>
  <c r="J252" i="10"/>
  <c r="G252" i="10"/>
  <c r="E506" i="17"/>
  <c r="F506" i="17" s="1"/>
  <c r="G506" i="17" s="1"/>
  <c r="F251" i="10"/>
  <c r="E507" i="17" l="1"/>
  <c r="F507" i="17" s="1"/>
  <c r="G507" i="17" s="1"/>
  <c r="F252" i="10"/>
  <c r="E254" i="10"/>
  <c r="J253" i="10"/>
  <c r="G253" i="10"/>
  <c r="E255" i="10" l="1"/>
  <c r="J254" i="10"/>
  <c r="G254" i="10"/>
  <c r="E509" i="17" s="1"/>
  <c r="F509" i="17" s="1"/>
  <c r="G509" i="17" s="1"/>
  <c r="E508" i="17"/>
  <c r="F508" i="17" s="1"/>
  <c r="G508" i="17" s="1"/>
  <c r="F253" i="10"/>
  <c r="F254" i="10" l="1"/>
  <c r="E256" i="10"/>
  <c r="J255" i="10"/>
  <c r="G255" i="10"/>
  <c r="E510" i="17" l="1"/>
  <c r="F510" i="17" s="1"/>
  <c r="G510" i="17" s="1"/>
  <c r="F255" i="10"/>
  <c r="E257" i="10"/>
  <c r="J256" i="10"/>
  <c r="G256" i="10"/>
  <c r="E511" i="17" l="1"/>
  <c r="F511" i="17" s="1"/>
  <c r="G511" i="17" s="1"/>
  <c r="F256" i="10"/>
  <c r="E258" i="10"/>
  <c r="J257" i="10"/>
  <c r="G257" i="10"/>
  <c r="E259" i="10" l="1"/>
  <c r="J258" i="10"/>
  <c r="G258" i="10"/>
  <c r="E513" i="17" s="1"/>
  <c r="F513" i="17" s="1"/>
  <c r="G513" i="17" s="1"/>
  <c r="E512" i="17"/>
  <c r="F512" i="17" s="1"/>
  <c r="G512" i="17" s="1"/>
  <c r="F257" i="10"/>
  <c r="F258" i="10" l="1"/>
  <c r="E260" i="10"/>
  <c r="J259" i="10"/>
  <c r="G259" i="10"/>
  <c r="E514" i="17" l="1"/>
  <c r="F514" i="17" s="1"/>
  <c r="G514" i="17" s="1"/>
  <c r="F259" i="10"/>
  <c r="E261" i="10"/>
  <c r="J260" i="10"/>
  <c r="G260" i="10"/>
  <c r="E262" i="10" l="1"/>
  <c r="J261" i="10"/>
  <c r="G261" i="10"/>
  <c r="E515" i="17"/>
  <c r="F515" i="17" s="1"/>
  <c r="G515" i="17" s="1"/>
  <c r="F260" i="10"/>
  <c r="E516" i="17" l="1"/>
  <c r="F516" i="17" s="1"/>
  <c r="G516" i="17" s="1"/>
  <c r="F261" i="10"/>
  <c r="E263" i="10"/>
  <c r="J262" i="10"/>
  <c r="G262" i="10"/>
  <c r="E264" i="10" l="1"/>
  <c r="J263" i="10"/>
  <c r="G263" i="10"/>
  <c r="E517" i="17"/>
  <c r="F517" i="17" s="1"/>
  <c r="G517" i="17" s="1"/>
  <c r="F262" i="10"/>
  <c r="E518" i="17" l="1"/>
  <c r="F518" i="17" s="1"/>
  <c r="G518" i="17" s="1"/>
  <c r="F263" i="10"/>
  <c r="E265" i="10"/>
  <c r="J264" i="10"/>
  <c r="G264" i="10"/>
  <c r="E519" i="17" l="1"/>
  <c r="F519" i="17" s="1"/>
  <c r="G519" i="17" s="1"/>
  <c r="F264" i="10"/>
  <c r="E266" i="10"/>
  <c r="J265" i="10"/>
  <c r="G265" i="10"/>
  <c r="E520" i="17" s="1"/>
  <c r="F520" i="17" s="1"/>
  <c r="G520" i="17" s="1"/>
  <c r="E267" i="10" l="1"/>
  <c r="J266" i="10"/>
  <c r="G266" i="10"/>
  <c r="F265" i="10"/>
  <c r="E521" i="17" l="1"/>
  <c r="F521" i="17" s="1"/>
  <c r="G521" i="17" s="1"/>
  <c r="F266" i="10"/>
  <c r="E268" i="10"/>
  <c r="J267" i="10"/>
  <c r="G267" i="10"/>
  <c r="E269" i="10" l="1"/>
  <c r="J268" i="10"/>
  <c r="G268" i="10"/>
  <c r="E523" i="17" s="1"/>
  <c r="F523" i="17" s="1"/>
  <c r="G523" i="17" s="1"/>
  <c r="E522" i="17"/>
  <c r="F522" i="17" s="1"/>
  <c r="G522" i="17" s="1"/>
  <c r="F267" i="10"/>
  <c r="F268" i="10" l="1"/>
  <c r="E270" i="10"/>
  <c r="J269" i="10"/>
  <c r="G269" i="10"/>
  <c r="E524" i="17" l="1"/>
  <c r="F524" i="17" s="1"/>
  <c r="G524" i="17" s="1"/>
  <c r="F269" i="10"/>
  <c r="E271" i="10"/>
  <c r="J270" i="10"/>
  <c r="G270" i="10"/>
  <c r="E525" i="17" s="1"/>
  <c r="F525" i="17" s="1"/>
  <c r="G525" i="17" s="1"/>
  <c r="E272" i="10" l="1"/>
  <c r="J271" i="10"/>
  <c r="G271" i="10"/>
  <c r="F270" i="10"/>
  <c r="E526" i="17" l="1"/>
  <c r="F526" i="17" s="1"/>
  <c r="G526" i="17" s="1"/>
  <c r="F271" i="10"/>
  <c r="E273" i="10"/>
  <c r="J272" i="10"/>
  <c r="G272" i="10"/>
  <c r="E274" i="10" l="1"/>
  <c r="J273" i="10"/>
  <c r="G273" i="10"/>
  <c r="E527" i="17"/>
  <c r="F527" i="17" s="1"/>
  <c r="G527" i="17" s="1"/>
  <c r="F272" i="10"/>
  <c r="E528" i="17" l="1"/>
  <c r="F528" i="17" s="1"/>
  <c r="G528" i="17" s="1"/>
  <c r="F273" i="10"/>
  <c r="E275" i="10"/>
  <c r="J274" i="10"/>
  <c r="G274" i="10"/>
  <c r="E529" i="17" l="1"/>
  <c r="F529" i="17" s="1"/>
  <c r="G529" i="17" s="1"/>
  <c r="F274" i="10"/>
  <c r="E276" i="10"/>
  <c r="J275" i="10"/>
  <c r="G275" i="10"/>
  <c r="E277" i="10" l="1"/>
  <c r="J276" i="10"/>
  <c r="G276" i="10"/>
  <c r="E530" i="17"/>
  <c r="F530" i="17" s="1"/>
  <c r="G530" i="17" s="1"/>
  <c r="F275" i="10"/>
  <c r="E531" i="17" l="1"/>
  <c r="F531" i="17" s="1"/>
  <c r="G531" i="17" s="1"/>
  <c r="F276" i="10"/>
  <c r="E278" i="10"/>
  <c r="J277" i="10"/>
  <c r="G277" i="10"/>
  <c r="E532" i="17" l="1"/>
  <c r="F532" i="17" s="1"/>
  <c r="G532" i="17" s="1"/>
  <c r="F277" i="10"/>
  <c r="E279" i="10"/>
  <c r="J278" i="10"/>
  <c r="G278" i="10"/>
  <c r="E533" i="17" s="1"/>
  <c r="F533" i="17" s="1"/>
  <c r="G533" i="17" s="1"/>
  <c r="F278" i="10" l="1"/>
  <c r="E280" i="10"/>
  <c r="J279" i="10"/>
  <c r="G279" i="10"/>
  <c r="E534" i="17" s="1"/>
  <c r="F534" i="17" s="1"/>
  <c r="G534" i="17" s="1"/>
  <c r="E281" i="10" l="1"/>
  <c r="J280" i="10"/>
  <c r="G280" i="10"/>
  <c r="F279" i="10"/>
  <c r="E535" i="17" l="1"/>
  <c r="F535" i="17" s="1"/>
  <c r="G535" i="17" s="1"/>
  <c r="F280" i="10"/>
  <c r="E282" i="10"/>
  <c r="J281" i="10"/>
  <c r="G281" i="10"/>
  <c r="E283" i="10" l="1"/>
  <c r="J282" i="10"/>
  <c r="G282" i="10"/>
  <c r="E537" i="17" s="1"/>
  <c r="F537" i="17" s="1"/>
  <c r="G537" i="17" s="1"/>
  <c r="E536" i="17"/>
  <c r="F536" i="17" s="1"/>
  <c r="G536" i="17" s="1"/>
  <c r="F281" i="10"/>
  <c r="F282" i="10" l="1"/>
  <c r="E284" i="10"/>
  <c r="J283" i="10"/>
  <c r="G283" i="10"/>
  <c r="E538" i="17" l="1"/>
  <c r="F538" i="17" s="1"/>
  <c r="G538" i="17" s="1"/>
  <c r="F283" i="10"/>
  <c r="E285" i="10"/>
  <c r="J284" i="10"/>
  <c r="G284" i="10"/>
  <c r="E539" i="17" l="1"/>
  <c r="F539" i="17" s="1"/>
  <c r="G539" i="17" s="1"/>
  <c r="F284" i="10"/>
  <c r="E286" i="10"/>
  <c r="J285" i="10"/>
  <c r="G285" i="10"/>
  <c r="E287" i="10" l="1"/>
  <c r="J286" i="10"/>
  <c r="G286" i="10"/>
  <c r="E541" i="17" s="1"/>
  <c r="F541" i="17" s="1"/>
  <c r="G541" i="17" s="1"/>
  <c r="E540" i="17"/>
  <c r="F540" i="17" s="1"/>
  <c r="G540" i="17" s="1"/>
  <c r="F285" i="10"/>
  <c r="F286" i="10" l="1"/>
  <c r="E288" i="10"/>
  <c r="J287" i="10"/>
  <c r="G287" i="10"/>
  <c r="E289" i="10" l="1"/>
  <c r="J288" i="10"/>
  <c r="G288" i="10"/>
  <c r="E543" i="17" s="1"/>
  <c r="F543" i="17" s="1"/>
  <c r="G543" i="17" s="1"/>
  <c r="E542" i="17"/>
  <c r="F542" i="17" s="1"/>
  <c r="G542" i="17" s="1"/>
  <c r="F287" i="10"/>
  <c r="F288" i="10" l="1"/>
  <c r="E290" i="10"/>
  <c r="J289" i="10"/>
  <c r="G289" i="10"/>
  <c r="E544" i="17" l="1"/>
  <c r="F544" i="17" s="1"/>
  <c r="G544" i="17" s="1"/>
  <c r="F289" i="10"/>
  <c r="E291" i="10"/>
  <c r="J290" i="10"/>
  <c r="G290" i="10"/>
  <c r="E545" i="17" s="1"/>
  <c r="F545" i="17" s="1"/>
  <c r="G545" i="17" s="1"/>
  <c r="E292" i="10" l="1"/>
  <c r="J291" i="10"/>
  <c r="G291" i="10"/>
  <c r="F290" i="10"/>
  <c r="E546" i="17" l="1"/>
  <c r="F546" i="17" s="1"/>
  <c r="G546" i="17" s="1"/>
  <c r="F291" i="10"/>
  <c r="E293" i="10"/>
  <c r="J292" i="10"/>
  <c r="G292" i="10"/>
  <c r="E547" i="17" s="1"/>
  <c r="F547" i="17" s="1"/>
  <c r="G547" i="17" s="1"/>
  <c r="E294" i="10" l="1"/>
  <c r="J293" i="10"/>
  <c r="G293" i="10"/>
  <c r="F292" i="10"/>
  <c r="E548" i="17" l="1"/>
  <c r="F548" i="17" s="1"/>
  <c r="G548" i="17" s="1"/>
  <c r="F293" i="10"/>
  <c r="E295" i="10"/>
  <c r="J294" i="10"/>
  <c r="G294" i="10"/>
  <c r="E296" i="10" l="1"/>
  <c r="J295" i="10"/>
  <c r="G295" i="10"/>
  <c r="E549" i="17"/>
  <c r="F549" i="17" s="1"/>
  <c r="G549" i="17" s="1"/>
  <c r="F294" i="10"/>
  <c r="E550" i="17" l="1"/>
  <c r="F550" i="17" s="1"/>
  <c r="G550" i="17" s="1"/>
  <c r="F295" i="10"/>
  <c r="E297" i="10"/>
  <c r="J296" i="10"/>
  <c r="G296" i="10"/>
  <c r="E551" i="17" l="1"/>
  <c r="F551" i="17" s="1"/>
  <c r="G551" i="17" s="1"/>
  <c r="F296" i="10"/>
  <c r="E298" i="10"/>
  <c r="J297" i="10"/>
  <c r="G297" i="10"/>
  <c r="E552" i="17" s="1"/>
  <c r="F552" i="17" s="1"/>
  <c r="G552" i="17" s="1"/>
  <c r="E299" i="10" l="1"/>
  <c r="J298" i="10"/>
  <c r="G298" i="10"/>
  <c r="F297" i="10"/>
  <c r="E553" i="17" l="1"/>
  <c r="F553" i="17" s="1"/>
  <c r="G553" i="17" s="1"/>
  <c r="F298" i="10"/>
  <c r="E300" i="10"/>
  <c r="J299" i="10"/>
  <c r="G299" i="10"/>
  <c r="E554" i="17" l="1"/>
  <c r="F554" i="17" s="1"/>
  <c r="G554" i="17" s="1"/>
  <c r="F299" i="10"/>
  <c r="E301" i="10"/>
  <c r="J300" i="10"/>
  <c r="G300" i="10"/>
  <c r="E302" i="10" l="1"/>
  <c r="J301" i="10"/>
  <c r="G301" i="10"/>
  <c r="E555" i="17"/>
  <c r="F555" i="17" s="1"/>
  <c r="G555" i="17" s="1"/>
  <c r="F300" i="10"/>
  <c r="E556" i="17" l="1"/>
  <c r="F556" i="17" s="1"/>
  <c r="G556" i="17" s="1"/>
  <c r="F301" i="10"/>
  <c r="E303" i="10"/>
  <c r="J302" i="10"/>
  <c r="G302" i="10"/>
  <c r="E304" i="10" l="1"/>
  <c r="J303" i="10"/>
  <c r="G303" i="10"/>
  <c r="E557" i="17"/>
  <c r="F557" i="17" s="1"/>
  <c r="G557" i="17" s="1"/>
  <c r="F302" i="10"/>
  <c r="E558" i="17" l="1"/>
  <c r="F558" i="17" s="1"/>
  <c r="G558" i="17" s="1"/>
  <c r="F303" i="10"/>
  <c r="E305" i="10"/>
  <c r="J304" i="10"/>
  <c r="G304" i="10"/>
  <c r="E559" i="17" l="1"/>
  <c r="F559" i="17" s="1"/>
  <c r="G559" i="17" s="1"/>
  <c r="F304" i="10"/>
  <c r="E306" i="10"/>
  <c r="J305" i="10"/>
  <c r="G305" i="10"/>
  <c r="E560" i="17" s="1"/>
  <c r="F560" i="17" s="1"/>
  <c r="G560" i="17" s="1"/>
  <c r="E307" i="10" l="1"/>
  <c r="J306" i="10"/>
  <c r="G306" i="10"/>
  <c r="F305" i="10"/>
  <c r="E561" i="17" l="1"/>
  <c r="F561" i="17" s="1"/>
  <c r="G561" i="17" s="1"/>
  <c r="F306" i="10"/>
  <c r="E308" i="10"/>
  <c r="J307" i="10"/>
  <c r="G307" i="10"/>
  <c r="E309" i="10" l="1"/>
  <c r="J308" i="10"/>
  <c r="G308" i="10"/>
  <c r="E563" i="17" s="1"/>
  <c r="F563" i="17" s="1"/>
  <c r="G563" i="17" s="1"/>
  <c r="E562" i="17"/>
  <c r="F562" i="17" s="1"/>
  <c r="G562" i="17" s="1"/>
  <c r="F307" i="10"/>
  <c r="F308" i="10" l="1"/>
  <c r="E310" i="10"/>
  <c r="J309" i="10"/>
  <c r="G309" i="10"/>
  <c r="E564" i="17" l="1"/>
  <c r="F564" i="17" s="1"/>
  <c r="G564" i="17" s="1"/>
  <c r="F309" i="10"/>
  <c r="E311" i="10"/>
  <c r="J310" i="10"/>
  <c r="G310" i="10"/>
  <c r="E312" i="10" l="1"/>
  <c r="J311" i="10"/>
  <c r="G311" i="10"/>
  <c r="E565" i="17"/>
  <c r="F565" i="17" s="1"/>
  <c r="G565" i="17" s="1"/>
  <c r="F310" i="10"/>
  <c r="E566" i="17" l="1"/>
  <c r="F566" i="17" s="1"/>
  <c r="G566" i="17" s="1"/>
  <c r="F311" i="10"/>
  <c r="E313" i="10"/>
  <c r="J312" i="10"/>
  <c r="G312" i="10"/>
  <c r="E567" i="17" l="1"/>
  <c r="F567" i="17" s="1"/>
  <c r="G567" i="17" s="1"/>
  <c r="F312" i="10"/>
  <c r="E314" i="10"/>
  <c r="J313" i="10"/>
  <c r="G313" i="10"/>
  <c r="E568" i="17" s="1"/>
  <c r="F568" i="17" s="1"/>
  <c r="G568" i="17" s="1"/>
  <c r="E315" i="10" l="1"/>
  <c r="J314" i="10"/>
  <c r="G314" i="10"/>
  <c r="F313" i="10"/>
  <c r="E569" i="17" l="1"/>
  <c r="F569" i="17" s="1"/>
  <c r="G569" i="17" s="1"/>
  <c r="F314" i="10"/>
  <c r="E316" i="10"/>
  <c r="J315" i="10"/>
  <c r="G315" i="10"/>
  <c r="E570" i="17" l="1"/>
  <c r="F570" i="17" s="1"/>
  <c r="G570" i="17" s="1"/>
  <c r="F315" i="10"/>
  <c r="E317" i="10"/>
  <c r="J316" i="10"/>
  <c r="G316" i="10"/>
  <c r="E318" i="10" l="1"/>
  <c r="J317" i="10"/>
  <c r="G317" i="10"/>
  <c r="E572" i="17" s="1"/>
  <c r="F572" i="17" s="1"/>
  <c r="G572" i="17" s="1"/>
  <c r="E571" i="17"/>
  <c r="F571" i="17" s="1"/>
  <c r="G571" i="17" s="1"/>
  <c r="F316" i="10"/>
  <c r="F317" i="10" l="1"/>
  <c r="E319" i="10"/>
  <c r="J318" i="10"/>
  <c r="G318" i="10"/>
  <c r="E573" i="17" l="1"/>
  <c r="F573" i="17" s="1"/>
  <c r="G573" i="17" s="1"/>
  <c r="F318" i="10"/>
  <c r="E320" i="10"/>
  <c r="J319" i="10"/>
  <c r="G319" i="10"/>
  <c r="E574" i="17" l="1"/>
  <c r="F574" i="17" s="1"/>
  <c r="G574" i="17" s="1"/>
  <c r="F319" i="10"/>
  <c r="E321" i="10"/>
  <c r="J320" i="10"/>
  <c r="G320" i="10"/>
  <c r="E575" i="17" s="1"/>
  <c r="F575" i="17" s="1"/>
  <c r="G575" i="17" s="1"/>
  <c r="F320" i="10" l="1"/>
  <c r="E322" i="10"/>
  <c r="J321" i="10"/>
  <c r="G321" i="10"/>
  <c r="E576" i="17" l="1"/>
  <c r="F576" i="17" s="1"/>
  <c r="G576" i="17" s="1"/>
  <c r="F321" i="10"/>
  <c r="E323" i="10"/>
  <c r="J322" i="10"/>
  <c r="G322" i="10"/>
  <c r="E577" i="17" l="1"/>
  <c r="F577" i="17" s="1"/>
  <c r="G577" i="17" s="1"/>
  <c r="F322" i="10"/>
  <c r="E324" i="10"/>
  <c r="J323" i="10"/>
  <c r="G323" i="10"/>
  <c r="E325" i="10" l="1"/>
  <c r="J324" i="10"/>
  <c r="G324" i="10"/>
  <c r="E579" i="17" s="1"/>
  <c r="F579" i="17" s="1"/>
  <c r="G579" i="17" s="1"/>
  <c r="E578" i="17"/>
  <c r="F578" i="17" s="1"/>
  <c r="G578" i="17" s="1"/>
  <c r="F323" i="10"/>
  <c r="F324" i="10"/>
  <c r="E326" i="10" l="1"/>
  <c r="J325" i="10"/>
  <c r="G325" i="10"/>
  <c r="E580" i="17" l="1"/>
  <c r="F580" i="17" s="1"/>
  <c r="G580" i="17" s="1"/>
  <c r="F325" i="10"/>
  <c r="E327" i="10"/>
  <c r="J326" i="10"/>
  <c r="G326" i="10"/>
  <c r="E328" i="10" l="1"/>
  <c r="J327" i="10"/>
  <c r="G327" i="10"/>
  <c r="E581" i="17"/>
  <c r="F581" i="17" s="1"/>
  <c r="G581" i="17" s="1"/>
  <c r="F326" i="10"/>
  <c r="E582" i="17" l="1"/>
  <c r="F582" i="17" s="1"/>
  <c r="G582" i="17" s="1"/>
  <c r="F327" i="10"/>
  <c r="E329" i="10"/>
  <c r="J328" i="10"/>
  <c r="G328" i="10"/>
  <c r="E583" i="17" l="1"/>
  <c r="F583" i="17" s="1"/>
  <c r="G583" i="17" s="1"/>
  <c r="F328" i="10"/>
  <c r="E330" i="10"/>
  <c r="J329" i="10"/>
  <c r="G329" i="10"/>
  <c r="E584" i="17" l="1"/>
  <c r="F584" i="17" s="1"/>
  <c r="G584" i="17" s="1"/>
  <c r="F329" i="10"/>
  <c r="E331" i="10"/>
  <c r="J330" i="10"/>
  <c r="G330" i="10"/>
  <c r="E585" i="17" l="1"/>
  <c r="F585" i="17" s="1"/>
  <c r="G585" i="17" s="1"/>
  <c r="F330" i="10"/>
  <c r="E332" i="10"/>
  <c r="J331" i="10"/>
  <c r="G331" i="10"/>
  <c r="E586" i="17" s="1"/>
  <c r="F586" i="17" s="1"/>
  <c r="G586" i="17" s="1"/>
  <c r="E333" i="10" l="1"/>
  <c r="J332" i="10"/>
  <c r="G332" i="10"/>
  <c r="F331" i="10"/>
  <c r="E587" i="17" l="1"/>
  <c r="F587" i="17" s="1"/>
  <c r="G587" i="17" s="1"/>
  <c r="F332" i="10"/>
  <c r="E334" i="10"/>
  <c r="J333" i="10"/>
  <c r="G333" i="10"/>
  <c r="E588" i="17" s="1"/>
  <c r="F588" i="17" s="1"/>
  <c r="G588" i="17" s="1"/>
  <c r="E335" i="10" l="1"/>
  <c r="J334" i="10"/>
  <c r="G334" i="10"/>
  <c r="F333" i="10"/>
  <c r="E589" i="17" l="1"/>
  <c r="F589" i="17" s="1"/>
  <c r="G589" i="17" s="1"/>
  <c r="F334" i="10"/>
  <c r="E336" i="10"/>
  <c r="J335" i="10"/>
  <c r="G335" i="10"/>
  <c r="E590" i="17" l="1"/>
  <c r="F590" i="17" s="1"/>
  <c r="G590" i="17" s="1"/>
  <c r="F335" i="10"/>
  <c r="E337" i="10"/>
  <c r="J336" i="10"/>
  <c r="G336" i="10"/>
  <c r="E591" i="17" l="1"/>
  <c r="F591" i="17" s="1"/>
  <c r="G591" i="17" s="1"/>
  <c r="F336" i="10"/>
  <c r="E338" i="10"/>
  <c r="J337" i="10"/>
  <c r="G337" i="10"/>
  <c r="E592" i="17" s="1"/>
  <c r="F592" i="17" s="1"/>
  <c r="G592" i="17" s="1"/>
  <c r="E339" i="10" l="1"/>
  <c r="J338" i="10"/>
  <c r="G338" i="10"/>
  <c r="F337" i="10"/>
  <c r="E593" i="17" l="1"/>
  <c r="F593" i="17" s="1"/>
  <c r="G593" i="17" s="1"/>
  <c r="F338" i="10"/>
  <c r="E340" i="10"/>
  <c r="J339" i="10"/>
  <c r="G339" i="10"/>
  <c r="E341" i="10" l="1"/>
  <c r="J340" i="10"/>
  <c r="G340" i="10"/>
  <c r="E594" i="17"/>
  <c r="F594" i="17" s="1"/>
  <c r="G594" i="17" s="1"/>
  <c r="F339" i="10"/>
  <c r="E595" i="17" l="1"/>
  <c r="F595" i="17" s="1"/>
  <c r="G595" i="17" s="1"/>
  <c r="F340" i="10"/>
  <c r="E342" i="10"/>
  <c r="J341" i="10"/>
  <c r="G341" i="10"/>
  <c r="E596" i="17" l="1"/>
  <c r="F596" i="17" s="1"/>
  <c r="G596" i="17" s="1"/>
  <c r="F341" i="10"/>
  <c r="E343" i="10"/>
  <c r="J342" i="10"/>
  <c r="G342" i="10"/>
  <c r="E344" i="10" l="1"/>
  <c r="J343" i="10"/>
  <c r="G343" i="10"/>
  <c r="E598" i="17" s="1"/>
  <c r="F598" i="17" s="1"/>
  <c r="G598" i="17" s="1"/>
  <c r="E597" i="17"/>
  <c r="F597" i="17" s="1"/>
  <c r="G597" i="17" s="1"/>
  <c r="F342" i="10"/>
  <c r="F343" i="10"/>
  <c r="E345" i="10" l="1"/>
  <c r="J344" i="10"/>
  <c r="G344" i="10"/>
  <c r="E599" i="17" l="1"/>
  <c r="F599" i="17" s="1"/>
  <c r="G599" i="17" s="1"/>
  <c r="F344" i="10"/>
  <c r="E346" i="10"/>
  <c r="J345" i="10"/>
  <c r="G345" i="10"/>
  <c r="E600" i="17" l="1"/>
  <c r="F600" i="17" s="1"/>
  <c r="G600" i="17" s="1"/>
  <c r="F345" i="10"/>
  <c r="E347" i="10"/>
  <c r="J346" i="10"/>
  <c r="G346" i="10"/>
  <c r="E601" i="17" s="1"/>
  <c r="F601" i="17" s="1"/>
  <c r="G601" i="17" s="1"/>
  <c r="E348" i="10" l="1"/>
  <c r="J347" i="10"/>
  <c r="G347" i="10"/>
  <c r="F346" i="10"/>
  <c r="E602" i="17" l="1"/>
  <c r="F602" i="17" s="1"/>
  <c r="G602" i="17" s="1"/>
  <c r="F347" i="10"/>
  <c r="E349" i="10"/>
  <c r="J348" i="10"/>
  <c r="G348" i="10"/>
  <c r="E603" i="17" l="1"/>
  <c r="F603" i="17" s="1"/>
  <c r="G603" i="17" s="1"/>
  <c r="F348" i="10"/>
  <c r="E350" i="10"/>
  <c r="J349" i="10"/>
  <c r="G349" i="10"/>
  <c r="E351" i="10" l="1"/>
  <c r="J350" i="10"/>
  <c r="G350" i="10"/>
  <c r="E605" i="17" s="1"/>
  <c r="F605" i="17" s="1"/>
  <c r="G605" i="17" s="1"/>
  <c r="E604" i="17"/>
  <c r="F604" i="17" s="1"/>
  <c r="G604" i="17" s="1"/>
  <c r="F349" i="10"/>
  <c r="F350" i="10" l="1"/>
  <c r="E352" i="10"/>
  <c r="J351" i="10"/>
  <c r="G351" i="10"/>
  <c r="E606" i="17" l="1"/>
  <c r="F606" i="17" s="1"/>
  <c r="G606" i="17" s="1"/>
  <c r="F351" i="10"/>
  <c r="E353" i="10"/>
  <c r="J352" i="10"/>
  <c r="G352" i="10"/>
  <c r="E607" i="17" l="1"/>
  <c r="F607" i="17" s="1"/>
  <c r="G607" i="17" s="1"/>
  <c r="F352" i="10"/>
  <c r="E354" i="10"/>
  <c r="J353" i="10"/>
  <c r="G353" i="10"/>
  <c r="E608" i="17" l="1"/>
  <c r="F608" i="17" s="1"/>
  <c r="G608" i="17" s="1"/>
  <c r="F353" i="10"/>
  <c r="E355" i="10"/>
  <c r="J354" i="10"/>
  <c r="G354" i="10"/>
  <c r="E609" i="17" s="1"/>
  <c r="F609" i="17" s="1"/>
  <c r="G609" i="17" s="1"/>
  <c r="E356" i="10" l="1"/>
  <c r="J355" i="10"/>
  <c r="G355" i="10"/>
  <c r="E610" i="17" s="1"/>
  <c r="F610" i="17" s="1"/>
  <c r="G610" i="17" s="1"/>
  <c r="F354" i="10"/>
  <c r="F355" i="10" l="1"/>
  <c r="E357" i="10"/>
  <c r="J356" i="10"/>
  <c r="G356" i="10"/>
  <c r="E611" i="17" l="1"/>
  <c r="F611" i="17" s="1"/>
  <c r="G611" i="17" s="1"/>
  <c r="F356" i="10"/>
  <c r="E358" i="10"/>
  <c r="J357" i="10"/>
  <c r="G357" i="10"/>
  <c r="E612" i="17" l="1"/>
  <c r="F612" i="17" s="1"/>
  <c r="G612" i="17" s="1"/>
  <c r="F357" i="10"/>
  <c r="E359" i="10"/>
  <c r="J358" i="10"/>
  <c r="G358" i="10"/>
  <c r="E613" i="17" s="1"/>
  <c r="F613" i="17" s="1"/>
  <c r="G613" i="17" s="1"/>
  <c r="E360" i="10" l="1"/>
  <c r="J359" i="10"/>
  <c r="G359" i="10"/>
  <c r="F358" i="10"/>
  <c r="E614" i="17" l="1"/>
  <c r="F614" i="17" s="1"/>
  <c r="G614" i="17" s="1"/>
  <c r="F359" i="10"/>
  <c r="E361" i="10"/>
  <c r="J360" i="10"/>
  <c r="G360" i="10"/>
  <c r="E362" i="10" l="1"/>
  <c r="J361" i="10"/>
  <c r="G361" i="10"/>
  <c r="E615" i="17"/>
  <c r="F615" i="17" s="1"/>
  <c r="G615" i="17" s="1"/>
  <c r="F360" i="10"/>
  <c r="E616" i="17" l="1"/>
  <c r="F616" i="17" s="1"/>
  <c r="G616" i="17" s="1"/>
  <c r="F361" i="10"/>
  <c r="E363" i="10"/>
  <c r="J362" i="10"/>
  <c r="G362" i="10"/>
  <c r="E617" i="17" l="1"/>
  <c r="F617" i="17" s="1"/>
  <c r="G617" i="17" s="1"/>
  <c r="F362" i="10"/>
  <c r="E364" i="10"/>
  <c r="J363" i="10"/>
  <c r="G363" i="10"/>
  <c r="E618" i="17" s="1"/>
  <c r="F618" i="17" s="1"/>
  <c r="G618" i="17" s="1"/>
  <c r="E365" i="10" l="1"/>
  <c r="J364" i="10"/>
  <c r="G364" i="10"/>
  <c r="F363" i="10"/>
  <c r="E619" i="17" l="1"/>
  <c r="F619" i="17" s="1"/>
  <c r="G619" i="17" s="1"/>
  <c r="F364" i="10"/>
  <c r="E366" i="10"/>
  <c r="J365" i="10"/>
  <c r="G365" i="10"/>
  <c r="E367" i="10" l="1"/>
  <c r="J366" i="10"/>
  <c r="G366" i="10"/>
  <c r="E620" i="17"/>
  <c r="F620" i="17" s="1"/>
  <c r="G620" i="17" s="1"/>
  <c r="F365" i="10"/>
  <c r="E621" i="17" l="1"/>
  <c r="F621" i="17" s="1"/>
  <c r="G621" i="17" s="1"/>
  <c r="F366" i="10"/>
  <c r="E368" i="10"/>
  <c r="J367" i="10"/>
  <c r="G367" i="10"/>
  <c r="E622" i="17" l="1"/>
  <c r="F622" i="17" s="1"/>
  <c r="G622" i="17" s="1"/>
  <c r="F367" i="10"/>
  <c r="E369" i="10"/>
  <c r="J368" i="10"/>
  <c r="G368" i="10"/>
  <c r="E623" i="17" s="1"/>
  <c r="F623" i="17" s="1"/>
  <c r="G623" i="17" s="1"/>
  <c r="E370" i="10" l="1"/>
  <c r="J369" i="10"/>
  <c r="G369" i="10"/>
  <c r="F368" i="10"/>
  <c r="E624" i="17" l="1"/>
  <c r="F624" i="17" s="1"/>
  <c r="G624" i="17" s="1"/>
  <c r="F369" i="10"/>
  <c r="E371" i="10"/>
  <c r="J370" i="10"/>
  <c r="G370" i="10"/>
  <c r="E372" i="10" l="1"/>
  <c r="J371" i="10"/>
  <c r="G371" i="10"/>
  <c r="E625" i="17"/>
  <c r="F625" i="17" s="1"/>
  <c r="G625" i="17" s="1"/>
  <c r="F370" i="10"/>
  <c r="E626" i="17" l="1"/>
  <c r="F626" i="17" s="1"/>
  <c r="G626" i="17" s="1"/>
  <c r="F371" i="10"/>
  <c r="E373" i="10"/>
  <c r="J372" i="10"/>
  <c r="G372" i="10"/>
  <c r="E627" i="17" l="1"/>
  <c r="F627" i="17" s="1"/>
  <c r="G627" i="17" s="1"/>
  <c r="F372" i="10"/>
  <c r="E374" i="10"/>
  <c r="J373" i="10"/>
  <c r="G373" i="10"/>
  <c r="E375" i="10" l="1"/>
  <c r="J374" i="10"/>
  <c r="G374" i="10"/>
  <c r="E629" i="17" s="1"/>
  <c r="F629" i="17" s="1"/>
  <c r="G629" i="17" s="1"/>
  <c r="E628" i="17"/>
  <c r="F628" i="17" s="1"/>
  <c r="G628" i="17" s="1"/>
  <c r="F373" i="10"/>
  <c r="E376" i="10" l="1"/>
  <c r="J375" i="10"/>
  <c r="G375" i="10"/>
  <c r="F374" i="10"/>
  <c r="E630" i="17" l="1"/>
  <c r="F630" i="17" s="1"/>
  <c r="G630" i="17" s="1"/>
  <c r="F375" i="10"/>
  <c r="E377" i="10"/>
  <c r="J376" i="10"/>
  <c r="G376" i="10"/>
  <c r="E631" i="17" l="1"/>
  <c r="F631" i="17" s="1"/>
  <c r="G631" i="17" s="1"/>
  <c r="F376" i="10"/>
  <c r="E378" i="10"/>
  <c r="J377" i="10"/>
  <c r="G377" i="10"/>
  <c r="E632" i="17" s="1"/>
  <c r="F632" i="17" s="1"/>
  <c r="G632" i="17" s="1"/>
  <c r="E379" i="10" l="1"/>
  <c r="J378" i="10"/>
  <c r="G378" i="10"/>
  <c r="F377" i="10"/>
  <c r="E633" i="17" l="1"/>
  <c r="F633" i="17" s="1"/>
  <c r="G633" i="17" s="1"/>
  <c r="F378" i="10"/>
  <c r="E380" i="10"/>
  <c r="J379" i="10"/>
  <c r="G379" i="10"/>
  <c r="E381" i="10" l="1"/>
  <c r="J380" i="10"/>
  <c r="G380" i="10"/>
  <c r="E634" i="17"/>
  <c r="F634" i="17" s="1"/>
  <c r="G634" i="17" s="1"/>
  <c r="F379" i="10"/>
  <c r="E635" i="17" l="1"/>
  <c r="F635" i="17" s="1"/>
  <c r="G635" i="17" s="1"/>
  <c r="F380" i="10"/>
  <c r="E382" i="10"/>
  <c r="J381" i="10"/>
  <c r="G381" i="10"/>
  <c r="E636" i="17" l="1"/>
  <c r="F636" i="17" s="1"/>
  <c r="G636" i="17" s="1"/>
  <c r="F381" i="10"/>
  <c r="E383" i="10"/>
  <c r="J382" i="10"/>
  <c r="G382" i="10"/>
  <c r="E384" i="10" l="1"/>
  <c r="J383" i="10"/>
  <c r="G383" i="10"/>
  <c r="E637" i="17"/>
  <c r="F637" i="17" s="1"/>
  <c r="G637" i="17" s="1"/>
  <c r="F382" i="10"/>
  <c r="E638" i="17" l="1"/>
  <c r="F638" i="17" s="1"/>
  <c r="G638" i="17" s="1"/>
  <c r="F383" i="10"/>
  <c r="E385" i="10"/>
  <c r="J384" i="10"/>
  <c r="G384" i="10"/>
  <c r="E386" i="10" l="1"/>
  <c r="J385" i="10"/>
  <c r="G385" i="10"/>
  <c r="E640" i="17" s="1"/>
  <c r="F640" i="17" s="1"/>
  <c r="G640" i="17" s="1"/>
  <c r="E639" i="17"/>
  <c r="F639" i="17" s="1"/>
  <c r="G639" i="17" s="1"/>
  <c r="F384" i="10"/>
  <c r="F385" i="10"/>
  <c r="E387" i="10" l="1"/>
  <c r="J386" i="10"/>
  <c r="G386" i="10"/>
  <c r="E641" i="17" l="1"/>
  <c r="F641" i="17" s="1"/>
  <c r="G641" i="17" s="1"/>
  <c r="F386" i="10"/>
  <c r="E388" i="10"/>
  <c r="J387" i="10"/>
  <c r="G387" i="10"/>
  <c r="E389" i="10" l="1"/>
  <c r="J388" i="10"/>
  <c r="G388" i="10"/>
  <c r="E642" i="17"/>
  <c r="F642" i="17" s="1"/>
  <c r="G642" i="17" s="1"/>
  <c r="F387" i="10"/>
  <c r="E643" i="17" l="1"/>
  <c r="F643" i="17" s="1"/>
  <c r="G643" i="17" s="1"/>
  <c r="F388" i="10"/>
  <c r="E390" i="10"/>
  <c r="J389" i="10"/>
  <c r="G389" i="10"/>
  <c r="E644" i="17" l="1"/>
  <c r="F644" i="17" s="1"/>
  <c r="G644" i="17" s="1"/>
  <c r="F389" i="10"/>
  <c r="E391" i="10"/>
  <c r="J390" i="10"/>
  <c r="G390" i="10"/>
  <c r="E645" i="17" l="1"/>
  <c r="F645" i="17" s="1"/>
  <c r="G645" i="17" s="1"/>
  <c r="F390" i="10"/>
  <c r="E392" i="10"/>
  <c r="J391" i="10"/>
  <c r="G391" i="10"/>
  <c r="E646" i="17" l="1"/>
  <c r="F646" i="17" s="1"/>
  <c r="G646" i="17" s="1"/>
  <c r="F391" i="10"/>
  <c r="E393" i="10"/>
  <c r="J392" i="10"/>
  <c r="G392" i="10"/>
  <c r="E647" i="17" l="1"/>
  <c r="F647" i="17" s="1"/>
  <c r="G647" i="17" s="1"/>
  <c r="F392" i="10"/>
  <c r="E394" i="10"/>
  <c r="J393" i="10"/>
  <c r="G393" i="10"/>
  <c r="E648" i="17" s="1"/>
  <c r="F648" i="17" s="1"/>
  <c r="G648" i="17" s="1"/>
  <c r="E395" i="10" l="1"/>
  <c r="J394" i="10"/>
  <c r="G394" i="10"/>
  <c r="F393" i="10"/>
  <c r="E649" i="17" l="1"/>
  <c r="F649" i="17" s="1"/>
  <c r="G649" i="17" s="1"/>
  <c r="F394" i="10"/>
  <c r="E396" i="10"/>
  <c r="J395" i="10"/>
  <c r="G395" i="10"/>
  <c r="E397" i="10" l="1"/>
  <c r="J396" i="10"/>
  <c r="G396" i="10"/>
  <c r="E651" i="17" s="1"/>
  <c r="F651" i="17" s="1"/>
  <c r="G651" i="17" s="1"/>
  <c r="E650" i="17"/>
  <c r="F650" i="17" s="1"/>
  <c r="G650" i="17" s="1"/>
  <c r="F395" i="10"/>
  <c r="F396" i="10"/>
  <c r="E398" i="10" l="1"/>
  <c r="J397" i="10"/>
  <c r="G397" i="10"/>
  <c r="E652" i="17" l="1"/>
  <c r="F652" i="17" s="1"/>
  <c r="G652" i="17" s="1"/>
  <c r="F397" i="10"/>
  <c r="E399" i="10"/>
  <c r="J398" i="10"/>
  <c r="G398" i="10"/>
  <c r="E653" i="17" l="1"/>
  <c r="F653" i="17" s="1"/>
  <c r="G653" i="17" s="1"/>
  <c r="F398" i="10"/>
  <c r="E400" i="10"/>
  <c r="J399" i="10"/>
  <c r="G399" i="10"/>
  <c r="E654" i="17" l="1"/>
  <c r="F654" i="17" s="1"/>
  <c r="G654" i="17" s="1"/>
  <c r="F399" i="10"/>
  <c r="E401" i="10"/>
  <c r="J400" i="10"/>
  <c r="G400" i="10"/>
  <c r="E402" i="10" l="1"/>
  <c r="J401" i="10"/>
  <c r="G401" i="10"/>
  <c r="E656" i="17" s="1"/>
  <c r="F656" i="17" s="1"/>
  <c r="G656" i="17" s="1"/>
  <c r="E655" i="17"/>
  <c r="F655" i="17" s="1"/>
  <c r="G655" i="17" s="1"/>
  <c r="F400" i="10"/>
  <c r="F401" i="10"/>
  <c r="E403" i="10" l="1"/>
  <c r="J402" i="10"/>
  <c r="G402" i="10"/>
  <c r="E657" i="17" l="1"/>
  <c r="F657" i="17" s="1"/>
  <c r="G657" i="17" s="1"/>
  <c r="F402" i="10"/>
  <c r="E404" i="10"/>
  <c r="J403" i="10"/>
  <c r="G403" i="10"/>
  <c r="E405" i="10" l="1"/>
  <c r="J404" i="10"/>
  <c r="G404" i="10"/>
  <c r="E658" i="17"/>
  <c r="F658" i="17" s="1"/>
  <c r="G658" i="17" s="1"/>
  <c r="F403" i="10"/>
  <c r="E659" i="17" l="1"/>
  <c r="F659" i="17" s="1"/>
  <c r="G659" i="17" s="1"/>
  <c r="F404" i="10"/>
  <c r="E406" i="10"/>
  <c r="J405" i="10"/>
  <c r="G405" i="10"/>
  <c r="E660" i="17" l="1"/>
  <c r="F660" i="17" s="1"/>
  <c r="G660" i="17" s="1"/>
  <c r="F405" i="10"/>
  <c r="E407" i="10"/>
  <c r="J406" i="10"/>
  <c r="G406" i="10"/>
  <c r="E661" i="17" l="1"/>
  <c r="F661" i="17" s="1"/>
  <c r="G661" i="17" s="1"/>
  <c r="F406" i="10"/>
  <c r="E408" i="10"/>
  <c r="J407" i="10"/>
  <c r="G407" i="10"/>
  <c r="E662" i="17" l="1"/>
  <c r="F662" i="17" s="1"/>
  <c r="G662" i="17" s="1"/>
  <c r="F407" i="10"/>
  <c r="E409" i="10"/>
  <c r="J408" i="10"/>
  <c r="G408" i="10"/>
  <c r="E663" i="17" l="1"/>
  <c r="F663" i="17" s="1"/>
  <c r="G663" i="17" s="1"/>
  <c r="F408" i="10"/>
  <c r="E410" i="10"/>
  <c r="J409" i="10"/>
  <c r="G409" i="10"/>
  <c r="E664" i="17" s="1"/>
  <c r="F664" i="17" s="1"/>
  <c r="G664" i="17" s="1"/>
  <c r="E411" i="10" l="1"/>
  <c r="J410" i="10"/>
  <c r="G410" i="10"/>
  <c r="E665" i="17" s="1"/>
  <c r="F665" i="17" s="1"/>
  <c r="G665" i="17" s="1"/>
  <c r="F409" i="10"/>
  <c r="F410" i="10" l="1"/>
  <c r="E412" i="10"/>
  <c r="J411" i="10"/>
  <c r="G411" i="10"/>
  <c r="E413" i="10" l="1"/>
  <c r="J412" i="10"/>
  <c r="G412" i="10"/>
  <c r="E667" i="17" s="1"/>
  <c r="F667" i="17" s="1"/>
  <c r="G667" i="17" s="1"/>
  <c r="E666" i="17"/>
  <c r="F666" i="17" s="1"/>
  <c r="G666" i="17" s="1"/>
  <c r="F411" i="10"/>
  <c r="E414" i="10" l="1"/>
  <c r="J413" i="10"/>
  <c r="G413" i="10"/>
  <c r="F412" i="10"/>
  <c r="E668" i="17" l="1"/>
  <c r="F668" i="17" s="1"/>
  <c r="G668" i="17" s="1"/>
  <c r="F413" i="10"/>
  <c r="E415" i="10"/>
  <c r="J414" i="10"/>
  <c r="G414" i="10"/>
  <c r="E669" i="17" s="1"/>
  <c r="F669" i="17" s="1"/>
  <c r="G669" i="17" s="1"/>
  <c r="E416" i="10" l="1"/>
  <c r="J415" i="10"/>
  <c r="G415" i="10"/>
  <c r="F414" i="10"/>
  <c r="E670" i="17" l="1"/>
  <c r="F670" i="17" s="1"/>
  <c r="G670" i="17" s="1"/>
  <c r="F415" i="10"/>
  <c r="E417" i="10"/>
  <c r="J416" i="10"/>
  <c r="G416" i="10"/>
  <c r="E671" i="17" l="1"/>
  <c r="F671" i="17" s="1"/>
  <c r="G671" i="17" s="1"/>
  <c r="F416" i="10"/>
  <c r="E418" i="10"/>
  <c r="J417" i="10"/>
  <c r="G417" i="10"/>
  <c r="E419" i="10" l="1"/>
  <c r="J418" i="10"/>
  <c r="G418" i="10"/>
  <c r="E672" i="17"/>
  <c r="F672" i="17" s="1"/>
  <c r="G672" i="17" s="1"/>
  <c r="F417" i="10"/>
  <c r="E673" i="17" l="1"/>
  <c r="F673" i="17" s="1"/>
  <c r="G673" i="17" s="1"/>
  <c r="F418" i="10"/>
  <c r="E420" i="10"/>
  <c r="J419" i="10"/>
  <c r="G419" i="10"/>
  <c r="E674" i="17" l="1"/>
  <c r="F674" i="17" s="1"/>
  <c r="G674" i="17" s="1"/>
  <c r="F419" i="10"/>
  <c r="E421" i="10"/>
  <c r="J420" i="10"/>
  <c r="G420" i="10"/>
  <c r="E675" i="17" l="1"/>
  <c r="F675" i="17" s="1"/>
  <c r="G675" i="17" s="1"/>
  <c r="F420" i="10"/>
  <c r="E422" i="10"/>
  <c r="J421" i="10"/>
  <c r="G421" i="10"/>
  <c r="E676" i="17" l="1"/>
  <c r="F676" i="17" s="1"/>
  <c r="G676" i="17" s="1"/>
  <c r="F421" i="10"/>
  <c r="E423" i="10"/>
  <c r="J422" i="10"/>
  <c r="G422" i="10"/>
  <c r="E677" i="17" l="1"/>
  <c r="F677" i="17" s="1"/>
  <c r="G677" i="17" s="1"/>
  <c r="F422" i="10"/>
  <c r="E424" i="10"/>
  <c r="J423" i="10"/>
  <c r="G423" i="10"/>
  <c r="E678" i="17" s="1"/>
  <c r="F678" i="17" s="1"/>
  <c r="G678" i="17" s="1"/>
  <c r="E425" i="10" l="1"/>
  <c r="J424" i="10"/>
  <c r="G424" i="10"/>
  <c r="F423" i="10"/>
  <c r="E679" i="17" l="1"/>
  <c r="F679" i="17" s="1"/>
  <c r="G679" i="17" s="1"/>
  <c r="F424" i="10"/>
  <c r="E426" i="10"/>
  <c r="J425" i="10"/>
  <c r="G425" i="10"/>
  <c r="E680" i="17" l="1"/>
  <c r="F680" i="17" s="1"/>
  <c r="G680" i="17" s="1"/>
  <c r="F425" i="10"/>
  <c r="E427" i="10"/>
  <c r="J426" i="10"/>
  <c r="G426" i="10"/>
  <c r="E681" i="17" l="1"/>
  <c r="F681" i="17" s="1"/>
  <c r="G681" i="17" s="1"/>
  <c r="F426" i="10"/>
  <c r="E428" i="10"/>
  <c r="J427" i="10"/>
  <c r="G427" i="10"/>
  <c r="E682" i="17" l="1"/>
  <c r="F682" i="17" s="1"/>
  <c r="G682" i="17" s="1"/>
  <c r="F427" i="10"/>
  <c r="E429" i="10"/>
  <c r="J428" i="10"/>
  <c r="G428" i="10"/>
  <c r="E683" i="17" l="1"/>
  <c r="F683" i="17" s="1"/>
  <c r="G683" i="17" s="1"/>
  <c r="F428" i="10"/>
  <c r="E430" i="10"/>
  <c r="J429" i="10"/>
  <c r="G429" i="10"/>
  <c r="E684" i="17" s="1"/>
  <c r="F684" i="17" s="1"/>
  <c r="G684" i="17" s="1"/>
  <c r="F429" i="10" l="1"/>
  <c r="E431" i="10"/>
  <c r="J430" i="10"/>
  <c r="G430" i="10"/>
  <c r="E685" i="17" l="1"/>
  <c r="F685" i="17" s="1"/>
  <c r="G685" i="17" s="1"/>
  <c r="F430" i="10"/>
  <c r="E432" i="10"/>
  <c r="J431" i="10"/>
  <c r="G431" i="10"/>
  <c r="E433" i="10" l="1"/>
  <c r="J432" i="10"/>
  <c r="G432" i="10"/>
  <c r="E686" i="17"/>
  <c r="F686" i="17" s="1"/>
  <c r="G686" i="17" s="1"/>
  <c r="F431" i="10"/>
  <c r="E687" i="17" l="1"/>
  <c r="F687" i="17" s="1"/>
  <c r="G687" i="17" s="1"/>
  <c r="F432" i="10"/>
  <c r="E434" i="10"/>
  <c r="J433" i="10"/>
  <c r="G433" i="10"/>
  <c r="E688" i="17" l="1"/>
  <c r="F688" i="17" s="1"/>
  <c r="G688" i="17" s="1"/>
  <c r="F433" i="10"/>
  <c r="E435" i="10"/>
  <c r="J434" i="10"/>
  <c r="G434" i="10"/>
  <c r="E436" i="10" l="1"/>
  <c r="J435" i="10"/>
  <c r="G435" i="10"/>
  <c r="E689" i="17"/>
  <c r="F689" i="17" s="1"/>
  <c r="G689" i="17" s="1"/>
  <c r="F434" i="10"/>
  <c r="E690" i="17" l="1"/>
  <c r="F690" i="17" s="1"/>
  <c r="G690" i="17" s="1"/>
  <c r="F435" i="10"/>
  <c r="E437" i="10"/>
  <c r="J436" i="10"/>
  <c r="G436" i="10"/>
  <c r="E691" i="17" l="1"/>
  <c r="F691" i="17" s="1"/>
  <c r="G691" i="17" s="1"/>
  <c r="F436" i="10"/>
  <c r="E438" i="10"/>
  <c r="J437" i="10"/>
  <c r="G437" i="10"/>
  <c r="E692" i="17" l="1"/>
  <c r="F692" i="17" s="1"/>
  <c r="G692" i="17" s="1"/>
  <c r="F437" i="10"/>
  <c r="E439" i="10"/>
  <c r="J438" i="10"/>
  <c r="G438" i="10"/>
  <c r="E693" i="17" l="1"/>
  <c r="F693" i="17" s="1"/>
  <c r="G693" i="17" s="1"/>
  <c r="F438" i="10"/>
  <c r="E440" i="10"/>
  <c r="J439" i="10"/>
  <c r="G439" i="10"/>
  <c r="E441" i="10" l="1"/>
  <c r="J440" i="10"/>
  <c r="G440" i="10"/>
  <c r="E695" i="17" s="1"/>
  <c r="F695" i="17" s="1"/>
  <c r="G695" i="17" s="1"/>
  <c r="E694" i="17"/>
  <c r="F694" i="17" s="1"/>
  <c r="G694" i="17" s="1"/>
  <c r="F439" i="10"/>
  <c r="F440" i="10" l="1"/>
  <c r="E442" i="10"/>
  <c r="J441" i="10"/>
  <c r="G441" i="10"/>
  <c r="E696" i="17" l="1"/>
  <c r="F696" i="17" s="1"/>
  <c r="G696" i="17" s="1"/>
  <c r="F441" i="10"/>
  <c r="E443" i="10"/>
  <c r="J442" i="10"/>
  <c r="G442" i="10"/>
  <c r="E697" i="17" l="1"/>
  <c r="F697" i="17" s="1"/>
  <c r="G697" i="17" s="1"/>
  <c r="F442" i="10"/>
  <c r="E444" i="10"/>
  <c r="J443" i="10"/>
  <c r="G443" i="10"/>
  <c r="E445" i="10" l="1"/>
  <c r="J444" i="10"/>
  <c r="G444" i="10"/>
  <c r="E699" i="17" s="1"/>
  <c r="F699" i="17" s="1"/>
  <c r="G699" i="17" s="1"/>
  <c r="E698" i="17"/>
  <c r="F698" i="17" s="1"/>
  <c r="G698" i="17" s="1"/>
  <c r="F443" i="10"/>
  <c r="F444" i="10" l="1"/>
  <c r="E446" i="10"/>
  <c r="J445" i="10"/>
  <c r="G445" i="10"/>
  <c r="E700" i="17" l="1"/>
  <c r="F700" i="17" s="1"/>
  <c r="G700" i="17" s="1"/>
  <c r="F445" i="10"/>
  <c r="E447" i="10"/>
  <c r="J446" i="10"/>
  <c r="G446" i="10"/>
  <c r="E701" i="17" s="1"/>
  <c r="F701" i="17" s="1"/>
  <c r="G701" i="17" s="1"/>
  <c r="F446" i="10" l="1"/>
  <c r="E448" i="10"/>
  <c r="J447" i="10"/>
  <c r="G447" i="10"/>
  <c r="E449" i="10" l="1"/>
  <c r="J448" i="10"/>
  <c r="G448" i="10"/>
  <c r="E703" i="17" s="1"/>
  <c r="F703" i="17" s="1"/>
  <c r="G703" i="17" s="1"/>
  <c r="E702" i="17"/>
  <c r="F702" i="17" s="1"/>
  <c r="G702" i="17" s="1"/>
  <c r="F447" i="10"/>
  <c r="F448" i="10" l="1"/>
  <c r="E450" i="10"/>
  <c r="J449" i="10"/>
  <c r="G449" i="10"/>
  <c r="E451" i="10" l="1"/>
  <c r="J450" i="10"/>
  <c r="G450" i="10"/>
  <c r="E704" i="17"/>
  <c r="F704" i="17" s="1"/>
  <c r="G704" i="17" s="1"/>
  <c r="F449" i="10"/>
  <c r="E705" i="17" l="1"/>
  <c r="F705" i="17" s="1"/>
  <c r="G705" i="17" s="1"/>
  <c r="F450" i="10"/>
  <c r="E452" i="10"/>
  <c r="J451" i="10"/>
  <c r="G451" i="10"/>
  <c r="E453" i="10" l="1"/>
  <c r="J452" i="10"/>
  <c r="G452" i="10"/>
  <c r="E706" i="17"/>
  <c r="F706" i="17" s="1"/>
  <c r="G706" i="17" s="1"/>
  <c r="F451" i="10"/>
  <c r="E707" i="17" l="1"/>
  <c r="F707" i="17" s="1"/>
  <c r="G707" i="17" s="1"/>
  <c r="F452" i="10"/>
  <c r="E454" i="10"/>
  <c r="J453" i="10"/>
  <c r="G453" i="10"/>
  <c r="E455" i="10" l="1"/>
  <c r="J454" i="10"/>
  <c r="G454" i="10"/>
  <c r="E708" i="17"/>
  <c r="F708" i="17" s="1"/>
  <c r="G708" i="17" s="1"/>
  <c r="F453" i="10"/>
  <c r="E709" i="17" l="1"/>
  <c r="F709" i="17" s="1"/>
  <c r="G709" i="17" s="1"/>
  <c r="F454" i="10"/>
  <c r="E456" i="10"/>
  <c r="J455" i="10"/>
  <c r="G455" i="10"/>
  <c r="E710" i="17" l="1"/>
  <c r="F710" i="17" s="1"/>
  <c r="G710" i="17" s="1"/>
  <c r="F455" i="10"/>
  <c r="E457" i="10"/>
  <c r="J456" i="10"/>
  <c r="G456" i="10"/>
  <c r="E711" i="17" l="1"/>
  <c r="F711" i="17" s="1"/>
  <c r="G711" i="17" s="1"/>
  <c r="F456" i="10"/>
  <c r="E458" i="10"/>
  <c r="J457" i="10"/>
  <c r="G457" i="10"/>
  <c r="E459" i="10" l="1"/>
  <c r="J458" i="10"/>
  <c r="G458" i="10"/>
  <c r="E713" i="17" s="1"/>
  <c r="F713" i="17" s="1"/>
  <c r="G713" i="17" s="1"/>
  <c r="E712" i="17"/>
  <c r="F712" i="17" s="1"/>
  <c r="G712" i="17" s="1"/>
  <c r="F457" i="10"/>
  <c r="F458" i="10" l="1"/>
  <c r="E460" i="10"/>
  <c r="J459" i="10"/>
  <c r="G459" i="10"/>
  <c r="E461" i="10" l="1"/>
  <c r="J460" i="10"/>
  <c r="G460" i="10"/>
  <c r="E714" i="17"/>
  <c r="F714" i="17" s="1"/>
  <c r="G714" i="17" s="1"/>
  <c r="F459" i="10"/>
  <c r="E715" i="17" l="1"/>
  <c r="F715" i="17" s="1"/>
  <c r="G715" i="17" s="1"/>
  <c r="F460" i="10"/>
  <c r="E462" i="10"/>
  <c r="J461" i="10"/>
  <c r="G461" i="10"/>
  <c r="E463" i="10" l="1"/>
  <c r="J462" i="10"/>
  <c r="G462" i="10"/>
  <c r="E716" i="17"/>
  <c r="F716" i="17" s="1"/>
  <c r="G716" i="17" s="1"/>
  <c r="F461" i="10"/>
  <c r="E717" i="17" l="1"/>
  <c r="F717" i="17" s="1"/>
  <c r="G717" i="17" s="1"/>
  <c r="F462" i="10"/>
  <c r="E464" i="10"/>
  <c r="J463" i="10"/>
  <c r="G463" i="10"/>
  <c r="E718" i="17" l="1"/>
  <c r="F718" i="17" s="1"/>
  <c r="G718" i="17" s="1"/>
  <c r="F463" i="10"/>
  <c r="E465" i="10"/>
  <c r="J464" i="10"/>
  <c r="G464" i="10"/>
  <c r="E719" i="17" s="1"/>
  <c r="F719" i="17" s="1"/>
  <c r="G719" i="17" s="1"/>
  <c r="E466" i="10" l="1"/>
  <c r="J465" i="10"/>
  <c r="G465" i="10"/>
  <c r="F464" i="10"/>
  <c r="E720" i="17" l="1"/>
  <c r="F720" i="17" s="1"/>
  <c r="G720" i="17" s="1"/>
  <c r="F465" i="10"/>
  <c r="E467" i="10"/>
  <c r="J466" i="10"/>
  <c r="G466" i="10"/>
  <c r="E721" i="17" l="1"/>
  <c r="F721" i="17" s="1"/>
  <c r="G721" i="17" s="1"/>
  <c r="F466" i="10"/>
  <c r="E468" i="10"/>
  <c r="J467" i="10"/>
  <c r="G467" i="10"/>
  <c r="E469" i="10" l="1"/>
  <c r="J468" i="10"/>
  <c r="G468" i="10"/>
  <c r="E723" i="17" s="1"/>
  <c r="F723" i="17" s="1"/>
  <c r="G723" i="17" s="1"/>
  <c r="E722" i="17"/>
  <c r="F722" i="17" s="1"/>
  <c r="G722" i="17" s="1"/>
  <c r="F467" i="10"/>
  <c r="F468" i="10" l="1"/>
  <c r="E470" i="10"/>
  <c r="J469" i="10"/>
  <c r="G469" i="10"/>
  <c r="E724" i="17" l="1"/>
  <c r="F724" i="17" s="1"/>
  <c r="G724" i="17" s="1"/>
  <c r="F469" i="10"/>
  <c r="E471" i="10"/>
  <c r="J470" i="10"/>
  <c r="G470" i="10"/>
  <c r="E472" i="10" l="1"/>
  <c r="J471" i="10"/>
  <c r="G471" i="10"/>
  <c r="E725" i="17"/>
  <c r="F725" i="17" s="1"/>
  <c r="G725" i="17" s="1"/>
  <c r="F470" i="10"/>
  <c r="E726" i="17" l="1"/>
  <c r="F726" i="17" s="1"/>
  <c r="G726" i="17" s="1"/>
  <c r="F471" i="10"/>
  <c r="E473" i="10"/>
  <c r="J472" i="10"/>
  <c r="G472" i="10"/>
  <c r="E727" i="17" l="1"/>
  <c r="F727" i="17" s="1"/>
  <c r="G727" i="17" s="1"/>
  <c r="F472" i="10"/>
  <c r="E474" i="10"/>
  <c r="J473" i="10"/>
  <c r="G473" i="10"/>
  <c r="E728" i="17" l="1"/>
  <c r="F728" i="17" s="1"/>
  <c r="G728" i="17" s="1"/>
  <c r="F473" i="10"/>
  <c r="E475" i="10"/>
  <c r="J474" i="10"/>
  <c r="G474" i="10"/>
  <c r="E729" i="17" l="1"/>
  <c r="F729" i="17" s="1"/>
  <c r="G729" i="17" s="1"/>
  <c r="F474" i="10"/>
  <c r="E476" i="10"/>
  <c r="J475" i="10"/>
  <c r="G475" i="10"/>
  <c r="E730" i="17" l="1"/>
  <c r="F730" i="17" s="1"/>
  <c r="G730" i="17" s="1"/>
  <c r="F475" i="10"/>
  <c r="E477" i="10"/>
  <c r="J476" i="10"/>
  <c r="G476" i="10"/>
  <c r="E731" i="17" l="1"/>
  <c r="F731" i="17" s="1"/>
  <c r="G731" i="17" s="1"/>
  <c r="F476" i="10"/>
  <c r="E478" i="10"/>
  <c r="J477" i="10"/>
  <c r="G477" i="10"/>
  <c r="E479" i="10" l="1"/>
  <c r="J478" i="10"/>
  <c r="G478" i="10"/>
  <c r="E733" i="17" s="1"/>
  <c r="F733" i="17" s="1"/>
  <c r="G733" i="17" s="1"/>
  <c r="E732" i="17"/>
  <c r="F732" i="17" s="1"/>
  <c r="G732" i="17" s="1"/>
  <c r="F477" i="10"/>
  <c r="F478" i="10" l="1"/>
  <c r="E480" i="10"/>
  <c r="J479" i="10"/>
  <c r="G479" i="10"/>
  <c r="E481" i="10" l="1"/>
  <c r="J480" i="10"/>
  <c r="G480" i="10"/>
  <c r="E735" i="17" s="1"/>
  <c r="F735" i="17" s="1"/>
  <c r="G735" i="17" s="1"/>
  <c r="E734" i="17"/>
  <c r="F734" i="17" s="1"/>
  <c r="G734" i="17" s="1"/>
  <c r="F479" i="10"/>
  <c r="F480" i="10" l="1"/>
  <c r="E482" i="10"/>
  <c r="J481" i="10"/>
  <c r="G481" i="10"/>
  <c r="E736" i="17" l="1"/>
  <c r="F736" i="17" s="1"/>
  <c r="G736" i="17" s="1"/>
  <c r="F481" i="10"/>
  <c r="E483" i="10"/>
  <c r="J482" i="10"/>
  <c r="G482" i="10"/>
  <c r="E737" i="17" s="1"/>
  <c r="F737" i="17" s="1"/>
  <c r="G737" i="17" s="1"/>
  <c r="F482" i="10" l="1"/>
  <c r="E484" i="10"/>
  <c r="J483" i="10"/>
  <c r="G483" i="10"/>
  <c r="E738" i="17" l="1"/>
  <c r="F738" i="17" s="1"/>
  <c r="G738" i="17" s="1"/>
  <c r="F483" i="10"/>
  <c r="E485" i="10"/>
  <c r="J484" i="10"/>
  <c r="G484" i="10"/>
  <c r="E739" i="17" l="1"/>
  <c r="F739" i="17" s="1"/>
  <c r="G739" i="17" s="1"/>
  <c r="F484" i="10"/>
  <c r="E486" i="10"/>
  <c r="J485" i="10"/>
  <c r="G485" i="10"/>
  <c r="E740" i="17" s="1"/>
  <c r="F740" i="17" s="1"/>
  <c r="G740" i="17" s="1"/>
  <c r="F485" i="10" l="1"/>
  <c r="E487" i="10"/>
  <c r="J486" i="10"/>
  <c r="G486" i="10"/>
  <c r="E741" i="17" l="1"/>
  <c r="F741" i="17" s="1"/>
  <c r="G741" i="17" s="1"/>
  <c r="F486" i="10"/>
  <c r="E488" i="10"/>
  <c r="J487" i="10"/>
  <c r="G487" i="10"/>
  <c r="E489" i="10" l="1"/>
  <c r="J488" i="10"/>
  <c r="G488" i="10"/>
  <c r="E743" i="17" s="1"/>
  <c r="F743" i="17" s="1"/>
  <c r="G743" i="17" s="1"/>
  <c r="E742" i="17"/>
  <c r="F742" i="17" s="1"/>
  <c r="G742" i="17" s="1"/>
  <c r="F487" i="10"/>
  <c r="F488" i="10" l="1"/>
  <c r="E490" i="10"/>
  <c r="J489" i="10"/>
  <c r="G489" i="10"/>
  <c r="E491" i="10" l="1"/>
  <c r="J490" i="10"/>
  <c r="G490" i="10"/>
  <c r="E745" i="17" s="1"/>
  <c r="F745" i="17" s="1"/>
  <c r="G745" i="17" s="1"/>
  <c r="E744" i="17"/>
  <c r="F744" i="17" s="1"/>
  <c r="G744" i="17" s="1"/>
  <c r="F489" i="10"/>
  <c r="F490" i="10" l="1"/>
  <c r="E492" i="10"/>
  <c r="J491" i="10"/>
  <c r="G491" i="10"/>
  <c r="E493" i="10" l="1"/>
  <c r="J492" i="10"/>
  <c r="G492" i="10"/>
  <c r="E747" i="17" s="1"/>
  <c r="F747" i="17" s="1"/>
  <c r="G747" i="17" s="1"/>
  <c r="E746" i="17"/>
  <c r="F746" i="17" s="1"/>
  <c r="G746" i="17" s="1"/>
  <c r="F491" i="10"/>
  <c r="F492" i="10" l="1"/>
  <c r="E494" i="10"/>
  <c r="J493" i="10"/>
  <c r="G493" i="10"/>
  <c r="E495" i="10" l="1"/>
  <c r="J494" i="10"/>
  <c r="G494" i="10"/>
  <c r="E749" i="17" s="1"/>
  <c r="F749" i="17" s="1"/>
  <c r="G749" i="17" s="1"/>
  <c r="E748" i="17"/>
  <c r="F748" i="17" s="1"/>
  <c r="G748" i="17" s="1"/>
  <c r="F493" i="10"/>
  <c r="E496" i="10" l="1"/>
  <c r="J495" i="10"/>
  <c r="G495" i="10"/>
  <c r="F494" i="10"/>
  <c r="E750" i="17" l="1"/>
  <c r="F750" i="17" s="1"/>
  <c r="G750" i="17" s="1"/>
  <c r="F495" i="10"/>
  <c r="E497" i="10"/>
  <c r="J496" i="10"/>
  <c r="G496" i="10"/>
  <c r="E751" i="17" l="1"/>
  <c r="F751" i="17" s="1"/>
  <c r="G751" i="17" s="1"/>
  <c r="F496" i="10"/>
  <c r="E498" i="10"/>
  <c r="J497" i="10"/>
  <c r="G497" i="10"/>
  <c r="E752" i="17" l="1"/>
  <c r="F752" i="17" s="1"/>
  <c r="G752" i="17" s="1"/>
  <c r="F497" i="10"/>
  <c r="E499" i="10"/>
  <c r="J498" i="10"/>
  <c r="G498" i="10"/>
  <c r="E500" i="10" l="1"/>
  <c r="J499" i="10"/>
  <c r="G499" i="10"/>
  <c r="E754" i="17" s="1"/>
  <c r="F754" i="17" s="1"/>
  <c r="G754" i="17" s="1"/>
  <c r="E753" i="17"/>
  <c r="F753" i="17" s="1"/>
  <c r="G753" i="17" s="1"/>
  <c r="F498" i="10"/>
  <c r="F499" i="10" l="1"/>
  <c r="E501" i="10"/>
  <c r="J500" i="10"/>
  <c r="G500" i="10"/>
  <c r="E755" i="17" l="1"/>
  <c r="F755" i="17" s="1"/>
  <c r="G755" i="17" s="1"/>
  <c r="F500" i="10"/>
  <c r="E502" i="10"/>
  <c r="J501" i="10"/>
  <c r="G501" i="10"/>
  <c r="E503" i="10" l="1"/>
  <c r="J502" i="10"/>
  <c r="G502" i="10"/>
  <c r="G510" i="10"/>
  <c r="E756" i="17"/>
  <c r="F756" i="17" s="1"/>
  <c r="G756" i="17" s="1"/>
  <c r="F501" i="10"/>
  <c r="E757" i="17" l="1"/>
  <c r="F757" i="17" s="1"/>
  <c r="G757" i="17" s="1"/>
  <c r="F502" i="10"/>
  <c r="E504" i="10"/>
  <c r="J503" i="10"/>
  <c r="G503" i="10"/>
  <c r="G509" i="10"/>
  <c r="E505" i="10" l="1"/>
  <c r="J504" i="10"/>
  <c r="G504" i="10"/>
  <c r="E758" i="17"/>
  <c r="F758" i="17" s="1"/>
  <c r="G758" i="17" s="1"/>
  <c r="F503" i="10"/>
  <c r="E759" i="17" l="1"/>
  <c r="F759" i="17" s="1"/>
  <c r="G759" i="17" s="1"/>
  <c r="F504" i="10"/>
  <c r="J507" i="10"/>
  <c r="J505" i="10"/>
  <c r="G505" i="10"/>
  <c r="E760" i="17" l="1"/>
  <c r="F760" i="17" s="1"/>
  <c r="F505" i="10"/>
  <c r="F506" i="10" s="1"/>
  <c r="O515" i="10"/>
  <c r="J520" i="10"/>
  <c r="M520" i="10" s="1"/>
  <c r="J510" i="10"/>
  <c r="M510" i="10" s="1"/>
  <c r="J513" i="10"/>
  <c r="M513" i="10" s="1"/>
  <c r="J512" i="10"/>
  <c r="M512" i="10" s="1"/>
  <c r="J511" i="10"/>
  <c r="M511" i="10" s="1"/>
  <c r="J509" i="10"/>
  <c r="M509" i="10" s="1"/>
  <c r="J516" i="10"/>
  <c r="M516" i="10" s="1"/>
  <c r="J519" i="10"/>
  <c r="M519" i="10" s="1"/>
  <c r="J508" i="10"/>
  <c r="M508" i="10" s="1"/>
  <c r="J518" i="10"/>
  <c r="M518" i="10" s="1"/>
  <c r="J514" i="10"/>
  <c r="M514" i="10" s="1"/>
  <c r="J517" i="10"/>
  <c r="M517" i="10" s="1"/>
  <c r="J515" i="10"/>
  <c r="M515" i="10" s="1"/>
  <c r="E765" i="17"/>
  <c r="G761" i="17"/>
  <c r="E766" i="17" s="1"/>
  <c r="B616" i="1"/>
  <c r="E767" i="17" l="1"/>
  <c r="E770" i="17" s="1"/>
  <c r="E771" i="17" s="1"/>
  <c r="L508" i="10"/>
  <c r="L513" i="10"/>
  <c r="L509" i="10"/>
  <c r="L511" i="10"/>
  <c r="L520" i="10"/>
  <c r="L516" i="10"/>
  <c r="L507" i="10"/>
  <c r="L514" i="10"/>
  <c r="L510" i="10"/>
  <c r="L512" i="10"/>
  <c r="L517" i="10"/>
  <c r="L519" i="10"/>
  <c r="L515" i="10"/>
  <c r="L518" i="10"/>
  <c r="M507" i="10"/>
  <c r="M522" i="10" s="1"/>
  <c r="N526" i="10" s="1"/>
  <c r="D509" i="3"/>
  <c r="D505" i="3"/>
  <c r="E505" i="3" s="1"/>
  <c r="F505" i="3" s="1"/>
  <c r="D504" i="3"/>
  <c r="E504" i="3" s="1"/>
  <c r="F504" i="3" s="1"/>
  <c r="A504" i="3"/>
  <c r="A503" i="3" s="1"/>
  <c r="A502" i="3" s="1"/>
  <c r="A501" i="3" s="1"/>
  <c r="A500" i="3" s="1"/>
  <c r="A499" i="3" s="1"/>
  <c r="A498" i="3" s="1"/>
  <c r="A497" i="3" s="1"/>
  <c r="A496" i="3" s="1"/>
  <c r="A495" i="3" s="1"/>
  <c r="A494" i="3" s="1"/>
  <c r="A493" i="3" s="1"/>
  <c r="A492" i="3" s="1"/>
  <c r="A491" i="3" s="1"/>
  <c r="A490" i="3" s="1"/>
  <c r="A489" i="3" s="1"/>
  <c r="A488" i="3" s="1"/>
  <c r="A487" i="3" s="1"/>
  <c r="A486" i="3" s="1"/>
  <c r="A485" i="3" s="1"/>
  <c r="A484" i="3" s="1"/>
  <c r="A483" i="3" s="1"/>
  <c r="A482" i="3" s="1"/>
  <c r="A481" i="3" s="1"/>
  <c r="A480" i="3" s="1"/>
  <c r="A479" i="3" s="1"/>
  <c r="A478" i="3" s="1"/>
  <c r="A477" i="3" s="1"/>
  <c r="A476" i="3" s="1"/>
  <c r="A475" i="3" s="1"/>
  <c r="A474" i="3" s="1"/>
  <c r="A473" i="3" s="1"/>
  <c r="A472" i="3" s="1"/>
  <c r="A471" i="3" s="1"/>
  <c r="A470" i="3" s="1"/>
  <c r="A469" i="3" s="1"/>
  <c r="A468" i="3" s="1"/>
  <c r="A467" i="3" s="1"/>
  <c r="A466" i="3" s="1"/>
  <c r="A465" i="3" s="1"/>
  <c r="A464" i="3" s="1"/>
  <c r="A463" i="3" s="1"/>
  <c r="A462" i="3" s="1"/>
  <c r="A461" i="3" s="1"/>
  <c r="A460" i="3" s="1"/>
  <c r="A459" i="3" s="1"/>
  <c r="A458" i="3" s="1"/>
  <c r="A457" i="3" s="1"/>
  <c r="A456" i="3" s="1"/>
  <c r="A455" i="3" s="1"/>
  <c r="A454" i="3" s="1"/>
  <c r="A453" i="3" s="1"/>
  <c r="A452" i="3" s="1"/>
  <c r="A451" i="3" s="1"/>
  <c r="A450" i="3" s="1"/>
  <c r="A449" i="3" s="1"/>
  <c r="A448" i="3" s="1"/>
  <c r="A447" i="3" s="1"/>
  <c r="A446" i="3" s="1"/>
  <c r="A445" i="3" s="1"/>
  <c r="A444" i="3" s="1"/>
  <c r="A443" i="3" s="1"/>
  <c r="A442" i="3" s="1"/>
  <c r="A441" i="3" s="1"/>
  <c r="A440" i="3" s="1"/>
  <c r="A439" i="3" s="1"/>
  <c r="A438" i="3" s="1"/>
  <c r="A437" i="3" s="1"/>
  <c r="A436" i="3" s="1"/>
  <c r="A435" i="3" s="1"/>
  <c r="A434" i="3" s="1"/>
  <c r="A433" i="3" s="1"/>
  <c r="A432" i="3" s="1"/>
  <c r="A431" i="3" s="1"/>
  <c r="A430" i="3" s="1"/>
  <c r="A429" i="3" s="1"/>
  <c r="A428" i="3" s="1"/>
  <c r="A427" i="3" s="1"/>
  <c r="A426" i="3" s="1"/>
  <c r="A425" i="3" s="1"/>
  <c r="A424" i="3" s="1"/>
  <c r="A423" i="3" s="1"/>
  <c r="A422" i="3" s="1"/>
  <c r="A421" i="3" s="1"/>
  <c r="A420" i="3" s="1"/>
  <c r="A419" i="3" s="1"/>
  <c r="A418" i="3" s="1"/>
  <c r="A417" i="3" s="1"/>
  <c r="A416" i="3" s="1"/>
  <c r="A415" i="3" s="1"/>
  <c r="A414" i="3" s="1"/>
  <c r="A413" i="3" s="1"/>
  <c r="A412" i="3" s="1"/>
  <c r="A411" i="3" s="1"/>
  <c r="A410" i="3" s="1"/>
  <c r="A409" i="3" s="1"/>
  <c r="A408" i="3" s="1"/>
  <c r="A407" i="3" s="1"/>
  <c r="A406" i="3" s="1"/>
  <c r="A405" i="3" s="1"/>
  <c r="A404" i="3" s="1"/>
  <c r="A403" i="3" s="1"/>
  <c r="A402" i="3" s="1"/>
  <c r="A401" i="3" s="1"/>
  <c r="A400" i="3" s="1"/>
  <c r="A399" i="3" s="1"/>
  <c r="A398" i="3" s="1"/>
  <c r="A397" i="3" s="1"/>
  <c r="A396" i="3" s="1"/>
  <c r="A395" i="3" s="1"/>
  <c r="A394" i="3" s="1"/>
  <c r="A393" i="3" s="1"/>
  <c r="A392" i="3" s="1"/>
  <c r="A391" i="3" s="1"/>
  <c r="A390" i="3" s="1"/>
  <c r="A389" i="3" s="1"/>
  <c r="A388" i="3" s="1"/>
  <c r="A387" i="3" s="1"/>
  <c r="A386" i="3" s="1"/>
  <c r="A385" i="3" s="1"/>
  <c r="A384" i="3" s="1"/>
  <c r="A383" i="3" s="1"/>
  <c r="A382" i="3" s="1"/>
  <c r="A381" i="3" s="1"/>
  <c r="A380" i="3" s="1"/>
  <c r="A379" i="3" s="1"/>
  <c r="A378" i="3" s="1"/>
  <c r="A377" i="3" s="1"/>
  <c r="A376" i="3" s="1"/>
  <c r="A375" i="3" s="1"/>
  <c r="A374" i="3" s="1"/>
  <c r="A373" i="3" s="1"/>
  <c r="A372" i="3" s="1"/>
  <c r="A371" i="3" s="1"/>
  <c r="A370" i="3" s="1"/>
  <c r="A369" i="3" s="1"/>
  <c r="A368" i="3" s="1"/>
  <c r="A367" i="3" s="1"/>
  <c r="A366" i="3" s="1"/>
  <c r="A365" i="3" s="1"/>
  <c r="A364" i="3" s="1"/>
  <c r="A363" i="3" s="1"/>
  <c r="A362" i="3" s="1"/>
  <c r="A361" i="3" s="1"/>
  <c r="A360" i="3" s="1"/>
  <c r="A359" i="3" s="1"/>
  <c r="A358" i="3" s="1"/>
  <c r="A357" i="3" s="1"/>
  <c r="A356" i="3" s="1"/>
  <c r="A355" i="3" s="1"/>
  <c r="A354" i="3" s="1"/>
  <c r="A353" i="3" s="1"/>
  <c r="A352" i="3" s="1"/>
  <c r="A351" i="3" s="1"/>
  <c r="A350" i="3" s="1"/>
  <c r="A349" i="3" s="1"/>
  <c r="A348" i="3" s="1"/>
  <c r="A347" i="3" s="1"/>
  <c r="A346" i="3" s="1"/>
  <c r="A345" i="3" s="1"/>
  <c r="A344" i="3" s="1"/>
  <c r="A343" i="3" s="1"/>
  <c r="A342" i="3" s="1"/>
  <c r="A341" i="3" s="1"/>
  <c r="A340" i="3" s="1"/>
  <c r="A339" i="3" s="1"/>
  <c r="A338" i="3" s="1"/>
  <c r="A337" i="3" s="1"/>
  <c r="A336" i="3" s="1"/>
  <c r="A335" i="3" s="1"/>
  <c r="A334" i="3" s="1"/>
  <c r="A333" i="3" s="1"/>
  <c r="A332" i="3" s="1"/>
  <c r="A331" i="3" s="1"/>
  <c r="A330" i="3" s="1"/>
  <c r="A329" i="3" s="1"/>
  <c r="A328" i="3" s="1"/>
  <c r="A327" i="3" s="1"/>
  <c r="A326" i="3" s="1"/>
  <c r="A325" i="3" s="1"/>
  <c r="A324" i="3" s="1"/>
  <c r="A323" i="3" s="1"/>
  <c r="A322" i="3" s="1"/>
  <c r="A321" i="3" s="1"/>
  <c r="A320" i="3" s="1"/>
  <c r="A319" i="3" s="1"/>
  <c r="A318" i="3" s="1"/>
  <c r="A317" i="3" s="1"/>
  <c r="A316" i="3" s="1"/>
  <c r="A315" i="3" s="1"/>
  <c r="A314" i="3" s="1"/>
  <c r="A313" i="3" s="1"/>
  <c r="A312" i="3" s="1"/>
  <c r="A311" i="3" s="1"/>
  <c r="A310" i="3" s="1"/>
  <c r="A309" i="3" s="1"/>
  <c r="A308" i="3" s="1"/>
  <c r="A307" i="3" s="1"/>
  <c r="A306" i="3" s="1"/>
  <c r="A305" i="3" s="1"/>
  <c r="A304" i="3" s="1"/>
  <c r="A303" i="3" s="1"/>
  <c r="A302" i="3" s="1"/>
  <c r="A301" i="3" s="1"/>
  <c r="A300" i="3" s="1"/>
  <c r="A299" i="3" s="1"/>
  <c r="A298" i="3" s="1"/>
  <c r="A297" i="3" s="1"/>
  <c r="A296" i="3" s="1"/>
  <c r="A295" i="3" s="1"/>
  <c r="A294" i="3" s="1"/>
  <c r="A293" i="3" s="1"/>
  <c r="A292" i="3" s="1"/>
  <c r="A291" i="3" s="1"/>
  <c r="A290" i="3" s="1"/>
  <c r="A289" i="3" s="1"/>
  <c r="A288" i="3" s="1"/>
  <c r="A287" i="3" s="1"/>
  <c r="A286" i="3" s="1"/>
  <c r="A285" i="3" s="1"/>
  <c r="A284" i="3" s="1"/>
  <c r="A283" i="3" s="1"/>
  <c r="A282" i="3" s="1"/>
  <c r="A281" i="3" s="1"/>
  <c r="A280" i="3" s="1"/>
  <c r="A279" i="3" s="1"/>
  <c r="A278" i="3" s="1"/>
  <c r="A277" i="3" s="1"/>
  <c r="A276" i="3" s="1"/>
  <c r="A275" i="3" s="1"/>
  <c r="A274" i="3" s="1"/>
  <c r="A273" i="3" s="1"/>
  <c r="A272" i="3" s="1"/>
  <c r="A271" i="3" s="1"/>
  <c r="A270" i="3" s="1"/>
  <c r="A269" i="3" s="1"/>
  <c r="A268" i="3" s="1"/>
  <c r="A267" i="3" s="1"/>
  <c r="A266" i="3" s="1"/>
  <c r="A265" i="3" s="1"/>
  <c r="A264" i="3" s="1"/>
  <c r="A263" i="3" s="1"/>
  <c r="A262" i="3" s="1"/>
  <c r="A261" i="3" s="1"/>
  <c r="A260" i="3" s="1"/>
  <c r="A259" i="3" s="1"/>
  <c r="A258" i="3" s="1"/>
  <c r="A257" i="3" s="1"/>
  <c r="A256" i="3" s="1"/>
  <c r="A255" i="3" s="1"/>
  <c r="A254" i="3" s="1"/>
  <c r="A253" i="3" s="1"/>
  <c r="A252" i="3" s="1"/>
  <c r="A251" i="3" s="1"/>
  <c r="A250" i="3" s="1"/>
  <c r="A249" i="3" s="1"/>
  <c r="A248" i="3" s="1"/>
  <c r="A247" i="3" s="1"/>
  <c r="A246" i="3" s="1"/>
  <c r="A245" i="3" s="1"/>
  <c r="A244" i="3" s="1"/>
  <c r="A243" i="3" s="1"/>
  <c r="A242" i="3" s="1"/>
  <c r="A241" i="3" s="1"/>
  <c r="A240" i="3" s="1"/>
  <c r="A239" i="3" s="1"/>
  <c r="A238" i="3" s="1"/>
  <c r="A237" i="3" s="1"/>
  <c r="A236" i="3" s="1"/>
  <c r="A235" i="3" s="1"/>
  <c r="A234" i="3" s="1"/>
  <c r="A233" i="3" s="1"/>
  <c r="A232" i="3" s="1"/>
  <c r="A231" i="3" s="1"/>
  <c r="A230" i="3" s="1"/>
  <c r="A229" i="3" s="1"/>
  <c r="A228" i="3" s="1"/>
  <c r="A227" i="3" s="1"/>
  <c r="A226" i="3" s="1"/>
  <c r="A225" i="3" s="1"/>
  <c r="A224" i="3" s="1"/>
  <c r="A223" i="3" s="1"/>
  <c r="A222" i="3" s="1"/>
  <c r="A221" i="3" s="1"/>
  <c r="A220" i="3" s="1"/>
  <c r="A219" i="3" s="1"/>
  <c r="A218" i="3" s="1"/>
  <c r="A217" i="3" s="1"/>
  <c r="A216" i="3" s="1"/>
  <c r="A215" i="3" s="1"/>
  <c r="A214" i="3" s="1"/>
  <c r="A213" i="3" s="1"/>
  <c r="A212" i="3" s="1"/>
  <c r="A211" i="3" s="1"/>
  <c r="A210" i="3" s="1"/>
  <c r="A209" i="3" s="1"/>
  <c r="A208" i="3" s="1"/>
  <c r="A207" i="3" s="1"/>
  <c r="A206" i="3" s="1"/>
  <c r="A205" i="3" s="1"/>
  <c r="A204" i="3" s="1"/>
  <c r="A203" i="3" s="1"/>
  <c r="A202" i="3" s="1"/>
  <c r="A201" i="3" s="1"/>
  <c r="A200" i="3" s="1"/>
  <c r="A199" i="3" s="1"/>
  <c r="A198" i="3" s="1"/>
  <c r="A197" i="3" s="1"/>
  <c r="A196" i="3" s="1"/>
  <c r="A195" i="3" s="1"/>
  <c r="A194" i="3" s="1"/>
  <c r="A193" i="3" s="1"/>
  <c r="A192" i="3" s="1"/>
  <c r="A191" i="3" s="1"/>
  <c r="A190" i="3" s="1"/>
  <c r="A189" i="3" s="1"/>
  <c r="A188" i="3" s="1"/>
  <c r="A187" i="3" s="1"/>
  <c r="A186" i="3" s="1"/>
  <c r="A185" i="3" s="1"/>
  <c r="A184" i="3" s="1"/>
  <c r="A183" i="3" s="1"/>
  <c r="A182" i="3" s="1"/>
  <c r="A181" i="3" s="1"/>
  <c r="A180" i="3" s="1"/>
  <c r="A179" i="3" s="1"/>
  <c r="A178" i="3" s="1"/>
  <c r="A177" i="3" s="1"/>
  <c r="A176" i="3" s="1"/>
  <c r="A175" i="3" s="1"/>
  <c r="A174" i="3" s="1"/>
  <c r="A173" i="3" s="1"/>
  <c r="A172" i="3" s="1"/>
  <c r="A171" i="3" s="1"/>
  <c r="A170" i="3" s="1"/>
  <c r="A169" i="3" s="1"/>
  <c r="A168" i="3" s="1"/>
  <c r="A167" i="3" s="1"/>
  <c r="A166" i="3" s="1"/>
  <c r="A165" i="3" s="1"/>
  <c r="A164" i="3" s="1"/>
  <c r="A163" i="3" s="1"/>
  <c r="A162" i="3" s="1"/>
  <c r="A161" i="3" s="1"/>
  <c r="A160" i="3" s="1"/>
  <c r="A159" i="3" s="1"/>
  <c r="A158" i="3" s="1"/>
  <c r="A157" i="3" s="1"/>
  <c r="A156" i="3" s="1"/>
  <c r="A155" i="3" s="1"/>
  <c r="A154" i="3" s="1"/>
  <c r="A153" i="3" s="1"/>
  <c r="A152" i="3" s="1"/>
  <c r="A151" i="3" s="1"/>
  <c r="A150" i="3" s="1"/>
  <c r="A149" i="3" s="1"/>
  <c r="A148" i="3" s="1"/>
  <c r="A147" i="3" s="1"/>
  <c r="A146" i="3" s="1"/>
  <c r="A145" i="3" s="1"/>
  <c r="A144" i="3" s="1"/>
  <c r="A143" i="3" s="1"/>
  <c r="A142" i="3" s="1"/>
  <c r="A141" i="3" s="1"/>
  <c r="A140" i="3" s="1"/>
  <c r="A139" i="3" s="1"/>
  <c r="A138" i="3" s="1"/>
  <c r="A137" i="3" s="1"/>
  <c r="A136" i="3" s="1"/>
  <c r="A135" i="3" s="1"/>
  <c r="A134" i="3" s="1"/>
  <c r="A133" i="3" s="1"/>
  <c r="A132" i="3" s="1"/>
  <c r="A131" i="3" s="1"/>
  <c r="A130" i="3" s="1"/>
  <c r="A129" i="3" s="1"/>
  <c r="A128" i="3" s="1"/>
  <c r="A127" i="3" s="1"/>
  <c r="A126" i="3" s="1"/>
  <c r="A125" i="3" s="1"/>
  <c r="A124" i="3" s="1"/>
  <c r="A123" i="3" s="1"/>
  <c r="A122" i="3" s="1"/>
  <c r="A121" i="3" s="1"/>
  <c r="A120" i="3" s="1"/>
  <c r="A119" i="3" s="1"/>
  <c r="A118" i="3" s="1"/>
  <c r="A117" i="3" s="1"/>
  <c r="A116" i="3" s="1"/>
  <c r="A115" i="3" s="1"/>
  <c r="A114" i="3" s="1"/>
  <c r="A113" i="3" s="1"/>
  <c r="A112" i="3" s="1"/>
  <c r="A111" i="3" s="1"/>
  <c r="A110" i="3" s="1"/>
  <c r="A109" i="3" s="1"/>
  <c r="A108" i="3" s="1"/>
  <c r="A107" i="3" s="1"/>
  <c r="A106" i="3" s="1"/>
  <c r="A105" i="3" s="1"/>
  <c r="A104" i="3" s="1"/>
  <c r="A103" i="3" s="1"/>
  <c r="A102" i="3" s="1"/>
  <c r="A101" i="3" s="1"/>
  <c r="A100" i="3" s="1"/>
  <c r="A99" i="3" s="1"/>
  <c r="A98" i="3" s="1"/>
  <c r="A97" i="3" s="1"/>
  <c r="A96" i="3" s="1"/>
  <c r="A95" i="3" s="1"/>
  <c r="A94" i="3" s="1"/>
  <c r="A93" i="3" s="1"/>
  <c r="A92" i="3" s="1"/>
  <c r="A91" i="3" s="1"/>
  <c r="A90" i="3" s="1"/>
  <c r="A89" i="3" s="1"/>
  <c r="A88" i="3" s="1"/>
  <c r="A87" i="3" s="1"/>
  <c r="A86" i="3" s="1"/>
  <c r="A85" i="3" s="1"/>
  <c r="A84" i="3" s="1"/>
  <c r="A83" i="3" s="1"/>
  <c r="A82" i="3" s="1"/>
  <c r="A81" i="3" s="1"/>
  <c r="A80" i="3" s="1"/>
  <c r="A79" i="3" s="1"/>
  <c r="A78" i="3" s="1"/>
  <c r="A77" i="3" s="1"/>
  <c r="A76" i="3" s="1"/>
  <c r="A75" i="3" s="1"/>
  <c r="A74" i="3" s="1"/>
  <c r="A73" i="3" s="1"/>
  <c r="A72" i="3" s="1"/>
  <c r="A71" i="3" s="1"/>
  <c r="A70" i="3" s="1"/>
  <c r="A69" i="3" s="1"/>
  <c r="A68" i="3" s="1"/>
  <c r="A67" i="3" s="1"/>
  <c r="A66" i="3" s="1"/>
  <c r="A65" i="3" s="1"/>
  <c r="A64" i="3" s="1"/>
  <c r="A63" i="3" s="1"/>
  <c r="A62" i="3" s="1"/>
  <c r="A61" i="3" s="1"/>
  <c r="A60" i="3" s="1"/>
  <c r="A59" i="3" s="1"/>
  <c r="A58" i="3" s="1"/>
  <c r="A57" i="3" s="1"/>
  <c r="A56" i="3" s="1"/>
  <c r="A55" i="3" s="1"/>
  <c r="A54" i="3" s="1"/>
  <c r="A53" i="3" s="1"/>
  <c r="A52" i="3" s="1"/>
  <c r="A51" i="3" s="1"/>
  <c r="A50" i="3" s="1"/>
  <c r="A49" i="3" s="1"/>
  <c r="A48" i="3" s="1"/>
  <c r="A47" i="3" s="1"/>
  <c r="A46" i="3" s="1"/>
  <c r="A45" i="3" s="1"/>
  <c r="A44" i="3" s="1"/>
  <c r="A43" i="3" s="1"/>
  <c r="A42" i="3" s="1"/>
  <c r="A41" i="3" s="1"/>
  <c r="A40" i="3" s="1"/>
  <c r="A39" i="3" s="1"/>
  <c r="A38" i="3" s="1"/>
  <c r="A37" i="3" s="1"/>
  <c r="A36" i="3" s="1"/>
  <c r="A35" i="3" s="1"/>
  <c r="A34" i="3" s="1"/>
  <c r="A33" i="3" s="1"/>
  <c r="A32" i="3" s="1"/>
  <c r="A31" i="3" s="1"/>
  <c r="A30" i="3" s="1"/>
  <c r="A29" i="3" s="1"/>
  <c r="A28" i="3" s="1"/>
  <c r="A27" i="3" s="1"/>
  <c r="A26" i="3" s="1"/>
  <c r="A25" i="3" s="1"/>
  <c r="A24" i="3" s="1"/>
  <c r="A23" i="3" s="1"/>
  <c r="A22" i="3" s="1"/>
  <c r="A21" i="3" s="1"/>
  <c r="A20" i="3" s="1"/>
  <c r="A19" i="3" s="1"/>
  <c r="A18" i="3" s="1"/>
  <c r="A17" i="3" s="1"/>
  <c r="A16" i="3" s="1"/>
  <c r="A15" i="3" s="1"/>
  <c r="A14" i="3" s="1"/>
  <c r="A13" i="3" s="1"/>
  <c r="A12" i="3" s="1"/>
  <c r="A11" i="3" s="1"/>
  <c r="A10" i="3" s="1"/>
  <c r="A9" i="3" s="1"/>
  <c r="A8" i="3" s="1"/>
  <c r="A7" i="3" s="1"/>
  <c r="A6" i="3" s="1"/>
  <c r="A5" i="3" s="1"/>
  <c r="D503" i="3"/>
  <c r="E503" i="3" s="1"/>
  <c r="F503" i="3" s="1"/>
  <c r="D502" i="3"/>
  <c r="E502" i="3" s="1"/>
  <c r="F502" i="3" s="1"/>
  <c r="D501" i="3"/>
  <c r="E501" i="3" s="1"/>
  <c r="F501" i="3" s="1"/>
  <c r="D500" i="3"/>
  <c r="E500" i="3" s="1"/>
  <c r="F500" i="3" s="1"/>
  <c r="D499" i="3"/>
  <c r="E499" i="3" s="1"/>
  <c r="F499" i="3" s="1"/>
  <c r="G499" i="3" s="1"/>
  <c r="D498" i="3"/>
  <c r="E498" i="3" s="1"/>
  <c r="F498" i="3" s="1"/>
  <c r="D497" i="3"/>
  <c r="E497" i="3" s="1"/>
  <c r="F497" i="3" s="1"/>
  <c r="D496" i="3"/>
  <c r="E496" i="3" s="1"/>
  <c r="F496" i="3" s="1"/>
  <c r="D495" i="3"/>
  <c r="E495" i="3" s="1"/>
  <c r="F495" i="3" s="1"/>
  <c r="D494" i="3"/>
  <c r="E494" i="3" s="1"/>
  <c r="F494" i="3" s="1"/>
  <c r="D493" i="3"/>
  <c r="E493" i="3" s="1"/>
  <c r="F493" i="3" s="1"/>
  <c r="D492" i="3"/>
  <c r="E492" i="3" s="1"/>
  <c r="F492" i="3" s="1"/>
  <c r="D491" i="3"/>
  <c r="E491" i="3" s="1"/>
  <c r="F491" i="3" s="1"/>
  <c r="G491" i="3" s="1"/>
  <c r="D490" i="3"/>
  <c r="E490" i="3" s="1"/>
  <c r="F490" i="3" s="1"/>
  <c r="D489" i="3"/>
  <c r="E489" i="3" s="1"/>
  <c r="F489" i="3" s="1"/>
  <c r="D488" i="3"/>
  <c r="E488" i="3" s="1"/>
  <c r="F488" i="3" s="1"/>
  <c r="D487" i="3"/>
  <c r="E487" i="3" s="1"/>
  <c r="F487" i="3" s="1"/>
  <c r="D486" i="3"/>
  <c r="E486" i="3" s="1"/>
  <c r="F486" i="3" s="1"/>
  <c r="D485" i="3"/>
  <c r="E485" i="3" s="1"/>
  <c r="F485" i="3" s="1"/>
  <c r="D484" i="3"/>
  <c r="E484" i="3" s="1"/>
  <c r="F484" i="3" s="1"/>
  <c r="D483" i="3"/>
  <c r="E483" i="3" s="1"/>
  <c r="F483" i="3" s="1"/>
  <c r="G483" i="3" s="1"/>
  <c r="D482" i="3"/>
  <c r="E482" i="3" s="1"/>
  <c r="F482" i="3" s="1"/>
  <c r="D481" i="3"/>
  <c r="E481" i="3" s="1"/>
  <c r="F481" i="3" s="1"/>
  <c r="D480" i="3"/>
  <c r="E480" i="3" s="1"/>
  <c r="F480" i="3" s="1"/>
  <c r="D479" i="3"/>
  <c r="E479" i="3" s="1"/>
  <c r="F479" i="3" s="1"/>
  <c r="D478" i="3"/>
  <c r="E478" i="3" s="1"/>
  <c r="F478" i="3" s="1"/>
  <c r="D477" i="3"/>
  <c r="E477" i="3" s="1"/>
  <c r="F477" i="3" s="1"/>
  <c r="D476" i="3"/>
  <c r="E476" i="3" s="1"/>
  <c r="F476" i="3" s="1"/>
  <c r="D475" i="3"/>
  <c r="E475" i="3" s="1"/>
  <c r="F475" i="3" s="1"/>
  <c r="G475" i="3" s="1"/>
  <c r="D474" i="3"/>
  <c r="E474" i="3" s="1"/>
  <c r="F474" i="3" s="1"/>
  <c r="D473" i="3"/>
  <c r="E473" i="3" s="1"/>
  <c r="F473" i="3" s="1"/>
  <c r="D472" i="3"/>
  <c r="E472" i="3" s="1"/>
  <c r="F472" i="3" s="1"/>
  <c r="D471" i="3"/>
  <c r="E471" i="3" s="1"/>
  <c r="F471" i="3" s="1"/>
  <c r="D470" i="3"/>
  <c r="E470" i="3" s="1"/>
  <c r="F470" i="3" s="1"/>
  <c r="D469" i="3"/>
  <c r="E469" i="3" s="1"/>
  <c r="F469" i="3" s="1"/>
  <c r="D468" i="3"/>
  <c r="E468" i="3" s="1"/>
  <c r="F468" i="3" s="1"/>
  <c r="D467" i="3"/>
  <c r="E467" i="3" s="1"/>
  <c r="F467" i="3" s="1"/>
  <c r="G467" i="3" s="1"/>
  <c r="D466" i="3"/>
  <c r="E466" i="3" s="1"/>
  <c r="F466" i="3" s="1"/>
  <c r="D465" i="3"/>
  <c r="E465" i="3" s="1"/>
  <c r="F465" i="3" s="1"/>
  <c r="D464" i="3"/>
  <c r="E464" i="3" s="1"/>
  <c r="F464" i="3" s="1"/>
  <c r="D463" i="3"/>
  <c r="E463" i="3" s="1"/>
  <c r="F463" i="3" s="1"/>
  <c r="D462" i="3"/>
  <c r="E462" i="3" s="1"/>
  <c r="F462" i="3" s="1"/>
  <c r="D461" i="3"/>
  <c r="E461" i="3" s="1"/>
  <c r="F461" i="3" s="1"/>
  <c r="D460" i="3"/>
  <c r="E460" i="3" s="1"/>
  <c r="F460" i="3" s="1"/>
  <c r="D459" i="3"/>
  <c r="E459" i="3" s="1"/>
  <c r="F459" i="3" s="1"/>
  <c r="G459" i="3" s="1"/>
  <c r="D458" i="3"/>
  <c r="E458" i="3" s="1"/>
  <c r="F458" i="3" s="1"/>
  <c r="D457" i="3"/>
  <c r="E457" i="3" s="1"/>
  <c r="F457" i="3" s="1"/>
  <c r="D456" i="3"/>
  <c r="E456" i="3" s="1"/>
  <c r="F456" i="3" s="1"/>
  <c r="D455" i="3"/>
  <c r="E455" i="3" s="1"/>
  <c r="F455" i="3" s="1"/>
  <c r="D454" i="3"/>
  <c r="E454" i="3" s="1"/>
  <c r="F454" i="3" s="1"/>
  <c r="D453" i="3"/>
  <c r="E453" i="3" s="1"/>
  <c r="F453" i="3" s="1"/>
  <c r="D452" i="3"/>
  <c r="E452" i="3" s="1"/>
  <c r="F452" i="3" s="1"/>
  <c r="D451" i="3"/>
  <c r="E451" i="3" s="1"/>
  <c r="F451" i="3" s="1"/>
  <c r="G451" i="3" s="1"/>
  <c r="D450" i="3"/>
  <c r="E450" i="3" s="1"/>
  <c r="F450" i="3" s="1"/>
  <c r="D449" i="3"/>
  <c r="E449" i="3" s="1"/>
  <c r="F449" i="3" s="1"/>
  <c r="D448" i="3"/>
  <c r="E448" i="3" s="1"/>
  <c r="F448" i="3" s="1"/>
  <c r="D447" i="3"/>
  <c r="E447" i="3" s="1"/>
  <c r="F447" i="3" s="1"/>
  <c r="D446" i="3"/>
  <c r="E446" i="3" s="1"/>
  <c r="F446" i="3" s="1"/>
  <c r="D445" i="3"/>
  <c r="E445" i="3" s="1"/>
  <c r="F445" i="3" s="1"/>
  <c r="D444" i="3"/>
  <c r="E444" i="3" s="1"/>
  <c r="F444" i="3" s="1"/>
  <c r="D443" i="3"/>
  <c r="E443" i="3" s="1"/>
  <c r="F443" i="3" s="1"/>
  <c r="G443" i="3" s="1"/>
  <c r="D442" i="3"/>
  <c r="E442" i="3" s="1"/>
  <c r="F442" i="3" s="1"/>
  <c r="D441" i="3"/>
  <c r="E441" i="3" s="1"/>
  <c r="F441" i="3" s="1"/>
  <c r="D440" i="3"/>
  <c r="E440" i="3" s="1"/>
  <c r="F440" i="3" s="1"/>
  <c r="D439" i="3"/>
  <c r="E439" i="3" s="1"/>
  <c r="F439" i="3" s="1"/>
  <c r="D438" i="3"/>
  <c r="E438" i="3" s="1"/>
  <c r="F438" i="3" s="1"/>
  <c r="D437" i="3"/>
  <c r="E437" i="3" s="1"/>
  <c r="F437" i="3" s="1"/>
  <c r="D436" i="3"/>
  <c r="E436" i="3" s="1"/>
  <c r="F436" i="3" s="1"/>
  <c r="D435" i="3"/>
  <c r="E435" i="3" s="1"/>
  <c r="F435" i="3" s="1"/>
  <c r="G435" i="3" s="1"/>
  <c r="D434" i="3"/>
  <c r="E434" i="3" s="1"/>
  <c r="F434" i="3" s="1"/>
  <c r="D433" i="3"/>
  <c r="E433" i="3" s="1"/>
  <c r="F433" i="3" s="1"/>
  <c r="D432" i="3"/>
  <c r="E432" i="3" s="1"/>
  <c r="F432" i="3" s="1"/>
  <c r="D431" i="3"/>
  <c r="E431" i="3" s="1"/>
  <c r="F431" i="3" s="1"/>
  <c r="D430" i="3"/>
  <c r="E430" i="3" s="1"/>
  <c r="F430" i="3" s="1"/>
  <c r="D429" i="3"/>
  <c r="E429" i="3" s="1"/>
  <c r="F429" i="3" s="1"/>
  <c r="D428" i="3"/>
  <c r="E428" i="3" s="1"/>
  <c r="F428" i="3" s="1"/>
  <c r="D427" i="3"/>
  <c r="E427" i="3" s="1"/>
  <c r="F427" i="3" s="1"/>
  <c r="G427" i="3" s="1"/>
  <c r="D426" i="3"/>
  <c r="E426" i="3" s="1"/>
  <c r="F426" i="3" s="1"/>
  <c r="D425" i="3"/>
  <c r="E425" i="3" s="1"/>
  <c r="F425" i="3" s="1"/>
  <c r="D424" i="3"/>
  <c r="E424" i="3" s="1"/>
  <c r="F424" i="3" s="1"/>
  <c r="G424" i="3" s="1"/>
  <c r="D423" i="3"/>
  <c r="E423" i="3" s="1"/>
  <c r="F423" i="3" s="1"/>
  <c r="D422" i="3"/>
  <c r="E422" i="3" s="1"/>
  <c r="F422" i="3" s="1"/>
  <c r="D421" i="3"/>
  <c r="E421" i="3" s="1"/>
  <c r="F421" i="3" s="1"/>
  <c r="D420" i="3"/>
  <c r="E420" i="3" s="1"/>
  <c r="F420" i="3" s="1"/>
  <c r="D419" i="3"/>
  <c r="E419" i="3" s="1"/>
  <c r="F419" i="3" s="1"/>
  <c r="G419" i="3" s="1"/>
  <c r="D418" i="3"/>
  <c r="E418" i="3" s="1"/>
  <c r="F418" i="3" s="1"/>
  <c r="D417" i="3"/>
  <c r="E417" i="3" s="1"/>
  <c r="F417" i="3" s="1"/>
  <c r="D416" i="3"/>
  <c r="E416" i="3" s="1"/>
  <c r="F416" i="3" s="1"/>
  <c r="D415" i="3"/>
  <c r="E415" i="3" s="1"/>
  <c r="F415" i="3" s="1"/>
  <c r="D414" i="3"/>
  <c r="E414" i="3" s="1"/>
  <c r="F414" i="3" s="1"/>
  <c r="D413" i="3"/>
  <c r="E413" i="3" s="1"/>
  <c r="F413" i="3" s="1"/>
  <c r="D412" i="3"/>
  <c r="E412" i="3" s="1"/>
  <c r="F412" i="3" s="1"/>
  <c r="D411" i="3"/>
  <c r="E411" i="3" s="1"/>
  <c r="F411" i="3" s="1"/>
  <c r="G411" i="3" s="1"/>
  <c r="D410" i="3"/>
  <c r="E410" i="3" s="1"/>
  <c r="F410" i="3" s="1"/>
  <c r="D409" i="3"/>
  <c r="E409" i="3" s="1"/>
  <c r="F409" i="3" s="1"/>
  <c r="D408" i="3"/>
  <c r="E408" i="3" s="1"/>
  <c r="F408" i="3" s="1"/>
  <c r="D407" i="3"/>
  <c r="E407" i="3" s="1"/>
  <c r="F407" i="3" s="1"/>
  <c r="D406" i="3"/>
  <c r="E406" i="3" s="1"/>
  <c r="F406" i="3" s="1"/>
  <c r="D405" i="3"/>
  <c r="E405" i="3" s="1"/>
  <c r="F405" i="3" s="1"/>
  <c r="D404" i="3"/>
  <c r="E404" i="3" s="1"/>
  <c r="F404" i="3" s="1"/>
  <c r="D403" i="3"/>
  <c r="E403" i="3" s="1"/>
  <c r="F403" i="3" s="1"/>
  <c r="G403" i="3" s="1"/>
  <c r="D402" i="3"/>
  <c r="E402" i="3" s="1"/>
  <c r="F402" i="3" s="1"/>
  <c r="D401" i="3"/>
  <c r="E401" i="3" s="1"/>
  <c r="F401" i="3" s="1"/>
  <c r="D400" i="3"/>
  <c r="E400" i="3" s="1"/>
  <c r="F400" i="3" s="1"/>
  <c r="D399" i="3"/>
  <c r="E399" i="3" s="1"/>
  <c r="F399" i="3" s="1"/>
  <c r="D398" i="3"/>
  <c r="E398" i="3" s="1"/>
  <c r="F398" i="3" s="1"/>
  <c r="D397" i="3"/>
  <c r="E397" i="3" s="1"/>
  <c r="F397" i="3" s="1"/>
  <c r="D396" i="3"/>
  <c r="E396" i="3" s="1"/>
  <c r="F396" i="3" s="1"/>
  <c r="D395" i="3"/>
  <c r="E395" i="3" s="1"/>
  <c r="F395" i="3" s="1"/>
  <c r="G395" i="3" s="1"/>
  <c r="D394" i="3"/>
  <c r="E394" i="3" s="1"/>
  <c r="F394" i="3" s="1"/>
  <c r="D393" i="3"/>
  <c r="E393" i="3" s="1"/>
  <c r="F393" i="3" s="1"/>
  <c r="D392" i="3"/>
  <c r="E392" i="3" s="1"/>
  <c r="F392" i="3" s="1"/>
  <c r="D391" i="3"/>
  <c r="E391" i="3" s="1"/>
  <c r="F391" i="3" s="1"/>
  <c r="D390" i="3"/>
  <c r="E390" i="3" s="1"/>
  <c r="F390" i="3" s="1"/>
  <c r="D389" i="3"/>
  <c r="E389" i="3" s="1"/>
  <c r="F389" i="3" s="1"/>
  <c r="D388" i="3"/>
  <c r="E388" i="3" s="1"/>
  <c r="F388" i="3" s="1"/>
  <c r="D387" i="3"/>
  <c r="E387" i="3" s="1"/>
  <c r="F387" i="3" s="1"/>
  <c r="G387" i="3" s="1"/>
  <c r="D386" i="3"/>
  <c r="E386" i="3" s="1"/>
  <c r="F386" i="3" s="1"/>
  <c r="D385" i="3"/>
  <c r="E385" i="3" s="1"/>
  <c r="F385" i="3" s="1"/>
  <c r="D384" i="3"/>
  <c r="E384" i="3" s="1"/>
  <c r="F384" i="3" s="1"/>
  <c r="D383" i="3"/>
  <c r="E383" i="3" s="1"/>
  <c r="F383" i="3" s="1"/>
  <c r="D382" i="3"/>
  <c r="E382" i="3" s="1"/>
  <c r="F382" i="3" s="1"/>
  <c r="D381" i="3"/>
  <c r="E381" i="3" s="1"/>
  <c r="F381" i="3" s="1"/>
  <c r="D380" i="3"/>
  <c r="E380" i="3" s="1"/>
  <c r="F380" i="3" s="1"/>
  <c r="D379" i="3"/>
  <c r="E379" i="3" s="1"/>
  <c r="F379" i="3" s="1"/>
  <c r="G379" i="3" s="1"/>
  <c r="D378" i="3"/>
  <c r="E378" i="3" s="1"/>
  <c r="F378" i="3" s="1"/>
  <c r="D377" i="3"/>
  <c r="E377" i="3" s="1"/>
  <c r="F377" i="3" s="1"/>
  <c r="D376" i="3"/>
  <c r="E376" i="3" s="1"/>
  <c r="F376" i="3" s="1"/>
  <c r="D375" i="3"/>
  <c r="E375" i="3" s="1"/>
  <c r="F375" i="3" s="1"/>
  <c r="D374" i="3"/>
  <c r="E374" i="3" s="1"/>
  <c r="F374" i="3" s="1"/>
  <c r="D373" i="3"/>
  <c r="E373" i="3" s="1"/>
  <c r="F373" i="3" s="1"/>
  <c r="D372" i="3"/>
  <c r="E372" i="3" s="1"/>
  <c r="F372" i="3" s="1"/>
  <c r="D371" i="3"/>
  <c r="E371" i="3" s="1"/>
  <c r="F371" i="3" s="1"/>
  <c r="G371" i="3" s="1"/>
  <c r="D370" i="3"/>
  <c r="E370" i="3" s="1"/>
  <c r="F370" i="3" s="1"/>
  <c r="D369" i="3"/>
  <c r="E369" i="3" s="1"/>
  <c r="F369" i="3" s="1"/>
  <c r="D368" i="3"/>
  <c r="E368" i="3" s="1"/>
  <c r="F368" i="3" s="1"/>
  <c r="D367" i="3"/>
  <c r="E367" i="3" s="1"/>
  <c r="F367" i="3" s="1"/>
  <c r="D366" i="3"/>
  <c r="E366" i="3" s="1"/>
  <c r="F366" i="3" s="1"/>
  <c r="D365" i="3"/>
  <c r="E365" i="3" s="1"/>
  <c r="F365" i="3" s="1"/>
  <c r="D364" i="3"/>
  <c r="E364" i="3" s="1"/>
  <c r="F364" i="3" s="1"/>
  <c r="D363" i="3"/>
  <c r="E363" i="3" s="1"/>
  <c r="F363" i="3" s="1"/>
  <c r="G363" i="3" s="1"/>
  <c r="D362" i="3"/>
  <c r="E362" i="3" s="1"/>
  <c r="F362" i="3" s="1"/>
  <c r="D361" i="3"/>
  <c r="E361" i="3" s="1"/>
  <c r="F361" i="3" s="1"/>
  <c r="D360" i="3"/>
  <c r="E360" i="3" s="1"/>
  <c r="F360" i="3" s="1"/>
  <c r="D359" i="3"/>
  <c r="E359" i="3" s="1"/>
  <c r="F359" i="3" s="1"/>
  <c r="D358" i="3"/>
  <c r="E358" i="3" s="1"/>
  <c r="F358" i="3" s="1"/>
  <c r="D357" i="3"/>
  <c r="E357" i="3" s="1"/>
  <c r="F357" i="3" s="1"/>
  <c r="D356" i="3"/>
  <c r="E356" i="3" s="1"/>
  <c r="F356" i="3" s="1"/>
  <c r="D355" i="3"/>
  <c r="E355" i="3" s="1"/>
  <c r="F355" i="3" s="1"/>
  <c r="G355" i="3" s="1"/>
  <c r="D354" i="3"/>
  <c r="E354" i="3" s="1"/>
  <c r="F354" i="3" s="1"/>
  <c r="D353" i="3"/>
  <c r="E353" i="3" s="1"/>
  <c r="F353" i="3" s="1"/>
  <c r="D352" i="3"/>
  <c r="E352" i="3" s="1"/>
  <c r="F352" i="3" s="1"/>
  <c r="D351" i="3"/>
  <c r="E351" i="3" s="1"/>
  <c r="F351" i="3" s="1"/>
  <c r="D350" i="3"/>
  <c r="E350" i="3" s="1"/>
  <c r="F350" i="3" s="1"/>
  <c r="D349" i="3"/>
  <c r="E349" i="3" s="1"/>
  <c r="F349" i="3" s="1"/>
  <c r="D348" i="3"/>
  <c r="E348" i="3" s="1"/>
  <c r="F348" i="3" s="1"/>
  <c r="D347" i="3"/>
  <c r="E347" i="3" s="1"/>
  <c r="F347" i="3" s="1"/>
  <c r="G347" i="3" s="1"/>
  <c r="D346" i="3"/>
  <c r="E346" i="3" s="1"/>
  <c r="F346" i="3" s="1"/>
  <c r="D345" i="3"/>
  <c r="E345" i="3" s="1"/>
  <c r="F345" i="3" s="1"/>
  <c r="D344" i="3"/>
  <c r="E344" i="3" s="1"/>
  <c r="F344" i="3" s="1"/>
  <c r="D343" i="3"/>
  <c r="E343" i="3" s="1"/>
  <c r="F343" i="3" s="1"/>
  <c r="D342" i="3"/>
  <c r="E342" i="3" s="1"/>
  <c r="F342" i="3" s="1"/>
  <c r="D341" i="3"/>
  <c r="E341" i="3" s="1"/>
  <c r="F341" i="3" s="1"/>
  <c r="D340" i="3"/>
  <c r="E340" i="3" s="1"/>
  <c r="F340" i="3" s="1"/>
  <c r="D339" i="3"/>
  <c r="E339" i="3" s="1"/>
  <c r="F339" i="3" s="1"/>
  <c r="G339" i="3" s="1"/>
  <c r="D338" i="3"/>
  <c r="E338" i="3" s="1"/>
  <c r="F338" i="3" s="1"/>
  <c r="D337" i="3"/>
  <c r="E337" i="3" s="1"/>
  <c r="F337" i="3" s="1"/>
  <c r="D336" i="3"/>
  <c r="E336" i="3" s="1"/>
  <c r="F336" i="3" s="1"/>
  <c r="D335" i="3"/>
  <c r="E335" i="3" s="1"/>
  <c r="F335" i="3" s="1"/>
  <c r="D334" i="3"/>
  <c r="E334" i="3" s="1"/>
  <c r="F334" i="3" s="1"/>
  <c r="D333" i="3"/>
  <c r="E333" i="3" s="1"/>
  <c r="F333" i="3" s="1"/>
  <c r="D332" i="3"/>
  <c r="E332" i="3" s="1"/>
  <c r="F332" i="3" s="1"/>
  <c r="D331" i="3"/>
  <c r="E331" i="3" s="1"/>
  <c r="F331" i="3" s="1"/>
  <c r="G331" i="3" s="1"/>
  <c r="D330" i="3"/>
  <c r="E330" i="3" s="1"/>
  <c r="F330" i="3" s="1"/>
  <c r="D329" i="3"/>
  <c r="E329" i="3" s="1"/>
  <c r="F329" i="3" s="1"/>
  <c r="D328" i="3"/>
  <c r="E328" i="3" s="1"/>
  <c r="F328" i="3" s="1"/>
  <c r="G328" i="3" s="1"/>
  <c r="D327" i="3"/>
  <c r="E327" i="3" s="1"/>
  <c r="F327" i="3" s="1"/>
  <c r="D326" i="3"/>
  <c r="E326" i="3" s="1"/>
  <c r="F326" i="3" s="1"/>
  <c r="D325" i="3"/>
  <c r="E325" i="3" s="1"/>
  <c r="F325" i="3" s="1"/>
  <c r="D324" i="3"/>
  <c r="E324" i="3" s="1"/>
  <c r="F324" i="3" s="1"/>
  <c r="D323" i="3"/>
  <c r="E323" i="3" s="1"/>
  <c r="F323" i="3" s="1"/>
  <c r="G323" i="3" s="1"/>
  <c r="D322" i="3"/>
  <c r="E322" i="3" s="1"/>
  <c r="F322" i="3" s="1"/>
  <c r="D321" i="3"/>
  <c r="E321" i="3" s="1"/>
  <c r="F321" i="3" s="1"/>
  <c r="D320" i="3"/>
  <c r="E320" i="3" s="1"/>
  <c r="F320" i="3" s="1"/>
  <c r="G320" i="3" s="1"/>
  <c r="D319" i="3"/>
  <c r="E319" i="3" s="1"/>
  <c r="F319" i="3" s="1"/>
  <c r="D318" i="3"/>
  <c r="E318" i="3" s="1"/>
  <c r="F318" i="3" s="1"/>
  <c r="D317" i="3"/>
  <c r="E317" i="3" s="1"/>
  <c r="F317" i="3" s="1"/>
  <c r="D316" i="3"/>
  <c r="E316" i="3" s="1"/>
  <c r="F316" i="3" s="1"/>
  <c r="D315" i="3"/>
  <c r="E315" i="3" s="1"/>
  <c r="F315" i="3" s="1"/>
  <c r="G315" i="3" s="1"/>
  <c r="D314" i="3"/>
  <c r="E314" i="3" s="1"/>
  <c r="F314" i="3" s="1"/>
  <c r="D313" i="3"/>
  <c r="E313" i="3" s="1"/>
  <c r="F313" i="3" s="1"/>
  <c r="D312" i="3"/>
  <c r="E312" i="3" s="1"/>
  <c r="F312" i="3" s="1"/>
  <c r="G312" i="3" s="1"/>
  <c r="D311" i="3"/>
  <c r="E311" i="3" s="1"/>
  <c r="F311" i="3" s="1"/>
  <c r="D310" i="3"/>
  <c r="E310" i="3" s="1"/>
  <c r="F310" i="3" s="1"/>
  <c r="D309" i="3"/>
  <c r="E309" i="3" s="1"/>
  <c r="F309" i="3" s="1"/>
  <c r="D308" i="3"/>
  <c r="E308" i="3" s="1"/>
  <c r="F308" i="3" s="1"/>
  <c r="D307" i="3"/>
  <c r="E307" i="3" s="1"/>
  <c r="F307" i="3" s="1"/>
  <c r="G307" i="3" s="1"/>
  <c r="D306" i="3"/>
  <c r="E306" i="3" s="1"/>
  <c r="F306" i="3" s="1"/>
  <c r="D305" i="3"/>
  <c r="E305" i="3" s="1"/>
  <c r="F305" i="3" s="1"/>
  <c r="D304" i="3"/>
  <c r="E304" i="3" s="1"/>
  <c r="F304" i="3" s="1"/>
  <c r="G304" i="3" s="1"/>
  <c r="D303" i="3"/>
  <c r="E303" i="3" s="1"/>
  <c r="F303" i="3" s="1"/>
  <c r="D302" i="3"/>
  <c r="E302" i="3" s="1"/>
  <c r="F302" i="3" s="1"/>
  <c r="D301" i="3"/>
  <c r="E301" i="3" s="1"/>
  <c r="F301" i="3" s="1"/>
  <c r="D300" i="3"/>
  <c r="E300" i="3" s="1"/>
  <c r="F300" i="3" s="1"/>
  <c r="D299" i="3"/>
  <c r="E299" i="3" s="1"/>
  <c r="F299" i="3" s="1"/>
  <c r="G299" i="3" s="1"/>
  <c r="D298" i="3"/>
  <c r="E298" i="3" s="1"/>
  <c r="F298" i="3" s="1"/>
  <c r="D297" i="3"/>
  <c r="E297" i="3" s="1"/>
  <c r="F297" i="3" s="1"/>
  <c r="D296" i="3"/>
  <c r="E296" i="3" s="1"/>
  <c r="F296" i="3" s="1"/>
  <c r="G296" i="3" s="1"/>
  <c r="D295" i="3"/>
  <c r="E295" i="3" s="1"/>
  <c r="F295" i="3" s="1"/>
  <c r="D294" i="3"/>
  <c r="E294" i="3" s="1"/>
  <c r="F294" i="3" s="1"/>
  <c r="D293" i="3"/>
  <c r="E293" i="3" s="1"/>
  <c r="F293" i="3" s="1"/>
  <c r="D292" i="3"/>
  <c r="E292" i="3" s="1"/>
  <c r="F292" i="3" s="1"/>
  <c r="D291" i="3"/>
  <c r="E291" i="3" s="1"/>
  <c r="F291" i="3" s="1"/>
  <c r="G291" i="3" s="1"/>
  <c r="D290" i="3"/>
  <c r="E290" i="3" s="1"/>
  <c r="F290" i="3" s="1"/>
  <c r="D289" i="3"/>
  <c r="E289" i="3" s="1"/>
  <c r="F289" i="3" s="1"/>
  <c r="D288" i="3"/>
  <c r="E288" i="3" s="1"/>
  <c r="F288" i="3" s="1"/>
  <c r="G288" i="3" s="1"/>
  <c r="D287" i="3"/>
  <c r="E287" i="3" s="1"/>
  <c r="F287" i="3" s="1"/>
  <c r="D286" i="3"/>
  <c r="E286" i="3" s="1"/>
  <c r="F286" i="3" s="1"/>
  <c r="D285" i="3"/>
  <c r="E285" i="3" s="1"/>
  <c r="F285" i="3" s="1"/>
  <c r="D284" i="3"/>
  <c r="E284" i="3" s="1"/>
  <c r="F284" i="3" s="1"/>
  <c r="D283" i="3"/>
  <c r="E283" i="3" s="1"/>
  <c r="F283" i="3" s="1"/>
  <c r="G283" i="3" s="1"/>
  <c r="D282" i="3"/>
  <c r="E282" i="3" s="1"/>
  <c r="F282" i="3" s="1"/>
  <c r="D281" i="3"/>
  <c r="E281" i="3" s="1"/>
  <c r="F281" i="3" s="1"/>
  <c r="D280" i="3"/>
  <c r="E280" i="3" s="1"/>
  <c r="F280" i="3" s="1"/>
  <c r="G280" i="3" s="1"/>
  <c r="D279" i="3"/>
  <c r="E279" i="3" s="1"/>
  <c r="F279" i="3" s="1"/>
  <c r="G279" i="3" s="1"/>
  <c r="D278" i="3"/>
  <c r="E278" i="3" s="1"/>
  <c r="F278" i="3" s="1"/>
  <c r="D277" i="3"/>
  <c r="E277" i="3" s="1"/>
  <c r="F277" i="3" s="1"/>
  <c r="D276" i="3"/>
  <c r="E276" i="3" s="1"/>
  <c r="F276" i="3" s="1"/>
  <c r="D275" i="3"/>
  <c r="E275" i="3" s="1"/>
  <c r="F275" i="3" s="1"/>
  <c r="G275" i="3" s="1"/>
  <c r="D274" i="3"/>
  <c r="E274" i="3" s="1"/>
  <c r="F274" i="3" s="1"/>
  <c r="D273" i="3"/>
  <c r="E273" i="3" s="1"/>
  <c r="F273" i="3" s="1"/>
  <c r="D272" i="3"/>
  <c r="E272" i="3" s="1"/>
  <c r="F272" i="3" s="1"/>
  <c r="G272" i="3" s="1"/>
  <c r="D271" i="3"/>
  <c r="E271" i="3" s="1"/>
  <c r="F271" i="3" s="1"/>
  <c r="G271" i="3" s="1"/>
  <c r="D270" i="3"/>
  <c r="E270" i="3" s="1"/>
  <c r="F270" i="3" s="1"/>
  <c r="D269" i="3"/>
  <c r="E269" i="3" s="1"/>
  <c r="F269" i="3" s="1"/>
  <c r="D268" i="3"/>
  <c r="E268" i="3" s="1"/>
  <c r="F268" i="3" s="1"/>
  <c r="D267" i="3"/>
  <c r="E267" i="3" s="1"/>
  <c r="F267" i="3" s="1"/>
  <c r="G267" i="3" s="1"/>
  <c r="D266" i="3"/>
  <c r="E266" i="3" s="1"/>
  <c r="F266" i="3" s="1"/>
  <c r="D265" i="3"/>
  <c r="E265" i="3" s="1"/>
  <c r="F265" i="3" s="1"/>
  <c r="D264" i="3"/>
  <c r="E264" i="3" s="1"/>
  <c r="F264" i="3" s="1"/>
  <c r="G264" i="3" s="1"/>
  <c r="D263" i="3"/>
  <c r="E263" i="3" s="1"/>
  <c r="F263" i="3" s="1"/>
  <c r="G263" i="3" s="1"/>
  <c r="D262" i="3"/>
  <c r="E262" i="3" s="1"/>
  <c r="F262" i="3" s="1"/>
  <c r="D261" i="3"/>
  <c r="E261" i="3" s="1"/>
  <c r="F261" i="3" s="1"/>
  <c r="D260" i="3"/>
  <c r="E260" i="3" s="1"/>
  <c r="F260" i="3" s="1"/>
  <c r="D259" i="3"/>
  <c r="E259" i="3" s="1"/>
  <c r="F259" i="3" s="1"/>
  <c r="G259" i="3" s="1"/>
  <c r="D258" i="3"/>
  <c r="E258" i="3" s="1"/>
  <c r="F258" i="3" s="1"/>
  <c r="D257" i="3"/>
  <c r="E257" i="3" s="1"/>
  <c r="F257" i="3" s="1"/>
  <c r="D256" i="3"/>
  <c r="E256" i="3" s="1"/>
  <c r="F256" i="3" s="1"/>
  <c r="G256" i="3" s="1"/>
  <c r="D255" i="3"/>
  <c r="E255" i="3" s="1"/>
  <c r="F255" i="3" s="1"/>
  <c r="G255" i="3" s="1"/>
  <c r="D254" i="3"/>
  <c r="E254" i="3" s="1"/>
  <c r="F254" i="3" s="1"/>
  <c r="D253" i="3"/>
  <c r="E253" i="3" s="1"/>
  <c r="F253" i="3" s="1"/>
  <c r="D252" i="3"/>
  <c r="E252" i="3" s="1"/>
  <c r="F252" i="3" s="1"/>
  <c r="D251" i="3"/>
  <c r="E251" i="3" s="1"/>
  <c r="F251" i="3" s="1"/>
  <c r="G251" i="3" s="1"/>
  <c r="D250" i="3"/>
  <c r="E250" i="3" s="1"/>
  <c r="F250" i="3" s="1"/>
  <c r="D249" i="3"/>
  <c r="E249" i="3" s="1"/>
  <c r="F249" i="3" s="1"/>
  <c r="D248" i="3"/>
  <c r="E248" i="3" s="1"/>
  <c r="F248" i="3" s="1"/>
  <c r="G248" i="3" s="1"/>
  <c r="D247" i="3"/>
  <c r="E247" i="3" s="1"/>
  <c r="F247" i="3" s="1"/>
  <c r="G247" i="3" s="1"/>
  <c r="D246" i="3"/>
  <c r="E246" i="3" s="1"/>
  <c r="F246" i="3" s="1"/>
  <c r="D245" i="3"/>
  <c r="E245" i="3" s="1"/>
  <c r="F245" i="3" s="1"/>
  <c r="D244" i="3"/>
  <c r="E244" i="3" s="1"/>
  <c r="F244" i="3" s="1"/>
  <c r="D243" i="3"/>
  <c r="E243" i="3" s="1"/>
  <c r="F243" i="3" s="1"/>
  <c r="G243" i="3" s="1"/>
  <c r="D242" i="3"/>
  <c r="E242" i="3" s="1"/>
  <c r="F242" i="3" s="1"/>
  <c r="D241" i="3"/>
  <c r="E241" i="3" s="1"/>
  <c r="F241" i="3" s="1"/>
  <c r="D240" i="3"/>
  <c r="E240" i="3" s="1"/>
  <c r="F240" i="3" s="1"/>
  <c r="G240" i="3" s="1"/>
  <c r="D239" i="3"/>
  <c r="E239" i="3" s="1"/>
  <c r="F239" i="3" s="1"/>
  <c r="G239" i="3" s="1"/>
  <c r="D238" i="3"/>
  <c r="E238" i="3" s="1"/>
  <c r="F238" i="3" s="1"/>
  <c r="D237" i="3"/>
  <c r="E237" i="3" s="1"/>
  <c r="F237" i="3" s="1"/>
  <c r="D236" i="3"/>
  <c r="E236" i="3" s="1"/>
  <c r="F236" i="3" s="1"/>
  <c r="D235" i="3"/>
  <c r="E235" i="3" s="1"/>
  <c r="F235" i="3" s="1"/>
  <c r="G235" i="3" s="1"/>
  <c r="D234" i="3"/>
  <c r="E234" i="3" s="1"/>
  <c r="F234" i="3" s="1"/>
  <c r="D233" i="3"/>
  <c r="E233" i="3" s="1"/>
  <c r="F233" i="3" s="1"/>
  <c r="D232" i="3"/>
  <c r="E232" i="3" s="1"/>
  <c r="F232" i="3" s="1"/>
  <c r="G232" i="3" s="1"/>
  <c r="D231" i="3"/>
  <c r="E231" i="3" s="1"/>
  <c r="F231" i="3" s="1"/>
  <c r="G231" i="3" s="1"/>
  <c r="D230" i="3"/>
  <c r="E230" i="3" s="1"/>
  <c r="F230" i="3" s="1"/>
  <c r="D229" i="3"/>
  <c r="E229" i="3" s="1"/>
  <c r="F229" i="3" s="1"/>
  <c r="D228" i="3"/>
  <c r="E228" i="3" s="1"/>
  <c r="F228" i="3" s="1"/>
  <c r="D227" i="3"/>
  <c r="E227" i="3" s="1"/>
  <c r="F227" i="3" s="1"/>
  <c r="G227" i="3" s="1"/>
  <c r="D226" i="3"/>
  <c r="E226" i="3" s="1"/>
  <c r="F226" i="3" s="1"/>
  <c r="D225" i="3"/>
  <c r="E225" i="3" s="1"/>
  <c r="F225" i="3" s="1"/>
  <c r="D224" i="3"/>
  <c r="E224" i="3" s="1"/>
  <c r="F224" i="3" s="1"/>
  <c r="G224" i="3" s="1"/>
  <c r="D223" i="3"/>
  <c r="E223" i="3" s="1"/>
  <c r="F223" i="3" s="1"/>
  <c r="G223" i="3" s="1"/>
  <c r="D222" i="3"/>
  <c r="E222" i="3" s="1"/>
  <c r="F222" i="3" s="1"/>
  <c r="D221" i="3"/>
  <c r="E221" i="3" s="1"/>
  <c r="F221" i="3" s="1"/>
  <c r="D220" i="3"/>
  <c r="E220" i="3" s="1"/>
  <c r="F220" i="3" s="1"/>
  <c r="D219" i="3"/>
  <c r="E219" i="3" s="1"/>
  <c r="F219" i="3" s="1"/>
  <c r="G219" i="3" s="1"/>
  <c r="D218" i="3"/>
  <c r="E218" i="3" s="1"/>
  <c r="F218" i="3" s="1"/>
  <c r="D217" i="3"/>
  <c r="E217" i="3" s="1"/>
  <c r="F217" i="3" s="1"/>
  <c r="D216" i="3"/>
  <c r="E216" i="3" s="1"/>
  <c r="F216" i="3" s="1"/>
  <c r="G216" i="3" s="1"/>
  <c r="D215" i="3"/>
  <c r="E215" i="3" s="1"/>
  <c r="F215" i="3" s="1"/>
  <c r="G215" i="3" s="1"/>
  <c r="D214" i="3"/>
  <c r="E214" i="3" s="1"/>
  <c r="F214" i="3" s="1"/>
  <c r="D213" i="3"/>
  <c r="E213" i="3" s="1"/>
  <c r="F213" i="3" s="1"/>
  <c r="D212" i="3"/>
  <c r="E212" i="3" s="1"/>
  <c r="F212" i="3" s="1"/>
  <c r="D211" i="3"/>
  <c r="E211" i="3" s="1"/>
  <c r="F211" i="3" s="1"/>
  <c r="G211" i="3" s="1"/>
  <c r="D210" i="3"/>
  <c r="E210" i="3" s="1"/>
  <c r="F210" i="3" s="1"/>
  <c r="D209" i="3"/>
  <c r="E209" i="3" s="1"/>
  <c r="F209" i="3" s="1"/>
  <c r="D208" i="3"/>
  <c r="E208" i="3" s="1"/>
  <c r="F208" i="3" s="1"/>
  <c r="G208" i="3" s="1"/>
  <c r="D207" i="3"/>
  <c r="E207" i="3" s="1"/>
  <c r="F207" i="3" s="1"/>
  <c r="G207" i="3" s="1"/>
  <c r="D206" i="3"/>
  <c r="E206" i="3" s="1"/>
  <c r="F206" i="3" s="1"/>
  <c r="D205" i="3"/>
  <c r="E205" i="3" s="1"/>
  <c r="F205" i="3" s="1"/>
  <c r="D204" i="3"/>
  <c r="E204" i="3" s="1"/>
  <c r="F204" i="3" s="1"/>
  <c r="D203" i="3"/>
  <c r="E203" i="3" s="1"/>
  <c r="F203" i="3" s="1"/>
  <c r="G203" i="3" s="1"/>
  <c r="D202" i="3"/>
  <c r="E202" i="3" s="1"/>
  <c r="F202" i="3" s="1"/>
  <c r="D201" i="3"/>
  <c r="E201" i="3" s="1"/>
  <c r="F201" i="3" s="1"/>
  <c r="D200" i="3"/>
  <c r="E200" i="3" s="1"/>
  <c r="F200" i="3" s="1"/>
  <c r="G200" i="3" s="1"/>
  <c r="D199" i="3"/>
  <c r="E199" i="3" s="1"/>
  <c r="F199" i="3" s="1"/>
  <c r="G199" i="3" s="1"/>
  <c r="D198" i="3"/>
  <c r="E198" i="3" s="1"/>
  <c r="F198" i="3" s="1"/>
  <c r="D197" i="3"/>
  <c r="E197" i="3" s="1"/>
  <c r="F197" i="3" s="1"/>
  <c r="D196" i="3"/>
  <c r="E196" i="3" s="1"/>
  <c r="F196" i="3" s="1"/>
  <c r="D195" i="3"/>
  <c r="E195" i="3" s="1"/>
  <c r="F195" i="3" s="1"/>
  <c r="G195" i="3" s="1"/>
  <c r="D194" i="3"/>
  <c r="E194" i="3" s="1"/>
  <c r="F194" i="3" s="1"/>
  <c r="D193" i="3"/>
  <c r="E193" i="3" s="1"/>
  <c r="F193" i="3" s="1"/>
  <c r="D192" i="3"/>
  <c r="E192" i="3" s="1"/>
  <c r="F192" i="3" s="1"/>
  <c r="G192" i="3" s="1"/>
  <c r="D191" i="3"/>
  <c r="E191" i="3" s="1"/>
  <c r="F191" i="3" s="1"/>
  <c r="G191" i="3" s="1"/>
  <c r="D190" i="3"/>
  <c r="E190" i="3" s="1"/>
  <c r="F190" i="3" s="1"/>
  <c r="D189" i="3"/>
  <c r="E189" i="3" s="1"/>
  <c r="F189" i="3" s="1"/>
  <c r="D188" i="3"/>
  <c r="E188" i="3" s="1"/>
  <c r="F188" i="3" s="1"/>
  <c r="D187" i="3"/>
  <c r="E187" i="3" s="1"/>
  <c r="F187" i="3" s="1"/>
  <c r="G187" i="3" s="1"/>
  <c r="D186" i="3"/>
  <c r="E186" i="3" s="1"/>
  <c r="F186" i="3" s="1"/>
  <c r="D185" i="3"/>
  <c r="E185" i="3" s="1"/>
  <c r="F185" i="3" s="1"/>
  <c r="D184" i="3"/>
  <c r="E184" i="3" s="1"/>
  <c r="F184" i="3" s="1"/>
  <c r="G184" i="3" s="1"/>
  <c r="D183" i="3"/>
  <c r="E183" i="3" s="1"/>
  <c r="F183" i="3" s="1"/>
  <c r="G183" i="3" s="1"/>
  <c r="D182" i="3"/>
  <c r="E182" i="3" s="1"/>
  <c r="F182" i="3" s="1"/>
  <c r="D181" i="3"/>
  <c r="E181" i="3" s="1"/>
  <c r="F181" i="3" s="1"/>
  <c r="D180" i="3"/>
  <c r="E180" i="3" s="1"/>
  <c r="F180" i="3" s="1"/>
  <c r="D179" i="3"/>
  <c r="E179" i="3" s="1"/>
  <c r="F179" i="3" s="1"/>
  <c r="G179" i="3" s="1"/>
  <c r="D178" i="3"/>
  <c r="E178" i="3" s="1"/>
  <c r="F178" i="3" s="1"/>
  <c r="D177" i="3"/>
  <c r="E177" i="3" s="1"/>
  <c r="F177" i="3" s="1"/>
  <c r="D176" i="3"/>
  <c r="E176" i="3" s="1"/>
  <c r="F176" i="3" s="1"/>
  <c r="G176" i="3" s="1"/>
  <c r="D175" i="3"/>
  <c r="E175" i="3" s="1"/>
  <c r="F175" i="3" s="1"/>
  <c r="G175" i="3" s="1"/>
  <c r="D174" i="3"/>
  <c r="E174" i="3" s="1"/>
  <c r="F174" i="3" s="1"/>
  <c r="D173" i="3"/>
  <c r="E173" i="3" s="1"/>
  <c r="F173" i="3" s="1"/>
  <c r="D172" i="3"/>
  <c r="E172" i="3" s="1"/>
  <c r="F172" i="3" s="1"/>
  <c r="G172" i="3" s="1"/>
  <c r="D171" i="3"/>
  <c r="E171" i="3" s="1"/>
  <c r="F171" i="3" s="1"/>
  <c r="G171" i="3" s="1"/>
  <c r="D170" i="3"/>
  <c r="E170" i="3" s="1"/>
  <c r="F170" i="3" s="1"/>
  <c r="D169" i="3"/>
  <c r="E169" i="3" s="1"/>
  <c r="F169" i="3" s="1"/>
  <c r="D168" i="3"/>
  <c r="E168" i="3" s="1"/>
  <c r="F168" i="3" s="1"/>
  <c r="G168" i="3" s="1"/>
  <c r="D167" i="3"/>
  <c r="E167" i="3" s="1"/>
  <c r="F167" i="3" s="1"/>
  <c r="G167" i="3" s="1"/>
  <c r="D166" i="3"/>
  <c r="E166" i="3" s="1"/>
  <c r="F166" i="3" s="1"/>
  <c r="D165" i="3"/>
  <c r="E165" i="3" s="1"/>
  <c r="F165" i="3" s="1"/>
  <c r="D164" i="3"/>
  <c r="E164" i="3" s="1"/>
  <c r="F164" i="3" s="1"/>
  <c r="G164" i="3" s="1"/>
  <c r="D163" i="3"/>
  <c r="E163" i="3" s="1"/>
  <c r="F163" i="3" s="1"/>
  <c r="G163" i="3" s="1"/>
  <c r="D162" i="3"/>
  <c r="E162" i="3" s="1"/>
  <c r="F162" i="3" s="1"/>
  <c r="D161" i="3"/>
  <c r="E161" i="3" s="1"/>
  <c r="F161" i="3" s="1"/>
  <c r="D160" i="3"/>
  <c r="E160" i="3" s="1"/>
  <c r="F160" i="3" s="1"/>
  <c r="G160" i="3" s="1"/>
  <c r="D159" i="3"/>
  <c r="E159" i="3" s="1"/>
  <c r="F159" i="3" s="1"/>
  <c r="G159" i="3" s="1"/>
  <c r="D158" i="3"/>
  <c r="E158" i="3" s="1"/>
  <c r="F158" i="3" s="1"/>
  <c r="D157" i="3"/>
  <c r="E157" i="3" s="1"/>
  <c r="F157" i="3" s="1"/>
  <c r="D156" i="3"/>
  <c r="E156" i="3" s="1"/>
  <c r="F156" i="3" s="1"/>
  <c r="G156" i="3" s="1"/>
  <c r="D155" i="3"/>
  <c r="E155" i="3" s="1"/>
  <c r="F155" i="3" s="1"/>
  <c r="G155" i="3" s="1"/>
  <c r="D154" i="3"/>
  <c r="E154" i="3" s="1"/>
  <c r="F154" i="3" s="1"/>
  <c r="D153" i="3"/>
  <c r="E153" i="3" s="1"/>
  <c r="F153" i="3" s="1"/>
  <c r="D152" i="3"/>
  <c r="E152" i="3" s="1"/>
  <c r="F152" i="3" s="1"/>
  <c r="G152" i="3" s="1"/>
  <c r="D151" i="3"/>
  <c r="E151" i="3" s="1"/>
  <c r="F151" i="3" s="1"/>
  <c r="G151" i="3" s="1"/>
  <c r="D150" i="3"/>
  <c r="E150" i="3" s="1"/>
  <c r="F150" i="3" s="1"/>
  <c r="D149" i="3"/>
  <c r="E149" i="3" s="1"/>
  <c r="F149" i="3" s="1"/>
  <c r="D148" i="3"/>
  <c r="E148" i="3" s="1"/>
  <c r="F148" i="3" s="1"/>
  <c r="G148" i="3" s="1"/>
  <c r="D147" i="3"/>
  <c r="E147" i="3" s="1"/>
  <c r="F147" i="3" s="1"/>
  <c r="G147" i="3" s="1"/>
  <c r="D146" i="3"/>
  <c r="E146" i="3" s="1"/>
  <c r="F146" i="3" s="1"/>
  <c r="D145" i="3"/>
  <c r="E145" i="3" s="1"/>
  <c r="F145" i="3" s="1"/>
  <c r="D144" i="3"/>
  <c r="E144" i="3" s="1"/>
  <c r="F144" i="3" s="1"/>
  <c r="G144" i="3" s="1"/>
  <c r="D143" i="3"/>
  <c r="E143" i="3" s="1"/>
  <c r="F143" i="3" s="1"/>
  <c r="G143" i="3" s="1"/>
  <c r="D142" i="3"/>
  <c r="E142" i="3" s="1"/>
  <c r="F142" i="3" s="1"/>
  <c r="D141" i="3"/>
  <c r="E141" i="3" s="1"/>
  <c r="F141" i="3" s="1"/>
  <c r="D140" i="3"/>
  <c r="E140" i="3" s="1"/>
  <c r="F140" i="3" s="1"/>
  <c r="G140" i="3" s="1"/>
  <c r="D139" i="3"/>
  <c r="E139" i="3" s="1"/>
  <c r="F139" i="3" s="1"/>
  <c r="G139" i="3" s="1"/>
  <c r="D138" i="3"/>
  <c r="E138" i="3" s="1"/>
  <c r="F138" i="3" s="1"/>
  <c r="D137" i="3"/>
  <c r="E137" i="3" s="1"/>
  <c r="F137" i="3" s="1"/>
  <c r="D136" i="3"/>
  <c r="E136" i="3" s="1"/>
  <c r="F136" i="3" s="1"/>
  <c r="G136" i="3" s="1"/>
  <c r="D135" i="3"/>
  <c r="E135" i="3" s="1"/>
  <c r="F135" i="3" s="1"/>
  <c r="G135" i="3" s="1"/>
  <c r="D134" i="3"/>
  <c r="E134" i="3" s="1"/>
  <c r="F134" i="3" s="1"/>
  <c r="D133" i="3"/>
  <c r="E133" i="3" s="1"/>
  <c r="F133" i="3" s="1"/>
  <c r="D132" i="3"/>
  <c r="E132" i="3" s="1"/>
  <c r="F132" i="3" s="1"/>
  <c r="G132" i="3" s="1"/>
  <c r="D131" i="3"/>
  <c r="E131" i="3" s="1"/>
  <c r="F131" i="3" s="1"/>
  <c r="G131" i="3" s="1"/>
  <c r="D130" i="3"/>
  <c r="E130" i="3" s="1"/>
  <c r="F130" i="3" s="1"/>
  <c r="D129" i="3"/>
  <c r="E129" i="3" s="1"/>
  <c r="F129" i="3" s="1"/>
  <c r="D128" i="3"/>
  <c r="E128" i="3" s="1"/>
  <c r="F128" i="3" s="1"/>
  <c r="G128" i="3" s="1"/>
  <c r="D127" i="3"/>
  <c r="E127" i="3" s="1"/>
  <c r="F127" i="3" s="1"/>
  <c r="G127" i="3" s="1"/>
  <c r="D126" i="3"/>
  <c r="E126" i="3" s="1"/>
  <c r="F126" i="3" s="1"/>
  <c r="D125" i="3"/>
  <c r="E125" i="3" s="1"/>
  <c r="F125" i="3" s="1"/>
  <c r="D124" i="3"/>
  <c r="E124" i="3" s="1"/>
  <c r="F124" i="3" s="1"/>
  <c r="G124" i="3" s="1"/>
  <c r="D123" i="3"/>
  <c r="E123" i="3" s="1"/>
  <c r="F123" i="3" s="1"/>
  <c r="G123" i="3" s="1"/>
  <c r="D122" i="3"/>
  <c r="E122" i="3" s="1"/>
  <c r="F122" i="3" s="1"/>
  <c r="D121" i="3"/>
  <c r="E121" i="3" s="1"/>
  <c r="F121" i="3" s="1"/>
  <c r="D120" i="3"/>
  <c r="E120" i="3" s="1"/>
  <c r="F120" i="3" s="1"/>
  <c r="G120" i="3" s="1"/>
  <c r="D119" i="3"/>
  <c r="E119" i="3" s="1"/>
  <c r="F119" i="3" s="1"/>
  <c r="G119" i="3" s="1"/>
  <c r="D118" i="3"/>
  <c r="E118" i="3" s="1"/>
  <c r="F118" i="3" s="1"/>
  <c r="D117" i="3"/>
  <c r="E117" i="3" s="1"/>
  <c r="F117" i="3" s="1"/>
  <c r="D116" i="3"/>
  <c r="E116" i="3" s="1"/>
  <c r="F116" i="3" s="1"/>
  <c r="G116" i="3" s="1"/>
  <c r="D115" i="3"/>
  <c r="E115" i="3" s="1"/>
  <c r="F115" i="3" s="1"/>
  <c r="G115" i="3" s="1"/>
  <c r="D114" i="3"/>
  <c r="E114" i="3" s="1"/>
  <c r="F114" i="3" s="1"/>
  <c r="D113" i="3"/>
  <c r="E113" i="3" s="1"/>
  <c r="F113" i="3" s="1"/>
  <c r="D112" i="3"/>
  <c r="E112" i="3" s="1"/>
  <c r="F112" i="3" s="1"/>
  <c r="G112" i="3" s="1"/>
  <c r="D111" i="3"/>
  <c r="E111" i="3" s="1"/>
  <c r="F111" i="3" s="1"/>
  <c r="G111" i="3" s="1"/>
  <c r="D110" i="3"/>
  <c r="E110" i="3" s="1"/>
  <c r="F110" i="3" s="1"/>
  <c r="D109" i="3"/>
  <c r="E109" i="3" s="1"/>
  <c r="F109" i="3" s="1"/>
  <c r="D108" i="3"/>
  <c r="E108" i="3" s="1"/>
  <c r="F108" i="3" s="1"/>
  <c r="G108" i="3" s="1"/>
  <c r="D107" i="3"/>
  <c r="E107" i="3" s="1"/>
  <c r="F107" i="3" s="1"/>
  <c r="G107" i="3" s="1"/>
  <c r="D106" i="3"/>
  <c r="E106" i="3" s="1"/>
  <c r="F106" i="3" s="1"/>
  <c r="D105" i="3"/>
  <c r="E105" i="3" s="1"/>
  <c r="F105" i="3" s="1"/>
  <c r="D104" i="3"/>
  <c r="E104" i="3" s="1"/>
  <c r="F104" i="3" s="1"/>
  <c r="G104" i="3" s="1"/>
  <c r="D103" i="3"/>
  <c r="E103" i="3" s="1"/>
  <c r="F103" i="3" s="1"/>
  <c r="G103" i="3" s="1"/>
  <c r="D102" i="3"/>
  <c r="E102" i="3" s="1"/>
  <c r="F102" i="3" s="1"/>
  <c r="D101" i="3"/>
  <c r="E101" i="3" s="1"/>
  <c r="F101" i="3" s="1"/>
  <c r="D100" i="3"/>
  <c r="E100" i="3" s="1"/>
  <c r="F100" i="3" s="1"/>
  <c r="G100" i="3" s="1"/>
  <c r="D99" i="3"/>
  <c r="E99" i="3" s="1"/>
  <c r="F99" i="3" s="1"/>
  <c r="G99" i="3" s="1"/>
  <c r="D98" i="3"/>
  <c r="E98" i="3" s="1"/>
  <c r="F98" i="3" s="1"/>
  <c r="D97" i="3"/>
  <c r="E97" i="3" s="1"/>
  <c r="F97" i="3" s="1"/>
  <c r="D96" i="3"/>
  <c r="E96" i="3" s="1"/>
  <c r="F96" i="3" s="1"/>
  <c r="G96" i="3" s="1"/>
  <c r="D95" i="3"/>
  <c r="E95" i="3" s="1"/>
  <c r="F95" i="3" s="1"/>
  <c r="G95" i="3" s="1"/>
  <c r="D94" i="3"/>
  <c r="E94" i="3" s="1"/>
  <c r="F94" i="3" s="1"/>
  <c r="D93" i="3"/>
  <c r="E93" i="3" s="1"/>
  <c r="F93" i="3" s="1"/>
  <c r="D92" i="3"/>
  <c r="E92" i="3" s="1"/>
  <c r="F92" i="3" s="1"/>
  <c r="G92" i="3" s="1"/>
  <c r="D91" i="3"/>
  <c r="E91" i="3" s="1"/>
  <c r="F91" i="3" s="1"/>
  <c r="G91" i="3" s="1"/>
  <c r="D90" i="3"/>
  <c r="E90" i="3" s="1"/>
  <c r="F90" i="3" s="1"/>
  <c r="D89" i="3"/>
  <c r="E89" i="3" s="1"/>
  <c r="F89" i="3" s="1"/>
  <c r="D88" i="3"/>
  <c r="E88" i="3" s="1"/>
  <c r="F88" i="3" s="1"/>
  <c r="G88" i="3" s="1"/>
  <c r="D87" i="3"/>
  <c r="E87" i="3" s="1"/>
  <c r="F87" i="3" s="1"/>
  <c r="G87" i="3" s="1"/>
  <c r="D86" i="3"/>
  <c r="E86" i="3" s="1"/>
  <c r="F86" i="3" s="1"/>
  <c r="D85" i="3"/>
  <c r="E85" i="3" s="1"/>
  <c r="F85" i="3" s="1"/>
  <c r="D84" i="3"/>
  <c r="E84" i="3" s="1"/>
  <c r="F84" i="3" s="1"/>
  <c r="G84" i="3" s="1"/>
  <c r="D83" i="3"/>
  <c r="E83" i="3" s="1"/>
  <c r="F83" i="3" s="1"/>
  <c r="G83" i="3" s="1"/>
  <c r="D82" i="3"/>
  <c r="E82" i="3" s="1"/>
  <c r="F82" i="3" s="1"/>
  <c r="D81" i="3"/>
  <c r="E81" i="3" s="1"/>
  <c r="F81" i="3" s="1"/>
  <c r="D80" i="3"/>
  <c r="E80" i="3" s="1"/>
  <c r="F80" i="3" s="1"/>
  <c r="G80" i="3" s="1"/>
  <c r="D79" i="3"/>
  <c r="E79" i="3" s="1"/>
  <c r="F79" i="3" s="1"/>
  <c r="G79" i="3" s="1"/>
  <c r="D78" i="3"/>
  <c r="E78" i="3" s="1"/>
  <c r="F78" i="3" s="1"/>
  <c r="D77" i="3"/>
  <c r="E77" i="3" s="1"/>
  <c r="F77" i="3" s="1"/>
  <c r="D76" i="3"/>
  <c r="E76" i="3" s="1"/>
  <c r="F76" i="3" s="1"/>
  <c r="G76" i="3" s="1"/>
  <c r="D75" i="3"/>
  <c r="E75" i="3" s="1"/>
  <c r="F75" i="3" s="1"/>
  <c r="G75" i="3" s="1"/>
  <c r="D74" i="3"/>
  <c r="E74" i="3" s="1"/>
  <c r="F74" i="3" s="1"/>
  <c r="D73" i="3"/>
  <c r="E73" i="3" s="1"/>
  <c r="F73" i="3" s="1"/>
  <c r="D72" i="3"/>
  <c r="E72" i="3" s="1"/>
  <c r="F72" i="3" s="1"/>
  <c r="G72" i="3" s="1"/>
  <c r="D71" i="3"/>
  <c r="E71" i="3" s="1"/>
  <c r="F71" i="3" s="1"/>
  <c r="G71" i="3" s="1"/>
  <c r="D70" i="3"/>
  <c r="E70" i="3" s="1"/>
  <c r="F70" i="3" s="1"/>
  <c r="D69" i="3"/>
  <c r="E69" i="3" s="1"/>
  <c r="F69" i="3" s="1"/>
  <c r="D68" i="3"/>
  <c r="E68" i="3" s="1"/>
  <c r="F68" i="3" s="1"/>
  <c r="G68" i="3" s="1"/>
  <c r="D67" i="3"/>
  <c r="E67" i="3" s="1"/>
  <c r="F67" i="3" s="1"/>
  <c r="G67" i="3" s="1"/>
  <c r="D66" i="3"/>
  <c r="E66" i="3" s="1"/>
  <c r="F66" i="3" s="1"/>
  <c r="D65" i="3"/>
  <c r="E65" i="3" s="1"/>
  <c r="F65" i="3" s="1"/>
  <c r="D64" i="3"/>
  <c r="E64" i="3" s="1"/>
  <c r="F64" i="3" s="1"/>
  <c r="G64" i="3" s="1"/>
  <c r="D63" i="3"/>
  <c r="E63" i="3" s="1"/>
  <c r="F63" i="3" s="1"/>
  <c r="G63" i="3" s="1"/>
  <c r="D62" i="3"/>
  <c r="E62" i="3" s="1"/>
  <c r="F62" i="3" s="1"/>
  <c r="D61" i="3"/>
  <c r="E61" i="3" s="1"/>
  <c r="F61" i="3" s="1"/>
  <c r="D60" i="3"/>
  <c r="E60" i="3" s="1"/>
  <c r="F60" i="3" s="1"/>
  <c r="G60" i="3" s="1"/>
  <c r="D59" i="3"/>
  <c r="E59" i="3" s="1"/>
  <c r="F59" i="3" s="1"/>
  <c r="G59" i="3" s="1"/>
  <c r="D58" i="3"/>
  <c r="E58" i="3" s="1"/>
  <c r="F58" i="3" s="1"/>
  <c r="D57" i="3"/>
  <c r="E57" i="3" s="1"/>
  <c r="F57" i="3" s="1"/>
  <c r="D56" i="3"/>
  <c r="E56" i="3" s="1"/>
  <c r="F56" i="3" s="1"/>
  <c r="G56" i="3" s="1"/>
  <c r="D55" i="3"/>
  <c r="E55" i="3" s="1"/>
  <c r="F55" i="3" s="1"/>
  <c r="G55" i="3" s="1"/>
  <c r="D54" i="3"/>
  <c r="E54" i="3" s="1"/>
  <c r="F54" i="3" s="1"/>
  <c r="D53" i="3"/>
  <c r="E53" i="3" s="1"/>
  <c r="F53" i="3" s="1"/>
  <c r="D52" i="3"/>
  <c r="E52" i="3" s="1"/>
  <c r="F52" i="3" s="1"/>
  <c r="G52" i="3" s="1"/>
  <c r="D51" i="3"/>
  <c r="E51" i="3" s="1"/>
  <c r="F51" i="3" s="1"/>
  <c r="G51" i="3" s="1"/>
  <c r="D50" i="3"/>
  <c r="E50" i="3" s="1"/>
  <c r="F50" i="3" s="1"/>
  <c r="D49" i="3"/>
  <c r="E49" i="3" s="1"/>
  <c r="F49" i="3" s="1"/>
  <c r="D48" i="3"/>
  <c r="E48" i="3" s="1"/>
  <c r="F48" i="3" s="1"/>
  <c r="G48" i="3" s="1"/>
  <c r="D47" i="3"/>
  <c r="E47" i="3" s="1"/>
  <c r="F47" i="3" s="1"/>
  <c r="G47" i="3" s="1"/>
  <c r="D46" i="3"/>
  <c r="E46" i="3" s="1"/>
  <c r="F46" i="3" s="1"/>
  <c r="D45" i="3"/>
  <c r="E45" i="3" s="1"/>
  <c r="F45" i="3" s="1"/>
  <c r="D44" i="3"/>
  <c r="E44" i="3" s="1"/>
  <c r="F44" i="3" s="1"/>
  <c r="G44" i="3" s="1"/>
  <c r="D43" i="3"/>
  <c r="E43" i="3" s="1"/>
  <c r="F43" i="3" s="1"/>
  <c r="G43" i="3" s="1"/>
  <c r="D42" i="3"/>
  <c r="E42" i="3" s="1"/>
  <c r="F42" i="3" s="1"/>
  <c r="D41" i="3"/>
  <c r="E41" i="3" s="1"/>
  <c r="F41" i="3" s="1"/>
  <c r="D40" i="3"/>
  <c r="E40" i="3" s="1"/>
  <c r="F40" i="3" s="1"/>
  <c r="G40" i="3" s="1"/>
  <c r="D39" i="3"/>
  <c r="E39" i="3" s="1"/>
  <c r="F39" i="3" s="1"/>
  <c r="G39" i="3" s="1"/>
  <c r="D38" i="3"/>
  <c r="E38" i="3" s="1"/>
  <c r="F38" i="3" s="1"/>
  <c r="D37" i="3"/>
  <c r="E37" i="3" s="1"/>
  <c r="F37" i="3" s="1"/>
  <c r="D36" i="3"/>
  <c r="E36" i="3" s="1"/>
  <c r="F36" i="3" s="1"/>
  <c r="G36" i="3" s="1"/>
  <c r="D35" i="3"/>
  <c r="E35" i="3" s="1"/>
  <c r="F35" i="3" s="1"/>
  <c r="G35" i="3" s="1"/>
  <c r="D34" i="3"/>
  <c r="E34" i="3" s="1"/>
  <c r="F34" i="3" s="1"/>
  <c r="D33" i="3"/>
  <c r="E33" i="3" s="1"/>
  <c r="F33" i="3" s="1"/>
  <c r="D32" i="3"/>
  <c r="E32" i="3" s="1"/>
  <c r="F32" i="3" s="1"/>
  <c r="G32" i="3" s="1"/>
  <c r="D31" i="3"/>
  <c r="E31" i="3" s="1"/>
  <c r="F31" i="3" s="1"/>
  <c r="G31" i="3" s="1"/>
  <c r="D30" i="3"/>
  <c r="E30" i="3" s="1"/>
  <c r="F30" i="3" s="1"/>
  <c r="D29" i="3"/>
  <c r="E29" i="3" s="1"/>
  <c r="F29" i="3" s="1"/>
  <c r="G29" i="3" s="1"/>
  <c r="D28" i="3"/>
  <c r="E28" i="3" s="1"/>
  <c r="F28" i="3" s="1"/>
  <c r="G28" i="3" s="1"/>
  <c r="D27" i="3"/>
  <c r="E27" i="3" s="1"/>
  <c r="F27" i="3" s="1"/>
  <c r="G27" i="3" s="1"/>
  <c r="D26" i="3"/>
  <c r="E26" i="3" s="1"/>
  <c r="F26" i="3" s="1"/>
  <c r="D25" i="3"/>
  <c r="E25" i="3" s="1"/>
  <c r="F25" i="3" s="1"/>
  <c r="D24" i="3"/>
  <c r="E24" i="3" s="1"/>
  <c r="F24" i="3" s="1"/>
  <c r="G24" i="3" s="1"/>
  <c r="D23" i="3"/>
  <c r="E23" i="3" s="1"/>
  <c r="F23" i="3" s="1"/>
  <c r="G23" i="3" s="1"/>
  <c r="D22" i="3"/>
  <c r="E22" i="3" s="1"/>
  <c r="F22" i="3" s="1"/>
  <c r="D21" i="3"/>
  <c r="E21" i="3" s="1"/>
  <c r="F21" i="3" s="1"/>
  <c r="G21" i="3" s="1"/>
  <c r="D20" i="3"/>
  <c r="E20" i="3" s="1"/>
  <c r="F20" i="3" s="1"/>
  <c r="G20" i="3" s="1"/>
  <c r="D19" i="3"/>
  <c r="E19" i="3" s="1"/>
  <c r="F19" i="3" s="1"/>
  <c r="G19" i="3" s="1"/>
  <c r="D18" i="3"/>
  <c r="E18" i="3" s="1"/>
  <c r="F18" i="3" s="1"/>
  <c r="D17" i="3"/>
  <c r="E17" i="3" s="1"/>
  <c r="F17" i="3" s="1"/>
  <c r="D16" i="3"/>
  <c r="E16" i="3" s="1"/>
  <c r="F16" i="3" s="1"/>
  <c r="G16" i="3" s="1"/>
  <c r="D15" i="3"/>
  <c r="E15" i="3" s="1"/>
  <c r="F15" i="3" s="1"/>
  <c r="G15" i="3" s="1"/>
  <c r="D14" i="3"/>
  <c r="E14" i="3" s="1"/>
  <c r="F14" i="3" s="1"/>
  <c r="D13" i="3"/>
  <c r="E13" i="3" s="1"/>
  <c r="F13" i="3" s="1"/>
  <c r="G13" i="3" s="1"/>
  <c r="D12" i="3"/>
  <c r="E12" i="3" s="1"/>
  <c r="F12" i="3" s="1"/>
  <c r="G12" i="3" s="1"/>
  <c r="D11" i="3"/>
  <c r="E11" i="3" s="1"/>
  <c r="F11" i="3" s="1"/>
  <c r="G11" i="3" s="1"/>
  <c r="D10" i="3"/>
  <c r="E10" i="3" s="1"/>
  <c r="F10" i="3" s="1"/>
  <c r="G10" i="3" s="1"/>
  <c r="D9" i="3"/>
  <c r="E9" i="3" s="1"/>
  <c r="F9" i="3" s="1"/>
  <c r="D8" i="3"/>
  <c r="E8" i="3" s="1"/>
  <c r="F8" i="3" s="1"/>
  <c r="G8" i="3" s="1"/>
  <c r="D7" i="3"/>
  <c r="E7" i="3" s="1"/>
  <c r="F7" i="3" s="1"/>
  <c r="G7" i="3" s="1"/>
  <c r="D6" i="3"/>
  <c r="E6" i="3" s="1"/>
  <c r="F6" i="3" s="1"/>
  <c r="B624" i="1"/>
  <c r="B625" i="1"/>
  <c r="B626" i="1"/>
  <c r="B627" i="1"/>
  <c r="B628" i="1"/>
  <c r="B629" i="1"/>
  <c r="B630" i="1"/>
  <c r="B631" i="1"/>
  <c r="B623" i="1"/>
  <c r="L522" i="10" l="1"/>
  <c r="L505" i="3"/>
  <c r="L27" i="3"/>
  <c r="L26" i="3"/>
  <c r="L372" i="3"/>
  <c r="L436" i="3"/>
  <c r="L498" i="3"/>
  <c r="G336" i="3"/>
  <c r="G344" i="3"/>
  <c r="G352" i="3"/>
  <c r="G360" i="3"/>
  <c r="G368" i="3"/>
  <c r="G376" i="3"/>
  <c r="G384" i="3"/>
  <c r="G392" i="3"/>
  <c r="G400" i="3"/>
  <c r="G408" i="3"/>
  <c r="G416" i="3"/>
  <c r="G432" i="3"/>
  <c r="G448" i="3"/>
  <c r="G464" i="3"/>
  <c r="G480" i="3"/>
  <c r="G488" i="3"/>
  <c r="G440" i="3"/>
  <c r="G456" i="3"/>
  <c r="G472" i="3"/>
  <c r="G496" i="3"/>
  <c r="G9" i="3"/>
  <c r="G17" i="3"/>
  <c r="G25" i="3"/>
  <c r="G33" i="3"/>
  <c r="G41" i="3"/>
  <c r="G49" i="3"/>
  <c r="G57" i="3"/>
  <c r="G65" i="3"/>
  <c r="G73" i="3"/>
  <c r="G81" i="3"/>
  <c r="G89" i="3"/>
  <c r="G97" i="3"/>
  <c r="G105" i="3"/>
  <c r="G113" i="3"/>
  <c r="G121" i="3"/>
  <c r="G129" i="3"/>
  <c r="G137" i="3"/>
  <c r="G145" i="3"/>
  <c r="G153" i="3"/>
  <c r="G161" i="3"/>
  <c r="G169" i="3"/>
  <c r="G177" i="3"/>
  <c r="G185" i="3"/>
  <c r="G193" i="3"/>
  <c r="G201" i="3"/>
  <c r="G209" i="3"/>
  <c r="G217" i="3"/>
  <c r="G225" i="3"/>
  <c r="G233" i="3"/>
  <c r="G241" i="3"/>
  <c r="G249" i="3"/>
  <c r="G257" i="3"/>
  <c r="G265" i="3"/>
  <c r="G273" i="3"/>
  <c r="G281" i="3"/>
  <c r="G289" i="3"/>
  <c r="G297" i="3"/>
  <c r="G305" i="3"/>
  <c r="G313" i="3"/>
  <c r="G321" i="3"/>
  <c r="G329" i="3"/>
  <c r="G337" i="3"/>
  <c r="G345" i="3"/>
  <c r="G353" i="3"/>
  <c r="G361" i="3"/>
  <c r="G369" i="3"/>
  <c r="G377" i="3"/>
  <c r="G385" i="3"/>
  <c r="G393" i="3"/>
  <c r="G18" i="3"/>
  <c r="G26" i="3"/>
  <c r="G34" i="3"/>
  <c r="G42" i="3"/>
  <c r="G50" i="3"/>
  <c r="G58" i="3"/>
  <c r="G66" i="3"/>
  <c r="G74" i="3"/>
  <c r="G82" i="3"/>
  <c r="G90" i="3"/>
  <c r="G98" i="3"/>
  <c r="G106" i="3"/>
  <c r="G114" i="3"/>
  <c r="G122" i="3"/>
  <c r="G130" i="3"/>
  <c r="G138" i="3"/>
  <c r="G146" i="3"/>
  <c r="G154" i="3"/>
  <c r="G162" i="3"/>
  <c r="G170" i="3"/>
  <c r="G178" i="3"/>
  <c r="G186" i="3"/>
  <c r="G194" i="3"/>
  <c r="G202" i="3"/>
  <c r="G210" i="3"/>
  <c r="G218" i="3"/>
  <c r="G226" i="3"/>
  <c r="G234" i="3"/>
  <c r="G242" i="3"/>
  <c r="G250" i="3"/>
  <c r="G258" i="3"/>
  <c r="G266" i="3"/>
  <c r="G274" i="3"/>
  <c r="G282" i="3"/>
  <c r="G290" i="3"/>
  <c r="G298" i="3"/>
  <c r="G306" i="3"/>
  <c r="G314" i="3"/>
  <c r="G322" i="3"/>
  <c r="G330" i="3"/>
  <c r="G338" i="3"/>
  <c r="G346" i="3"/>
  <c r="G354" i="3"/>
  <c r="G362" i="3"/>
  <c r="G370" i="3"/>
  <c r="G378" i="3"/>
  <c r="G386" i="3"/>
  <c r="G394" i="3"/>
  <c r="G402" i="3"/>
  <c r="G410" i="3"/>
  <c r="G418" i="3"/>
  <c r="G426" i="3"/>
  <c r="G434" i="3"/>
  <c r="G442" i="3"/>
  <c r="G450" i="3"/>
  <c r="G458" i="3"/>
  <c r="G466" i="3"/>
  <c r="G474" i="3"/>
  <c r="G482" i="3"/>
  <c r="G490" i="3"/>
  <c r="G498" i="3"/>
  <c r="G505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308" i="3"/>
  <c r="G316" i="3"/>
  <c r="G324" i="3"/>
  <c r="G332" i="3"/>
  <c r="G340" i="3"/>
  <c r="G348" i="3"/>
  <c r="G356" i="3"/>
  <c r="G364" i="3"/>
  <c r="G372" i="3"/>
  <c r="G380" i="3"/>
  <c r="G388" i="3"/>
  <c r="G396" i="3"/>
  <c r="G404" i="3"/>
  <c r="G412" i="3"/>
  <c r="G420" i="3"/>
  <c r="G428" i="3"/>
  <c r="G436" i="3"/>
  <c r="G444" i="3"/>
  <c r="G452" i="3"/>
  <c r="G460" i="3"/>
  <c r="G468" i="3"/>
  <c r="G476" i="3"/>
  <c r="G484" i="3"/>
  <c r="G492" i="3"/>
  <c r="G500" i="3"/>
  <c r="G45" i="3"/>
  <c r="G61" i="3"/>
  <c r="G77" i="3"/>
  <c r="G93" i="3"/>
  <c r="G117" i="3"/>
  <c r="G133" i="3"/>
  <c r="G149" i="3"/>
  <c r="G165" i="3"/>
  <c r="G173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301" i="3"/>
  <c r="G309" i="3"/>
  <c r="G317" i="3"/>
  <c r="G325" i="3"/>
  <c r="G333" i="3"/>
  <c r="G341" i="3"/>
  <c r="G349" i="3"/>
  <c r="G357" i="3"/>
  <c r="G365" i="3"/>
  <c r="G373" i="3"/>
  <c r="G381" i="3"/>
  <c r="G389" i="3"/>
  <c r="G397" i="3"/>
  <c r="G37" i="3"/>
  <c r="G53" i="3"/>
  <c r="G69" i="3"/>
  <c r="G85" i="3"/>
  <c r="G101" i="3"/>
  <c r="G109" i="3"/>
  <c r="G125" i="3"/>
  <c r="G141" i="3"/>
  <c r="G157" i="3"/>
  <c r="G181" i="3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302" i="3"/>
  <c r="G310" i="3"/>
  <c r="G318" i="3"/>
  <c r="G326" i="3"/>
  <c r="G334" i="3"/>
  <c r="G342" i="3"/>
  <c r="G350" i="3"/>
  <c r="G358" i="3"/>
  <c r="G366" i="3"/>
  <c r="G374" i="3"/>
  <c r="G382" i="3"/>
  <c r="G390" i="3"/>
  <c r="G398" i="3"/>
  <c r="G406" i="3"/>
  <c r="G414" i="3"/>
  <c r="G422" i="3"/>
  <c r="G430" i="3"/>
  <c r="G438" i="3"/>
  <c r="G446" i="3"/>
  <c r="G454" i="3"/>
  <c r="G462" i="3"/>
  <c r="G470" i="3"/>
  <c r="G478" i="3"/>
  <c r="G486" i="3"/>
  <c r="G494" i="3"/>
  <c r="G502" i="3"/>
  <c r="G287" i="3"/>
  <c r="G295" i="3"/>
  <c r="G303" i="3"/>
  <c r="G311" i="3"/>
  <c r="G319" i="3"/>
  <c r="G327" i="3"/>
  <c r="G335" i="3"/>
  <c r="G343" i="3"/>
  <c r="G351" i="3"/>
  <c r="G359" i="3"/>
  <c r="G367" i="3"/>
  <c r="G375" i="3"/>
  <c r="G383" i="3"/>
  <c r="G391" i="3"/>
  <c r="G399" i="3"/>
  <c r="G407" i="3"/>
  <c r="G415" i="3"/>
  <c r="G423" i="3"/>
  <c r="G431" i="3"/>
  <c r="G439" i="3"/>
  <c r="G447" i="3"/>
  <c r="G455" i="3"/>
  <c r="G463" i="3"/>
  <c r="G471" i="3"/>
  <c r="G479" i="3"/>
  <c r="G487" i="3"/>
  <c r="G495" i="3"/>
  <c r="G503" i="3"/>
  <c r="L130" i="3"/>
  <c r="G401" i="3"/>
  <c r="G405" i="3"/>
  <c r="G409" i="3"/>
  <c r="G413" i="3"/>
  <c r="G417" i="3"/>
  <c r="G421" i="3"/>
  <c r="G425" i="3"/>
  <c r="G429" i="3"/>
  <c r="G433" i="3"/>
  <c r="G437" i="3"/>
  <c r="G441" i="3"/>
  <c r="G445" i="3"/>
  <c r="G449" i="3"/>
  <c r="G453" i="3"/>
  <c r="G457" i="3"/>
  <c r="G461" i="3"/>
  <c r="G465" i="3"/>
  <c r="G469" i="3"/>
  <c r="G473" i="3"/>
  <c r="G477" i="3"/>
  <c r="G481" i="3"/>
  <c r="G485" i="3"/>
  <c r="G489" i="3"/>
  <c r="G493" i="3"/>
  <c r="L502" i="3"/>
  <c r="L494" i="3"/>
  <c r="L490" i="3"/>
  <c r="L486" i="3"/>
  <c r="L482" i="3"/>
  <c r="L478" i="3"/>
  <c r="L474" i="3"/>
  <c r="L470" i="3"/>
  <c r="L466" i="3"/>
  <c r="L462" i="3"/>
  <c r="L458" i="3"/>
  <c r="L454" i="3"/>
  <c r="L450" i="3"/>
  <c r="L446" i="3"/>
  <c r="L442" i="3"/>
  <c r="L438" i="3"/>
  <c r="L434" i="3"/>
  <c r="L430" i="3"/>
  <c r="L426" i="3"/>
  <c r="L422" i="3"/>
  <c r="L418" i="3"/>
  <c r="L414" i="3"/>
  <c r="L410" i="3"/>
  <c r="L406" i="3"/>
  <c r="L402" i="3"/>
  <c r="L398" i="3"/>
  <c r="L394" i="3"/>
  <c r="L390" i="3"/>
  <c r="L386" i="3"/>
  <c r="L382" i="3"/>
  <c r="L378" i="3"/>
  <c r="L374" i="3"/>
  <c r="L496" i="3"/>
  <c r="L432" i="3"/>
  <c r="L368" i="3"/>
  <c r="L501" i="3"/>
  <c r="L497" i="3"/>
  <c r="L493" i="3"/>
  <c r="L489" i="3"/>
  <c r="L485" i="3"/>
  <c r="L481" i="3"/>
  <c r="L477" i="3"/>
  <c r="L473" i="3"/>
  <c r="L469" i="3"/>
  <c r="L465" i="3"/>
  <c r="L461" i="3"/>
  <c r="L457" i="3"/>
  <c r="L453" i="3"/>
  <c r="L449" i="3"/>
  <c r="L445" i="3"/>
  <c r="L441" i="3"/>
  <c r="L437" i="3"/>
  <c r="L433" i="3"/>
  <c r="L468" i="3"/>
  <c r="L404" i="3"/>
  <c r="L258" i="3"/>
  <c r="L464" i="3"/>
  <c r="L400" i="3"/>
  <c r="L226" i="3"/>
  <c r="L429" i="3"/>
  <c r="L425" i="3"/>
  <c r="L421" i="3"/>
  <c r="L417" i="3"/>
  <c r="L413" i="3"/>
  <c r="L409" i="3"/>
  <c r="L405" i="3"/>
  <c r="L401" i="3"/>
  <c r="L397" i="3"/>
  <c r="L393" i="3"/>
  <c r="L389" i="3"/>
  <c r="L385" i="3"/>
  <c r="L381" i="3"/>
  <c r="L377" i="3"/>
  <c r="L37" i="3"/>
  <c r="L33" i="3"/>
  <c r="L484" i="3"/>
  <c r="L452" i="3"/>
  <c r="L420" i="3"/>
  <c r="L388" i="3"/>
  <c r="L356" i="3"/>
  <c r="L41" i="3"/>
  <c r="L162" i="3"/>
  <c r="L290" i="3"/>
  <c r="L360" i="3"/>
  <c r="L376" i="3"/>
  <c r="L392" i="3"/>
  <c r="L408" i="3"/>
  <c r="L424" i="3"/>
  <c r="L440" i="3"/>
  <c r="L456" i="3"/>
  <c r="L472" i="3"/>
  <c r="L488" i="3"/>
  <c r="L500" i="3"/>
  <c r="L66" i="3"/>
  <c r="L194" i="3"/>
  <c r="L322" i="3"/>
  <c r="L363" i="3"/>
  <c r="L380" i="3"/>
  <c r="L396" i="3"/>
  <c r="L412" i="3"/>
  <c r="L428" i="3"/>
  <c r="L444" i="3"/>
  <c r="L460" i="3"/>
  <c r="L476" i="3"/>
  <c r="L492" i="3"/>
  <c r="L504" i="3"/>
  <c r="L480" i="3"/>
  <c r="L448" i="3"/>
  <c r="L416" i="3"/>
  <c r="L384" i="3"/>
  <c r="L352" i="3"/>
  <c r="L98" i="3"/>
  <c r="G497" i="3"/>
  <c r="G501" i="3"/>
  <c r="G504" i="3"/>
  <c r="L371" i="3"/>
  <c r="L367" i="3"/>
  <c r="L355" i="3"/>
  <c r="L351" i="3"/>
  <c r="L343" i="3"/>
  <c r="L335" i="3"/>
  <c r="L327" i="3"/>
  <c r="L319" i="3"/>
  <c r="L311" i="3"/>
  <c r="L303" i="3"/>
  <c r="L295" i="3"/>
  <c r="L287" i="3"/>
  <c r="L279" i="3"/>
  <c r="L271" i="3"/>
  <c r="L263" i="3"/>
  <c r="L255" i="3"/>
  <c r="L247" i="3"/>
  <c r="L239" i="3"/>
  <c r="L231" i="3"/>
  <c r="L223" i="3"/>
  <c r="L215" i="3"/>
  <c r="L207" i="3"/>
  <c r="L199" i="3"/>
  <c r="L191" i="3"/>
  <c r="L183" i="3"/>
  <c r="L175" i="3"/>
  <c r="L167" i="3"/>
  <c r="L159" i="3"/>
  <c r="L151" i="3"/>
  <c r="L143" i="3"/>
  <c r="L135" i="3"/>
  <c r="L127" i="3"/>
  <c r="L119" i="3"/>
  <c r="L111" i="3"/>
  <c r="L103" i="3"/>
  <c r="L95" i="3"/>
  <c r="L87" i="3"/>
  <c r="L79" i="3"/>
  <c r="L71" i="3"/>
  <c r="L63" i="3"/>
  <c r="L55" i="3"/>
  <c r="L47" i="3"/>
  <c r="L43" i="3"/>
  <c r="L39" i="3"/>
  <c r="L35" i="3"/>
  <c r="L31" i="3"/>
  <c r="L366" i="3"/>
  <c r="L362" i="3"/>
  <c r="L358" i="3"/>
  <c r="L350" i="3"/>
  <c r="L346" i="3"/>
  <c r="L342" i="3"/>
  <c r="L338" i="3"/>
  <c r="L334" i="3"/>
  <c r="L330" i="3"/>
  <c r="L326" i="3"/>
  <c r="L318" i="3"/>
  <c r="L314" i="3"/>
  <c r="L310" i="3"/>
  <c r="L306" i="3"/>
  <c r="L302" i="3"/>
  <c r="L298" i="3"/>
  <c r="L294" i="3"/>
  <c r="L286" i="3"/>
  <c r="L282" i="3"/>
  <c r="L278" i="3"/>
  <c r="L274" i="3"/>
  <c r="L270" i="3"/>
  <c r="L266" i="3"/>
  <c r="L262" i="3"/>
  <c r="L254" i="3"/>
  <c r="L250" i="3"/>
  <c r="L246" i="3"/>
  <c r="L242" i="3"/>
  <c r="L238" i="3"/>
  <c r="L234" i="3"/>
  <c r="L230" i="3"/>
  <c r="L222" i="3"/>
  <c r="L218" i="3"/>
  <c r="L214" i="3"/>
  <c r="L210" i="3"/>
  <c r="L206" i="3"/>
  <c r="L202" i="3"/>
  <c r="L198" i="3"/>
  <c r="L190" i="3"/>
  <c r="L186" i="3"/>
  <c r="L182" i="3"/>
  <c r="L178" i="3"/>
  <c r="L174" i="3"/>
  <c r="L170" i="3"/>
  <c r="L166" i="3"/>
  <c r="L158" i="3"/>
  <c r="L154" i="3"/>
  <c r="L150" i="3"/>
  <c r="L146" i="3"/>
  <c r="L142" i="3"/>
  <c r="L138" i="3"/>
  <c r="L134" i="3"/>
  <c r="L126" i="3"/>
  <c r="L122" i="3"/>
  <c r="L118" i="3"/>
  <c r="L114" i="3"/>
  <c r="L110" i="3"/>
  <c r="L106" i="3"/>
  <c r="L102" i="3"/>
  <c r="L94" i="3"/>
  <c r="L90" i="3"/>
  <c r="L86" i="3"/>
  <c r="L82" i="3"/>
  <c r="L78" i="3"/>
  <c r="L74" i="3"/>
  <c r="L70" i="3"/>
  <c r="L62" i="3"/>
  <c r="L58" i="3"/>
  <c r="L54" i="3"/>
  <c r="L50" i="3"/>
  <c r="L46" i="3"/>
  <c r="L34" i="3"/>
  <c r="L29" i="3"/>
  <c r="L38" i="3"/>
  <c r="L44" i="3"/>
  <c r="L48" i="3"/>
  <c r="L52" i="3"/>
  <c r="L56" i="3"/>
  <c r="L60" i="3"/>
  <c r="L64" i="3"/>
  <c r="L68" i="3"/>
  <c r="L72" i="3"/>
  <c r="L76" i="3"/>
  <c r="L80" i="3"/>
  <c r="L84" i="3"/>
  <c r="L88" i="3"/>
  <c r="L92" i="3"/>
  <c r="L96" i="3"/>
  <c r="L100" i="3"/>
  <c r="L104" i="3"/>
  <c r="L108" i="3"/>
  <c r="L112" i="3"/>
  <c r="L116" i="3"/>
  <c r="L120" i="3"/>
  <c r="L124" i="3"/>
  <c r="L128" i="3"/>
  <c r="L132" i="3"/>
  <c r="L136" i="3"/>
  <c r="L140" i="3"/>
  <c r="L144" i="3"/>
  <c r="L148" i="3"/>
  <c r="L152" i="3"/>
  <c r="L156" i="3"/>
  <c r="L160" i="3"/>
  <c r="L164" i="3"/>
  <c r="L168" i="3"/>
  <c r="L172" i="3"/>
  <c r="L176" i="3"/>
  <c r="L180" i="3"/>
  <c r="L184" i="3"/>
  <c r="L188" i="3"/>
  <c r="L192" i="3"/>
  <c r="L196" i="3"/>
  <c r="L200" i="3"/>
  <c r="L204" i="3"/>
  <c r="L208" i="3"/>
  <c r="L212" i="3"/>
  <c r="L216" i="3"/>
  <c r="L220" i="3"/>
  <c r="L224" i="3"/>
  <c r="L228" i="3"/>
  <c r="L232" i="3"/>
  <c r="L236" i="3"/>
  <c r="L240" i="3"/>
  <c r="L244" i="3"/>
  <c r="L248" i="3"/>
  <c r="L252" i="3"/>
  <c r="L256" i="3"/>
  <c r="L260" i="3"/>
  <c r="L264" i="3"/>
  <c r="L268" i="3"/>
  <c r="L272" i="3"/>
  <c r="L276" i="3"/>
  <c r="L280" i="3"/>
  <c r="L284" i="3"/>
  <c r="L288" i="3"/>
  <c r="L292" i="3"/>
  <c r="L296" i="3"/>
  <c r="L300" i="3"/>
  <c r="L304" i="3"/>
  <c r="L308" i="3"/>
  <c r="L312" i="3"/>
  <c r="L316" i="3"/>
  <c r="L320" i="3"/>
  <c r="L324" i="3"/>
  <c r="L328" i="3"/>
  <c r="L332" i="3"/>
  <c r="L336" i="3"/>
  <c r="L340" i="3"/>
  <c r="L344" i="3"/>
  <c r="L348" i="3"/>
  <c r="L30" i="3"/>
  <c r="L40" i="3"/>
  <c r="L45" i="3"/>
  <c r="L49" i="3"/>
  <c r="L53" i="3"/>
  <c r="L57" i="3"/>
  <c r="L61" i="3"/>
  <c r="L65" i="3"/>
  <c r="L69" i="3"/>
  <c r="L73" i="3"/>
  <c r="L77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L153" i="3"/>
  <c r="L157" i="3"/>
  <c r="L161" i="3"/>
  <c r="L165" i="3"/>
  <c r="L169" i="3"/>
  <c r="L173" i="3"/>
  <c r="L177" i="3"/>
  <c r="L181" i="3"/>
  <c r="L185" i="3"/>
  <c r="L189" i="3"/>
  <c r="L193" i="3"/>
  <c r="L197" i="3"/>
  <c r="L201" i="3"/>
  <c r="L205" i="3"/>
  <c r="L209" i="3"/>
  <c r="L213" i="3"/>
  <c r="L217" i="3"/>
  <c r="L221" i="3"/>
  <c r="L225" i="3"/>
  <c r="L229" i="3"/>
  <c r="L233" i="3"/>
  <c r="L237" i="3"/>
  <c r="L241" i="3"/>
  <c r="L245" i="3"/>
  <c r="L249" i="3"/>
  <c r="L253" i="3"/>
  <c r="L257" i="3"/>
  <c r="L261" i="3"/>
  <c r="L265" i="3"/>
  <c r="L269" i="3"/>
  <c r="L273" i="3"/>
  <c r="L277" i="3"/>
  <c r="L281" i="3"/>
  <c r="L285" i="3"/>
  <c r="L289" i="3"/>
  <c r="L293" i="3"/>
  <c r="L297" i="3"/>
  <c r="L301" i="3"/>
  <c r="L305" i="3"/>
  <c r="L309" i="3"/>
  <c r="L313" i="3"/>
  <c r="L317" i="3"/>
  <c r="L321" i="3"/>
  <c r="L325" i="3"/>
  <c r="L329" i="3"/>
  <c r="L333" i="3"/>
  <c r="L337" i="3"/>
  <c r="L341" i="3"/>
  <c r="L345" i="3"/>
  <c r="L349" i="3"/>
  <c r="L353" i="3"/>
  <c r="L357" i="3"/>
  <c r="L361" i="3"/>
  <c r="L365" i="3"/>
  <c r="L369" i="3"/>
  <c r="L373" i="3"/>
  <c r="L36" i="3"/>
  <c r="L32" i="3"/>
  <c r="L503" i="3"/>
  <c r="L499" i="3"/>
  <c r="L495" i="3"/>
  <c r="L491" i="3"/>
  <c r="L487" i="3"/>
  <c r="L483" i="3"/>
  <c r="L479" i="3"/>
  <c r="L475" i="3"/>
  <c r="L471" i="3"/>
  <c r="L467" i="3"/>
  <c r="L463" i="3"/>
  <c r="L459" i="3"/>
  <c r="L455" i="3"/>
  <c r="L451" i="3"/>
  <c r="L447" i="3"/>
  <c r="L443" i="3"/>
  <c r="L439" i="3"/>
  <c r="L435" i="3"/>
  <c r="L431" i="3"/>
  <c r="L427" i="3"/>
  <c r="L423" i="3"/>
  <c r="L419" i="3"/>
  <c r="L415" i="3"/>
  <c r="L411" i="3"/>
  <c r="L407" i="3"/>
  <c r="L403" i="3"/>
  <c r="L399" i="3"/>
  <c r="L395" i="3"/>
  <c r="L391" i="3"/>
  <c r="L387" i="3"/>
  <c r="L383" i="3"/>
  <c r="L379" i="3"/>
  <c r="L375" i="3"/>
  <c r="L370" i="3"/>
  <c r="L364" i="3"/>
  <c r="L359" i="3"/>
  <c r="L354" i="3"/>
  <c r="L347" i="3"/>
  <c r="L339" i="3"/>
  <c r="L331" i="3"/>
  <c r="L323" i="3"/>
  <c r="L315" i="3"/>
  <c r="L307" i="3"/>
  <c r="L299" i="3"/>
  <c r="L291" i="3"/>
  <c r="L283" i="3"/>
  <c r="L275" i="3"/>
  <c r="L267" i="3"/>
  <c r="L259" i="3"/>
  <c r="L251" i="3"/>
  <c r="L243" i="3"/>
  <c r="L235" i="3"/>
  <c r="L227" i="3"/>
  <c r="L219" i="3"/>
  <c r="L211" i="3"/>
  <c r="L203" i="3"/>
  <c r="L195" i="3"/>
  <c r="L187" i="3"/>
  <c r="L179" i="3"/>
  <c r="L171" i="3"/>
  <c r="L163" i="3"/>
  <c r="L155" i="3"/>
  <c r="L147" i="3"/>
  <c r="L139" i="3"/>
  <c r="L131" i="3"/>
  <c r="L123" i="3"/>
  <c r="L115" i="3"/>
  <c r="L107" i="3"/>
  <c r="L99" i="3"/>
  <c r="L91" i="3"/>
  <c r="L83" i="3"/>
  <c r="L75" i="3"/>
  <c r="L67" i="3"/>
  <c r="L59" i="3"/>
  <c r="L51" i="3"/>
  <c r="L42" i="3"/>
  <c r="L28" i="3"/>
  <c r="B583" i="1"/>
  <c r="B580" i="1"/>
  <c r="B594" i="1" s="1"/>
  <c r="B613" i="1" s="1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E760" i="2" s="1"/>
  <c r="F760" i="2" s="1"/>
  <c r="D508" i="2"/>
  <c r="D507" i="2"/>
  <c r="D506" i="2"/>
  <c r="D505" i="2"/>
  <c r="E505" i="2" s="1"/>
  <c r="F505" i="2" s="1"/>
  <c r="G505" i="2" s="1"/>
  <c r="G508" i="3" l="1"/>
  <c r="D511" i="3"/>
  <c r="E511" i="3" s="1"/>
  <c r="G509" i="3"/>
  <c r="E684" i="2"/>
  <c r="F684" i="2" s="1"/>
  <c r="G684" i="2" s="1"/>
  <c r="E718" i="2"/>
  <c r="F718" i="2" s="1"/>
  <c r="G718" i="2" s="1"/>
  <c r="E751" i="2"/>
  <c r="F751" i="2" s="1"/>
  <c r="G751" i="2" s="1"/>
  <c r="E543" i="2"/>
  <c r="F543" i="2" s="1"/>
  <c r="G543" i="2" s="1"/>
  <c r="E604" i="2"/>
  <c r="F604" i="2" s="1"/>
  <c r="G604" i="2" s="1"/>
  <c r="E611" i="2"/>
  <c r="F611" i="2" s="1"/>
  <c r="G611" i="2" s="1"/>
  <c r="E702" i="2"/>
  <c r="F702" i="2" s="1"/>
  <c r="G702" i="2" s="1"/>
  <c r="E582" i="2"/>
  <c r="F582" i="2" s="1"/>
  <c r="G582" i="2" s="1"/>
  <c r="E743" i="2"/>
  <c r="F743" i="2" s="1"/>
  <c r="G743" i="2" s="1"/>
  <c r="E655" i="2"/>
  <c r="F655" i="2" s="1"/>
  <c r="G655" i="2" s="1"/>
  <c r="E559" i="2"/>
  <c r="F559" i="2" s="1"/>
  <c r="G559" i="2" s="1"/>
  <c r="E524" i="2"/>
  <c r="F524" i="2" s="1"/>
  <c r="G524" i="2" s="1"/>
  <c r="E734" i="2"/>
  <c r="F734" i="2" s="1"/>
  <c r="G734" i="2" s="1"/>
  <c r="E733" i="2"/>
  <c r="F733" i="2" s="1"/>
  <c r="G733" i="2" s="1"/>
  <c r="E669" i="2"/>
  <c r="F669" i="2" s="1"/>
  <c r="G669" i="2" s="1"/>
  <c r="E605" i="2"/>
  <c r="F605" i="2" s="1"/>
  <c r="G605" i="2" s="1"/>
  <c r="E541" i="2"/>
  <c r="F541" i="2" s="1"/>
  <c r="G541" i="2" s="1"/>
  <c r="E572" i="2"/>
  <c r="F572" i="2" s="1"/>
  <c r="G572" i="2" s="1"/>
  <c r="E756" i="2"/>
  <c r="F756" i="2" s="1"/>
  <c r="G756" i="2" s="1"/>
  <c r="E659" i="2"/>
  <c r="F659" i="2" s="1"/>
  <c r="G659" i="2" s="1"/>
  <c r="E754" i="2"/>
  <c r="F754" i="2" s="1"/>
  <c r="G754" i="2" s="1"/>
  <c r="E690" i="2"/>
  <c r="F690" i="2" s="1"/>
  <c r="G690" i="2" s="1"/>
  <c r="E626" i="2"/>
  <c r="F626" i="2" s="1"/>
  <c r="G626" i="2" s="1"/>
  <c r="E562" i="2"/>
  <c r="F562" i="2" s="1"/>
  <c r="G562" i="2" s="1"/>
  <c r="E740" i="2"/>
  <c r="F740" i="2" s="1"/>
  <c r="G740" i="2" s="1"/>
  <c r="E689" i="2"/>
  <c r="F689" i="2" s="1"/>
  <c r="G689" i="2" s="1"/>
  <c r="E625" i="2"/>
  <c r="F625" i="2" s="1"/>
  <c r="G625" i="2" s="1"/>
  <c r="E620" i="2"/>
  <c r="F620" i="2" s="1"/>
  <c r="G620" i="2" s="1"/>
  <c r="E686" i="2"/>
  <c r="F686" i="2" s="1"/>
  <c r="G686" i="2" s="1"/>
  <c r="E727" i="2"/>
  <c r="F727" i="2" s="1"/>
  <c r="G727" i="2" s="1"/>
  <c r="E527" i="2"/>
  <c r="F527" i="2" s="1"/>
  <c r="G527" i="2" s="1"/>
  <c r="E580" i="2"/>
  <c r="F580" i="2" s="1"/>
  <c r="G580" i="2" s="1"/>
  <c r="E579" i="2"/>
  <c r="F579" i="2" s="1"/>
  <c r="G579" i="2" s="1"/>
  <c r="E694" i="2"/>
  <c r="F694" i="2" s="1"/>
  <c r="G694" i="2" s="1"/>
  <c r="E574" i="2"/>
  <c r="F574" i="2" s="1"/>
  <c r="G574" i="2" s="1"/>
  <c r="E735" i="2"/>
  <c r="F735" i="2" s="1"/>
  <c r="G735" i="2" s="1"/>
  <c r="E639" i="2"/>
  <c r="F639" i="2" s="1"/>
  <c r="G639" i="2" s="1"/>
  <c r="E551" i="2"/>
  <c r="F551" i="2" s="1"/>
  <c r="G551" i="2" s="1"/>
  <c r="E731" i="2"/>
  <c r="F731" i="2" s="1"/>
  <c r="G731" i="2" s="1"/>
  <c r="E710" i="2"/>
  <c r="F710" i="2" s="1"/>
  <c r="G710" i="2" s="1"/>
  <c r="E725" i="2"/>
  <c r="F725" i="2" s="1"/>
  <c r="G725" i="2" s="1"/>
  <c r="E661" i="2"/>
  <c r="F661" i="2" s="1"/>
  <c r="G661" i="2" s="1"/>
  <c r="E597" i="2"/>
  <c r="F597" i="2" s="1"/>
  <c r="G597" i="2" s="1"/>
  <c r="E533" i="2"/>
  <c r="F533" i="2" s="1"/>
  <c r="G533" i="2" s="1"/>
  <c r="E516" i="2"/>
  <c r="F516" i="2" s="1"/>
  <c r="G516" i="2" s="1"/>
  <c r="E716" i="2"/>
  <c r="F716" i="2" s="1"/>
  <c r="G716" i="2" s="1"/>
  <c r="E619" i="2"/>
  <c r="F619" i="2" s="1"/>
  <c r="G619" i="2" s="1"/>
  <c r="E746" i="2"/>
  <c r="F746" i="2" s="1"/>
  <c r="G746" i="2" s="1"/>
  <c r="E682" i="2"/>
  <c r="F682" i="2" s="1"/>
  <c r="G682" i="2" s="1"/>
  <c r="E618" i="2"/>
  <c r="F618" i="2" s="1"/>
  <c r="G618" i="2" s="1"/>
  <c r="E554" i="2"/>
  <c r="F554" i="2" s="1"/>
  <c r="G554" i="2" s="1"/>
  <c r="E676" i="2"/>
  <c r="F676" i="2" s="1"/>
  <c r="G676" i="2" s="1"/>
  <c r="E681" i="2"/>
  <c r="F681" i="2" s="1"/>
  <c r="G681" i="2" s="1"/>
  <c r="E617" i="2"/>
  <c r="F617" i="2" s="1"/>
  <c r="G617" i="2" s="1"/>
  <c r="E553" i="2"/>
  <c r="F553" i="2" s="1"/>
  <c r="G553" i="2" s="1"/>
  <c r="E736" i="2"/>
  <c r="F736" i="2" s="1"/>
  <c r="G736" i="2" s="1"/>
  <c r="E672" i="2"/>
  <c r="F672" i="2" s="1"/>
  <c r="G672" i="2" s="1"/>
  <c r="E608" i="2"/>
  <c r="F608" i="2" s="1"/>
  <c r="G608" i="2" s="1"/>
  <c r="E544" i="2"/>
  <c r="F544" i="2" s="1"/>
  <c r="G544" i="2" s="1"/>
  <c r="E585" i="2"/>
  <c r="F585" i="2" s="1"/>
  <c r="G585" i="2" s="1"/>
  <c r="E512" i="2"/>
  <c r="F512" i="2" s="1"/>
  <c r="G512" i="2" s="1"/>
  <c r="E507" i="2"/>
  <c r="F507" i="2" s="1"/>
  <c r="G507" i="2" s="1"/>
  <c r="E713" i="2"/>
  <c r="F713" i="2" s="1"/>
  <c r="G713" i="2" s="1"/>
  <c r="E624" i="2"/>
  <c r="F624" i="2" s="1"/>
  <c r="G624" i="2" s="1"/>
  <c r="E548" i="2"/>
  <c r="F548" i="2" s="1"/>
  <c r="G548" i="2" s="1"/>
  <c r="E646" i="2"/>
  <c r="F646" i="2" s="1"/>
  <c r="G646" i="2" s="1"/>
  <c r="E695" i="2"/>
  <c r="F695" i="2" s="1"/>
  <c r="G695" i="2" s="1"/>
  <c r="E519" i="2"/>
  <c r="F519" i="2" s="1"/>
  <c r="G519" i="2" s="1"/>
  <c r="E556" i="2"/>
  <c r="F556" i="2" s="1"/>
  <c r="G556" i="2" s="1"/>
  <c r="E753" i="2"/>
  <c r="F753" i="2" s="1"/>
  <c r="G753" i="2" s="1"/>
  <c r="E670" i="2"/>
  <c r="F670" i="2" s="1"/>
  <c r="G670" i="2" s="1"/>
  <c r="E558" i="2"/>
  <c r="F558" i="2" s="1"/>
  <c r="G558" i="2" s="1"/>
  <c r="E719" i="2"/>
  <c r="F719" i="2" s="1"/>
  <c r="G719" i="2" s="1"/>
  <c r="E631" i="2"/>
  <c r="F631" i="2" s="1"/>
  <c r="G631" i="2" s="1"/>
  <c r="E535" i="2"/>
  <c r="F535" i="2" s="1"/>
  <c r="G535" i="2" s="1"/>
  <c r="E691" i="2"/>
  <c r="F691" i="2" s="1"/>
  <c r="G691" i="2" s="1"/>
  <c r="E678" i="2"/>
  <c r="F678" i="2" s="1"/>
  <c r="G678" i="2" s="1"/>
  <c r="E717" i="2"/>
  <c r="F717" i="2" s="1"/>
  <c r="G717" i="2" s="1"/>
  <c r="E653" i="2"/>
  <c r="F653" i="2" s="1"/>
  <c r="G653" i="2" s="1"/>
  <c r="E589" i="2"/>
  <c r="F589" i="2" s="1"/>
  <c r="G589" i="2" s="1"/>
  <c r="E525" i="2"/>
  <c r="F525" i="2" s="1"/>
  <c r="G525" i="2" s="1"/>
  <c r="E723" i="2"/>
  <c r="F723" i="2" s="1"/>
  <c r="G723" i="2" s="1"/>
  <c r="E660" i="2"/>
  <c r="F660" i="2" s="1"/>
  <c r="G660" i="2" s="1"/>
  <c r="E571" i="2"/>
  <c r="F571" i="2" s="1"/>
  <c r="G571" i="2" s="1"/>
  <c r="E738" i="2"/>
  <c r="F738" i="2" s="1"/>
  <c r="G738" i="2" s="1"/>
  <c r="E674" i="2"/>
  <c r="F674" i="2" s="1"/>
  <c r="G674" i="2" s="1"/>
  <c r="E610" i="2"/>
  <c r="F610" i="2" s="1"/>
  <c r="G610" i="2" s="1"/>
  <c r="E546" i="2"/>
  <c r="F546" i="2" s="1"/>
  <c r="G546" i="2" s="1"/>
  <c r="E596" i="2"/>
  <c r="F596" i="2" s="1"/>
  <c r="G596" i="2" s="1"/>
  <c r="E673" i="2"/>
  <c r="F673" i="2" s="1"/>
  <c r="G673" i="2" s="1"/>
  <c r="E609" i="2"/>
  <c r="F609" i="2" s="1"/>
  <c r="G609" i="2" s="1"/>
  <c r="E545" i="2"/>
  <c r="F545" i="2" s="1"/>
  <c r="G545" i="2" s="1"/>
  <c r="E728" i="2"/>
  <c r="F728" i="2" s="1"/>
  <c r="G728" i="2" s="1"/>
  <c r="E664" i="2"/>
  <c r="F664" i="2" s="1"/>
  <c r="G664" i="2" s="1"/>
  <c r="E600" i="2"/>
  <c r="F600" i="2" s="1"/>
  <c r="G600" i="2" s="1"/>
  <c r="E536" i="2"/>
  <c r="F536" i="2" s="1"/>
  <c r="G536" i="2" s="1"/>
  <c r="E539" i="2"/>
  <c r="F539" i="2" s="1"/>
  <c r="G539" i="2" s="1"/>
  <c r="E522" i="2"/>
  <c r="F522" i="2" s="1"/>
  <c r="G522" i="2" s="1"/>
  <c r="E704" i="2"/>
  <c r="F704" i="2" s="1"/>
  <c r="G704" i="2" s="1"/>
  <c r="E747" i="2"/>
  <c r="F747" i="2" s="1"/>
  <c r="G747" i="2" s="1"/>
  <c r="E614" i="2"/>
  <c r="F614" i="2" s="1"/>
  <c r="G614" i="2" s="1"/>
  <c r="E671" i="2"/>
  <c r="F671" i="2" s="1"/>
  <c r="G671" i="2" s="1"/>
  <c r="E511" i="2"/>
  <c r="F511" i="2" s="1"/>
  <c r="G511" i="2" s="1"/>
  <c r="E508" i="2"/>
  <c r="F508" i="2" s="1"/>
  <c r="G508" i="2" s="1"/>
  <c r="E729" i="2"/>
  <c r="F729" i="2" s="1"/>
  <c r="G729" i="2" s="1"/>
  <c r="E654" i="2"/>
  <c r="F654" i="2" s="1"/>
  <c r="G654" i="2" s="1"/>
  <c r="E550" i="2"/>
  <c r="F550" i="2" s="1"/>
  <c r="G550" i="2" s="1"/>
  <c r="E711" i="2"/>
  <c r="F711" i="2" s="1"/>
  <c r="G711" i="2" s="1"/>
  <c r="E615" i="2"/>
  <c r="F615" i="2" s="1"/>
  <c r="G615" i="2" s="1"/>
  <c r="E748" i="2"/>
  <c r="F748" i="2" s="1"/>
  <c r="G748" i="2" s="1"/>
  <c r="E627" i="2"/>
  <c r="F627" i="2" s="1"/>
  <c r="G627" i="2" s="1"/>
  <c r="E662" i="2"/>
  <c r="F662" i="2" s="1"/>
  <c r="G662" i="2" s="1"/>
  <c r="E709" i="2"/>
  <c r="F709" i="2" s="1"/>
  <c r="G709" i="2" s="1"/>
  <c r="E645" i="2"/>
  <c r="F645" i="2" s="1"/>
  <c r="G645" i="2" s="1"/>
  <c r="E581" i="2"/>
  <c r="F581" i="2" s="1"/>
  <c r="G581" i="2" s="1"/>
  <c r="E517" i="2"/>
  <c r="F517" i="2" s="1"/>
  <c r="G517" i="2" s="1"/>
  <c r="E683" i="2"/>
  <c r="F683" i="2" s="1"/>
  <c r="G683" i="2" s="1"/>
  <c r="E628" i="2"/>
  <c r="F628" i="2" s="1"/>
  <c r="G628" i="2" s="1"/>
  <c r="E555" i="2"/>
  <c r="F555" i="2" s="1"/>
  <c r="G555" i="2" s="1"/>
  <c r="E730" i="2"/>
  <c r="F730" i="2" s="1"/>
  <c r="G730" i="2" s="1"/>
  <c r="E666" i="2"/>
  <c r="F666" i="2" s="1"/>
  <c r="G666" i="2" s="1"/>
  <c r="E602" i="2"/>
  <c r="F602" i="2" s="1"/>
  <c r="G602" i="2" s="1"/>
  <c r="E538" i="2"/>
  <c r="F538" i="2" s="1"/>
  <c r="G538" i="2" s="1"/>
  <c r="E532" i="2"/>
  <c r="F532" i="2" s="1"/>
  <c r="G532" i="2" s="1"/>
  <c r="E665" i="2"/>
  <c r="F665" i="2" s="1"/>
  <c r="G665" i="2" s="1"/>
  <c r="E601" i="2"/>
  <c r="F601" i="2" s="1"/>
  <c r="G601" i="2" s="1"/>
  <c r="E537" i="2"/>
  <c r="F537" i="2" s="1"/>
  <c r="G537" i="2" s="1"/>
  <c r="E720" i="2"/>
  <c r="F720" i="2" s="1"/>
  <c r="G720" i="2" s="1"/>
  <c r="E656" i="2"/>
  <c r="F656" i="2" s="1"/>
  <c r="G656" i="2" s="1"/>
  <c r="E592" i="2"/>
  <c r="F592" i="2" s="1"/>
  <c r="G592" i="2" s="1"/>
  <c r="E528" i="2"/>
  <c r="F528" i="2" s="1"/>
  <c r="G528" i="2" s="1"/>
  <c r="E712" i="2"/>
  <c r="F712" i="2" s="1"/>
  <c r="G712" i="2" s="1"/>
  <c r="E584" i="2"/>
  <c r="F584" i="2" s="1"/>
  <c r="G584" i="2" s="1"/>
  <c r="E603" i="2"/>
  <c r="F603" i="2" s="1"/>
  <c r="G603" i="2" s="1"/>
  <c r="E714" i="2"/>
  <c r="F714" i="2" s="1"/>
  <c r="G714" i="2" s="1"/>
  <c r="E586" i="2"/>
  <c r="F586" i="2" s="1"/>
  <c r="G586" i="2" s="1"/>
  <c r="E521" i="2"/>
  <c r="F521" i="2" s="1"/>
  <c r="G521" i="2" s="1"/>
  <c r="E564" i="2"/>
  <c r="F564" i="2" s="1"/>
  <c r="G564" i="2" s="1"/>
  <c r="E613" i="2"/>
  <c r="F613" i="2" s="1"/>
  <c r="G613" i="2" s="1"/>
  <c r="E634" i="2"/>
  <c r="F634" i="2" s="1"/>
  <c r="G634" i="2" s="1"/>
  <c r="E752" i="2"/>
  <c r="F752" i="2" s="1"/>
  <c r="G752" i="2" s="1"/>
  <c r="E616" i="2"/>
  <c r="F616" i="2" s="1"/>
  <c r="G616" i="2" s="1"/>
  <c r="E675" i="2"/>
  <c r="F675" i="2" s="1"/>
  <c r="G675" i="2" s="1"/>
  <c r="E590" i="2"/>
  <c r="F590" i="2" s="1"/>
  <c r="G590" i="2" s="1"/>
  <c r="E647" i="2"/>
  <c r="F647" i="2" s="1"/>
  <c r="G647" i="2" s="1"/>
  <c r="E724" i="2"/>
  <c r="F724" i="2" s="1"/>
  <c r="G724" i="2" s="1"/>
  <c r="E739" i="2"/>
  <c r="F739" i="2" s="1"/>
  <c r="G739" i="2" s="1"/>
  <c r="E705" i="2"/>
  <c r="F705" i="2" s="1"/>
  <c r="G705" i="2" s="1"/>
  <c r="E638" i="2"/>
  <c r="F638" i="2" s="1"/>
  <c r="G638" i="2" s="1"/>
  <c r="E542" i="2"/>
  <c r="F542" i="2" s="1"/>
  <c r="G542" i="2" s="1"/>
  <c r="E703" i="2"/>
  <c r="F703" i="2" s="1"/>
  <c r="G703" i="2" s="1"/>
  <c r="E607" i="2"/>
  <c r="F607" i="2" s="1"/>
  <c r="G607" i="2" s="1"/>
  <c r="E700" i="2"/>
  <c r="F700" i="2" s="1"/>
  <c r="G700" i="2" s="1"/>
  <c r="E587" i="2"/>
  <c r="F587" i="2" s="1"/>
  <c r="G587" i="2" s="1"/>
  <c r="E630" i="2"/>
  <c r="F630" i="2" s="1"/>
  <c r="G630" i="2" s="1"/>
  <c r="E701" i="2"/>
  <c r="F701" i="2" s="1"/>
  <c r="G701" i="2" s="1"/>
  <c r="E637" i="2"/>
  <c r="F637" i="2" s="1"/>
  <c r="G637" i="2" s="1"/>
  <c r="E573" i="2"/>
  <c r="F573" i="2" s="1"/>
  <c r="G573" i="2" s="1"/>
  <c r="E509" i="2"/>
  <c r="F509" i="2" s="1"/>
  <c r="G509" i="2" s="1"/>
  <c r="E635" i="2"/>
  <c r="F635" i="2" s="1"/>
  <c r="G635" i="2" s="1"/>
  <c r="E588" i="2"/>
  <c r="F588" i="2" s="1"/>
  <c r="G588" i="2" s="1"/>
  <c r="E547" i="2"/>
  <c r="F547" i="2" s="1"/>
  <c r="G547" i="2" s="1"/>
  <c r="E722" i="2"/>
  <c r="F722" i="2" s="1"/>
  <c r="G722" i="2" s="1"/>
  <c r="E658" i="2"/>
  <c r="F658" i="2" s="1"/>
  <c r="G658" i="2" s="1"/>
  <c r="E594" i="2"/>
  <c r="F594" i="2" s="1"/>
  <c r="G594" i="2" s="1"/>
  <c r="E530" i="2"/>
  <c r="F530" i="2" s="1"/>
  <c r="G530" i="2" s="1"/>
  <c r="E715" i="2"/>
  <c r="F715" i="2" s="1"/>
  <c r="G715" i="2" s="1"/>
  <c r="E657" i="2"/>
  <c r="F657" i="2" s="1"/>
  <c r="G657" i="2" s="1"/>
  <c r="E593" i="2"/>
  <c r="F593" i="2" s="1"/>
  <c r="G593" i="2" s="1"/>
  <c r="E529" i="2"/>
  <c r="F529" i="2" s="1"/>
  <c r="G529" i="2" s="1"/>
  <c r="E648" i="2"/>
  <c r="F648" i="2" s="1"/>
  <c r="G648" i="2" s="1"/>
  <c r="E520" i="2"/>
  <c r="F520" i="2" s="1"/>
  <c r="G520" i="2" s="1"/>
  <c r="E650" i="2"/>
  <c r="F650" i="2" s="1"/>
  <c r="G650" i="2" s="1"/>
  <c r="E649" i="2"/>
  <c r="F649" i="2" s="1"/>
  <c r="G649" i="2" s="1"/>
  <c r="E576" i="2"/>
  <c r="F576" i="2" s="1"/>
  <c r="G576" i="2" s="1"/>
  <c r="E549" i="2"/>
  <c r="F549" i="2" s="1"/>
  <c r="G549" i="2" s="1"/>
  <c r="E506" i="2"/>
  <c r="F506" i="2" s="1"/>
  <c r="G506" i="2" s="1"/>
  <c r="E561" i="2"/>
  <c r="F561" i="2" s="1"/>
  <c r="G561" i="2" s="1"/>
  <c r="E595" i="2"/>
  <c r="F595" i="2" s="1"/>
  <c r="G595" i="2" s="1"/>
  <c r="E566" i="2"/>
  <c r="F566" i="2" s="1"/>
  <c r="G566" i="2" s="1"/>
  <c r="E623" i="2"/>
  <c r="F623" i="2" s="1"/>
  <c r="G623" i="2" s="1"/>
  <c r="E708" i="2"/>
  <c r="F708" i="2" s="1"/>
  <c r="G708" i="2" s="1"/>
  <c r="E699" i="2"/>
  <c r="F699" i="2" s="1"/>
  <c r="G699" i="2" s="1"/>
  <c r="E750" i="2"/>
  <c r="F750" i="2" s="1"/>
  <c r="G750" i="2" s="1"/>
  <c r="E622" i="2"/>
  <c r="F622" i="2" s="1"/>
  <c r="G622" i="2" s="1"/>
  <c r="E526" i="2"/>
  <c r="F526" i="2" s="1"/>
  <c r="G526" i="2" s="1"/>
  <c r="E687" i="2"/>
  <c r="F687" i="2" s="1"/>
  <c r="G687" i="2" s="1"/>
  <c r="E591" i="2"/>
  <c r="F591" i="2" s="1"/>
  <c r="G591" i="2" s="1"/>
  <c r="E652" i="2"/>
  <c r="F652" i="2" s="1"/>
  <c r="G652" i="2" s="1"/>
  <c r="E737" i="2"/>
  <c r="F737" i="2" s="1"/>
  <c r="G737" i="2" s="1"/>
  <c r="E757" i="2"/>
  <c r="F757" i="2" s="1"/>
  <c r="G757" i="2" s="1"/>
  <c r="E693" i="2"/>
  <c r="F693" i="2" s="1"/>
  <c r="G693" i="2" s="1"/>
  <c r="E629" i="2"/>
  <c r="F629" i="2" s="1"/>
  <c r="G629" i="2" s="1"/>
  <c r="E565" i="2"/>
  <c r="F565" i="2" s="1"/>
  <c r="G565" i="2" s="1"/>
  <c r="E732" i="2"/>
  <c r="F732" i="2" s="1"/>
  <c r="G732" i="2" s="1"/>
  <c r="E540" i="2"/>
  <c r="F540" i="2" s="1"/>
  <c r="G540" i="2" s="1"/>
  <c r="E651" i="2"/>
  <c r="F651" i="2" s="1"/>
  <c r="G651" i="2" s="1"/>
  <c r="E640" i="2"/>
  <c r="F640" i="2" s="1"/>
  <c r="G640" i="2" s="1"/>
  <c r="E677" i="2"/>
  <c r="F677" i="2" s="1"/>
  <c r="G677" i="2" s="1"/>
  <c r="E570" i="2"/>
  <c r="F570" i="2" s="1"/>
  <c r="G570" i="2" s="1"/>
  <c r="E744" i="2"/>
  <c r="F744" i="2" s="1"/>
  <c r="G744" i="2" s="1"/>
  <c r="E745" i="2"/>
  <c r="F745" i="2" s="1"/>
  <c r="G745" i="2" s="1"/>
  <c r="E534" i="2"/>
  <c r="F534" i="2" s="1"/>
  <c r="G534" i="2" s="1"/>
  <c r="E599" i="2"/>
  <c r="F599" i="2" s="1"/>
  <c r="G599" i="2" s="1"/>
  <c r="E668" i="2"/>
  <c r="F668" i="2" s="1"/>
  <c r="G668" i="2" s="1"/>
  <c r="E667" i="2"/>
  <c r="F667" i="2" s="1"/>
  <c r="G667" i="2" s="1"/>
  <c r="E742" i="2"/>
  <c r="F742" i="2" s="1"/>
  <c r="G742" i="2" s="1"/>
  <c r="E606" i="2"/>
  <c r="F606" i="2" s="1"/>
  <c r="G606" i="2" s="1"/>
  <c r="E518" i="2"/>
  <c r="F518" i="2" s="1"/>
  <c r="G518" i="2" s="1"/>
  <c r="E679" i="2"/>
  <c r="F679" i="2" s="1"/>
  <c r="G679" i="2" s="1"/>
  <c r="E583" i="2"/>
  <c r="F583" i="2" s="1"/>
  <c r="G583" i="2" s="1"/>
  <c r="E612" i="2"/>
  <c r="F612" i="2" s="1"/>
  <c r="G612" i="2" s="1"/>
  <c r="E721" i="2"/>
  <c r="F721" i="2" s="1"/>
  <c r="G721" i="2" s="1"/>
  <c r="E749" i="2"/>
  <c r="F749" i="2" s="1"/>
  <c r="G749" i="2" s="1"/>
  <c r="E685" i="2"/>
  <c r="F685" i="2" s="1"/>
  <c r="G685" i="2" s="1"/>
  <c r="E621" i="2"/>
  <c r="F621" i="2" s="1"/>
  <c r="G621" i="2" s="1"/>
  <c r="E557" i="2"/>
  <c r="F557" i="2" s="1"/>
  <c r="G557" i="2" s="1"/>
  <c r="E692" i="2"/>
  <c r="F692" i="2" s="1"/>
  <c r="G692" i="2" s="1"/>
  <c r="E515" i="2"/>
  <c r="F515" i="2" s="1"/>
  <c r="G515" i="2" s="1"/>
  <c r="E755" i="2"/>
  <c r="F755" i="2" s="1"/>
  <c r="G755" i="2" s="1"/>
  <c r="E531" i="2"/>
  <c r="F531" i="2" s="1"/>
  <c r="G531" i="2" s="1"/>
  <c r="E706" i="2"/>
  <c r="F706" i="2" s="1"/>
  <c r="G706" i="2" s="1"/>
  <c r="E642" i="2"/>
  <c r="F642" i="2" s="1"/>
  <c r="G642" i="2" s="1"/>
  <c r="E578" i="2"/>
  <c r="F578" i="2" s="1"/>
  <c r="G578" i="2" s="1"/>
  <c r="E514" i="2"/>
  <c r="F514" i="2" s="1"/>
  <c r="G514" i="2" s="1"/>
  <c r="E563" i="2"/>
  <c r="F563" i="2" s="1"/>
  <c r="G563" i="2" s="1"/>
  <c r="E641" i="2"/>
  <c r="F641" i="2" s="1"/>
  <c r="G641" i="2" s="1"/>
  <c r="E577" i="2"/>
  <c r="F577" i="2" s="1"/>
  <c r="G577" i="2" s="1"/>
  <c r="E513" i="2"/>
  <c r="F513" i="2" s="1"/>
  <c r="G513" i="2" s="1"/>
  <c r="E696" i="2"/>
  <c r="F696" i="2" s="1"/>
  <c r="G696" i="2" s="1"/>
  <c r="E632" i="2"/>
  <c r="F632" i="2" s="1"/>
  <c r="G632" i="2" s="1"/>
  <c r="E568" i="2"/>
  <c r="F568" i="2" s="1"/>
  <c r="G568" i="2" s="1"/>
  <c r="E697" i="2"/>
  <c r="F697" i="2" s="1"/>
  <c r="G697" i="2" s="1"/>
  <c r="E510" i="2"/>
  <c r="F510" i="2" s="1"/>
  <c r="G510" i="2" s="1"/>
  <c r="E575" i="2"/>
  <c r="F575" i="2" s="1"/>
  <c r="G575" i="2" s="1"/>
  <c r="E644" i="2"/>
  <c r="F644" i="2" s="1"/>
  <c r="G644" i="2" s="1"/>
  <c r="E643" i="2"/>
  <c r="F643" i="2" s="1"/>
  <c r="G643" i="2" s="1"/>
  <c r="E726" i="2"/>
  <c r="F726" i="2" s="1"/>
  <c r="G726" i="2" s="1"/>
  <c r="E598" i="2"/>
  <c r="F598" i="2" s="1"/>
  <c r="G598" i="2" s="1"/>
  <c r="E759" i="2"/>
  <c r="F759" i="2" s="1"/>
  <c r="G759" i="2" s="1"/>
  <c r="E663" i="2"/>
  <c r="F663" i="2" s="1"/>
  <c r="G663" i="2" s="1"/>
  <c r="E567" i="2"/>
  <c r="F567" i="2" s="1"/>
  <c r="G567" i="2" s="1"/>
  <c r="E758" i="2"/>
  <c r="F758" i="2" s="1"/>
  <c r="G758" i="2" s="1"/>
  <c r="E741" i="2"/>
  <c r="F741" i="2" s="1"/>
  <c r="G741" i="2" s="1"/>
  <c r="E707" i="2"/>
  <c r="F707" i="2" s="1"/>
  <c r="G707" i="2" s="1"/>
  <c r="E523" i="2"/>
  <c r="F523" i="2" s="1"/>
  <c r="G523" i="2" s="1"/>
  <c r="E569" i="2"/>
  <c r="F569" i="2" s="1"/>
  <c r="G569" i="2" s="1"/>
  <c r="E560" i="2"/>
  <c r="F560" i="2" s="1"/>
  <c r="G560" i="2" s="1"/>
  <c r="E552" i="2"/>
  <c r="F552" i="2" s="1"/>
  <c r="G552" i="2" s="1"/>
  <c r="E636" i="2"/>
  <c r="F636" i="2" s="1"/>
  <c r="G636" i="2" s="1"/>
  <c r="E698" i="2"/>
  <c r="F698" i="2" s="1"/>
  <c r="G698" i="2" s="1"/>
  <c r="E633" i="2"/>
  <c r="F633" i="2" s="1"/>
  <c r="G633" i="2" s="1"/>
  <c r="E688" i="2"/>
  <c r="F688" i="2" s="1"/>
  <c r="G688" i="2" s="1"/>
  <c r="E680" i="2"/>
  <c r="F680" i="2" s="1"/>
  <c r="G680" i="2" s="1"/>
  <c r="I623" i="1"/>
  <c r="H625" i="1"/>
  <c r="H629" i="1"/>
  <c r="E625" i="1"/>
  <c r="I626" i="1"/>
  <c r="I625" i="1"/>
  <c r="I629" i="1"/>
  <c r="E626" i="1"/>
  <c r="E628" i="1"/>
  <c r="H626" i="1"/>
  <c r="H630" i="1"/>
  <c r="E627" i="1"/>
  <c r="I630" i="1"/>
  <c r="H627" i="1"/>
  <c r="H631" i="1"/>
  <c r="E629" i="1"/>
  <c r="I627" i="1"/>
  <c r="I631" i="1"/>
  <c r="E630" i="1"/>
  <c r="H624" i="1"/>
  <c r="H628" i="1"/>
  <c r="H623" i="1"/>
  <c r="E631" i="1"/>
  <c r="I624" i="1"/>
  <c r="I628" i="1"/>
  <c r="E624" i="1"/>
  <c r="E623" i="1"/>
  <c r="B60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6" i="1"/>
  <c r="G510" i="3" l="1"/>
  <c r="J623" i="1"/>
  <c r="J631" i="1"/>
  <c r="J627" i="1"/>
  <c r="J628" i="1"/>
  <c r="J624" i="1"/>
  <c r="J630" i="1"/>
  <c r="J629" i="1"/>
  <c r="J626" i="1"/>
  <c r="J625" i="1"/>
  <c r="E506" i="1"/>
  <c r="E507" i="1"/>
  <c r="D501" i="1"/>
  <c r="D502" i="1"/>
  <c r="D503" i="1"/>
  <c r="E765" i="2" l="1"/>
  <c r="G761" i="2"/>
  <c r="E766" i="2" s="1"/>
  <c r="B581" i="1"/>
  <c r="B519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H572" i="1" l="1"/>
  <c r="D507" i="1"/>
  <c r="D506" i="1"/>
  <c r="B582" i="1"/>
  <c r="B595" i="1"/>
  <c r="B601" i="1" s="1"/>
  <c r="E767" i="2"/>
  <c r="E770" i="2" l="1"/>
  <c r="E771" i="2" s="1"/>
  <c r="B588" i="1"/>
  <c r="B589" i="1" s="1"/>
  <c r="F6" i="1"/>
  <c r="F380" i="1"/>
  <c r="B596" i="1"/>
  <c r="B608" i="1"/>
  <c r="B609" i="1" s="1"/>
  <c r="B614" i="1"/>
  <c r="C629" i="1" s="1"/>
  <c r="D629" i="1" s="1"/>
  <c r="F629" i="1" s="1"/>
  <c r="E567" i="1"/>
  <c r="F358" i="1"/>
  <c r="F277" i="1"/>
  <c r="F374" i="1"/>
  <c r="F31" i="1"/>
  <c r="F16" i="1"/>
  <c r="F272" i="1"/>
  <c r="F498" i="1"/>
  <c r="F102" i="1"/>
  <c r="F480" i="1"/>
  <c r="F271" i="1"/>
  <c r="F166" i="1"/>
  <c r="F422" i="1"/>
  <c r="F47" i="1"/>
  <c r="F32" i="1"/>
  <c r="F288" i="1"/>
  <c r="F195" i="1"/>
  <c r="F21" i="1"/>
  <c r="F69" i="1"/>
  <c r="F182" i="1"/>
  <c r="F95" i="1"/>
  <c r="F80" i="1"/>
  <c r="F336" i="1"/>
  <c r="F9" i="1"/>
  <c r="F462" i="1"/>
  <c r="F423" i="1"/>
  <c r="F494" i="1"/>
  <c r="F325" i="1"/>
  <c r="F319" i="1"/>
  <c r="F389" i="1"/>
  <c r="F439" i="1"/>
  <c r="F230" i="1"/>
  <c r="F255" i="1"/>
  <c r="F111" i="1"/>
  <c r="F96" i="1"/>
  <c r="F352" i="1"/>
  <c r="F73" i="1"/>
  <c r="F149" i="1"/>
  <c r="F405" i="1"/>
  <c r="F487" i="1"/>
  <c r="F246" i="1"/>
  <c r="F303" i="1"/>
  <c r="F175" i="1"/>
  <c r="F144" i="1"/>
  <c r="F400" i="1"/>
  <c r="F137" i="1"/>
  <c r="F261" i="1"/>
  <c r="F224" i="1"/>
  <c r="F118" i="1"/>
  <c r="F85" i="1"/>
  <c r="F341" i="1"/>
  <c r="F133" i="1"/>
  <c r="F197" i="1"/>
  <c r="F453" i="1"/>
  <c r="F38" i="1"/>
  <c r="F294" i="1"/>
  <c r="F455" i="1"/>
  <c r="F207" i="1"/>
  <c r="F160" i="1"/>
  <c r="F416" i="1"/>
  <c r="F201" i="1"/>
  <c r="F454" i="1"/>
  <c r="F213" i="1"/>
  <c r="F469" i="1"/>
  <c r="F54" i="1"/>
  <c r="F310" i="1"/>
  <c r="F331" i="1"/>
  <c r="F367" i="1"/>
  <c r="F208" i="1"/>
  <c r="F464" i="1"/>
  <c r="F265" i="1"/>
  <c r="F329" i="1"/>
  <c r="F393" i="1"/>
  <c r="F457" i="1"/>
  <c r="F107" i="1"/>
  <c r="F307" i="1"/>
  <c r="F50" i="1"/>
  <c r="F114" i="1"/>
  <c r="F178" i="1"/>
  <c r="F242" i="1"/>
  <c r="F306" i="1"/>
  <c r="F370" i="1"/>
  <c r="F434" i="1"/>
  <c r="F35" i="1"/>
  <c r="F227" i="1"/>
  <c r="F443" i="1"/>
  <c r="F332" i="1"/>
  <c r="F483" i="1"/>
  <c r="F412" i="1"/>
  <c r="F60" i="1"/>
  <c r="F188" i="1"/>
  <c r="F475" i="1"/>
  <c r="F388" i="1"/>
  <c r="F236" i="1"/>
  <c r="F13" i="1"/>
  <c r="F77" i="1"/>
  <c r="F141" i="1"/>
  <c r="F205" i="1"/>
  <c r="F269" i="1"/>
  <c r="F333" i="1"/>
  <c r="F397" i="1"/>
  <c r="F461" i="1"/>
  <c r="F478" i="1"/>
  <c r="F295" i="1"/>
  <c r="F463" i="1"/>
  <c r="F46" i="1"/>
  <c r="F110" i="1"/>
  <c r="F174" i="1"/>
  <c r="F238" i="1"/>
  <c r="F302" i="1"/>
  <c r="F366" i="1"/>
  <c r="F430" i="1"/>
  <c r="F279" i="1"/>
  <c r="F479" i="1"/>
  <c r="F39" i="1"/>
  <c r="F103" i="1"/>
  <c r="F183" i="1"/>
  <c r="F391" i="1"/>
  <c r="F24" i="1"/>
  <c r="F88" i="1"/>
  <c r="F152" i="1"/>
  <c r="F216" i="1"/>
  <c r="F280" i="1"/>
  <c r="F344" i="1"/>
  <c r="F408" i="1"/>
  <c r="F472" i="1"/>
  <c r="F19" i="1"/>
  <c r="F219" i="1"/>
  <c r="F17" i="1"/>
  <c r="F81" i="1"/>
  <c r="F145" i="1"/>
  <c r="F209" i="1"/>
  <c r="F273" i="1"/>
  <c r="F337" i="1"/>
  <c r="F401" i="1"/>
  <c r="F473" i="1"/>
  <c r="F131" i="1"/>
  <c r="F339" i="1"/>
  <c r="F58" i="1"/>
  <c r="F122" i="1"/>
  <c r="F186" i="1"/>
  <c r="F250" i="1"/>
  <c r="F314" i="1"/>
  <c r="F378" i="1"/>
  <c r="F442" i="1"/>
  <c r="F59" i="1"/>
  <c r="F259" i="1"/>
  <c r="F459" i="1"/>
  <c r="F364" i="1"/>
  <c r="F499" i="1"/>
  <c r="F476" i="1"/>
  <c r="F68" i="1"/>
  <c r="F228" i="1"/>
  <c r="F116" i="1"/>
  <c r="F428" i="1"/>
  <c r="F268" i="1"/>
  <c r="F25" i="1"/>
  <c r="F217" i="1"/>
  <c r="F409" i="1"/>
  <c r="F387" i="1"/>
  <c r="F322" i="1"/>
  <c r="F460" i="1"/>
  <c r="F157" i="1"/>
  <c r="F413" i="1"/>
  <c r="F477" i="1"/>
  <c r="F62" i="1"/>
  <c r="F126" i="1"/>
  <c r="F190" i="1"/>
  <c r="F254" i="1"/>
  <c r="F318" i="1"/>
  <c r="F382" i="1"/>
  <c r="F470" i="1"/>
  <c r="F327" i="1"/>
  <c r="F379" i="1"/>
  <c r="F55" i="1"/>
  <c r="F119" i="1"/>
  <c r="F239" i="1"/>
  <c r="F447" i="1"/>
  <c r="F40" i="1"/>
  <c r="F104" i="1"/>
  <c r="F168" i="1"/>
  <c r="F232" i="1"/>
  <c r="F296" i="1"/>
  <c r="F360" i="1"/>
  <c r="F424" i="1"/>
  <c r="F488" i="1"/>
  <c r="F75" i="1"/>
  <c r="F267" i="1"/>
  <c r="F33" i="1"/>
  <c r="F97" i="1"/>
  <c r="F161" i="1"/>
  <c r="F225" i="1"/>
  <c r="F289" i="1"/>
  <c r="F353" i="1"/>
  <c r="F417" i="1"/>
  <c r="F490" i="1"/>
  <c r="F187" i="1"/>
  <c r="F10" i="1"/>
  <c r="F74" i="1"/>
  <c r="F138" i="1"/>
  <c r="F202" i="1"/>
  <c r="F266" i="1"/>
  <c r="F330" i="1"/>
  <c r="F394" i="1"/>
  <c r="F458" i="1"/>
  <c r="F115" i="1"/>
  <c r="F299" i="1"/>
  <c r="F100" i="1"/>
  <c r="F436" i="1"/>
  <c r="F180" i="1"/>
  <c r="F20" i="1"/>
  <c r="F84" i="1"/>
  <c r="F324" i="1"/>
  <c r="F220" i="1"/>
  <c r="F500" i="1"/>
  <c r="F348" i="1"/>
  <c r="F243" i="1"/>
  <c r="F153" i="1"/>
  <c r="F345" i="1"/>
  <c r="F163" i="1"/>
  <c r="F66" i="1"/>
  <c r="F194" i="1"/>
  <c r="F258" i="1"/>
  <c r="F386" i="1"/>
  <c r="F91" i="1"/>
  <c r="F283" i="1"/>
  <c r="F491" i="1"/>
  <c r="F396" i="1"/>
  <c r="F132" i="1"/>
  <c r="F12" i="1"/>
  <c r="F76" i="1"/>
  <c r="F276" i="1"/>
  <c r="F308" i="1"/>
  <c r="F29" i="1"/>
  <c r="F221" i="1"/>
  <c r="F159" i="1"/>
  <c r="F37" i="1"/>
  <c r="F165" i="1"/>
  <c r="F229" i="1"/>
  <c r="F293" i="1"/>
  <c r="F357" i="1"/>
  <c r="F421" i="1"/>
  <c r="F485" i="1"/>
  <c r="F191" i="1"/>
  <c r="F351" i="1"/>
  <c r="F395" i="1"/>
  <c r="F70" i="1"/>
  <c r="F134" i="1"/>
  <c r="F198" i="1"/>
  <c r="F262" i="1"/>
  <c r="F326" i="1"/>
  <c r="F390" i="1"/>
  <c r="F486" i="1"/>
  <c r="F359" i="1"/>
  <c r="F7" i="1"/>
  <c r="F63" i="1"/>
  <c r="F127" i="1"/>
  <c r="F263" i="1"/>
  <c r="F471" i="1"/>
  <c r="F48" i="1"/>
  <c r="F112" i="1"/>
  <c r="F176" i="1"/>
  <c r="F240" i="1"/>
  <c r="F304" i="1"/>
  <c r="F368" i="1"/>
  <c r="F432" i="1"/>
  <c r="F496" i="1"/>
  <c r="F99" i="1"/>
  <c r="F291" i="1"/>
  <c r="F41" i="1"/>
  <c r="F105" i="1"/>
  <c r="F169" i="1"/>
  <c r="F233" i="1"/>
  <c r="F297" i="1"/>
  <c r="F361" i="1"/>
  <c r="F425" i="1"/>
  <c r="F11" i="1"/>
  <c r="F211" i="1"/>
  <c r="F18" i="1"/>
  <c r="F82" i="1"/>
  <c r="F146" i="1"/>
  <c r="F210" i="1"/>
  <c r="F274" i="1"/>
  <c r="F338" i="1"/>
  <c r="F402" i="1"/>
  <c r="F466" i="1"/>
  <c r="F139" i="1"/>
  <c r="F347" i="1"/>
  <c r="F148" i="1"/>
  <c r="F468" i="1"/>
  <c r="F212" i="1"/>
  <c r="F28" i="1"/>
  <c r="F92" i="1"/>
  <c r="F356" i="1"/>
  <c r="F252" i="1"/>
  <c r="F467" i="1"/>
  <c r="F504" i="1"/>
  <c r="F503" i="1"/>
  <c r="F502" i="1"/>
  <c r="F505" i="1"/>
  <c r="F501" i="1"/>
  <c r="F285" i="1"/>
  <c r="F323" i="1"/>
  <c r="F109" i="1"/>
  <c r="F237" i="1"/>
  <c r="F365" i="1"/>
  <c r="F429" i="1"/>
  <c r="F493" i="1"/>
  <c r="F215" i="1"/>
  <c r="F375" i="1"/>
  <c r="F14" i="1"/>
  <c r="F78" i="1"/>
  <c r="F142" i="1"/>
  <c r="F206" i="1"/>
  <c r="F270" i="1"/>
  <c r="F334" i="1"/>
  <c r="F398" i="1"/>
  <c r="F143" i="1"/>
  <c r="F383" i="1"/>
  <c r="F71" i="1"/>
  <c r="F135" i="1"/>
  <c r="F287" i="1"/>
  <c r="F495" i="1"/>
  <c r="F56" i="1"/>
  <c r="F120" i="1"/>
  <c r="F184" i="1"/>
  <c r="F248" i="1"/>
  <c r="F312" i="1"/>
  <c r="F376" i="1"/>
  <c r="F440" i="1"/>
  <c r="F465" i="1"/>
  <c r="F123" i="1"/>
  <c r="F315" i="1"/>
  <c r="F49" i="1"/>
  <c r="F113" i="1"/>
  <c r="F177" i="1"/>
  <c r="F241" i="1"/>
  <c r="F305" i="1"/>
  <c r="F369" i="1"/>
  <c r="F433" i="1"/>
  <c r="F43" i="1"/>
  <c r="F235" i="1"/>
  <c r="F26" i="1"/>
  <c r="F90" i="1"/>
  <c r="F154" i="1"/>
  <c r="F218" i="1"/>
  <c r="F282" i="1"/>
  <c r="F346" i="1"/>
  <c r="F410" i="1"/>
  <c r="F474" i="1"/>
  <c r="F155" i="1"/>
  <c r="F371" i="1"/>
  <c r="F196" i="1"/>
  <c r="F419" i="1"/>
  <c r="F244" i="1"/>
  <c r="F36" i="1"/>
  <c r="F108" i="1"/>
  <c r="F404" i="1"/>
  <c r="F284" i="1"/>
  <c r="F124" i="1"/>
  <c r="F420" i="1"/>
  <c r="F51" i="1"/>
  <c r="F89" i="1"/>
  <c r="F281" i="1"/>
  <c r="F489" i="1"/>
  <c r="F130" i="1"/>
  <c r="F450" i="1"/>
  <c r="F172" i="1"/>
  <c r="F93" i="1"/>
  <c r="F349" i="1"/>
  <c r="F343" i="1"/>
  <c r="F101" i="1"/>
  <c r="F53" i="1"/>
  <c r="F373" i="1"/>
  <c r="F231" i="1"/>
  <c r="F22" i="1"/>
  <c r="F150" i="1"/>
  <c r="F278" i="1"/>
  <c r="F342" i="1"/>
  <c r="F406" i="1"/>
  <c r="F199" i="1"/>
  <c r="F407" i="1"/>
  <c r="F15" i="1"/>
  <c r="F79" i="1"/>
  <c r="F151" i="1"/>
  <c r="F311" i="1"/>
  <c r="F355" i="1"/>
  <c r="F64" i="1"/>
  <c r="F128" i="1"/>
  <c r="F192" i="1"/>
  <c r="F256" i="1"/>
  <c r="F320" i="1"/>
  <c r="F384" i="1"/>
  <c r="F448" i="1"/>
  <c r="F481" i="1"/>
  <c r="F147" i="1"/>
  <c r="F363" i="1"/>
  <c r="F57" i="1"/>
  <c r="F121" i="1"/>
  <c r="F185" i="1"/>
  <c r="F249" i="1"/>
  <c r="F313" i="1"/>
  <c r="F377" i="1"/>
  <c r="F441" i="1"/>
  <c r="F67" i="1"/>
  <c r="F251" i="1"/>
  <c r="F34" i="1"/>
  <c r="F98" i="1"/>
  <c r="F162" i="1"/>
  <c r="F226" i="1"/>
  <c r="F290" i="1"/>
  <c r="F354" i="1"/>
  <c r="F418" i="1"/>
  <c r="F482" i="1"/>
  <c r="F179" i="1"/>
  <c r="F411" i="1"/>
  <c r="F260" i="1"/>
  <c r="F435" i="1"/>
  <c r="F292" i="1"/>
  <c r="F44" i="1"/>
  <c r="F140" i="1"/>
  <c r="F444" i="1"/>
  <c r="F316" i="1"/>
  <c r="F156" i="1"/>
  <c r="F452" i="1"/>
  <c r="F45" i="1"/>
  <c r="F173" i="1"/>
  <c r="F301" i="1"/>
  <c r="F117" i="1"/>
  <c r="F181" i="1"/>
  <c r="F245" i="1"/>
  <c r="F309" i="1"/>
  <c r="F437" i="1"/>
  <c r="F438" i="1"/>
  <c r="F399" i="1"/>
  <c r="F86" i="1"/>
  <c r="F214" i="1"/>
  <c r="F61" i="1"/>
  <c r="F125" i="1"/>
  <c r="F189" i="1"/>
  <c r="F253" i="1"/>
  <c r="F317" i="1"/>
  <c r="F381" i="1"/>
  <c r="F445" i="1"/>
  <c r="F446" i="1"/>
  <c r="F247" i="1"/>
  <c r="F415" i="1"/>
  <c r="F30" i="1"/>
  <c r="F94" i="1"/>
  <c r="F158" i="1"/>
  <c r="F222" i="1"/>
  <c r="F286" i="1"/>
  <c r="F350" i="1"/>
  <c r="F414" i="1"/>
  <c r="F223" i="1"/>
  <c r="F431" i="1"/>
  <c r="F23" i="1"/>
  <c r="F87" i="1"/>
  <c r="F167" i="1"/>
  <c r="F335" i="1"/>
  <c r="F8" i="1"/>
  <c r="F72" i="1"/>
  <c r="F136" i="1"/>
  <c r="F200" i="1"/>
  <c r="F264" i="1"/>
  <c r="F328" i="1"/>
  <c r="F392" i="1"/>
  <c r="F456" i="1"/>
  <c r="F497" i="1"/>
  <c r="F171" i="1"/>
  <c r="F403" i="1"/>
  <c r="F65" i="1"/>
  <c r="F129" i="1"/>
  <c r="F193" i="1"/>
  <c r="F257" i="1"/>
  <c r="F321" i="1"/>
  <c r="F385" i="1"/>
  <c r="F449" i="1"/>
  <c r="F83" i="1"/>
  <c r="F275" i="1"/>
  <c r="F42" i="1"/>
  <c r="F106" i="1"/>
  <c r="F170" i="1"/>
  <c r="F234" i="1"/>
  <c r="F298" i="1"/>
  <c r="F362" i="1"/>
  <c r="F426" i="1"/>
  <c r="F27" i="1"/>
  <c r="F203" i="1"/>
  <c r="F427" i="1"/>
  <c r="F300" i="1"/>
  <c r="F451" i="1"/>
  <c r="F372" i="1"/>
  <c r="F52" i="1"/>
  <c r="F164" i="1"/>
  <c r="F484" i="1"/>
  <c r="F340" i="1"/>
  <c r="F204" i="1"/>
  <c r="F492" i="1"/>
  <c r="E566" i="1"/>
  <c r="C630" i="1" l="1"/>
  <c r="D630" i="1" s="1"/>
  <c r="F630" i="1" s="1"/>
  <c r="C627" i="1"/>
  <c r="D627" i="1" s="1"/>
  <c r="F627" i="1" s="1"/>
  <c r="C623" i="1"/>
  <c r="C628" i="1"/>
  <c r="D628" i="1" s="1"/>
  <c r="F628" i="1" s="1"/>
  <c r="H574" i="1"/>
  <c r="H569" i="1"/>
  <c r="H570" i="1" s="1"/>
  <c r="H571" i="1" s="1"/>
  <c r="H573" i="1" s="1"/>
  <c r="H568" i="1"/>
  <c r="F506" i="1"/>
  <c r="B603" i="1"/>
  <c r="C625" i="1"/>
  <c r="D625" i="1" s="1"/>
  <c r="F625" i="1" s="1"/>
  <c r="C624" i="1"/>
  <c r="D624" i="1" s="1"/>
  <c r="F624" i="1" s="1"/>
  <c r="C626" i="1"/>
  <c r="D626" i="1" s="1"/>
  <c r="F626" i="1" s="1"/>
  <c r="B615" i="1"/>
  <c r="C631" i="1"/>
  <c r="D631" i="1" s="1"/>
  <c r="F631" i="1" s="1"/>
  <c r="F3" i="9"/>
  <c r="E72" i="9" s="1"/>
  <c r="D623" i="1"/>
  <c r="F623" i="1" s="1"/>
  <c r="E570" i="1"/>
  <c r="E568" i="1"/>
  <c r="H575" i="1" l="1"/>
  <c r="D512" i="3"/>
  <c r="F632" i="1"/>
  <c r="F507" i="1"/>
  <c r="I507" i="1" s="1"/>
  <c r="I505" i="1"/>
  <c r="E71" i="9"/>
  <c r="E70" i="9" s="1"/>
  <c r="E69" i="9" s="1"/>
  <c r="E68" i="9" s="1"/>
  <c r="E67" i="9" s="1"/>
  <c r="E66" i="9" s="1"/>
  <c r="E65" i="9" s="1"/>
  <c r="E64" i="9" s="1"/>
  <c r="E63" i="9" s="1"/>
  <c r="E62" i="9" s="1"/>
  <c r="E61" i="9" s="1"/>
  <c r="E60" i="9" s="1"/>
  <c r="E59" i="9" s="1"/>
  <c r="E58" i="9" s="1"/>
  <c r="E57" i="9" s="1"/>
  <c r="E56" i="9" s="1"/>
  <c r="E55" i="9" s="1"/>
  <c r="E54" i="9" s="1"/>
  <c r="E53" i="9" s="1"/>
  <c r="E73" i="9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F48" i="9"/>
  <c r="E21" i="9"/>
  <c r="E512" i="3"/>
  <c r="F21" i="9" l="1"/>
  <c r="G21" i="9"/>
  <c r="F77" i="9"/>
  <c r="G77" i="9"/>
  <c r="E20" i="9"/>
  <c r="G20" i="9" s="1"/>
  <c r="L505" i="1"/>
  <c r="L506" i="1" s="1"/>
  <c r="I506" i="1"/>
  <c r="J505" i="1"/>
  <c r="J506" i="1" s="1"/>
  <c r="M505" i="1"/>
  <c r="M506" i="1" s="1"/>
  <c r="K505" i="1"/>
  <c r="K506" i="1" s="1"/>
  <c r="G74" i="9"/>
  <c r="G55" i="9"/>
  <c r="G59" i="9"/>
  <c r="G63" i="9"/>
  <c r="G67" i="9"/>
  <c r="G71" i="9"/>
  <c r="G75" i="9"/>
  <c r="F56" i="9"/>
  <c r="G60" i="9"/>
  <c r="F64" i="9"/>
  <c r="G68" i="9"/>
  <c r="F72" i="9"/>
  <c r="G56" i="9"/>
  <c r="F60" i="9"/>
  <c r="G64" i="9"/>
  <c r="F68" i="9"/>
  <c r="G72" i="9"/>
  <c r="F54" i="9"/>
  <c r="G57" i="9"/>
  <c r="F61" i="9"/>
  <c r="F65" i="9"/>
  <c r="F69" i="9"/>
  <c r="F73" i="9"/>
  <c r="G54" i="9"/>
  <c r="F57" i="9"/>
  <c r="G61" i="9"/>
  <c r="G65" i="9"/>
  <c r="G69" i="9"/>
  <c r="G73" i="9"/>
  <c r="F53" i="9"/>
  <c r="F58" i="9"/>
  <c r="F62" i="9"/>
  <c r="F66" i="9"/>
  <c r="F70" i="9"/>
  <c r="G53" i="9"/>
  <c r="G58" i="9"/>
  <c r="G62" i="9"/>
  <c r="G66" i="9"/>
  <c r="G70" i="9"/>
  <c r="F74" i="9"/>
  <c r="F55" i="9"/>
  <c r="F59" i="9"/>
  <c r="F63" i="9"/>
  <c r="F67" i="9"/>
  <c r="F71" i="9"/>
  <c r="F75" i="9"/>
  <c r="G76" i="9"/>
  <c r="F76" i="9"/>
  <c r="E22" i="9"/>
  <c r="K507" i="1"/>
  <c r="L507" i="1"/>
  <c r="M507" i="1"/>
  <c r="J507" i="1"/>
  <c r="F78" i="9"/>
  <c r="G78" i="9"/>
  <c r="F20" i="9" l="1"/>
  <c r="E19" i="9"/>
  <c r="G19" i="9" s="1"/>
  <c r="F22" i="9"/>
  <c r="G22" i="9"/>
  <c r="E23" i="9"/>
  <c r="G23" i="9" s="1"/>
  <c r="E18" i="9"/>
  <c r="G18" i="9" s="1"/>
  <c r="F19" i="9"/>
  <c r="G79" i="9"/>
  <c r="F79" i="9"/>
  <c r="F23" i="9" l="1"/>
  <c r="E24" i="9"/>
  <c r="G24" i="9" s="1"/>
  <c r="E17" i="9"/>
  <c r="G17" i="9" s="1"/>
  <c r="F18" i="9"/>
  <c r="G80" i="9"/>
  <c r="F80" i="9"/>
  <c r="F24" i="9" l="1"/>
  <c r="E25" i="9"/>
  <c r="G25" i="9" s="1"/>
  <c r="E16" i="9"/>
  <c r="G16" i="9" s="1"/>
  <c r="F17" i="9"/>
  <c r="E26" i="9"/>
  <c r="G26" i="9" s="1"/>
  <c r="F25" i="9"/>
  <c r="G81" i="9"/>
  <c r="F81" i="9"/>
  <c r="E27" i="9" l="1"/>
  <c r="G27" i="9" s="1"/>
  <c r="F26" i="9"/>
  <c r="E15" i="9"/>
  <c r="G15" i="9" s="1"/>
  <c r="F16" i="9"/>
  <c r="F82" i="9"/>
  <c r="G82" i="9"/>
  <c r="E14" i="9" l="1"/>
  <c r="G14" i="9" s="1"/>
  <c r="F15" i="9"/>
  <c r="E28" i="9"/>
  <c r="G28" i="9" s="1"/>
  <c r="F27" i="9"/>
  <c r="F83" i="9"/>
  <c r="G83" i="9"/>
  <c r="E29" i="9" l="1"/>
  <c r="G29" i="9" s="1"/>
  <c r="F28" i="9"/>
  <c r="E13" i="9"/>
  <c r="G13" i="9" s="1"/>
  <c r="F14" i="9"/>
  <c r="G84" i="9"/>
  <c r="F84" i="9"/>
  <c r="E12" i="9" l="1"/>
  <c r="G12" i="9" s="1"/>
  <c r="F13" i="9"/>
  <c r="E30" i="9"/>
  <c r="G30" i="9" s="1"/>
  <c r="F29" i="9"/>
  <c r="F85" i="9"/>
  <c r="G85" i="9"/>
  <c r="E31" i="9" l="1"/>
  <c r="G31" i="9" s="1"/>
  <c r="F30" i="9"/>
  <c r="E11" i="9"/>
  <c r="G11" i="9" s="1"/>
  <c r="F12" i="9"/>
  <c r="F86" i="9"/>
  <c r="G86" i="9"/>
  <c r="E10" i="9" l="1"/>
  <c r="G10" i="9" s="1"/>
  <c r="F11" i="9"/>
  <c r="E32" i="9"/>
  <c r="G32" i="9" s="1"/>
  <c r="F31" i="9"/>
  <c r="G87" i="9"/>
  <c r="F87" i="9"/>
  <c r="E33" i="9" l="1"/>
  <c r="G33" i="9" s="1"/>
  <c r="F32" i="9"/>
  <c r="E9" i="9"/>
  <c r="G9" i="9" s="1"/>
  <c r="F10" i="9"/>
  <c r="F89" i="9"/>
  <c r="G89" i="9"/>
  <c r="F88" i="9"/>
  <c r="G88" i="9"/>
  <c r="E8" i="9" l="1"/>
  <c r="G8" i="9" s="1"/>
  <c r="F9" i="9"/>
  <c r="E34" i="9"/>
  <c r="G34" i="9" s="1"/>
  <c r="F33" i="9"/>
  <c r="F90" i="9"/>
  <c r="G90" i="9"/>
  <c r="E35" i="9" l="1"/>
  <c r="G35" i="9" s="1"/>
  <c r="F34" i="9"/>
  <c r="E7" i="9"/>
  <c r="G7" i="9" s="1"/>
  <c r="F8" i="9"/>
  <c r="G91" i="9"/>
  <c r="F91" i="9"/>
  <c r="E6" i="9" l="1"/>
  <c r="G6" i="9" s="1"/>
  <c r="F7" i="9"/>
  <c r="E36" i="9"/>
  <c r="G36" i="9" s="1"/>
  <c r="F35" i="9"/>
  <c r="F92" i="9"/>
  <c r="G92" i="9"/>
  <c r="E37" i="9" l="1"/>
  <c r="G37" i="9" s="1"/>
  <c r="F36" i="9"/>
  <c r="F6" i="9"/>
  <c r="G93" i="9"/>
  <c r="F93" i="9"/>
  <c r="E38" i="9" l="1"/>
  <c r="G38" i="9" s="1"/>
  <c r="F37" i="9"/>
  <c r="E39" i="9" l="1"/>
  <c r="G39" i="9" s="1"/>
  <c r="F38" i="9"/>
  <c r="E40" i="9" l="1"/>
  <c r="G40" i="9" s="1"/>
  <c r="F39" i="9"/>
  <c r="F40" i="9" l="1"/>
</calcChain>
</file>

<file path=xl/sharedStrings.xml><?xml version="1.0" encoding="utf-8"?>
<sst xmlns="http://schemas.openxmlformats.org/spreadsheetml/2006/main" count="314" uniqueCount="239">
  <si>
    <t>FECHA</t>
  </si>
  <si>
    <t>T.C. FIX</t>
  </si>
  <si>
    <t>Cuenta por Cobrar en Dls.</t>
  </si>
  <si>
    <t>Tipo de Cambio Hoy</t>
  </si>
  <si>
    <t>Posición en Moneda Nacional</t>
  </si>
  <si>
    <t>Plazo en Días</t>
  </si>
  <si>
    <t>Tasa de Interés en México</t>
  </si>
  <si>
    <t>Tasa de Interés en EEUU</t>
  </si>
  <si>
    <t>Nivel de Confianza</t>
  </si>
  <si>
    <t>Media</t>
  </si>
  <si>
    <t>Desv. Estánd.</t>
  </si>
  <si>
    <t>Var. %</t>
  </si>
  <si>
    <t>Var. Log.</t>
  </si>
  <si>
    <t>Varianza</t>
  </si>
  <si>
    <t>D í a s</t>
  </si>
  <si>
    <t>Desv. Est.</t>
  </si>
  <si>
    <t>VaR de la Posición Total</t>
  </si>
  <si>
    <t>VaR Relativo</t>
  </si>
  <si>
    <t>DESV. ESTAND.</t>
  </si>
  <si>
    <t>T.C. VaR</t>
  </si>
  <si>
    <t>EXCEPCIONES</t>
  </si>
  <si>
    <t>Número de Observaciones (n)</t>
  </si>
  <si>
    <t>Número de Excepciones (x)</t>
  </si>
  <si>
    <t>Núm. Exc./Núm. Obs (x/n)</t>
  </si>
  <si>
    <t>Razón de Verosimilitud (Kupiec)</t>
  </si>
  <si>
    <t>¿Se acepta hipótesis nula?</t>
  </si>
  <si>
    <t>Para 255 Observaciones</t>
  </si>
  <si>
    <t>Probabilidad</t>
  </si>
  <si>
    <t>Zona de Aceptación</t>
  </si>
  <si>
    <t>x &lt;= 7</t>
  </si>
  <si>
    <t>6 &lt; x &lt; 21</t>
  </si>
  <si>
    <t>Para 510 Observaciones</t>
  </si>
  <si>
    <t>16 &lt; x &lt; 36</t>
  </si>
  <si>
    <t>Cuenta por cobrar (dls.)</t>
  </si>
  <si>
    <t>Valuación de la Posición en M.N.</t>
  </si>
  <si>
    <t xml:space="preserve">Nivel de Confianza </t>
  </si>
  <si>
    <t>Prueba de Estrés (VaR)</t>
  </si>
  <si>
    <t>Volatilidad Anual (Año 1995)</t>
  </si>
  <si>
    <t xml:space="preserve"> </t>
  </si>
  <si>
    <t>Valor Teórico del Forward</t>
  </si>
  <si>
    <t>Hoy se pacta un flujo de efectivo de:</t>
  </si>
  <si>
    <t>Tipo de cambio (Hipotético) en 30 días:</t>
  </si>
  <si>
    <t>1. Resultado en la Operación Al Contado:</t>
  </si>
  <si>
    <t>2. Resultado en el Forward (Cobertura):</t>
  </si>
  <si>
    <t>No. De Periodos</t>
  </si>
  <si>
    <t>No. Periodos</t>
  </si>
  <si>
    <t>Días por Vencer</t>
  </si>
  <si>
    <t>Tipo de Cambio del Swap</t>
  </si>
  <si>
    <t>T.C. Fwd</t>
  </si>
  <si>
    <t>Liq. A Mercado</t>
  </si>
  <si>
    <t>Liq. A TC Swap</t>
  </si>
  <si>
    <t>Resultado</t>
  </si>
  <si>
    <t>T.C. Hipotéticos</t>
  </si>
  <si>
    <t>Operación Al Contado</t>
  </si>
  <si>
    <t>Resultado del Swap</t>
  </si>
  <si>
    <t>Flujo de Efectivo</t>
  </si>
  <si>
    <t>POSICIÓN DE RIESGO EN DLS.</t>
  </si>
  <si>
    <t>POSICIÓN EN M.N.</t>
  </si>
  <si>
    <t>NIVEL DE CONFIANZA</t>
  </si>
  <si>
    <t>Revaluación del T.C.</t>
  </si>
  <si>
    <t>Revaluación de la Posición Total</t>
  </si>
  <si>
    <r>
      <t xml:space="preserve">DE UNA </t>
    </r>
    <r>
      <rPr>
        <b/>
        <sz val="12"/>
        <color rgb="FFFF0000"/>
        <rFont val="Calibri"/>
        <family val="2"/>
        <scheme val="minor"/>
      </rPr>
      <t>POSICIÓN LARGA</t>
    </r>
    <r>
      <rPr>
        <b/>
        <sz val="12"/>
        <color indexed="8"/>
        <rFont val="Calibri"/>
        <family val="2"/>
        <scheme val="minor"/>
      </rPr>
      <t xml:space="preserve"> EN DÓLARES</t>
    </r>
  </si>
  <si>
    <t>Pérdida o Ganancia</t>
  </si>
  <si>
    <t>Ordenar Pérdida o Ganancia</t>
  </si>
  <si>
    <t>Percentil</t>
  </si>
  <si>
    <t>VaR Diario</t>
  </si>
  <si>
    <t>Var % Mensual</t>
  </si>
  <si>
    <t>POSICION LARGA (CUENTA POR COBRAR EN DÓLARES)</t>
  </si>
  <si>
    <t>1. IDENTIFICAR EL RIESGO</t>
  </si>
  <si>
    <t>EJERCICIO SOBRE EL RIESGO CAMBIARIO</t>
  </si>
  <si>
    <t>ordenar</t>
  </si>
  <si>
    <t>Des. Est.</t>
  </si>
  <si>
    <t>Ljung-Box</t>
  </si>
  <si>
    <t>Retraso</t>
  </si>
  <si>
    <t>Lamda</t>
  </si>
  <si>
    <t>¿Existe ruido blanco?</t>
  </si>
  <si>
    <t>Mercado</t>
  </si>
  <si>
    <t>Precio de Compra</t>
  </si>
  <si>
    <t>GRÁFICA DE LA POSICIÓN LARGA EN LA COBERTURA</t>
  </si>
  <si>
    <t>Precio de Venta</t>
  </si>
  <si>
    <t>GRÁFICA DE LA POSICIÓN CORTA EN LA COBERTURA</t>
  </si>
  <si>
    <t>VaR = 100% - 99% = 1%</t>
  </si>
  <si>
    <t>ho: las pérdidas adicionales al VaR están en ese 1% de probabilidad.</t>
  </si>
  <si>
    <t>ho: el 1% es la probabilidad verdadera.</t>
  </si>
  <si>
    <t>VaR Paramétrico</t>
  </si>
  <si>
    <t>Largo en una Opción de Compra (Long Call)</t>
  </si>
  <si>
    <t>Valor de Mercado</t>
  </si>
  <si>
    <t>Media de las Variaciones</t>
  </si>
  <si>
    <t>Desviación Estándar de las Variaciones</t>
  </si>
  <si>
    <t>Núm. de Desviaciónes Estándar de la Media</t>
  </si>
  <si>
    <t>Límite Inferior del Tipo de Cambio</t>
  </si>
  <si>
    <t>Límite Superior del Tipo de Cambio</t>
  </si>
  <si>
    <t>PRUEBA RETROSPECTIVA (BACK TESTING)</t>
  </si>
  <si>
    <t>Rendimiento % (variaciones)</t>
  </si>
  <si>
    <t>Verosimilitud</t>
  </si>
  <si>
    <t>Varianza sin EWMA</t>
  </si>
  <si>
    <t>Varianza con EWMA</t>
  </si>
  <si>
    <t>Entre 12 y 15</t>
  </si>
  <si>
    <t>1. Identificar el riesgo.</t>
  </si>
  <si>
    <t>2. Cálculo del Valor en Riesgo por metodología paramétrica.</t>
  </si>
  <si>
    <t>(Xi - Mxi)^2</t>
  </si>
  <si>
    <t>Desv. Estándar.</t>
  </si>
  <si>
    <t>Prueba Chi Cuadrada</t>
  </si>
  <si>
    <t>1 &lt;= x &lt;= 11</t>
  </si>
  <si>
    <t>P y G Forward</t>
  </si>
  <si>
    <t>P y G Opción</t>
  </si>
  <si>
    <t>Prima</t>
  </si>
  <si>
    <t>Valor Teórico Fwd = T.C Hoy * ((1 + tasa efectiva doméstica)/(1 + tasa efectiva foránea))</t>
  </si>
  <si>
    <t>Esta columna es para calcular el valor del Swap.</t>
  </si>
  <si>
    <t>TIPO DE CAMBIO</t>
  </si>
  <si>
    <t>HETEROSCEDÁSTICA</t>
  </si>
  <si>
    <t>Volatilidad cambia constantemente (diaria)</t>
  </si>
  <si>
    <t>ARCH</t>
  </si>
  <si>
    <t>GARCH</t>
  </si>
  <si>
    <t>Lugar donde concurren oferentes y demandantes de divisas.</t>
  </si>
  <si>
    <t>Divisas: monedas y billetes extranjeros de libre circulación o intercambio en nuestro país.</t>
  </si>
  <si>
    <t>Títulos de crédito (cheques, órdenes de giro, bonos, ADR´s, DEG´s)</t>
  </si>
  <si>
    <t>Oferta: Exportadores, turistas extranjeros, Inversión Extranjera Directa, Indirecta (en cartera), Remesas</t>
  </si>
  <si>
    <t>Demanda: Importadores, Turistas mexicano que van al extranjero, Inversiones de Empresasa mexicanas en el extranjero.</t>
  </si>
  <si>
    <t>No hay comisiones.</t>
  </si>
  <si>
    <t xml:space="preserve">Segmentos: </t>
  </si>
  <si>
    <t>1. Mercado al menudeo.</t>
  </si>
  <si>
    <t>2. Mercado al mayoreo.</t>
  </si>
  <si>
    <t>4. Mercado a Futuro (Forwards, Futuros, Opciones, Swaps)</t>
  </si>
  <si>
    <t>3 Funciones Económicas:</t>
  </si>
  <si>
    <t>1. Intercambio de poder adquisitivo de una moneda con respecto a otra.</t>
  </si>
  <si>
    <t>2. Financiar actividades de comercio internacional</t>
  </si>
  <si>
    <t>3. Administrar el Riesgo Cambiario</t>
  </si>
  <si>
    <t>Libre flotación.</t>
  </si>
  <si>
    <t>Depreciación-Apreciación</t>
  </si>
  <si>
    <t>Tipo de Cambio Fijo</t>
  </si>
  <si>
    <t>Control de Cambios</t>
  </si>
  <si>
    <t>Semi-fijos</t>
  </si>
  <si>
    <r>
      <t xml:space="preserve">VAMOS A </t>
    </r>
    <r>
      <rPr>
        <b/>
        <sz val="11"/>
        <color rgb="FFFF0000"/>
        <rFont val="Calibri"/>
        <family val="2"/>
        <scheme val="minor"/>
      </rPr>
      <t>ASUMIR</t>
    </r>
    <r>
      <rPr>
        <sz val="11"/>
        <color indexed="8"/>
        <rFont val="Calibri"/>
        <family val="2"/>
        <scheme val="minor"/>
      </rPr>
      <t xml:space="preserve"> UN COMPORTAMIENTO GAUSSIANO O NORMAL DE LOS RENDIMIENTOS (VAR %)</t>
    </r>
  </si>
  <si>
    <t>VaR = 100% - 95% = 5%</t>
  </si>
  <si>
    <t>Este es la función que sugiero utilicen</t>
  </si>
  <si>
    <t>Tipo de Cambio en el Mercado</t>
  </si>
  <si>
    <t>Larga (Derechos)</t>
  </si>
  <si>
    <t>Corta (Obligaciones)</t>
  </si>
  <si>
    <t>Posición en la Cobertura</t>
  </si>
  <si>
    <t>Corta (Venta Futura)</t>
  </si>
  <si>
    <t>Larga (Compra Futura)</t>
  </si>
  <si>
    <t>Plazo de 30 días (PONEMOS DÍAS HÁBILES)</t>
  </si>
  <si>
    <t>VaR = No. De Desv. Est. * Desv. Estand. * Raíz del tiempo * Monto de Exposicón</t>
  </si>
  <si>
    <t>VaR Mensual (30 días)</t>
  </si>
  <si>
    <t>Horizonte de Tiempo (días hábiles)</t>
  </si>
  <si>
    <t>Posición de Riesgo</t>
  </si>
  <si>
    <t>MERCADO CAMBIARIO, MERCADO DE DIVISAS, FOREX</t>
  </si>
  <si>
    <t>EN EL MERCADO DE FUTUROS SE CONOCE COMO "ENGRAPADO"</t>
  </si>
  <si>
    <t>HASTA 120 VENCIMIENTOS MENSUALES = 10 AÑOS.</t>
  </si>
  <si>
    <t>k = retraso</t>
  </si>
  <si>
    <t>n = No. Observaciones</t>
  </si>
  <si>
    <t>r = autocorrelaciones</t>
  </si>
  <si>
    <t>3. Cálculo del Valor en Riesgo por metodología no paramétrica (Simulación Histórica)</t>
  </si>
  <si>
    <t>4. Llevar a cabo una prueba retrospectiva (Back Testing).</t>
  </si>
  <si>
    <t>5. Llevar a cabo una prueba de estrés (Stress Testing).</t>
  </si>
  <si>
    <t>6. Llevar a cabo una estrategia de cobertura (Forward).</t>
  </si>
  <si>
    <t>7. Llevar a cabo una estrategia de cobertura (Swap).</t>
  </si>
  <si>
    <t>8. Calcular la volatilidad con un Promedio Móvil Ponderado Exponencialmente.</t>
  </si>
  <si>
    <t>3. CÁLCULO DEL VALOR EN RIESGO POR SIMULACION HISTÓRICA (NO PARAMÉTRICA)</t>
  </si>
  <si>
    <t>4. PRUEBA RETROSPECTIVA (BACK TESTING)</t>
  </si>
  <si>
    <t>5. PRUEBA DE ESTRÉS (STRESS TESTING)</t>
  </si>
  <si>
    <t>6. COBERTURA CORTA (VENTA) CON UN FORWARD</t>
  </si>
  <si>
    <t>7. COBERTURA CORTA CON UN SWAP</t>
  </si>
  <si>
    <t>2. CÁLCULO DEL VaR PARAMÉTRICO</t>
  </si>
  <si>
    <t>Regímenes Cambiarios</t>
  </si>
  <si>
    <t>Corralito-Argentina</t>
  </si>
  <si>
    <t>FORWARD´S (ADELANTADOS)</t>
  </si>
  <si>
    <t>FUTUROS</t>
  </si>
  <si>
    <t>Se negocian en bolsa.</t>
  </si>
  <si>
    <t>Se negocian entre particulares.</t>
  </si>
  <si>
    <t>Son hechos a la medida.</t>
  </si>
  <si>
    <t>Son contratos estandarizados.</t>
  </si>
  <si>
    <t>Hay un intermediario financiero.</t>
  </si>
  <si>
    <t>Socios Liquidadores.</t>
  </si>
  <si>
    <t>Conoces a tu contraparte.</t>
  </si>
  <si>
    <t>No conoces a tu contraparte.</t>
  </si>
  <si>
    <t>"Hay riesgo de contraparte".</t>
  </si>
  <si>
    <t>No hay riesgo de contraparte.</t>
  </si>
  <si>
    <t>Las garantías se negocian.</t>
  </si>
  <si>
    <t>Aportaciones Iniciales Mínimas (VaR)</t>
  </si>
  <si>
    <t>Las ganancias/péridas se liquidan al vto.</t>
  </si>
  <si>
    <t>Las ganancias/pérdidas se liquidan diariamente.</t>
  </si>
  <si>
    <t>No hay mercado secundario.</t>
  </si>
  <si>
    <t>Hay un mercado secundario.</t>
  </si>
  <si>
    <t>No hay fecha para entrar/No hay fecha para salir.</t>
  </si>
  <si>
    <t>Generalmente es con fines de cobertura</t>
  </si>
  <si>
    <r>
      <t xml:space="preserve">Cobertura, </t>
    </r>
    <r>
      <rPr>
        <sz val="11"/>
        <color rgb="FFFF0000"/>
        <rFont val="Calibri"/>
        <family val="2"/>
        <scheme val="minor"/>
      </rPr>
      <t>Negociación</t>
    </r>
    <r>
      <rPr>
        <sz val="11"/>
        <color indexed="8"/>
        <rFont val="Calibri"/>
        <family val="2"/>
        <scheme val="minor"/>
      </rPr>
      <t xml:space="preserve"> y Arbitraje.</t>
    </r>
  </si>
  <si>
    <t>Se pagan tres comisiones</t>
  </si>
  <si>
    <t>1. Socio Liquidador.</t>
  </si>
  <si>
    <t>2. Mexder.</t>
  </si>
  <si>
    <t>3. Cámara de Compensación</t>
  </si>
  <si>
    <t>La comisión total es menor al 2%</t>
  </si>
  <si>
    <t>Las comisiones son negociables.</t>
  </si>
  <si>
    <t>Se abre la cuenta de margen con las AIM.</t>
  </si>
  <si>
    <t>www.mexder.com.mx</t>
  </si>
  <si>
    <t>Largo en una Opción de Venta (Long Put) "COMPRA DE LA OPCIÓN DE VENTA"</t>
  </si>
  <si>
    <t>ENGRAPADO = SERIE DE DOS O MÁS FUTUROS (NEGOCIADO EL DÍA DE HOY)</t>
  </si>
  <si>
    <t>NEGOCIAR UN SWAPTION (SERIE DE OPCIONES)</t>
  </si>
  <si>
    <t>Serie de compra de opciones de venta</t>
  </si>
  <si>
    <t>O bien, se puede redactar de esta otra manera:</t>
  </si>
  <si>
    <t>TEORÍA DE PARIDAD DE TASAS DE INTERÉS (ESTIMAR EL T.C. FUTURO)</t>
  </si>
  <si>
    <t>Bancos (Dólares)</t>
  </si>
  <si>
    <t>Clientes (Cuenta x Cobrar)</t>
  </si>
  <si>
    <t>Inventario (dólares)</t>
  </si>
  <si>
    <t>Cartera de Crédito (dólares)</t>
  </si>
  <si>
    <t>Proveedores (Cuentas x Pagar)</t>
  </si>
  <si>
    <t>Préstamos bancarios (dólares)</t>
  </si>
  <si>
    <t>Acreedores (dólares)</t>
  </si>
  <si>
    <t>ACTIVOS (Derechos)</t>
  </si>
  <si>
    <t>PASIVOS (Obligaciones)</t>
  </si>
  <si>
    <t>Dls.</t>
  </si>
  <si>
    <t>T.C.</t>
  </si>
  <si>
    <t>Pesos</t>
  </si>
  <si>
    <t>Proveedores en Dólares</t>
  </si>
  <si>
    <t>H0: Existe ruido blanco.</t>
  </si>
  <si>
    <t>H0: Las volatilidades no están correlacionadas entre sí.</t>
  </si>
  <si>
    <t>H0: Las volatilidades tienen correlación de "0".</t>
  </si>
  <si>
    <t>No. De Desv. Estándar</t>
  </si>
  <si>
    <t>Prueba Chi. Cuadrada</t>
  </si>
  <si>
    <t>Es un mercado de doble subasta (venta-compra)</t>
  </si>
  <si>
    <t>Aquí está el 84.12% de probabilidad acumulada</t>
  </si>
  <si>
    <t>Aquí hay un 15.88%</t>
  </si>
  <si>
    <t>SWAP = SERIE DE DOS O MÁS FORWARD´S (NEGOCIADO EL DÍA DE HOY)</t>
  </si>
  <si>
    <t>3. Mercado Interbancario (SWIFT).</t>
  </si>
  <si>
    <t>ENGRAPADOS (TIIE 28, CETES 91, DÓLARES Y DEL EURO)</t>
  </si>
  <si>
    <t>8. PROMEDIO MÓVIL PONDERADO EXPONENCIALMENTE</t>
  </si>
  <si>
    <t>Cotiza a 4 decimales.</t>
  </si>
  <si>
    <t>Diferencia</t>
  </si>
  <si>
    <t>Probabilidad (𝛼)</t>
  </si>
  <si>
    <t>Con EWMA</t>
  </si>
  <si>
    <t>Sin EWMA</t>
  </si>
  <si>
    <t>CENTROS CAMBIARIOS hay 756 (no están regulados)</t>
  </si>
  <si>
    <t>CASAS DE CAMBIO hay 7 (están reguladas)</t>
  </si>
  <si>
    <t>VaR a 1 día al 99%</t>
  </si>
  <si>
    <t>VaR a 22 días al 99%</t>
  </si>
  <si>
    <t>VaR por dólar</t>
  </si>
  <si>
    <t>VaR de la Posición</t>
  </si>
  <si>
    <t>Valor de la Posición en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</si>
</sst>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#,##0.0000"/>
    <numFmt numFmtId="165" formatCode="0.0000%"/>
    <numFmt numFmtId="166" formatCode="_-* #,##0_-;\-* #,##0_-;_-* &quot;-&quot;??_-;_-@_-"/>
    <numFmt numFmtId="167" formatCode="_-* #,##0.0000_-;\-* #,##0.0000_-;_-* &quot;-&quot;??_-;_-@_-"/>
    <numFmt numFmtId="168" formatCode="_-* #,##0.000000_-;\-* #,##0.000000_-;_-* &quot;-&quot;??_-;_-@_-"/>
    <numFmt numFmtId="169" formatCode="_-* #,##0.0_-;\-* #,##0.0_-;_-* &quot;-&quot;??_-;_-@_-"/>
    <numFmt numFmtId="170" formatCode="0.0000E+00"/>
    <numFmt numFmtId="171" formatCode="0.000"/>
    <numFmt numFmtId="172" formatCode="0.000%"/>
    <numFmt numFmtId="173" formatCode="_-* #,##0.000000000000000000000_-;\-* #,##0.000000000000000000000_-;_-* &quot;-&quot;??_-;_-@_-"/>
    <numFmt numFmtId="174" formatCode="_-* #,##0.000000000000000_-;\-* #,##0.000000000000000_-;_-* &quot;-&quot;??_-;_-@_-"/>
    <numFmt numFmtId="175" formatCode="0.00000"/>
    <numFmt numFmtId="176" formatCode="0.0000"/>
    <numFmt numFmtId="177" formatCode="_(* #,##0.00_);_(* \(#,##0.00\);_(* &quot;-&quot;??_);_(@_)"/>
    <numFmt numFmtId="178" formatCode="_-* #,##0.0000000_-;\-* #,##0.0000000_-;_-* &quot;-&quot;??_-;_-@_-"/>
    <numFmt numFmtId="179" formatCode="_-* #,##0.00000000_-;\-* #,##0.00000000_-;_-* &quot;-&quot;??_-;_-@_-"/>
    <numFmt numFmtId="180" formatCode="0.000000%"/>
    <numFmt numFmtId="181" formatCode="0.000000"/>
    <numFmt numFmtId="182" formatCode="_-* #,##0.00000_-;\-* #,##0.00000_-;_-* &quot;-&quot;??_-;_-@_-"/>
  </numFmts>
  <fonts count="4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indexed="8"/>
      <name val="Calibri"/>
      <family val="2"/>
      <scheme val="minor"/>
    </font>
    <font>
      <sz val="14"/>
      <name val="Calibri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indexed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4" tint="-0.249977111117893"/>
      <name val="Arial"/>
      <family val="2"/>
    </font>
    <font>
      <sz val="8"/>
      <name val="Calibri"/>
      <family val="2"/>
      <scheme val="minor"/>
    </font>
    <font>
      <b/>
      <sz val="10"/>
      <color rgb="FFFF0000"/>
      <name val="Arial"/>
      <family val="2"/>
    </font>
    <font>
      <b/>
      <i/>
      <sz val="11"/>
      <color rgb="FF002060"/>
      <name val="Calibri"/>
      <family val="2"/>
    </font>
    <font>
      <i/>
      <sz val="11"/>
      <color rgb="FF00206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7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" fillId="0" borderId="0"/>
    <xf numFmtId="0" fontId="16" fillId="0" borderId="0"/>
    <xf numFmtId="0" fontId="3" fillId="0" borderId="0"/>
    <xf numFmtId="9" fontId="1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3" fillId="0" borderId="0" applyFont="0" applyFill="0" applyBorder="0" applyAlignment="0" applyProtection="0"/>
    <xf numFmtId="177" fontId="16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277">
    <xf numFmtId="0" fontId="0" fillId="0" borderId="0" xfId="0"/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right" vertical="center"/>
    </xf>
    <xf numFmtId="0" fontId="7" fillId="0" borderId="0" xfId="0" applyFont="1"/>
    <xf numFmtId="10" fontId="0" fillId="0" borderId="0" xfId="2" applyNumberFormat="1" applyFont="1" applyBorder="1"/>
    <xf numFmtId="166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14" fontId="5" fillId="0" borderId="0" xfId="0" applyNumberFormat="1" applyFont="1" applyAlignment="1">
      <alignment horizontal="right" vertical="center"/>
    </xf>
    <xf numFmtId="10" fontId="8" fillId="0" borderId="0" xfId="2" applyNumberFormat="1" applyFont="1" applyBorder="1"/>
    <xf numFmtId="0" fontId="0" fillId="0" borderId="1" xfId="0" applyBorder="1"/>
    <xf numFmtId="166" fontId="0" fillId="0" borderId="2" xfId="1" applyNumberFormat="1" applyFont="1" applyBorder="1"/>
    <xf numFmtId="0" fontId="0" fillId="0" borderId="3" xfId="0" applyBorder="1"/>
    <xf numFmtId="164" fontId="0" fillId="0" borderId="4" xfId="0" applyNumberFormat="1" applyBorder="1"/>
    <xf numFmtId="166" fontId="0" fillId="0" borderId="4" xfId="0" applyNumberFormat="1" applyBorder="1"/>
    <xf numFmtId="0" fontId="0" fillId="0" borderId="4" xfId="0" applyBorder="1"/>
    <xf numFmtId="10" fontId="0" fillId="0" borderId="4" xfId="0" applyNumberFormat="1" applyBorder="1"/>
    <xf numFmtId="0" fontId="0" fillId="0" borderId="5" xfId="0" applyBorder="1"/>
    <xf numFmtId="0" fontId="6" fillId="0" borderId="0" xfId="0" applyFont="1"/>
    <xf numFmtId="164" fontId="9" fillId="0" borderId="0" xfId="0" applyNumberFormat="1" applyFont="1" applyAlignment="1">
      <alignment horizontal="right" vertical="center"/>
    </xf>
    <xf numFmtId="167" fontId="0" fillId="0" borderId="0" xfId="1" applyNumberFormat="1" applyFont="1"/>
    <xf numFmtId="43" fontId="0" fillId="0" borderId="0" xfId="1" applyFont="1"/>
    <xf numFmtId="168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10" fontId="0" fillId="0" borderId="0" xfId="2" applyNumberFormat="1" applyFont="1"/>
    <xf numFmtId="165" fontId="0" fillId="0" borderId="0" xfId="2" applyNumberFormat="1" applyFont="1"/>
    <xf numFmtId="0" fontId="0" fillId="0" borderId="8" xfId="0" applyBorder="1" applyAlignment="1">
      <alignment horizontal="center"/>
    </xf>
    <xf numFmtId="9" fontId="0" fillId="0" borderId="0" xfId="0" applyNumberFormat="1"/>
    <xf numFmtId="43" fontId="0" fillId="0" borderId="0" xfId="1" applyFont="1" applyAlignment="1">
      <alignment horizontal="center"/>
    </xf>
    <xf numFmtId="0" fontId="6" fillId="0" borderId="3" xfId="0" applyFont="1" applyBorder="1"/>
    <xf numFmtId="9" fontId="0" fillId="0" borderId="5" xfId="0" applyNumberFormat="1" applyBorder="1" applyAlignment="1">
      <alignment horizontal="center"/>
    </xf>
    <xf numFmtId="166" fontId="0" fillId="0" borderId="0" xfId="0" applyNumberFormat="1"/>
    <xf numFmtId="164" fontId="0" fillId="0" borderId="0" xfId="0" applyNumberFormat="1"/>
    <xf numFmtId="166" fontId="0" fillId="0" borderId="0" xfId="1" applyNumberFormat="1" applyFont="1" applyBorder="1"/>
    <xf numFmtId="166" fontId="6" fillId="0" borderId="0" xfId="1" applyNumberFormat="1" applyFont="1" applyBorder="1"/>
    <xf numFmtId="10" fontId="0" fillId="0" borderId="6" xfId="0" applyNumberFormat="1" applyBorder="1"/>
    <xf numFmtId="166" fontId="6" fillId="0" borderId="0" xfId="0" applyNumberFormat="1" applyFont="1"/>
    <xf numFmtId="0" fontId="10" fillId="0" borderId="9" xfId="0" applyFont="1" applyBorder="1"/>
    <xf numFmtId="167" fontId="10" fillId="0" borderId="11" xfId="1" applyNumberFormat="1" applyFont="1" applyBorder="1"/>
    <xf numFmtId="0" fontId="6" fillId="4" borderId="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1" applyNumberFormat="1" applyFont="1" applyFill="1" applyBorder="1"/>
    <xf numFmtId="166" fontId="0" fillId="4" borderId="0" xfId="1" applyNumberFormat="1" applyFont="1" applyFill="1" applyBorder="1"/>
    <xf numFmtId="166" fontId="0" fillId="4" borderId="4" xfId="0" applyNumberFormat="1" applyFill="1" applyBorder="1"/>
    <xf numFmtId="0" fontId="0" fillId="4" borderId="5" xfId="0" applyFill="1" applyBorder="1"/>
    <xf numFmtId="0" fontId="0" fillId="4" borderId="7" xfId="0" applyFill="1" applyBorder="1"/>
    <xf numFmtId="166" fontId="0" fillId="4" borderId="13" xfId="0" applyNumberFormat="1" applyFill="1" applyBorder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2" borderId="0" xfId="0" applyFill="1"/>
    <xf numFmtId="9" fontId="0" fillId="2" borderId="0" xfId="0" applyNumberFormat="1" applyFill="1"/>
    <xf numFmtId="0" fontId="16" fillId="0" borderId="0" xfId="3"/>
    <xf numFmtId="168" fontId="8" fillId="0" borderId="0" xfId="5" applyNumberFormat="1" applyFont="1"/>
    <xf numFmtId="169" fontId="8" fillId="0" borderId="0" xfId="5" applyNumberFormat="1" applyFont="1"/>
    <xf numFmtId="168" fontId="20" fillId="0" borderId="0" xfId="5" applyNumberFormat="1" applyFont="1"/>
    <xf numFmtId="43" fontId="0" fillId="0" borderId="0" xfId="0" applyNumberFormat="1"/>
    <xf numFmtId="0" fontId="4" fillId="0" borderId="0" xfId="6"/>
    <xf numFmtId="0" fontId="4" fillId="0" borderId="0" xfId="6" applyAlignment="1">
      <alignment horizontal="center"/>
    </xf>
    <xf numFmtId="0" fontId="14" fillId="0" borderId="0" xfId="6" applyFont="1" applyAlignment="1">
      <alignment horizontal="center" vertical="center" wrapText="1"/>
    </xf>
    <xf numFmtId="0" fontId="14" fillId="0" borderId="0" xfId="6" applyFont="1" applyAlignment="1">
      <alignment horizontal="center" vertical="center"/>
    </xf>
    <xf numFmtId="0" fontId="14" fillId="0" borderId="0" xfId="6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22" fillId="0" borderId="0" xfId="0" applyFont="1"/>
    <xf numFmtId="165" fontId="0" fillId="0" borderId="0" xfId="2" applyNumberFormat="1" applyFont="1" applyBorder="1"/>
    <xf numFmtId="0" fontId="15" fillId="5" borderId="0" xfId="0" applyFont="1" applyFill="1" applyAlignment="1">
      <alignment horizontal="center"/>
    </xf>
    <xf numFmtId="165" fontId="6" fillId="0" borderId="0" xfId="2" applyNumberFormat="1" applyFont="1" applyFill="1" applyBorder="1"/>
    <xf numFmtId="0" fontId="8" fillId="0" borderId="0" xfId="3" applyFont="1" applyAlignment="1">
      <alignment horizontal="center"/>
    </xf>
    <xf numFmtId="0" fontId="16" fillId="0" borderId="0" xfId="3" applyAlignment="1">
      <alignment horizontal="center"/>
    </xf>
    <xf numFmtId="168" fontId="8" fillId="0" borderId="0" xfId="1" applyNumberFormat="1" applyFont="1"/>
    <xf numFmtId="165" fontId="8" fillId="0" borderId="0" xfId="2" applyNumberFormat="1" applyFont="1"/>
    <xf numFmtId="165" fontId="16" fillId="0" borderId="0" xfId="3" applyNumberFormat="1"/>
    <xf numFmtId="43" fontId="8" fillId="0" borderId="0" xfId="1" applyFont="1"/>
    <xf numFmtId="10" fontId="16" fillId="0" borderId="0" xfId="3" applyNumberFormat="1"/>
    <xf numFmtId="164" fontId="24" fillId="2" borderId="0" xfId="3" applyNumberFormat="1" applyFont="1" applyFill="1"/>
    <xf numFmtId="167" fontId="8" fillId="0" borderId="0" xfId="1" applyNumberFormat="1" applyFont="1"/>
    <xf numFmtId="0" fontId="16" fillId="0" borderId="0" xfId="7"/>
    <xf numFmtId="0" fontId="20" fillId="0" borderId="0" xfId="7" applyFont="1"/>
    <xf numFmtId="0" fontId="19" fillId="0" borderId="0" xfId="7" applyFont="1" applyAlignment="1">
      <alignment horizontal="center"/>
    </xf>
    <xf numFmtId="165" fontId="8" fillId="0" borderId="0" xfId="9" applyNumberFormat="1" applyFont="1"/>
    <xf numFmtId="43" fontId="3" fillId="0" borderId="0" xfId="8" applyNumberFormat="1"/>
    <xf numFmtId="165" fontId="11" fillId="2" borderId="0" xfId="9" applyNumberFormat="1" applyFont="1" applyFill="1"/>
    <xf numFmtId="170" fontId="20" fillId="0" borderId="0" xfId="7" applyNumberFormat="1" applyFont="1"/>
    <xf numFmtId="0" fontId="20" fillId="0" borderId="0" xfId="7" applyFont="1" applyAlignment="1">
      <alignment horizontal="center"/>
    </xf>
    <xf numFmtId="0" fontId="3" fillId="0" borderId="0" xfId="8"/>
    <xf numFmtId="167" fontId="20" fillId="0" borderId="0" xfId="11" applyNumberFormat="1" applyFont="1"/>
    <xf numFmtId="10" fontId="20" fillId="0" borderId="14" xfId="12" applyNumberFormat="1" applyFont="1" applyBorder="1" applyAlignment="1">
      <alignment horizontal="right"/>
    </xf>
    <xf numFmtId="10" fontId="20" fillId="0" borderId="18" xfId="12" applyNumberFormat="1" applyFont="1" applyBorder="1" applyAlignment="1">
      <alignment horizontal="right"/>
    </xf>
    <xf numFmtId="168" fontId="0" fillId="0" borderId="15" xfId="10" applyNumberFormat="1" applyFont="1" applyBorder="1"/>
    <xf numFmtId="0" fontId="8" fillId="0" borderId="0" xfId="13"/>
    <xf numFmtId="0" fontId="20" fillId="0" borderId="16" xfId="7" applyFont="1" applyBorder="1" applyAlignment="1">
      <alignment horizontal="right"/>
    </xf>
    <xf numFmtId="0" fontId="20" fillId="0" borderId="19" xfId="7" applyFont="1" applyBorder="1" applyAlignment="1">
      <alignment horizontal="right"/>
    </xf>
    <xf numFmtId="168" fontId="0" fillId="0" borderId="17" xfId="10" applyNumberFormat="1" applyFont="1" applyBorder="1"/>
    <xf numFmtId="17" fontId="20" fillId="0" borderId="0" xfId="7" applyNumberFormat="1" applyFont="1" applyAlignment="1">
      <alignment horizontal="center"/>
    </xf>
    <xf numFmtId="43" fontId="8" fillId="2" borderId="0" xfId="5" applyFont="1" applyFill="1"/>
    <xf numFmtId="172" fontId="16" fillId="0" borderId="0" xfId="14" applyNumberFormat="1" applyFont="1"/>
    <xf numFmtId="0" fontId="17" fillId="0" borderId="11" xfId="7" applyFont="1" applyBorder="1" applyAlignment="1">
      <alignment horizontal="center"/>
    </xf>
    <xf numFmtId="10" fontId="16" fillId="0" borderId="0" xfId="14" applyNumberFormat="1" applyFont="1"/>
    <xf numFmtId="168" fontId="16" fillId="0" borderId="0" xfId="11" applyNumberFormat="1" applyFont="1"/>
    <xf numFmtId="173" fontId="16" fillId="0" borderId="0" xfId="11" applyNumberFormat="1" applyFont="1"/>
    <xf numFmtId="10" fontId="0" fillId="0" borderId="0" xfId="2" applyNumberFormat="1" applyFont="1" applyBorder="1" applyAlignment="1">
      <alignment horizontal="center"/>
    </xf>
    <xf numFmtId="10" fontId="8" fillId="0" borderId="0" xfId="2" applyNumberFormat="1" applyFont="1" applyBorder="1" applyAlignment="1">
      <alignment horizontal="center"/>
    </xf>
    <xf numFmtId="165" fontId="6" fillId="0" borderId="0" xfId="2" applyNumberFormat="1" applyFont="1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5" fontId="6" fillId="0" borderId="0" xfId="2" applyNumberFormat="1" applyFont="1" applyBorder="1" applyAlignment="1"/>
    <xf numFmtId="168" fontId="0" fillId="0" borderId="0" xfId="1" applyNumberFormat="1" applyFont="1" applyBorder="1" applyAlignment="1"/>
    <xf numFmtId="168" fontId="6" fillId="0" borderId="0" xfId="1" applyNumberFormat="1" applyFont="1" applyFill="1" applyBorder="1" applyAlignment="1"/>
    <xf numFmtId="0" fontId="11" fillId="0" borderId="0" xfId="3" applyFont="1"/>
    <xf numFmtId="167" fontId="27" fillId="0" borderId="0" xfId="1" applyNumberFormat="1" applyFont="1"/>
    <xf numFmtId="0" fontId="14" fillId="0" borderId="0" xfId="6" applyFont="1" applyAlignment="1">
      <alignment horizontal="center" wrapText="1"/>
    </xf>
    <xf numFmtId="2" fontId="0" fillId="0" borderId="0" xfId="0" applyNumberFormat="1"/>
    <xf numFmtId="166" fontId="0" fillId="2" borderId="0" xfId="1" applyNumberFormat="1" applyFont="1" applyFill="1" applyBorder="1"/>
    <xf numFmtId="0" fontId="4" fillId="2" borderId="0" xfId="6" applyFill="1" applyAlignment="1">
      <alignment horizontal="center"/>
    </xf>
    <xf numFmtId="2" fontId="0" fillId="2" borderId="0" xfId="0" applyNumberFormat="1" applyFill="1"/>
    <xf numFmtId="0" fontId="2" fillId="0" borderId="0" xfId="6" applyFont="1"/>
    <xf numFmtId="166" fontId="0" fillId="2" borderId="0" xfId="0" applyNumberFormat="1" applyFill="1"/>
    <xf numFmtId="0" fontId="16" fillId="0" borderId="0" xfId="7" applyAlignment="1">
      <alignment horizontal="center"/>
    </xf>
    <xf numFmtId="43" fontId="16" fillId="0" borderId="0" xfId="1" applyFont="1"/>
    <xf numFmtId="174" fontId="16" fillId="0" borderId="0" xfId="1" applyNumberFormat="1" applyFont="1"/>
    <xf numFmtId="175" fontId="16" fillId="0" borderId="0" xfId="7" applyNumberFormat="1"/>
    <xf numFmtId="2" fontId="14" fillId="0" borderId="0" xfId="6" applyNumberFormat="1" applyFont="1" applyAlignment="1">
      <alignment horizontal="center" vertical="center"/>
    </xf>
    <xf numFmtId="176" fontId="4" fillId="0" borderId="0" xfId="6" applyNumberFormat="1" applyAlignment="1">
      <alignment horizontal="center"/>
    </xf>
    <xf numFmtId="176" fontId="4" fillId="2" borderId="0" xfId="6" applyNumberFormat="1" applyFill="1" applyAlignment="1">
      <alignment horizontal="center"/>
    </xf>
    <xf numFmtId="166" fontId="20" fillId="0" borderId="0" xfId="1" applyNumberFormat="1" applyFont="1" applyFill="1" applyBorder="1"/>
    <xf numFmtId="165" fontId="6" fillId="0" borderId="0" xfId="1" applyNumberFormat="1" applyFont="1" applyFill="1" applyBorder="1" applyAlignment="1">
      <alignment horizontal="left"/>
    </xf>
    <xf numFmtId="165" fontId="6" fillId="0" borderId="0" xfId="2" applyNumberFormat="1" applyFont="1" applyBorder="1" applyAlignment="1">
      <alignment horizontal="left"/>
    </xf>
    <xf numFmtId="0" fontId="29" fillId="0" borderId="0" xfId="0" applyFont="1"/>
    <xf numFmtId="0" fontId="30" fillId="0" borderId="0" xfId="0" applyFont="1"/>
    <xf numFmtId="0" fontId="1" fillId="0" borderId="0" xfId="6" applyFont="1"/>
    <xf numFmtId="167" fontId="0" fillId="0" borderId="0" xfId="1" applyNumberFormat="1" applyFont="1" applyFill="1"/>
    <xf numFmtId="16" fontId="0" fillId="0" borderId="0" xfId="0" applyNumberFormat="1"/>
    <xf numFmtId="166" fontId="0" fillId="2" borderId="4" xfId="0" applyNumberFormat="1" applyFill="1" applyBorder="1"/>
    <xf numFmtId="10" fontId="0" fillId="0" borderId="0" xfId="2" applyNumberFormat="1" applyFont="1" applyFill="1" applyBorder="1"/>
    <xf numFmtId="0" fontId="13" fillId="0" borderId="0" xfId="0" applyFont="1"/>
    <xf numFmtId="0" fontId="29" fillId="0" borderId="0" xfId="0" applyFont="1" applyAlignment="1">
      <alignment horizontal="center"/>
    </xf>
    <xf numFmtId="0" fontId="13" fillId="2" borderId="0" xfId="0" applyFont="1" applyFill="1"/>
    <xf numFmtId="0" fontId="29" fillId="2" borderId="0" xfId="0" applyFont="1" applyFill="1"/>
    <xf numFmtId="0" fontId="0" fillId="2" borderId="3" xfId="0" applyFill="1" applyBorder="1"/>
    <xf numFmtId="176" fontId="0" fillId="0" borderId="0" xfId="0" applyNumberFormat="1"/>
    <xf numFmtId="167" fontId="0" fillId="0" borderId="0" xfId="1" applyNumberFormat="1" applyFont="1" applyBorder="1"/>
    <xf numFmtId="176" fontId="11" fillId="0" borderId="0" xfId="0" applyNumberFormat="1" applyFont="1"/>
    <xf numFmtId="167" fontId="19" fillId="0" borderId="0" xfId="1" applyNumberFormat="1" applyFont="1" applyAlignment="1">
      <alignment horizontal="center"/>
    </xf>
    <xf numFmtId="165" fontId="0" fillId="0" borderId="0" xfId="2" applyNumberFormat="1" applyFont="1" applyFill="1"/>
    <xf numFmtId="9" fontId="0" fillId="2" borderId="3" xfId="0" applyNumberFormat="1" applyFill="1" applyBorder="1" applyAlignment="1">
      <alignment horizontal="center"/>
    </xf>
    <xf numFmtId="165" fontId="20" fillId="5" borderId="20" xfId="2" applyNumberFormat="1" applyFont="1" applyFill="1" applyBorder="1"/>
    <xf numFmtId="10" fontId="19" fillId="0" borderId="0" xfId="0" applyNumberFormat="1" applyFont="1"/>
    <xf numFmtId="0" fontId="19" fillId="0" borderId="0" xfId="0" applyFont="1"/>
    <xf numFmtId="0" fontId="11" fillId="0" borderId="0" xfId="0" applyFont="1" applyAlignment="1">
      <alignment horizontal="center"/>
    </xf>
    <xf numFmtId="0" fontId="17" fillId="0" borderId="0" xfId="7" applyFont="1" applyAlignment="1">
      <alignment horizontal="center"/>
    </xf>
    <xf numFmtId="0" fontId="19" fillId="0" borderId="1" xfId="7" applyFont="1" applyBorder="1" applyAlignment="1">
      <alignment horizontal="center"/>
    </xf>
    <xf numFmtId="0" fontId="19" fillId="0" borderId="2" xfId="7" applyFont="1" applyBorder="1" applyAlignment="1">
      <alignment horizontal="center"/>
    </xf>
    <xf numFmtId="0" fontId="19" fillId="0" borderId="3" xfId="7" applyFont="1" applyBorder="1" applyAlignment="1">
      <alignment horizontal="center"/>
    </xf>
    <xf numFmtId="0" fontId="19" fillId="0" borderId="4" xfId="7" applyFont="1" applyBorder="1"/>
    <xf numFmtId="178" fontId="3" fillId="0" borderId="3" xfId="1" applyNumberFormat="1" applyFont="1" applyBorder="1"/>
    <xf numFmtId="178" fontId="3" fillId="0" borderId="4" xfId="1" applyNumberFormat="1" applyFont="1" applyBorder="1"/>
    <xf numFmtId="0" fontId="20" fillId="0" borderId="3" xfId="7" applyFont="1" applyBorder="1"/>
    <xf numFmtId="0" fontId="16" fillId="0" borderId="4" xfId="7" applyBorder="1"/>
    <xf numFmtId="176" fontId="33" fillId="2" borderId="5" xfId="7" applyNumberFormat="1" applyFont="1" applyFill="1" applyBorder="1"/>
    <xf numFmtId="176" fontId="33" fillId="2" borderId="6" xfId="7" applyNumberFormat="1" applyFont="1" applyFill="1" applyBorder="1"/>
    <xf numFmtId="43" fontId="19" fillId="0" borderId="20" xfId="7" applyNumberFormat="1" applyFont="1" applyBorder="1"/>
    <xf numFmtId="171" fontId="20" fillId="4" borderId="0" xfId="7" applyNumberFormat="1" applyFont="1" applyFill="1"/>
    <xf numFmtId="0" fontId="19" fillId="7" borderId="9" xfId="7" applyFont="1" applyFill="1" applyBorder="1" applyAlignment="1">
      <alignment horizontal="center"/>
    </xf>
    <xf numFmtId="167" fontId="19" fillId="7" borderId="11" xfId="5" applyNumberFormat="1" applyFont="1" applyFill="1" applyBorder="1" applyAlignment="1">
      <alignment horizontal="center"/>
    </xf>
    <xf numFmtId="179" fontId="0" fillId="0" borderId="0" xfId="1" applyNumberFormat="1" applyFont="1" applyBorder="1" applyAlignment="1">
      <alignment horizontal="center"/>
    </xf>
    <xf numFmtId="0" fontId="20" fillId="0" borderId="0" xfId="0" applyFont="1"/>
    <xf numFmtId="43" fontId="19" fillId="0" borderId="0" xfId="7" applyNumberFormat="1" applyFont="1"/>
    <xf numFmtId="43" fontId="20" fillId="0" borderId="0" xfId="7" applyNumberFormat="1" applyFont="1"/>
    <xf numFmtId="0" fontId="19" fillId="0" borderId="0" xfId="7" applyFont="1"/>
    <xf numFmtId="43" fontId="8" fillId="0" borderId="0" xfId="5" applyFont="1" applyFill="1" applyBorder="1"/>
    <xf numFmtId="167" fontId="11" fillId="0" borderId="0" xfId="5" applyNumberFormat="1" applyFont="1" applyFill="1" applyBorder="1"/>
    <xf numFmtId="165" fontId="6" fillId="0" borderId="0" xfId="2" applyNumberFormat="1" applyFont="1" applyFill="1" applyBorder="1" applyAlignment="1">
      <alignment horizontal="center"/>
    </xf>
    <xf numFmtId="14" fontId="34" fillId="0" borderId="0" xfId="0" applyNumberFormat="1" applyFont="1" applyAlignment="1">
      <alignment horizontal="right" vertical="center"/>
    </xf>
    <xf numFmtId="164" fontId="35" fillId="0" borderId="0" xfId="0" applyNumberFormat="1" applyFont="1" applyAlignment="1">
      <alignment horizontal="right" vertical="center"/>
    </xf>
    <xf numFmtId="0" fontId="10" fillId="2" borderId="0" xfId="0" applyFont="1" applyFill="1"/>
    <xf numFmtId="0" fontId="36" fillId="0" borderId="0" xfId="16"/>
    <xf numFmtId="0" fontId="37" fillId="0" borderId="0" xfId="0" applyFont="1"/>
    <xf numFmtId="10" fontId="0" fillId="0" borderId="0" xfId="2" applyNumberFormat="1" applyFont="1" applyFill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0" fontId="20" fillId="2" borderId="0" xfId="7" applyFont="1" applyFill="1" applyAlignment="1">
      <alignment horizontal="center"/>
    </xf>
    <xf numFmtId="0" fontId="0" fillId="0" borderId="2" xfId="0" applyBorder="1"/>
    <xf numFmtId="0" fontId="0" fillId="0" borderId="6" xfId="0" applyBorder="1"/>
    <xf numFmtId="168" fontId="0" fillId="0" borderId="0" xfId="1" applyNumberFormat="1" applyFont="1" applyBorder="1" applyAlignment="1">
      <alignment horizontal="left"/>
    </xf>
    <xf numFmtId="180" fontId="6" fillId="0" borderId="0" xfId="2" applyNumberFormat="1" applyFont="1" applyFill="1" applyBorder="1"/>
    <xf numFmtId="0" fontId="6" fillId="8" borderId="21" xfId="0" applyFont="1" applyFill="1" applyBorder="1" applyAlignment="1">
      <alignment horizontal="center"/>
    </xf>
    <xf numFmtId="0" fontId="33" fillId="0" borderId="0" xfId="7" applyFont="1" applyAlignment="1">
      <alignment horizontal="center"/>
    </xf>
    <xf numFmtId="0" fontId="11" fillId="0" borderId="0" xfId="7" applyFont="1" applyAlignment="1">
      <alignment horizontal="center"/>
    </xf>
    <xf numFmtId="0" fontId="11" fillId="0" borderId="0" xfId="7" applyFont="1"/>
    <xf numFmtId="43" fontId="0" fillId="0" borderId="0" xfId="1" applyFont="1" applyFill="1" applyBorder="1"/>
    <xf numFmtId="0" fontId="0" fillId="0" borderId="21" xfId="0" applyBorder="1"/>
    <xf numFmtId="0" fontId="0" fillId="0" borderId="23" xfId="0" applyBorder="1"/>
    <xf numFmtId="0" fontId="0" fillId="0" borderId="22" xfId="0" applyBorder="1"/>
    <xf numFmtId="0" fontId="38" fillId="0" borderId="0" xfId="0" applyFont="1"/>
    <xf numFmtId="0" fontId="38" fillId="0" borderId="0" xfId="0" applyFont="1" applyAlignment="1">
      <alignment horizontal="center"/>
    </xf>
    <xf numFmtId="43" fontId="38" fillId="0" borderId="0" xfId="1" applyFont="1" applyFill="1" applyBorder="1"/>
    <xf numFmtId="43" fontId="38" fillId="0" borderId="0" xfId="0" applyNumberFormat="1" applyFont="1"/>
    <xf numFmtId="0" fontId="10" fillId="0" borderId="20" xfId="0" applyFont="1" applyBorder="1" applyAlignment="1">
      <alignment horizontal="center"/>
    </xf>
    <xf numFmtId="0" fontId="0" fillId="0" borderId="22" xfId="0" applyBorder="1" applyAlignment="1">
      <alignment horizontal="center"/>
    </xf>
    <xf numFmtId="43" fontId="0" fillId="0" borderId="0" xfId="1" applyFont="1" applyBorder="1"/>
    <xf numFmtId="14" fontId="35" fillId="0" borderId="0" xfId="0" applyNumberFormat="1" applyFont="1" applyAlignment="1">
      <alignment horizontal="right" vertical="center"/>
    </xf>
    <xf numFmtId="169" fontId="8" fillId="0" borderId="0" xfId="1" applyNumberFormat="1" applyFont="1" applyBorder="1"/>
    <xf numFmtId="180" fontId="6" fillId="0" borderId="0" xfId="2" applyNumberFormat="1" applyFont="1"/>
    <xf numFmtId="167" fontId="20" fillId="0" borderId="0" xfId="1" applyNumberFormat="1" applyFont="1"/>
    <xf numFmtId="43" fontId="0" fillId="0" borderId="0" xfId="1" applyFont="1" applyAlignment="1">
      <alignment horizontal="center" vertical="center"/>
    </xf>
    <xf numFmtId="181" fontId="0" fillId="0" borderId="0" xfId="0" applyNumberFormat="1"/>
    <xf numFmtId="166" fontId="11" fillId="2" borderId="0" xfId="1" applyNumberFormat="1" applyFont="1" applyFill="1" applyBorder="1"/>
    <xf numFmtId="0" fontId="25" fillId="0" borderId="0" xfId="0" applyFont="1"/>
    <xf numFmtId="182" fontId="20" fillId="0" borderId="0" xfId="1" applyNumberFormat="1" applyFont="1"/>
    <xf numFmtId="0" fontId="6" fillId="0" borderId="0" xfId="0" applyFont="1" applyAlignment="1">
      <alignment horizontal="right"/>
    </xf>
    <xf numFmtId="167" fontId="5" fillId="0" borderId="0" xfId="1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67" fontId="5" fillId="0" borderId="0" xfId="1" applyNumberFormat="1" applyFont="1" applyAlignment="1">
      <alignment horizontal="left" vertical="center"/>
    </xf>
    <xf numFmtId="43" fontId="9" fillId="0" borderId="0" xfId="1" applyFont="1" applyBorder="1" applyAlignment="1">
      <alignment horizontal="right" vertical="center"/>
    </xf>
    <xf numFmtId="165" fontId="6" fillId="0" borderId="0" xfId="2" applyNumberFormat="1" applyFont="1" applyFill="1" applyBorder="1" applyAlignment="1">
      <alignment horizontal="left"/>
    </xf>
    <xf numFmtId="166" fontId="10" fillId="0" borderId="0" xfId="1" applyNumberFormat="1" applyFont="1"/>
    <xf numFmtId="166" fontId="0" fillId="0" borderId="0" xfId="1" applyNumberFormat="1" applyFont="1" applyFill="1"/>
    <xf numFmtId="176" fontId="14" fillId="0" borderId="0" xfId="6" applyNumberFormat="1" applyFont="1" applyAlignment="1">
      <alignment horizontal="center" vertical="center"/>
    </xf>
    <xf numFmtId="167" fontId="16" fillId="0" borderId="0" xfId="1" applyNumberFormat="1" applyFont="1"/>
    <xf numFmtId="166" fontId="16" fillId="0" borderId="0" xfId="1" applyNumberFormat="1" applyFont="1"/>
    <xf numFmtId="166" fontId="16" fillId="0" borderId="0" xfId="3" applyNumberFormat="1"/>
    <xf numFmtId="10" fontId="16" fillId="0" borderId="0" xfId="2" applyNumberFormat="1" applyFont="1"/>
    <xf numFmtId="10" fontId="33" fillId="0" borderId="0" xfId="2" applyNumberFormat="1" applyFont="1"/>
    <xf numFmtId="165" fontId="6" fillId="2" borderId="0" xfId="2" applyNumberFormat="1" applyFont="1" applyFill="1" applyBorder="1" applyAlignment="1">
      <alignment horizontal="center"/>
    </xf>
    <xf numFmtId="0" fontId="39" fillId="0" borderId="0" xfId="3" applyFont="1" applyAlignment="1">
      <alignment horizontal="center"/>
    </xf>
    <xf numFmtId="10" fontId="39" fillId="0" borderId="0" xfId="3" applyNumberFormat="1" applyFont="1" applyAlignment="1">
      <alignment horizontal="center"/>
    </xf>
    <xf numFmtId="167" fontId="40" fillId="0" borderId="0" xfId="1" applyNumberFormat="1" applyFont="1" applyAlignment="1">
      <alignment horizontal="center"/>
    </xf>
    <xf numFmtId="167" fontId="41" fillId="0" borderId="0" xfId="1" applyNumberFormat="1" applyFont="1" applyAlignment="1">
      <alignment horizontal="center"/>
    </xf>
    <xf numFmtId="9" fontId="16" fillId="0" borderId="0" xfId="3" applyNumberFormat="1"/>
    <xf numFmtId="14" fontId="9" fillId="0" borderId="0" xfId="0" applyNumberFormat="1" applyFont="1" applyAlignment="1">
      <alignment horizontal="right" vertical="center"/>
    </xf>
    <xf numFmtId="14" fontId="9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28" fillId="5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5" fillId="5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49" fontId="23" fillId="0" borderId="0" xfId="3" applyNumberFormat="1" applyFont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6" borderId="0" xfId="0" applyFont="1" applyFill="1" applyAlignment="1">
      <alignment horizontal="center"/>
    </xf>
    <xf numFmtId="0" fontId="11" fillId="2" borderId="0" xfId="3" applyFont="1" applyFill="1" applyAlignment="1">
      <alignment horizontal="center"/>
    </xf>
    <xf numFmtId="0" fontId="24" fillId="2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6" fillId="0" borderId="7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0" borderId="7" xfId="0" applyFont="1" applyBorder="1" applyAlignment="1">
      <alignment horizontal="center"/>
    </xf>
    <xf numFmtId="0" fontId="31" fillId="0" borderId="0" xfId="3" applyFont="1" applyAlignment="1">
      <alignment horizontal="center"/>
    </xf>
    <xf numFmtId="43" fontId="0" fillId="0" borderId="0" xfId="1" applyFont="1" applyAlignment="1">
      <alignment horizontal="center"/>
    </xf>
    <xf numFmtId="0" fontId="38" fillId="0" borderId="0" xfId="0" applyFont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25" fillId="0" borderId="0" xfId="3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12" fillId="3" borderId="0" xfId="0" applyFont="1" applyFill="1" applyAlignment="1">
      <alignment horizontal="center"/>
    </xf>
    <xf numFmtId="0" fontId="26" fillId="5" borderId="0" xfId="3" applyFont="1" applyFill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1" fillId="6" borderId="0" xfId="6" applyFont="1" applyFill="1" applyAlignment="1">
      <alignment horizontal="center"/>
    </xf>
    <xf numFmtId="0" fontId="18" fillId="6" borderId="0" xfId="7" applyFont="1" applyFill="1" applyAlignment="1">
      <alignment horizontal="center"/>
    </xf>
    <xf numFmtId="0" fontId="17" fillId="0" borderId="9" xfId="7" applyFont="1" applyBorder="1" applyAlignment="1">
      <alignment horizontal="center"/>
    </xf>
    <xf numFmtId="0" fontId="17" fillId="0" borderId="10" xfId="7" applyFont="1" applyBorder="1" applyAlignment="1">
      <alignment horizontal="center"/>
    </xf>
  </cellXfs>
  <cellStyles count="17">
    <cellStyle name="Hipervínculo" xfId="16" builtinId="8"/>
    <cellStyle name="Millares" xfId="1" builtinId="3"/>
    <cellStyle name="Millares 2" xfId="5" xr:uid="{22392631-6E46-4575-A3C0-03C7C9870FC8}"/>
    <cellStyle name="Millares 3" xfId="10" xr:uid="{F1B299F4-4F0D-42CE-A314-A13BCC8D7E3F}"/>
    <cellStyle name="Millares 4" xfId="11" xr:uid="{4E9B63CE-437D-4712-ACB6-55C18EE3413E}"/>
    <cellStyle name="Millares 5" xfId="15" xr:uid="{56882FBB-20CE-44B8-AC64-B56C5BAB4DB6}"/>
    <cellStyle name="Normal" xfId="0" builtinId="0"/>
    <cellStyle name="Normal 2" xfId="3" xr:uid="{ACF76B4A-3527-4664-A26E-75335097B83F}"/>
    <cellStyle name="Normal 2 2" xfId="7" xr:uid="{8956EEAA-9A12-4C47-981D-BF86F9F0B326}"/>
    <cellStyle name="Normal 2 3" xfId="13" xr:uid="{B63435E3-C81D-46BA-8FEA-4CFBB2F76CE8}"/>
    <cellStyle name="Normal 3" xfId="6" xr:uid="{85CB2866-5508-4828-9186-EC970E9530CB}"/>
    <cellStyle name="Normal 4" xfId="8" xr:uid="{28478A54-C22A-4D50-827F-C092F967AC36}"/>
    <cellStyle name="Porcentaje" xfId="2" builtinId="5"/>
    <cellStyle name="Porcentaje 2" xfId="4" xr:uid="{86FC3CDB-1A6B-49FC-98BC-99FED67DA869}"/>
    <cellStyle name="Porcentaje 2 2" xfId="9" xr:uid="{D84C0C1F-E0E6-40F9-9F78-240DB8F034DE}"/>
    <cellStyle name="Porcentaje 2 3" xfId="12" xr:uid="{98793499-67E9-4197-87BB-61CDFBAAF6C8}"/>
    <cellStyle name="Porcentaje 3" xfId="14" xr:uid="{ADAE4775-BC8A-4C82-9FC0-2A2CA545B09B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43605478528504E-2"/>
          <c:y val="4.7215500868953965E-2"/>
          <c:w val="0.91428881981034682"/>
          <c:h val="0.8370152939901330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FORWARDS!$E$53:$E$93</c:f>
              <c:numCache>
                <c:formatCode>0.0000</c:formatCode>
                <c:ptCount val="41"/>
                <c:pt idx="0">
                  <c:v>0.17310000000000159</c:v>
                </c:pt>
                <c:pt idx="1">
                  <c:v>1.1731000000000016</c:v>
                </c:pt>
                <c:pt idx="2">
                  <c:v>2.1731000000000016</c:v>
                </c:pt>
                <c:pt idx="3">
                  <c:v>3.1731000000000016</c:v>
                </c:pt>
                <c:pt idx="4">
                  <c:v>4.1731000000000016</c:v>
                </c:pt>
                <c:pt idx="5">
                  <c:v>5.1731000000000016</c:v>
                </c:pt>
                <c:pt idx="6">
                  <c:v>6.1731000000000016</c:v>
                </c:pt>
                <c:pt idx="7">
                  <c:v>7.1731000000000016</c:v>
                </c:pt>
                <c:pt idx="8">
                  <c:v>8.1731000000000016</c:v>
                </c:pt>
                <c:pt idx="9">
                  <c:v>9.1731000000000016</c:v>
                </c:pt>
                <c:pt idx="10">
                  <c:v>10.173100000000002</c:v>
                </c:pt>
                <c:pt idx="11">
                  <c:v>11.173100000000002</c:v>
                </c:pt>
                <c:pt idx="12">
                  <c:v>12.173100000000002</c:v>
                </c:pt>
                <c:pt idx="13">
                  <c:v>13.173100000000002</c:v>
                </c:pt>
                <c:pt idx="14">
                  <c:v>14.173100000000002</c:v>
                </c:pt>
                <c:pt idx="15">
                  <c:v>15.173100000000002</c:v>
                </c:pt>
                <c:pt idx="16">
                  <c:v>16.173100000000002</c:v>
                </c:pt>
                <c:pt idx="17">
                  <c:v>17.173100000000002</c:v>
                </c:pt>
                <c:pt idx="18">
                  <c:v>18.173100000000002</c:v>
                </c:pt>
                <c:pt idx="19">
                  <c:v>19.173100000000002</c:v>
                </c:pt>
                <c:pt idx="20">
                  <c:v>20.173100000000002</c:v>
                </c:pt>
                <c:pt idx="21">
                  <c:v>21.173100000000002</c:v>
                </c:pt>
                <c:pt idx="22">
                  <c:v>22.173100000000002</c:v>
                </c:pt>
                <c:pt idx="23">
                  <c:v>23.173100000000002</c:v>
                </c:pt>
                <c:pt idx="24">
                  <c:v>24.173100000000002</c:v>
                </c:pt>
                <c:pt idx="25">
                  <c:v>25.173100000000002</c:v>
                </c:pt>
                <c:pt idx="26">
                  <c:v>26.173100000000002</c:v>
                </c:pt>
                <c:pt idx="27">
                  <c:v>27.173100000000002</c:v>
                </c:pt>
                <c:pt idx="28">
                  <c:v>28.173100000000002</c:v>
                </c:pt>
                <c:pt idx="29">
                  <c:v>29.173100000000002</c:v>
                </c:pt>
                <c:pt idx="30">
                  <c:v>30.173100000000002</c:v>
                </c:pt>
                <c:pt idx="31">
                  <c:v>31.173100000000002</c:v>
                </c:pt>
                <c:pt idx="32">
                  <c:v>32.173100000000005</c:v>
                </c:pt>
                <c:pt idx="33">
                  <c:v>33.173100000000005</c:v>
                </c:pt>
                <c:pt idx="34">
                  <c:v>34.173100000000005</c:v>
                </c:pt>
                <c:pt idx="35">
                  <c:v>35.173100000000005</c:v>
                </c:pt>
                <c:pt idx="36">
                  <c:v>36.173100000000005</c:v>
                </c:pt>
                <c:pt idx="37">
                  <c:v>37.173100000000005</c:v>
                </c:pt>
                <c:pt idx="38">
                  <c:v>38.173100000000005</c:v>
                </c:pt>
                <c:pt idx="39">
                  <c:v>39.173100000000005</c:v>
                </c:pt>
                <c:pt idx="40">
                  <c:v>40.173100000000005</c:v>
                </c:pt>
              </c:numCache>
            </c:numRef>
          </c:xVal>
          <c:yVal>
            <c:numRef>
              <c:f>FORWARDS!$F$53:$F$93</c:f>
              <c:numCache>
                <c:formatCode>General</c:formatCode>
                <c:ptCount val="41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-1</c:v>
                </c:pt>
                <c:pt idx="21">
                  <c:v>-2</c:v>
                </c:pt>
                <c:pt idx="22">
                  <c:v>-3</c:v>
                </c:pt>
                <c:pt idx="23">
                  <c:v>-4</c:v>
                </c:pt>
                <c:pt idx="24">
                  <c:v>-5</c:v>
                </c:pt>
                <c:pt idx="25">
                  <c:v>-6</c:v>
                </c:pt>
                <c:pt idx="26">
                  <c:v>-7</c:v>
                </c:pt>
                <c:pt idx="27">
                  <c:v>-8</c:v>
                </c:pt>
                <c:pt idx="28">
                  <c:v>-9</c:v>
                </c:pt>
                <c:pt idx="29">
                  <c:v>-10</c:v>
                </c:pt>
                <c:pt idx="30">
                  <c:v>-11</c:v>
                </c:pt>
                <c:pt idx="31">
                  <c:v>-12</c:v>
                </c:pt>
                <c:pt idx="32">
                  <c:v>-13.000000000000004</c:v>
                </c:pt>
                <c:pt idx="33">
                  <c:v>-14.000000000000004</c:v>
                </c:pt>
                <c:pt idx="34">
                  <c:v>-15.000000000000004</c:v>
                </c:pt>
                <c:pt idx="35">
                  <c:v>-16.000000000000004</c:v>
                </c:pt>
                <c:pt idx="36">
                  <c:v>-17.000000000000004</c:v>
                </c:pt>
                <c:pt idx="37">
                  <c:v>-18.000000000000004</c:v>
                </c:pt>
                <c:pt idx="38">
                  <c:v>-19.000000000000004</c:v>
                </c:pt>
                <c:pt idx="39">
                  <c:v>-20.000000000000004</c:v>
                </c:pt>
                <c:pt idx="40">
                  <c:v>-21.000000000000004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D-4EF9-A98E-788A6D45EA5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FORWARDS!$E$53:$E$93</c:f>
              <c:numCache>
                <c:formatCode>0.0000</c:formatCode>
                <c:ptCount val="41"/>
                <c:pt idx="0">
                  <c:v>0.17310000000000159</c:v>
                </c:pt>
                <c:pt idx="1">
                  <c:v>1.1731000000000016</c:v>
                </c:pt>
                <c:pt idx="2">
                  <c:v>2.1731000000000016</c:v>
                </c:pt>
                <c:pt idx="3">
                  <c:v>3.1731000000000016</c:v>
                </c:pt>
                <c:pt idx="4">
                  <c:v>4.1731000000000016</c:v>
                </c:pt>
                <c:pt idx="5">
                  <c:v>5.1731000000000016</c:v>
                </c:pt>
                <c:pt idx="6">
                  <c:v>6.1731000000000016</c:v>
                </c:pt>
                <c:pt idx="7">
                  <c:v>7.1731000000000016</c:v>
                </c:pt>
                <c:pt idx="8">
                  <c:v>8.1731000000000016</c:v>
                </c:pt>
                <c:pt idx="9">
                  <c:v>9.1731000000000016</c:v>
                </c:pt>
                <c:pt idx="10">
                  <c:v>10.173100000000002</c:v>
                </c:pt>
                <c:pt idx="11">
                  <c:v>11.173100000000002</c:v>
                </c:pt>
                <c:pt idx="12">
                  <c:v>12.173100000000002</c:v>
                </c:pt>
                <c:pt idx="13">
                  <c:v>13.173100000000002</c:v>
                </c:pt>
                <c:pt idx="14">
                  <c:v>14.173100000000002</c:v>
                </c:pt>
                <c:pt idx="15">
                  <c:v>15.173100000000002</c:v>
                </c:pt>
                <c:pt idx="16">
                  <c:v>16.173100000000002</c:v>
                </c:pt>
                <c:pt idx="17">
                  <c:v>17.173100000000002</c:v>
                </c:pt>
                <c:pt idx="18">
                  <c:v>18.173100000000002</c:v>
                </c:pt>
                <c:pt idx="19">
                  <c:v>19.173100000000002</c:v>
                </c:pt>
                <c:pt idx="20">
                  <c:v>20.173100000000002</c:v>
                </c:pt>
                <c:pt idx="21">
                  <c:v>21.173100000000002</c:v>
                </c:pt>
                <c:pt idx="22">
                  <c:v>22.173100000000002</c:v>
                </c:pt>
                <c:pt idx="23">
                  <c:v>23.173100000000002</c:v>
                </c:pt>
                <c:pt idx="24">
                  <c:v>24.173100000000002</c:v>
                </c:pt>
                <c:pt idx="25">
                  <c:v>25.173100000000002</c:v>
                </c:pt>
                <c:pt idx="26">
                  <c:v>26.173100000000002</c:v>
                </c:pt>
                <c:pt idx="27">
                  <c:v>27.173100000000002</c:v>
                </c:pt>
                <c:pt idx="28">
                  <c:v>28.173100000000002</c:v>
                </c:pt>
                <c:pt idx="29">
                  <c:v>29.173100000000002</c:v>
                </c:pt>
                <c:pt idx="30">
                  <c:v>30.173100000000002</c:v>
                </c:pt>
                <c:pt idx="31">
                  <c:v>31.173100000000002</c:v>
                </c:pt>
                <c:pt idx="32">
                  <c:v>32.173100000000005</c:v>
                </c:pt>
                <c:pt idx="33">
                  <c:v>33.173100000000005</c:v>
                </c:pt>
                <c:pt idx="34">
                  <c:v>34.173100000000005</c:v>
                </c:pt>
                <c:pt idx="35">
                  <c:v>35.173100000000005</c:v>
                </c:pt>
                <c:pt idx="36">
                  <c:v>36.173100000000005</c:v>
                </c:pt>
                <c:pt idx="37">
                  <c:v>37.173100000000005</c:v>
                </c:pt>
                <c:pt idx="38">
                  <c:v>38.173100000000005</c:v>
                </c:pt>
                <c:pt idx="39">
                  <c:v>39.173100000000005</c:v>
                </c:pt>
                <c:pt idx="40">
                  <c:v>40.173100000000005</c:v>
                </c:pt>
              </c:numCache>
            </c:numRef>
          </c:xVal>
          <c:yVal>
            <c:numRef>
              <c:f>FORWARDS!$G$53:$G$93</c:f>
              <c:numCache>
                <c:formatCode>0.00</c:formatCode>
                <c:ptCount val="41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-1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D-4EF9-A98E-788A6D45E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9503"/>
        <c:axId val="356938111"/>
      </c:scatterChart>
      <c:valAx>
        <c:axId val="3993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6938111"/>
        <c:crosses val="autoZero"/>
        <c:crossBetween val="midCat"/>
      </c:valAx>
      <c:valAx>
        <c:axId val="3569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933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FORWARDS!$E$6:$E$40</c:f>
              <c:numCache>
                <c:formatCode>0.0000</c:formatCode>
                <c:ptCount val="35"/>
                <c:pt idx="0">
                  <c:v>34.173100000000005</c:v>
                </c:pt>
                <c:pt idx="1">
                  <c:v>33.173100000000005</c:v>
                </c:pt>
                <c:pt idx="2">
                  <c:v>32.173100000000005</c:v>
                </c:pt>
                <c:pt idx="3">
                  <c:v>31.173100000000002</c:v>
                </c:pt>
                <c:pt idx="4">
                  <c:v>30.173100000000002</c:v>
                </c:pt>
                <c:pt idx="5">
                  <c:v>29.173100000000002</c:v>
                </c:pt>
                <c:pt idx="6">
                  <c:v>28.173100000000002</c:v>
                </c:pt>
                <c:pt idx="7">
                  <c:v>27.173100000000002</c:v>
                </c:pt>
                <c:pt idx="8">
                  <c:v>26.173100000000002</c:v>
                </c:pt>
                <c:pt idx="9">
                  <c:v>25.173100000000002</c:v>
                </c:pt>
                <c:pt idx="10">
                  <c:v>24.173100000000002</c:v>
                </c:pt>
                <c:pt idx="11">
                  <c:v>23.173100000000002</c:v>
                </c:pt>
                <c:pt idx="12">
                  <c:v>22.173100000000002</c:v>
                </c:pt>
                <c:pt idx="13">
                  <c:v>21.173100000000002</c:v>
                </c:pt>
                <c:pt idx="14">
                  <c:v>20.173100000000002</c:v>
                </c:pt>
                <c:pt idx="15">
                  <c:v>19.173100000000002</c:v>
                </c:pt>
                <c:pt idx="16">
                  <c:v>18.173100000000002</c:v>
                </c:pt>
                <c:pt idx="17">
                  <c:v>17.173100000000002</c:v>
                </c:pt>
                <c:pt idx="18">
                  <c:v>16.173100000000002</c:v>
                </c:pt>
                <c:pt idx="19">
                  <c:v>15.173100000000002</c:v>
                </c:pt>
                <c:pt idx="20">
                  <c:v>14.173100000000002</c:v>
                </c:pt>
                <c:pt idx="21">
                  <c:v>13.173100000000002</c:v>
                </c:pt>
                <c:pt idx="22">
                  <c:v>12.173100000000002</c:v>
                </c:pt>
                <c:pt idx="23">
                  <c:v>11.173100000000002</c:v>
                </c:pt>
                <c:pt idx="24">
                  <c:v>10.173100000000002</c:v>
                </c:pt>
                <c:pt idx="25">
                  <c:v>9.1731000000000016</c:v>
                </c:pt>
                <c:pt idx="26">
                  <c:v>8.1731000000000016</c:v>
                </c:pt>
                <c:pt idx="27">
                  <c:v>7.1731000000000016</c:v>
                </c:pt>
                <c:pt idx="28">
                  <c:v>6.1731000000000016</c:v>
                </c:pt>
                <c:pt idx="29">
                  <c:v>5.1731000000000016</c:v>
                </c:pt>
                <c:pt idx="30">
                  <c:v>4.1731000000000016</c:v>
                </c:pt>
                <c:pt idx="31">
                  <c:v>3.1731000000000016</c:v>
                </c:pt>
                <c:pt idx="32">
                  <c:v>2.1731000000000016</c:v>
                </c:pt>
                <c:pt idx="33">
                  <c:v>1.1731000000000016</c:v>
                </c:pt>
                <c:pt idx="34">
                  <c:v>0.17310000000000159</c:v>
                </c:pt>
              </c:numCache>
            </c:numRef>
          </c:xVal>
          <c:yVal>
            <c:numRef>
              <c:f>FORWARDS!$F$6:$F$40</c:f>
              <c:numCache>
                <c:formatCode>General</c:formatCode>
                <c:ptCount val="35"/>
                <c:pt idx="0">
                  <c:v>15.000000000000004</c:v>
                </c:pt>
                <c:pt idx="1">
                  <c:v>14.000000000000004</c:v>
                </c:pt>
                <c:pt idx="2">
                  <c:v>13.000000000000004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  <c:pt idx="31">
                  <c:v>-16</c:v>
                </c:pt>
                <c:pt idx="32">
                  <c:v>-17</c:v>
                </c:pt>
                <c:pt idx="33">
                  <c:v>-18</c:v>
                </c:pt>
                <c:pt idx="34">
                  <c:v>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2-4782-A7FD-B6717756E3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FORWARDS!$E$6:$E$40</c:f>
              <c:numCache>
                <c:formatCode>0.0000</c:formatCode>
                <c:ptCount val="35"/>
                <c:pt idx="0">
                  <c:v>34.173100000000005</c:v>
                </c:pt>
                <c:pt idx="1">
                  <c:v>33.173100000000005</c:v>
                </c:pt>
                <c:pt idx="2">
                  <c:v>32.173100000000005</c:v>
                </c:pt>
                <c:pt idx="3">
                  <c:v>31.173100000000002</c:v>
                </c:pt>
                <c:pt idx="4">
                  <c:v>30.173100000000002</c:v>
                </c:pt>
                <c:pt idx="5">
                  <c:v>29.173100000000002</c:v>
                </c:pt>
                <c:pt idx="6">
                  <c:v>28.173100000000002</c:v>
                </c:pt>
                <c:pt idx="7">
                  <c:v>27.173100000000002</c:v>
                </c:pt>
                <c:pt idx="8">
                  <c:v>26.173100000000002</c:v>
                </c:pt>
                <c:pt idx="9">
                  <c:v>25.173100000000002</c:v>
                </c:pt>
                <c:pt idx="10">
                  <c:v>24.173100000000002</c:v>
                </c:pt>
                <c:pt idx="11">
                  <c:v>23.173100000000002</c:v>
                </c:pt>
                <c:pt idx="12">
                  <c:v>22.173100000000002</c:v>
                </c:pt>
                <c:pt idx="13">
                  <c:v>21.173100000000002</c:v>
                </c:pt>
                <c:pt idx="14">
                  <c:v>20.173100000000002</c:v>
                </c:pt>
                <c:pt idx="15">
                  <c:v>19.173100000000002</c:v>
                </c:pt>
                <c:pt idx="16">
                  <c:v>18.173100000000002</c:v>
                </c:pt>
                <c:pt idx="17">
                  <c:v>17.173100000000002</c:v>
                </c:pt>
                <c:pt idx="18">
                  <c:v>16.173100000000002</c:v>
                </c:pt>
                <c:pt idx="19">
                  <c:v>15.173100000000002</c:v>
                </c:pt>
                <c:pt idx="20">
                  <c:v>14.173100000000002</c:v>
                </c:pt>
                <c:pt idx="21">
                  <c:v>13.173100000000002</c:v>
                </c:pt>
                <c:pt idx="22">
                  <c:v>12.173100000000002</c:v>
                </c:pt>
                <c:pt idx="23">
                  <c:v>11.173100000000002</c:v>
                </c:pt>
                <c:pt idx="24">
                  <c:v>10.173100000000002</c:v>
                </c:pt>
                <c:pt idx="25">
                  <c:v>9.1731000000000016</c:v>
                </c:pt>
                <c:pt idx="26">
                  <c:v>8.1731000000000016</c:v>
                </c:pt>
                <c:pt idx="27">
                  <c:v>7.1731000000000016</c:v>
                </c:pt>
                <c:pt idx="28">
                  <c:v>6.1731000000000016</c:v>
                </c:pt>
                <c:pt idx="29">
                  <c:v>5.1731000000000016</c:v>
                </c:pt>
                <c:pt idx="30">
                  <c:v>4.1731000000000016</c:v>
                </c:pt>
                <c:pt idx="31">
                  <c:v>3.1731000000000016</c:v>
                </c:pt>
                <c:pt idx="32">
                  <c:v>2.1731000000000016</c:v>
                </c:pt>
                <c:pt idx="33">
                  <c:v>1.1731000000000016</c:v>
                </c:pt>
                <c:pt idx="34">
                  <c:v>0.17310000000000159</c:v>
                </c:pt>
              </c:numCache>
            </c:numRef>
          </c:xVal>
          <c:yVal>
            <c:numRef>
              <c:f>FORWARDS!$G$6:$G$40</c:f>
              <c:numCache>
                <c:formatCode>0.00</c:formatCode>
                <c:ptCount val="35"/>
                <c:pt idx="0">
                  <c:v>13.000000000000004</c:v>
                </c:pt>
                <c:pt idx="1">
                  <c:v>12.000000000000004</c:v>
                </c:pt>
                <c:pt idx="2">
                  <c:v>11.000000000000004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-1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92-4782-A7FD-B6717756E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829055"/>
        <c:axId val="500642015"/>
      </c:scatterChart>
      <c:valAx>
        <c:axId val="51682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0642015"/>
        <c:crosses val="autoZero"/>
        <c:crossBetween val="midCat"/>
      </c:valAx>
      <c:valAx>
        <c:axId val="50064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682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.jpeg"/><Relationship Id="rId1" Type="http://schemas.openxmlformats.org/officeDocument/2006/relationships/image" Target="../media/image5.png"/><Relationship Id="rId4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719666</xdr:colOff>
      <xdr:row>18</xdr:row>
      <xdr:rowOff>16934</xdr:rowOff>
    </xdr:from>
    <xdr:to>
      <xdr:col>7</xdr:col>
      <xdr:colOff>736600</xdr:colOff>
      <xdr:row>20</xdr:row>
      <xdr:rowOff>186267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463B3B8C-82AD-5525-3C7D-8294D54FD1B2}"/>
            </a:ext>
          </a:extLst>
        </xdr:cNvPr>
        <xdr:cNvSpPr/>
      </xdr:nvSpPr>
      <xdr:spPr>
        <a:xfrm>
          <a:off x="6366933" y="3615267"/>
          <a:ext cx="812800" cy="558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624840</xdr:colOff>
      <xdr:row>602</xdr:row>
      <xdr:rowOff>69770</xdr:rowOff>
    </xdr:from>
    <xdr:to>
      <xdr:col>1</xdr:col>
      <xdr:colOff>630793</xdr:colOff>
      <xdr:row>608</xdr:row>
      <xdr:rowOff>141207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3D7F9295-8C4E-4341-8A9C-46BB80AB4740}"/>
            </a:ext>
          </a:extLst>
        </xdr:cNvPr>
        <xdr:cNvCxnSpPr/>
      </xdr:nvCxnSpPr>
      <xdr:spPr>
        <a:xfrm flipV="1">
          <a:off x="3002280" y="21451490"/>
          <a:ext cx="5953" cy="940117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1059873</xdr:colOff>
      <xdr:row>616</xdr:row>
      <xdr:rowOff>115765</xdr:rowOff>
    </xdr:from>
    <xdr:to>
      <xdr:col>9</xdr:col>
      <xdr:colOff>644771</xdr:colOff>
      <xdr:row>620</xdr:row>
      <xdr:rowOff>123678</xdr:rowOff>
    </xdr:to>
    <xdr:sp macro="" textlink="">
      <xdr:nvSpPr>
        <xdr:cNvPr id="2" name="Flecha: curvada hacia abajo 1">
          <a:extLst>
            <a:ext uri="{FF2B5EF4-FFF2-40B4-BE49-F238E27FC236}">
              <a16:creationId xmlns:a16="http://schemas.microsoft.com/office/drawing/2014/main" id="{B0F38B99-F23F-41B5-8681-18B677AC24C3}"/>
            </a:ext>
          </a:extLst>
        </xdr:cNvPr>
        <xdr:cNvSpPr/>
      </xdr:nvSpPr>
      <xdr:spPr>
        <a:xfrm>
          <a:off x="7869382" y="25171710"/>
          <a:ext cx="5244480" cy="756059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368496</xdr:colOff>
      <xdr:row>508</xdr:row>
      <xdr:rowOff>89617</xdr:rowOff>
    </xdr:from>
    <xdr:to>
      <xdr:col>5</xdr:col>
      <xdr:colOff>804740</xdr:colOff>
      <xdr:row>512</xdr:row>
      <xdr:rowOff>140724</xdr:rowOff>
    </xdr:to>
    <xdr:pic>
      <xdr:nvPicPr>
        <xdr:cNvPr id="4" name="Imagen 3" descr="Calcular: Varianza y Desviación Estándar de cualquier lista de datos">
          <a:extLst>
            <a:ext uri="{FF2B5EF4-FFF2-40B4-BE49-F238E27FC236}">
              <a16:creationId xmlns:a16="http://schemas.microsoft.com/office/drawing/2014/main" id="{CA968EE9-8DAC-4C62-8BF5-3954E8DA1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9604" y="3137617"/>
          <a:ext cx="2095792" cy="77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1897381</xdr:colOff>
      <xdr:row>508</xdr:row>
      <xdr:rowOff>45720</xdr:rowOff>
    </xdr:from>
    <xdr:to>
      <xdr:col>2</xdr:col>
      <xdr:colOff>157096</xdr:colOff>
      <xdr:row>513</xdr:row>
      <xdr:rowOff>10238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2F70246-54F4-4098-9649-1BFE3484A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7381" y="2560320"/>
          <a:ext cx="2453640" cy="878916"/>
        </a:xfrm>
        <a:prstGeom prst="rect">
          <a:avLst/>
        </a:prstGeom>
      </xdr:spPr>
    </xdr:pic>
    <xdr:clientData/>
  </xdr:twoCellAnchor>
  <xdr:twoCellAnchor>
    <xdr:from>
      <xdr:col>1</xdr:col>
      <xdr:colOff>1341120</xdr:colOff>
      <xdr:row>505</xdr:row>
      <xdr:rowOff>92710</xdr:rowOff>
    </xdr:from>
    <xdr:to>
      <xdr:col>3</xdr:col>
      <xdr:colOff>416560</xdr:colOff>
      <xdr:row>510</xdr:row>
      <xdr:rowOff>38100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63D55B7E-CFBC-4CD1-9A19-784E06BAA1B4}"/>
            </a:ext>
          </a:extLst>
        </xdr:cNvPr>
        <xdr:cNvCxnSpPr/>
      </xdr:nvCxnSpPr>
      <xdr:spPr>
        <a:xfrm flipV="1">
          <a:off x="4084320" y="2607310"/>
          <a:ext cx="1468120" cy="8597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1003300</xdr:colOff>
      <xdr:row>506</xdr:row>
      <xdr:rowOff>127000</xdr:rowOff>
    </xdr:from>
    <xdr:to>
      <xdr:col>4</xdr:col>
      <xdr:colOff>311150</xdr:colOff>
      <xdr:row>510</xdr:row>
      <xdr:rowOff>82550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E7694424-E5B9-49E3-AAF7-1013BF4FE287}"/>
            </a:ext>
          </a:extLst>
        </xdr:cNvPr>
        <xdr:cNvCxnSpPr/>
      </xdr:nvCxnSpPr>
      <xdr:spPr>
        <a:xfrm flipH="1" flipV="1">
          <a:off x="5727700" y="2286000"/>
          <a:ext cx="876300" cy="692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28574</xdr:colOff>
      <xdr:row>547</xdr:row>
      <xdr:rowOff>19050</xdr:rowOff>
    </xdr:from>
    <xdr:to>
      <xdr:col>6</xdr:col>
      <xdr:colOff>1653540</xdr:colOff>
      <xdr:row>559</xdr:row>
      <xdr:rowOff>78619</xdr:rowOff>
    </xdr:to>
    <xdr:pic>
      <xdr:nvPicPr>
        <xdr:cNvPr id="11" name="Imagen 10" descr="DISTRIBUCIÓN NORMAL">
          <a:extLst>
            <a:ext uri="{FF2B5EF4-FFF2-40B4-BE49-F238E27FC236}">
              <a16:creationId xmlns:a16="http://schemas.microsoft.com/office/drawing/2014/main" id="{73319371-D634-42BA-82D8-D0DF524A9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4" y="10214610"/>
          <a:ext cx="6844666" cy="225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139066</xdr:colOff>
      <xdr:row>558</xdr:row>
      <xdr:rowOff>72391</xdr:rowOff>
    </xdr:from>
    <xdr:to>
      <xdr:col>4</xdr:col>
      <xdr:colOff>1112520</xdr:colOff>
      <xdr:row>567</xdr:row>
      <xdr:rowOff>99060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D4AD99A2-45A1-4B40-81F4-99101DD8D48F}"/>
            </a:ext>
          </a:extLst>
        </xdr:cNvPr>
        <xdr:cNvCxnSpPr/>
      </xdr:nvCxnSpPr>
      <xdr:spPr>
        <a:xfrm flipH="1" flipV="1">
          <a:off x="6951346" y="11372851"/>
          <a:ext cx="973454" cy="17183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1539240</xdr:colOff>
      <xdr:row>558</xdr:row>
      <xdr:rowOff>137160</xdr:rowOff>
    </xdr:from>
    <xdr:to>
      <xdr:col>4</xdr:col>
      <xdr:colOff>1638300</xdr:colOff>
      <xdr:row>569</xdr:row>
      <xdr:rowOff>114300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EA0CB4D4-F1A0-4CC6-8A13-5747FBF5C39A}"/>
            </a:ext>
          </a:extLst>
        </xdr:cNvPr>
        <xdr:cNvCxnSpPr/>
      </xdr:nvCxnSpPr>
      <xdr:spPr>
        <a:xfrm flipH="1" flipV="1">
          <a:off x="8351520" y="11437620"/>
          <a:ext cx="99060" cy="2034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428625</xdr:colOff>
      <xdr:row>560</xdr:row>
      <xdr:rowOff>867</xdr:rowOff>
    </xdr:from>
    <xdr:to>
      <xdr:col>4</xdr:col>
      <xdr:colOff>1574800</xdr:colOff>
      <xdr:row>560</xdr:row>
      <xdr:rowOff>8467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28DA593E-AA17-42B6-885E-977132150C8E}"/>
            </a:ext>
          </a:extLst>
        </xdr:cNvPr>
        <xdr:cNvCxnSpPr/>
      </xdr:nvCxnSpPr>
      <xdr:spPr>
        <a:xfrm>
          <a:off x="4619625" y="11862667"/>
          <a:ext cx="3770842" cy="76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561</xdr:row>
      <xdr:rowOff>68580</xdr:rowOff>
    </xdr:from>
    <xdr:to>
      <xdr:col>8</xdr:col>
      <xdr:colOff>7620</xdr:colOff>
      <xdr:row>561</xdr:row>
      <xdr:rowOff>99060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449315A8-3743-4564-A6FA-E2280DFB874D}"/>
            </a:ext>
          </a:extLst>
        </xdr:cNvPr>
        <xdr:cNvCxnSpPr/>
      </xdr:nvCxnSpPr>
      <xdr:spPr>
        <a:xfrm flipH="1">
          <a:off x="6408420" y="11338560"/>
          <a:ext cx="4030980" cy="3048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1642533</xdr:colOff>
      <xdr:row>549</xdr:row>
      <xdr:rowOff>84667</xdr:rowOff>
    </xdr:from>
    <xdr:to>
      <xdr:col>4</xdr:col>
      <xdr:colOff>1591733</xdr:colOff>
      <xdr:row>549</xdr:row>
      <xdr:rowOff>93133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26F28F6E-CBDC-42C4-9842-26456C315FE4}"/>
            </a:ext>
          </a:extLst>
        </xdr:cNvPr>
        <xdr:cNvCxnSpPr/>
      </xdr:nvCxnSpPr>
      <xdr:spPr>
        <a:xfrm flipV="1">
          <a:off x="6781800" y="9889067"/>
          <a:ext cx="1625600" cy="846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546</xdr:row>
      <xdr:rowOff>148591</xdr:rowOff>
    </xdr:from>
    <xdr:to>
      <xdr:col>4</xdr:col>
      <xdr:colOff>1630680</xdr:colOff>
      <xdr:row>548</xdr:row>
      <xdr:rowOff>70485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309D1C97-26A8-4AF9-A50C-4BE9734C2C5C}"/>
            </a:ext>
          </a:extLst>
        </xdr:cNvPr>
        <xdr:cNvSpPr txBox="1"/>
      </xdr:nvSpPr>
      <xdr:spPr>
        <a:xfrm>
          <a:off x="6812280" y="10161271"/>
          <a:ext cx="1623060" cy="2876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68.24%</a:t>
          </a:r>
        </a:p>
        <a:p>
          <a:pPr algn="ctr"/>
          <a:endParaRPr lang="es-MX" sz="1100">
            <a:solidFill>
              <a:srgbClr val="FF0000"/>
            </a:solidFill>
          </a:endParaRPr>
        </a:p>
        <a:p>
          <a:pPr algn="ctr"/>
          <a:r>
            <a:rPr lang="es-MX" sz="1100">
              <a:solidFill>
                <a:srgbClr val="FF0000"/>
              </a:solidFill>
            </a:rPr>
            <a:t>%</a:t>
          </a:r>
        </a:p>
      </xdr:txBody>
    </xdr:sp>
    <xdr:clientData/>
  </xdr:twoCellAnchor>
  <xdr:twoCellAnchor>
    <xdr:from>
      <xdr:col>4</xdr:col>
      <xdr:colOff>617220</xdr:colOff>
      <xdr:row>506</xdr:row>
      <xdr:rowOff>133350</xdr:rowOff>
    </xdr:from>
    <xdr:to>
      <xdr:col>5</xdr:col>
      <xdr:colOff>495300</xdr:colOff>
      <xdr:row>510</xdr:row>
      <xdr:rowOff>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3D66A5BB-78F4-47BC-9E2F-030ADAB55024}"/>
            </a:ext>
          </a:extLst>
        </xdr:cNvPr>
        <xdr:cNvCxnSpPr/>
      </xdr:nvCxnSpPr>
      <xdr:spPr>
        <a:xfrm flipV="1">
          <a:off x="6911340" y="2282190"/>
          <a:ext cx="952500" cy="5981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645160</xdr:colOff>
      <xdr:row>615</xdr:row>
      <xdr:rowOff>7620</xdr:rowOff>
    </xdr:from>
    <xdr:to>
      <xdr:col>5</xdr:col>
      <xdr:colOff>651510</xdr:colOff>
      <xdr:row>621</xdr:row>
      <xdr:rowOff>96520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54D1D958-ABF6-4AC5-BDBB-2F68BEB10246}"/>
            </a:ext>
          </a:extLst>
        </xdr:cNvPr>
        <xdr:cNvCxnSpPr/>
      </xdr:nvCxnSpPr>
      <xdr:spPr>
        <a:xfrm>
          <a:off x="8013700" y="23561040"/>
          <a:ext cx="6350" cy="1209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9</xdr:row>
      <xdr:rowOff>184150</xdr:rowOff>
    </xdr:from>
    <xdr:to>
      <xdr:col>8</xdr:col>
      <xdr:colOff>571500</xdr:colOff>
      <xdr:row>14</xdr:row>
      <xdr:rowOff>165100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331017A9-E2FA-4FE2-A1B8-C7C9BC81EC18}"/>
            </a:ext>
          </a:extLst>
        </xdr:cNvPr>
        <xdr:cNvSpPr/>
      </xdr:nvSpPr>
      <xdr:spPr>
        <a:xfrm>
          <a:off x="8439150" y="2355850"/>
          <a:ext cx="431800" cy="9461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160021</xdr:colOff>
      <xdr:row>4</xdr:row>
      <xdr:rowOff>163537</xdr:rowOff>
    </xdr:from>
    <xdr:to>
      <xdr:col>8</xdr:col>
      <xdr:colOff>586155</xdr:colOff>
      <xdr:row>9</xdr:row>
      <xdr:rowOff>148297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1A812325-4C00-4F3B-AB90-B4A401E1616B}"/>
            </a:ext>
          </a:extLst>
        </xdr:cNvPr>
        <xdr:cNvSpPr/>
      </xdr:nvSpPr>
      <xdr:spPr>
        <a:xfrm>
          <a:off x="7463498" y="1341706"/>
          <a:ext cx="426134" cy="893299"/>
        </a:xfrm>
        <a:prstGeom prst="rightBrace">
          <a:avLst>
            <a:gd name="adj1" fmla="val 8333"/>
            <a:gd name="adj2" fmla="val 5393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121920</xdr:colOff>
      <xdr:row>15</xdr:row>
      <xdr:rowOff>38100</xdr:rowOff>
    </xdr:from>
    <xdr:to>
      <xdr:col>8</xdr:col>
      <xdr:colOff>609600</xdr:colOff>
      <xdr:row>20</xdr:row>
      <xdr:rowOff>7620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4B908D9F-9F47-42D7-B852-82D3B7BD281D}"/>
            </a:ext>
          </a:extLst>
        </xdr:cNvPr>
        <xdr:cNvSpPr/>
      </xdr:nvSpPr>
      <xdr:spPr>
        <a:xfrm>
          <a:off x="7421880" y="3238500"/>
          <a:ext cx="487680" cy="88392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167640</xdr:colOff>
      <xdr:row>20</xdr:row>
      <xdr:rowOff>106680</xdr:rowOff>
    </xdr:from>
    <xdr:to>
      <xdr:col>8</xdr:col>
      <xdr:colOff>495300</xdr:colOff>
      <xdr:row>25</xdr:row>
      <xdr:rowOff>7620</xdr:rowOff>
    </xdr:to>
    <xdr:sp macro="" textlink="">
      <xdr:nvSpPr>
        <xdr:cNvPr id="5" name="Cerrar llave 4">
          <a:extLst>
            <a:ext uri="{FF2B5EF4-FFF2-40B4-BE49-F238E27FC236}">
              <a16:creationId xmlns:a16="http://schemas.microsoft.com/office/drawing/2014/main" id="{01449EA0-B67E-4D26-ABEF-0F5B180F7C7D}"/>
            </a:ext>
          </a:extLst>
        </xdr:cNvPr>
        <xdr:cNvSpPr/>
      </xdr:nvSpPr>
      <xdr:spPr>
        <a:xfrm>
          <a:off x="7467600" y="4221480"/>
          <a:ext cx="327660" cy="81534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82550</xdr:colOff>
      <xdr:row>500</xdr:row>
      <xdr:rowOff>0</xdr:rowOff>
    </xdr:from>
    <xdr:to>
      <xdr:col>8</xdr:col>
      <xdr:colOff>410210</xdr:colOff>
      <xdr:row>504</xdr:row>
      <xdr:rowOff>152400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BCE5FC94-88AC-4852-A290-AEE3CB9B7325}"/>
            </a:ext>
          </a:extLst>
        </xdr:cNvPr>
        <xdr:cNvSpPr/>
      </xdr:nvSpPr>
      <xdr:spPr>
        <a:xfrm>
          <a:off x="7473950" y="5956300"/>
          <a:ext cx="327660" cy="889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463550</xdr:colOff>
      <xdr:row>501</xdr:row>
      <xdr:rowOff>146050</xdr:rowOff>
    </xdr:from>
    <xdr:to>
      <xdr:col>10</xdr:col>
      <xdr:colOff>266700</xdr:colOff>
      <xdr:row>503</xdr:row>
      <xdr:rowOff>57150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7ADC6A73-99C1-10F8-CB61-72432B6FFEDF}"/>
            </a:ext>
          </a:extLst>
        </xdr:cNvPr>
        <xdr:cNvSpPr txBox="1"/>
      </xdr:nvSpPr>
      <xdr:spPr>
        <a:xfrm>
          <a:off x="7854950" y="6286500"/>
          <a:ext cx="425450" cy="2794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939800</xdr:colOff>
      <xdr:row>764</xdr:row>
      <xdr:rowOff>635</xdr:rowOff>
    </xdr:from>
    <xdr:to>
      <xdr:col>13</xdr:col>
      <xdr:colOff>161925</xdr:colOff>
      <xdr:row>767</xdr:row>
      <xdr:rowOff>125097</xdr:rowOff>
    </xdr:to>
    <xdr:pic>
      <xdr:nvPicPr>
        <xdr:cNvPr id="3" name="Imagen 2" descr="Redalyc.Valor en riesgo: evaluación del desempeño de diferentes ...">
          <a:extLst>
            <a:ext uri="{FF2B5EF4-FFF2-40B4-BE49-F238E27FC236}">
              <a16:creationId xmlns:a16="http://schemas.microsoft.com/office/drawing/2014/main" id="{E7701B00-DB0D-4EDC-A997-9188F947C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1360" y="4079875"/>
          <a:ext cx="5826125" cy="6731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25401</xdr:colOff>
      <xdr:row>51</xdr:row>
      <xdr:rowOff>76200</xdr:rowOff>
    </xdr:from>
    <xdr:to>
      <xdr:col>15</xdr:col>
      <xdr:colOff>778933</xdr:colOff>
      <xdr:row>70</xdr:row>
      <xdr:rowOff>33866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144D85E-FFC1-45D2-940C-AEA119828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131233</xdr:colOff>
      <xdr:row>54</xdr:row>
      <xdr:rowOff>71967</xdr:rowOff>
    </xdr:from>
    <xdr:to>
      <xdr:col>11</xdr:col>
      <xdr:colOff>137583</xdr:colOff>
      <xdr:row>59</xdr:row>
      <xdr:rowOff>27517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7A1B911D-12BF-4F4E-B3D5-ED7848848FAD}"/>
            </a:ext>
          </a:extLst>
        </xdr:cNvPr>
        <xdr:cNvCxnSpPr/>
      </xdr:nvCxnSpPr>
      <xdr:spPr>
        <a:xfrm>
          <a:off x="8792633" y="11044767"/>
          <a:ext cx="6350" cy="8868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</xdr:row>
      <xdr:rowOff>110067</xdr:rowOff>
    </xdr:from>
    <xdr:to>
      <xdr:col>15</xdr:col>
      <xdr:colOff>787399</xdr:colOff>
      <xdr:row>23</xdr:row>
      <xdr:rowOff>160867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3A83FAE-0A8F-428A-9EA3-0BABA8A4A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292100</xdr:colOff>
      <xdr:row>7</xdr:row>
      <xdr:rowOff>175683</xdr:rowOff>
    </xdr:from>
    <xdr:to>
      <xdr:col>13</xdr:col>
      <xdr:colOff>148167</xdr:colOff>
      <xdr:row>10</xdr:row>
      <xdr:rowOff>91016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28131AD3-BDA0-49C0-A906-28B9F6B7F680}"/>
            </a:ext>
          </a:extLst>
        </xdr:cNvPr>
        <xdr:cNvSpPr txBox="1"/>
      </xdr:nvSpPr>
      <xdr:spPr>
        <a:xfrm>
          <a:off x="8953500" y="1928283"/>
          <a:ext cx="1430867" cy="4677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Precio de Compra y Precio de Ejercicio</a:t>
          </a:r>
        </a:p>
      </xdr:txBody>
    </xdr:sp>
    <xdr:clientData/>
  </xdr:twoCellAnchor>
  <xdr:twoCellAnchor>
    <xdr:from>
      <xdr:col>11</xdr:col>
      <xdr:colOff>770467</xdr:colOff>
      <xdr:row>10</xdr:row>
      <xdr:rowOff>93133</xdr:rowOff>
    </xdr:from>
    <xdr:to>
      <xdr:col>11</xdr:col>
      <xdr:colOff>770467</xdr:colOff>
      <xdr:row>14</xdr:row>
      <xdr:rowOff>152400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5667C99A-A70E-40E6-98B4-455EA7E8D9B7}"/>
            </a:ext>
          </a:extLst>
        </xdr:cNvPr>
        <xdr:cNvCxnSpPr/>
      </xdr:nvCxnSpPr>
      <xdr:spPr>
        <a:xfrm>
          <a:off x="9431867" y="2413000"/>
          <a:ext cx="0" cy="804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283028</xdr:colOff>
      <xdr:row>52</xdr:row>
      <xdr:rowOff>43543</xdr:rowOff>
    </xdr:from>
    <xdr:to>
      <xdr:col>8</xdr:col>
      <xdr:colOff>287645</xdr:colOff>
      <xdr:row>68</xdr:row>
      <xdr:rowOff>2804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FCC3033F-EE51-430F-AA22-AED394AF5EB0}"/>
            </a:ext>
          </a:extLst>
        </xdr:cNvPr>
        <xdr:cNvCxnSpPr/>
      </xdr:nvCxnSpPr>
      <xdr:spPr>
        <a:xfrm>
          <a:off x="6553199" y="10602686"/>
          <a:ext cx="4617" cy="2920175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293914</xdr:colOff>
      <xdr:row>60</xdr:row>
      <xdr:rowOff>22652</xdr:rowOff>
    </xdr:from>
    <xdr:to>
      <xdr:col>15</xdr:col>
      <xdr:colOff>518665</xdr:colOff>
      <xdr:row>60</xdr:row>
      <xdr:rowOff>24192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62F6F739-0EC6-4793-9C18-3080069541D7}"/>
            </a:ext>
          </a:extLst>
        </xdr:cNvPr>
        <xdr:cNvCxnSpPr/>
      </xdr:nvCxnSpPr>
      <xdr:spPr>
        <a:xfrm flipV="1">
          <a:off x="6564085" y="12062252"/>
          <a:ext cx="5711151" cy="154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327781</xdr:colOff>
      <xdr:row>14</xdr:row>
      <xdr:rowOff>68943</xdr:rowOff>
    </xdr:from>
    <xdr:to>
      <xdr:col>15</xdr:col>
      <xdr:colOff>454781</xdr:colOff>
      <xdr:row>14</xdr:row>
      <xdr:rowOff>85876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6EBFE491-4DDE-4D5F-94AF-EB2F04767D0D}"/>
            </a:ext>
          </a:extLst>
        </xdr:cNvPr>
        <xdr:cNvCxnSpPr/>
      </xdr:nvCxnSpPr>
      <xdr:spPr>
        <a:xfrm flipV="1">
          <a:off x="6597952" y="3127829"/>
          <a:ext cx="5613400" cy="1693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334432</xdr:colOff>
      <xdr:row>7</xdr:row>
      <xdr:rowOff>59267</xdr:rowOff>
    </xdr:from>
    <xdr:to>
      <xdr:col>8</xdr:col>
      <xdr:colOff>338667</xdr:colOff>
      <xdr:row>22</xdr:row>
      <xdr:rowOff>177800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50465075-E7D4-4A36-9539-C21E3CE98F2F}"/>
            </a:ext>
          </a:extLst>
        </xdr:cNvPr>
        <xdr:cNvCxnSpPr/>
      </xdr:nvCxnSpPr>
      <xdr:spPr>
        <a:xfrm>
          <a:off x="6633632" y="1820334"/>
          <a:ext cx="4235" cy="291253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0.38176</cdr:x>
      <cdr:y>0.06243</cdr:y>
    </cdr:from>
    <cdr:to>
      <cdr:x>0.64933</cdr:x>
      <cdr:y>0.21982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84FB6DF7-032A-45CD-A1E4-EE189F7EE9EE}"/>
            </a:ext>
          </a:extLst>
        </cdr:cNvPr>
        <cdr:cNvSpPr txBox="1"/>
      </cdr:nvSpPr>
      <cdr:spPr>
        <a:xfrm xmlns:a="http://schemas.openxmlformats.org/drawingml/2006/main">
          <a:off x="2391829" y="215780"/>
          <a:ext cx="1676415" cy="5440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MX" sz="1100"/>
            <a:t>Precio de Venta</a:t>
          </a:r>
          <a:r>
            <a:rPr lang="es-MX" sz="1100" baseline="0"/>
            <a:t> y Precio de Ejercicio</a:t>
          </a:r>
          <a:endParaRPr lang="es-MX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486833</xdr:colOff>
      <xdr:row>509</xdr:row>
      <xdr:rowOff>74083</xdr:rowOff>
    </xdr:from>
    <xdr:ext cx="3111211" cy="800100"/>
    <xdr:pic>
      <xdr:nvPicPr>
        <xdr:cNvPr id="2" name="Imagen 1" descr="work: A Good Introduction to GARCH and EWMA (Exponentialy Weighted ...">
          <a:extLst>
            <a:ext uri="{FF2B5EF4-FFF2-40B4-BE49-F238E27FC236}">
              <a16:creationId xmlns:a16="http://schemas.microsoft.com/office/drawing/2014/main" id="{92B3D78D-99C3-4BB0-8193-82CC7549E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093" y="2878243"/>
          <a:ext cx="3111211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211666</xdr:colOff>
      <xdr:row>504</xdr:row>
      <xdr:rowOff>137583</xdr:rowOff>
    </xdr:from>
    <xdr:to>
      <xdr:col>6</xdr:col>
      <xdr:colOff>211667</xdr:colOff>
      <xdr:row>508</xdr:row>
      <xdr:rowOff>10583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BEC043BA-716D-4FF0-A7A9-51A9132E1F2A}"/>
            </a:ext>
          </a:extLst>
        </xdr:cNvPr>
        <xdr:cNvCxnSpPr/>
      </xdr:nvCxnSpPr>
      <xdr:spPr>
        <a:xfrm>
          <a:off x="5149426" y="2019723"/>
          <a:ext cx="2057401" cy="612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795867</xdr:colOff>
      <xdr:row>505</xdr:row>
      <xdr:rowOff>67734</xdr:rowOff>
    </xdr:from>
    <xdr:to>
      <xdr:col>5</xdr:col>
      <xdr:colOff>804333</xdr:colOff>
      <xdr:row>516</xdr:row>
      <xdr:rowOff>8466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503CF038-ADBA-49C0-98F9-4EAA2D4A97A8}"/>
            </a:ext>
          </a:extLst>
        </xdr:cNvPr>
        <xdr:cNvCxnSpPr/>
      </xdr:nvCxnSpPr>
      <xdr:spPr>
        <a:xfrm flipH="1" flipV="1">
          <a:off x="6764867" y="2565401"/>
          <a:ext cx="8466" cy="20235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515</xdr:row>
      <xdr:rowOff>0</xdr:rowOff>
    </xdr:from>
    <xdr:to>
      <xdr:col>3</xdr:col>
      <xdr:colOff>1145647</xdr:colOff>
      <xdr:row>521</xdr:row>
      <xdr:rowOff>115361</xdr:rowOff>
    </xdr:to>
    <xdr:pic>
      <xdr:nvPicPr>
        <xdr:cNvPr id="7" name="Imagen 6" descr="Calcular: Varianza y Desviación Estándar de cualquier lista de datos">
          <a:extLst>
            <a:ext uri="{FF2B5EF4-FFF2-40B4-BE49-F238E27FC236}">
              <a16:creationId xmlns:a16="http://schemas.microsoft.com/office/drawing/2014/main" id="{86D9354D-2C34-47FB-B77A-E1BD983DC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3901440"/>
          <a:ext cx="3766927" cy="1212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1153885</xdr:colOff>
      <xdr:row>511</xdr:row>
      <xdr:rowOff>103414</xdr:rowOff>
    </xdr:from>
    <xdr:to>
      <xdr:col>5</xdr:col>
      <xdr:colOff>1300843</xdr:colOff>
      <xdr:row>516</xdr:row>
      <xdr:rowOff>157843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AA805B04-6928-4FFC-9DA5-1187F23D5BBB}"/>
            </a:ext>
          </a:extLst>
        </xdr:cNvPr>
        <xdr:cNvCxnSpPr/>
      </xdr:nvCxnSpPr>
      <xdr:spPr>
        <a:xfrm flipV="1">
          <a:off x="4332514" y="3848100"/>
          <a:ext cx="2933700" cy="9797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299364</xdr:colOff>
      <xdr:row>516</xdr:row>
      <xdr:rowOff>12281</xdr:rowOff>
    </xdr:from>
    <xdr:to>
      <xdr:col>6</xdr:col>
      <xdr:colOff>247083</xdr:colOff>
      <xdr:row>520</xdr:row>
      <xdr:rowOff>164133</xdr:rowOff>
    </xdr:to>
    <xdr:pic>
      <xdr:nvPicPr>
        <xdr:cNvPr id="10" name="Imagen 9" descr="Estimación de máxima verosimilitud y GARCH | 2021 | Economipedia">
          <a:extLst>
            <a:ext uri="{FF2B5EF4-FFF2-40B4-BE49-F238E27FC236}">
              <a16:creationId xmlns:a16="http://schemas.microsoft.com/office/drawing/2014/main" id="{C4247433-4F62-4D00-BD43-7CB754B74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509" y="93087117"/>
          <a:ext cx="2469247" cy="872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1076325</xdr:colOff>
      <xdr:row>504</xdr:row>
      <xdr:rowOff>179917</xdr:rowOff>
    </xdr:from>
    <xdr:to>
      <xdr:col>18</xdr:col>
      <xdr:colOff>346325</xdr:colOff>
      <xdr:row>512</xdr:row>
      <xdr:rowOff>5273</xdr:rowOff>
    </xdr:to>
    <xdr:pic>
      <xdr:nvPicPr>
        <xdr:cNvPr id="11" name="Imagen 10" descr="El modelo de ruido blanco">
          <a:extLst>
            <a:ext uri="{FF2B5EF4-FFF2-40B4-BE49-F238E27FC236}">
              <a16:creationId xmlns:a16="http://schemas.microsoft.com/office/drawing/2014/main" id="{E6479395-F53B-4FC1-A1E3-CD95B7AA0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83125" y="2465917"/>
          <a:ext cx="3438314" cy="1357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804333</xdr:colOff>
      <xdr:row>508</xdr:row>
      <xdr:rowOff>1</xdr:rowOff>
    </xdr:from>
    <xdr:to>
      <xdr:col>15</xdr:col>
      <xdr:colOff>59267</xdr:colOff>
      <xdr:row>520</xdr:row>
      <xdr:rowOff>160867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2CAE0FF3-A2E4-46AC-9613-A402D31DE7F3}"/>
            </a:ext>
          </a:extLst>
        </xdr:cNvPr>
        <xdr:cNvCxnSpPr/>
      </xdr:nvCxnSpPr>
      <xdr:spPr>
        <a:xfrm flipV="1">
          <a:off x="14986000" y="3056468"/>
          <a:ext cx="2472267" cy="241299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626534</xdr:colOff>
      <xdr:row>508</xdr:row>
      <xdr:rowOff>88362</xdr:rowOff>
    </xdr:from>
    <xdr:to>
      <xdr:col>14</xdr:col>
      <xdr:colOff>1076325</xdr:colOff>
      <xdr:row>520</xdr:row>
      <xdr:rowOff>169333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6F7354F7-898A-4F70-8CE4-26C0A1915702}"/>
            </a:ext>
          </a:extLst>
        </xdr:cNvPr>
        <xdr:cNvCxnSpPr>
          <a:endCxn id="11" idx="1"/>
        </xdr:cNvCxnSpPr>
      </xdr:nvCxnSpPr>
      <xdr:spPr>
        <a:xfrm flipV="1">
          <a:off x="13775267" y="3144829"/>
          <a:ext cx="3607858" cy="233310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939800</xdr:colOff>
      <xdr:row>764</xdr:row>
      <xdr:rowOff>635</xdr:rowOff>
    </xdr:from>
    <xdr:to>
      <xdr:col>13</xdr:col>
      <xdr:colOff>161925</xdr:colOff>
      <xdr:row>767</xdr:row>
      <xdr:rowOff>125097</xdr:rowOff>
    </xdr:to>
    <xdr:pic>
      <xdr:nvPicPr>
        <xdr:cNvPr id="2" name="Imagen 1" descr="Redalyc.Valor en riesgo: evaluación del desempeño de diferentes ...">
          <a:extLst>
            <a:ext uri="{FF2B5EF4-FFF2-40B4-BE49-F238E27FC236}">
              <a16:creationId xmlns:a16="http://schemas.microsoft.com/office/drawing/2014/main" id="{75625223-7A79-42AD-A972-D46BF2C38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3740" y="49606835"/>
          <a:ext cx="5821045" cy="6731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xder.com.mx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003F-8C67-432B-80FF-9999AC907700}">
  <dimension ref="B2:Q39"/>
  <sheetViews>
    <sheetView tabSelected="1" zoomScale="110" zoomScaleNormal="110" workbookViewId="0">
      <selection activeCell="K5" sqref="K5"/>
    </sheetView>
  </sheetViews>
  <sheetFormatPr baseColWidth="10" defaultRowHeight="14.4" x14ac:dyDescent="0.3"/>
  <cols>
    <col min="4" max="4" width="12.6640625" customWidth="1"/>
  </cols>
  <sheetData>
    <row r="2" spans="2:15" ht="23.4" x14ac:dyDescent="0.45">
      <c r="B2" s="234" t="s">
        <v>147</v>
      </c>
      <c r="C2" s="234"/>
      <c r="D2" s="234"/>
      <c r="E2" s="234"/>
      <c r="F2" s="234"/>
      <c r="G2" s="234"/>
      <c r="H2" s="234"/>
      <c r="I2" s="234"/>
      <c r="J2" s="234"/>
    </row>
    <row r="3" spans="2:15" ht="15.6" x14ac:dyDescent="0.3">
      <c r="B3" s="130"/>
      <c r="C3" s="130"/>
      <c r="D3" s="130"/>
      <c r="E3" s="130"/>
      <c r="F3" s="130"/>
      <c r="G3" s="130"/>
      <c r="H3" s="130"/>
      <c r="I3" s="130"/>
      <c r="J3" s="130"/>
      <c r="K3" s="130"/>
    </row>
    <row r="4" spans="2:15" ht="15.6" x14ac:dyDescent="0.3">
      <c r="B4" s="130" t="s">
        <v>114</v>
      </c>
      <c r="C4" s="130"/>
      <c r="D4" s="130"/>
      <c r="E4" s="130"/>
      <c r="F4" s="130"/>
      <c r="G4" s="130"/>
      <c r="H4" s="130"/>
      <c r="I4" s="130"/>
      <c r="J4" s="130"/>
      <c r="K4" s="130"/>
      <c r="L4" s="18"/>
      <c r="M4" s="18"/>
      <c r="N4" s="18"/>
      <c r="O4" s="18"/>
    </row>
    <row r="5" spans="2:15" ht="15.6" x14ac:dyDescent="0.3">
      <c r="B5" s="130"/>
      <c r="C5" s="130"/>
      <c r="D5" s="130"/>
      <c r="E5" s="130"/>
      <c r="F5" s="130"/>
      <c r="G5" s="130"/>
      <c r="H5" s="130"/>
      <c r="I5" s="130"/>
      <c r="J5" s="130"/>
      <c r="K5" s="130"/>
    </row>
    <row r="6" spans="2:15" ht="15.6" x14ac:dyDescent="0.3">
      <c r="B6" s="130" t="s">
        <v>115</v>
      </c>
      <c r="C6" s="130"/>
      <c r="D6" s="130"/>
      <c r="E6" s="130"/>
      <c r="F6" s="130"/>
      <c r="G6" s="130"/>
      <c r="H6" s="130"/>
      <c r="I6" s="130"/>
      <c r="J6" s="130"/>
      <c r="K6" s="130"/>
    </row>
    <row r="7" spans="2:15" ht="15.6" x14ac:dyDescent="0.3">
      <c r="B7" s="130"/>
      <c r="C7" s="130" t="s">
        <v>116</v>
      </c>
      <c r="D7" s="130"/>
      <c r="E7" s="130"/>
      <c r="F7" s="130"/>
      <c r="G7" s="130"/>
      <c r="H7" s="130"/>
      <c r="I7" s="130"/>
      <c r="J7" s="130"/>
      <c r="K7" s="130"/>
    </row>
    <row r="8" spans="2:15" ht="15.6" x14ac:dyDescent="0.3">
      <c r="B8" s="130"/>
      <c r="C8" s="130"/>
      <c r="D8" s="130"/>
      <c r="E8" s="130"/>
      <c r="F8" s="130"/>
      <c r="G8" s="130"/>
      <c r="H8" s="130"/>
      <c r="I8" s="130"/>
      <c r="J8" s="130"/>
      <c r="K8" s="130"/>
    </row>
    <row r="9" spans="2:15" ht="15.6" x14ac:dyDescent="0.3">
      <c r="B9" s="130" t="s">
        <v>117</v>
      </c>
      <c r="C9" s="130"/>
      <c r="D9" s="130"/>
      <c r="E9" s="130"/>
      <c r="F9" s="130"/>
      <c r="G9" s="130"/>
      <c r="H9" s="130"/>
      <c r="I9" s="130"/>
      <c r="J9" s="130"/>
      <c r="K9" s="130"/>
    </row>
    <row r="10" spans="2:15" ht="15.6" x14ac:dyDescent="0.3">
      <c r="B10" s="130"/>
      <c r="C10" s="130"/>
      <c r="D10" s="130"/>
      <c r="E10" s="130"/>
      <c r="F10" s="130"/>
      <c r="G10" s="130"/>
      <c r="H10" s="130"/>
      <c r="I10" s="130"/>
      <c r="J10" s="130"/>
      <c r="K10" s="130"/>
    </row>
    <row r="11" spans="2:15" ht="15.6" x14ac:dyDescent="0.3">
      <c r="B11" s="130" t="s">
        <v>118</v>
      </c>
      <c r="C11" s="130"/>
      <c r="D11" s="130"/>
      <c r="E11" s="130"/>
      <c r="F11" s="130"/>
      <c r="G11" s="130"/>
      <c r="H11" s="130"/>
      <c r="I11" s="130"/>
      <c r="J11" s="130"/>
      <c r="K11" s="130"/>
    </row>
    <row r="12" spans="2:15" ht="15.6" x14ac:dyDescent="0.3">
      <c r="B12" s="130"/>
      <c r="C12" s="130"/>
      <c r="D12" s="130"/>
      <c r="E12" s="130"/>
      <c r="F12" s="130"/>
      <c r="G12" s="130"/>
      <c r="H12" s="130"/>
      <c r="I12" s="130"/>
      <c r="J12" s="130"/>
      <c r="K12" s="130"/>
    </row>
    <row r="13" spans="2:15" ht="15.6" x14ac:dyDescent="0.3">
      <c r="B13" s="130" t="s">
        <v>220</v>
      </c>
      <c r="C13" s="130"/>
      <c r="D13" s="130"/>
      <c r="E13" s="130"/>
      <c r="F13" s="130"/>
      <c r="G13" s="130" t="s">
        <v>232</v>
      </c>
      <c r="H13" s="130"/>
      <c r="I13" s="130"/>
      <c r="J13" s="130"/>
      <c r="K13" s="130"/>
    </row>
    <row r="14" spans="2:15" ht="15.6" x14ac:dyDescent="0.3">
      <c r="B14" s="130"/>
      <c r="C14" s="130"/>
      <c r="D14" s="130"/>
      <c r="E14" s="130"/>
      <c r="F14" s="130"/>
      <c r="G14" s="130" t="s">
        <v>233</v>
      </c>
      <c r="H14" s="130"/>
      <c r="I14" s="130"/>
      <c r="J14" s="130"/>
      <c r="K14" s="130"/>
    </row>
    <row r="15" spans="2:15" ht="15.6" x14ac:dyDescent="0.3">
      <c r="B15" s="137" t="s">
        <v>119</v>
      </c>
      <c r="C15" s="130"/>
      <c r="D15" s="130"/>
      <c r="E15" s="138"/>
      <c r="F15" s="138"/>
      <c r="G15" s="130"/>
      <c r="H15" s="130"/>
      <c r="I15" s="130"/>
      <c r="J15" s="130"/>
      <c r="K15" s="130"/>
    </row>
    <row r="16" spans="2:15" ht="15.6" x14ac:dyDescent="0.3"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236"/>
      <c r="M16" s="236"/>
      <c r="N16" s="236"/>
      <c r="O16" s="236"/>
    </row>
    <row r="17" spans="2:17" ht="15.6" x14ac:dyDescent="0.3">
      <c r="B17" s="130" t="s">
        <v>120</v>
      </c>
      <c r="C17" s="130"/>
      <c r="D17" s="130"/>
      <c r="E17" s="130"/>
      <c r="F17" s="130"/>
      <c r="G17" s="130"/>
      <c r="H17" s="130"/>
      <c r="I17" s="130"/>
      <c r="J17" s="130"/>
      <c r="K17" s="130"/>
    </row>
    <row r="18" spans="2:17" ht="15.6" x14ac:dyDescent="0.3">
      <c r="B18" s="130"/>
      <c r="C18" s="130" t="s">
        <v>121</v>
      </c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</row>
    <row r="19" spans="2:17" ht="15.6" x14ac:dyDescent="0.3">
      <c r="B19" s="130"/>
      <c r="C19" s="130" t="s">
        <v>122</v>
      </c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</row>
    <row r="20" spans="2:17" ht="15.6" x14ac:dyDescent="0.3">
      <c r="B20" s="130"/>
      <c r="C20" s="130" t="s">
        <v>224</v>
      </c>
      <c r="D20" s="130"/>
      <c r="E20" s="130"/>
      <c r="F20" s="130"/>
      <c r="G20" s="130"/>
      <c r="H20" s="130"/>
      <c r="I20" s="130" t="s">
        <v>227</v>
      </c>
      <c r="J20" s="130"/>
      <c r="K20" s="130"/>
      <c r="L20" s="130"/>
      <c r="M20" s="130"/>
      <c r="N20" s="130"/>
      <c r="O20" s="130"/>
      <c r="P20" s="130"/>
      <c r="Q20" s="130"/>
    </row>
    <row r="21" spans="2:17" ht="15.6" x14ac:dyDescent="0.3">
      <c r="B21" s="130"/>
      <c r="C21" s="130" t="s">
        <v>123</v>
      </c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</row>
    <row r="22" spans="2:17" ht="15.6" x14ac:dyDescent="0.3"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</row>
    <row r="23" spans="2:17" ht="15.6" x14ac:dyDescent="0.3">
      <c r="B23" s="130" t="s">
        <v>124</v>
      </c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</row>
    <row r="24" spans="2:17" ht="15.6" x14ac:dyDescent="0.3">
      <c r="B24" s="130"/>
      <c r="C24" s="130" t="s">
        <v>125</v>
      </c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</row>
    <row r="25" spans="2:17" ht="15.6" x14ac:dyDescent="0.3">
      <c r="C25" s="130" t="s">
        <v>126</v>
      </c>
      <c r="K25" s="130"/>
      <c r="L25" s="130"/>
      <c r="M25" s="130"/>
      <c r="N25" s="130"/>
      <c r="O25" s="130"/>
      <c r="P25" s="130"/>
      <c r="Q25" s="130"/>
    </row>
    <row r="26" spans="2:17" ht="15.6" x14ac:dyDescent="0.3">
      <c r="C26" s="130" t="s">
        <v>127</v>
      </c>
      <c r="K26" s="130"/>
      <c r="L26" s="130"/>
      <c r="M26" s="130"/>
      <c r="N26" s="130"/>
      <c r="O26" s="130"/>
      <c r="P26" s="130"/>
      <c r="Q26" s="130"/>
    </row>
    <row r="28" spans="2:17" ht="15.6" x14ac:dyDescent="0.3">
      <c r="B28" s="130" t="s">
        <v>165</v>
      </c>
      <c r="G28" s="168"/>
      <c r="H28" s="168"/>
      <c r="I28" s="168"/>
      <c r="J28" s="168"/>
      <c r="K28" s="168"/>
      <c r="L28" s="168"/>
      <c r="M28" s="168"/>
    </row>
    <row r="29" spans="2:17" ht="15.6" x14ac:dyDescent="0.3">
      <c r="C29" s="130" t="s">
        <v>128</v>
      </c>
      <c r="G29" s="168"/>
      <c r="H29" s="168"/>
      <c r="I29" s="168"/>
      <c r="J29" s="168"/>
      <c r="K29" s="168"/>
      <c r="L29" s="168"/>
      <c r="M29" s="168"/>
    </row>
    <row r="30" spans="2:17" ht="15.6" x14ac:dyDescent="0.3">
      <c r="C30" s="130"/>
      <c r="D30" s="139" t="s">
        <v>129</v>
      </c>
      <c r="E30" s="140"/>
      <c r="F30" s="130"/>
      <c r="G30" s="168"/>
      <c r="H30" s="168"/>
      <c r="I30" s="168"/>
      <c r="J30" s="168"/>
      <c r="K30" s="168"/>
      <c r="L30" s="168"/>
      <c r="M30" s="168"/>
    </row>
    <row r="31" spans="2:17" ht="15.6" x14ac:dyDescent="0.3">
      <c r="C31" s="130" t="s">
        <v>130</v>
      </c>
      <c r="D31" s="130"/>
      <c r="E31" s="235" t="s">
        <v>166</v>
      </c>
      <c r="F31" s="235"/>
      <c r="G31" s="168"/>
      <c r="H31" s="168"/>
      <c r="I31" s="168"/>
      <c r="J31" s="168"/>
      <c r="K31" s="168"/>
      <c r="L31" s="168"/>
      <c r="M31" s="168"/>
    </row>
    <row r="32" spans="2:17" ht="15.6" x14ac:dyDescent="0.3">
      <c r="C32" s="130" t="s">
        <v>131</v>
      </c>
      <c r="D32" s="130"/>
      <c r="E32" s="130"/>
      <c r="F32" s="130"/>
      <c r="G32" s="168"/>
      <c r="H32" s="168"/>
      <c r="I32" s="168"/>
      <c r="J32" s="168"/>
      <c r="K32" s="168"/>
      <c r="L32" s="168"/>
      <c r="M32" s="168"/>
    </row>
    <row r="33" spans="3:13" ht="15.6" x14ac:dyDescent="0.3">
      <c r="C33" s="130" t="s">
        <v>132</v>
      </c>
      <c r="D33" s="130"/>
      <c r="E33" s="130"/>
      <c r="F33" s="130"/>
      <c r="G33" s="168"/>
      <c r="H33" s="168"/>
      <c r="I33" s="168"/>
      <c r="J33" s="168"/>
      <c r="K33" s="168"/>
      <c r="L33" s="168"/>
      <c r="M33" s="168"/>
    </row>
    <row r="34" spans="3:13" ht="15.6" x14ac:dyDescent="0.3">
      <c r="C34" s="130"/>
      <c r="D34" s="130"/>
      <c r="E34" s="130"/>
      <c r="F34" s="130"/>
      <c r="G34" s="168"/>
      <c r="H34" s="168"/>
      <c r="I34" s="168"/>
      <c r="J34" s="168"/>
      <c r="K34" s="168"/>
      <c r="L34" s="168"/>
      <c r="M34" s="168"/>
    </row>
    <row r="35" spans="3:13" x14ac:dyDescent="0.3">
      <c r="G35" s="168"/>
      <c r="H35" s="168"/>
      <c r="I35" s="168"/>
      <c r="J35" s="168"/>
      <c r="K35" s="168"/>
      <c r="L35" s="168"/>
      <c r="M35" s="168"/>
    </row>
    <row r="36" spans="3:13" x14ac:dyDescent="0.3">
      <c r="G36" s="168"/>
      <c r="H36" s="168"/>
      <c r="I36" s="168"/>
      <c r="J36" s="168"/>
      <c r="K36" s="168"/>
      <c r="L36" s="168"/>
      <c r="M36" s="168"/>
    </row>
    <row r="37" spans="3:13" x14ac:dyDescent="0.3">
      <c r="G37" s="168"/>
      <c r="H37" s="168"/>
      <c r="I37" s="168"/>
      <c r="J37" s="168"/>
      <c r="K37" s="168"/>
      <c r="L37" s="168"/>
      <c r="M37" s="168"/>
    </row>
    <row r="38" spans="3:13" x14ac:dyDescent="0.3">
      <c r="G38" s="168"/>
      <c r="H38" s="168"/>
      <c r="I38" s="168"/>
      <c r="J38" s="168"/>
      <c r="K38" s="168"/>
      <c r="L38" s="168"/>
      <c r="M38" s="168"/>
    </row>
    <row r="39" spans="3:13" x14ac:dyDescent="0.3">
      <c r="G39" s="168"/>
      <c r="H39" s="168"/>
      <c r="I39" s="168"/>
      <c r="J39" s="168"/>
      <c r="K39" s="168"/>
      <c r="L39" s="168"/>
      <c r="M39" s="168"/>
    </row>
  </sheetData>
  <mergeCells count="3">
    <mergeCell ref="B2:J2"/>
    <mergeCell ref="E31:F31"/>
    <mergeCell ref="L16:O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7"/>
  <sheetViews>
    <sheetView showGridLines="0" topLeftCell="A513" zoomScaleNormal="100" workbookViewId="0">
      <selection activeCell="D519" sqref="D519"/>
    </sheetView>
  </sheetViews>
  <sheetFormatPr baseColWidth="10" defaultColWidth="9.109375" defaultRowHeight="14.4" x14ac:dyDescent="0.3"/>
  <cols>
    <col min="1" max="1" width="40" customWidth="1"/>
    <col min="2" max="2" width="21.109375" bestFit="1" customWidth="1"/>
    <col min="3" max="3" width="13.6640625" customWidth="1"/>
    <col min="4" max="4" width="24.44140625" customWidth="1"/>
    <col min="5" max="5" width="24.33203125" customWidth="1"/>
    <col min="6" max="6" width="13.6640625" customWidth="1"/>
    <col min="7" max="7" width="26.88671875" customWidth="1"/>
    <col min="8" max="8" width="13.33203125" customWidth="1"/>
    <col min="9" max="9" width="15.44140625" customWidth="1"/>
    <col min="10" max="10" width="13.33203125" bestFit="1" customWidth="1"/>
    <col min="11" max="11" width="13.88671875" bestFit="1" customWidth="1"/>
    <col min="12" max="12" width="12.33203125" bestFit="1" customWidth="1"/>
    <col min="13" max="13" width="10.5546875" bestFit="1" customWidth="1"/>
    <col min="16" max="16" width="13.6640625" bestFit="1" customWidth="1"/>
  </cols>
  <sheetData>
    <row r="1" spans="1:8" ht="24.75" customHeight="1" x14ac:dyDescent="0.5">
      <c r="A1" s="237" t="s">
        <v>69</v>
      </c>
      <c r="B1" s="237"/>
      <c r="C1" s="237"/>
      <c r="D1" s="237"/>
      <c r="E1" s="237"/>
      <c r="F1" s="69"/>
      <c r="G1" s="69"/>
    </row>
    <row r="4" spans="1:8" x14ac:dyDescent="0.3">
      <c r="B4" s="1" t="s">
        <v>0</v>
      </c>
      <c r="C4" s="1" t="s">
        <v>1</v>
      </c>
      <c r="D4" s="1" t="s">
        <v>11</v>
      </c>
      <c r="E4" s="1" t="s">
        <v>12</v>
      </c>
      <c r="F4" s="1" t="s">
        <v>100</v>
      </c>
      <c r="G4" s="1"/>
    </row>
    <row r="5" spans="1:8" x14ac:dyDescent="0.3">
      <c r="A5" s="215"/>
      <c r="B5" s="231">
        <v>44789</v>
      </c>
      <c r="C5" s="2">
        <v>19.873999999999999</v>
      </c>
      <c r="D5" s="136"/>
    </row>
    <row r="6" spans="1:8" x14ac:dyDescent="0.3">
      <c r="A6" s="215"/>
      <c r="B6" s="231">
        <v>44790</v>
      </c>
      <c r="C6" s="2">
        <v>19.861799999999999</v>
      </c>
      <c r="D6" s="180">
        <f>C6/C5-1</f>
        <v>-6.1386736439572598E-4</v>
      </c>
      <c r="E6" s="104">
        <f>LN(C6/C5)</f>
        <v>-6.1405585811030164E-4</v>
      </c>
      <c r="F6" s="109">
        <f>(D6-$D$506)^2</f>
        <v>3.1122329467316672E-7</v>
      </c>
      <c r="G6" s="107"/>
      <c r="H6" s="22"/>
    </row>
    <row r="7" spans="1:8" x14ac:dyDescent="0.3">
      <c r="A7" s="215"/>
      <c r="B7" s="231">
        <v>44791</v>
      </c>
      <c r="C7" s="2">
        <v>19.930299999999999</v>
      </c>
      <c r="D7" s="180">
        <f t="shared" ref="D7:D65" si="0">C7/C6-1</f>
        <v>3.4488314251477359E-3</v>
      </c>
      <c r="E7" s="104">
        <f t="shared" ref="E7:E70" si="1">LN(C7/C6)</f>
        <v>3.4428978447468331E-3</v>
      </c>
      <c r="F7" s="109">
        <f t="shared" ref="F7:F70" si="2">(D7-$D$506)^2</f>
        <v>1.2283797466331725E-5</v>
      </c>
      <c r="G7" s="167"/>
      <c r="H7" s="22"/>
    </row>
    <row r="8" spans="1:8" hidden="1" x14ac:dyDescent="0.3">
      <c r="A8" s="215"/>
      <c r="B8" s="231">
        <v>44792</v>
      </c>
      <c r="C8" s="2">
        <v>20.038699999999999</v>
      </c>
      <c r="D8" s="180">
        <f t="shared" si="0"/>
        <v>5.4389547573292507E-3</v>
      </c>
      <c r="E8" s="104">
        <f t="shared" si="1"/>
        <v>5.4242170572084709E-3</v>
      </c>
      <c r="F8" s="109">
        <f t="shared" si="2"/>
        <v>3.019445589667596E-5</v>
      </c>
      <c r="G8" s="107"/>
      <c r="H8" s="24"/>
    </row>
    <row r="9" spans="1:8" hidden="1" x14ac:dyDescent="0.3">
      <c r="A9" s="215"/>
      <c r="B9" s="231">
        <v>44795</v>
      </c>
      <c r="C9" s="2">
        <v>20.083500000000001</v>
      </c>
      <c r="D9" s="180">
        <f t="shared" si="0"/>
        <v>2.2356739708664364E-3</v>
      </c>
      <c r="E9" s="104">
        <f t="shared" si="1"/>
        <v>2.2331785703902617E-3</v>
      </c>
      <c r="F9" s="109">
        <f t="shared" si="2"/>
        <v>5.2517396076659553E-6</v>
      </c>
      <c r="G9" s="107"/>
    </row>
    <row r="10" spans="1:8" hidden="1" x14ac:dyDescent="0.3">
      <c r="A10" s="215"/>
      <c r="B10" s="231">
        <v>44796</v>
      </c>
      <c r="C10" s="2">
        <v>20.195699999999999</v>
      </c>
      <c r="D10" s="180">
        <f t="shared" si="0"/>
        <v>5.5866756292477504E-3</v>
      </c>
      <c r="E10" s="104">
        <f t="shared" si="1"/>
        <v>5.5711280363149769E-3</v>
      </c>
      <c r="F10" s="109">
        <f t="shared" si="2"/>
        <v>3.1839714435909519E-5</v>
      </c>
      <c r="G10" s="107"/>
    </row>
    <row r="11" spans="1:8" hidden="1" x14ac:dyDescent="0.3">
      <c r="A11" s="215"/>
      <c r="B11" s="231">
        <v>44797</v>
      </c>
      <c r="C11" s="2">
        <v>20.159800000000001</v>
      </c>
      <c r="D11" s="180">
        <f t="shared" si="0"/>
        <v>-1.7776061240758478E-3</v>
      </c>
      <c r="E11" s="104">
        <f t="shared" si="1"/>
        <v>-1.7791879406845678E-3</v>
      </c>
      <c r="F11" s="109">
        <f t="shared" si="2"/>
        <v>2.963950169634879E-6</v>
      </c>
      <c r="G11" s="107"/>
    </row>
    <row r="12" spans="1:8" hidden="1" x14ac:dyDescent="0.3">
      <c r="A12" s="215"/>
      <c r="B12" s="231">
        <v>44798</v>
      </c>
      <c r="C12" s="2">
        <v>19.998200000000001</v>
      </c>
      <c r="D12" s="180">
        <f t="shared" si="0"/>
        <v>-8.0159525392117237E-3</v>
      </c>
      <c r="E12" s="104">
        <f t="shared" si="1"/>
        <v>-8.0482530152894555E-3</v>
      </c>
      <c r="F12" s="109">
        <f t="shared" si="2"/>
        <v>6.3360948563663072E-5</v>
      </c>
      <c r="G12" s="107"/>
    </row>
    <row r="13" spans="1:8" hidden="1" x14ac:dyDescent="0.3">
      <c r="A13" s="215"/>
      <c r="B13" s="231">
        <v>44799</v>
      </c>
      <c r="C13" s="2">
        <v>19.919799999999999</v>
      </c>
      <c r="D13" s="180">
        <f t="shared" si="0"/>
        <v>-3.9203528317549585E-3</v>
      </c>
      <c r="E13" s="104">
        <f t="shared" si="1"/>
        <v>-3.9280575583412235E-3</v>
      </c>
      <c r="F13" s="109">
        <f t="shared" si="2"/>
        <v>1.4933273364235215E-5</v>
      </c>
      <c r="G13" s="107"/>
    </row>
    <row r="14" spans="1:8" hidden="1" x14ac:dyDescent="0.3">
      <c r="A14" s="215"/>
      <c r="B14" s="231">
        <v>44802</v>
      </c>
      <c r="C14" s="2">
        <v>19.9437</v>
      </c>
      <c r="D14" s="180">
        <f t="shared" si="0"/>
        <v>1.1998112430848806E-3</v>
      </c>
      <c r="E14" s="104">
        <f t="shared" si="1"/>
        <v>1.1990920447860199E-3</v>
      </c>
      <c r="F14" s="109">
        <f t="shared" si="2"/>
        <v>1.5770454489868285E-6</v>
      </c>
      <c r="G14" s="107"/>
    </row>
    <row r="15" spans="1:8" hidden="1" x14ac:dyDescent="0.3">
      <c r="A15" s="215"/>
      <c r="B15" s="231">
        <v>44803</v>
      </c>
      <c r="C15" s="2">
        <v>19.9268</v>
      </c>
      <c r="D15" s="180">
        <f t="shared" si="0"/>
        <v>-8.4738538987250145E-4</v>
      </c>
      <c r="E15" s="104">
        <f t="shared" si="1"/>
        <v>-8.4774462382605916E-4</v>
      </c>
      <c r="F15" s="109">
        <f t="shared" si="2"/>
        <v>6.2630118874900467E-7</v>
      </c>
      <c r="G15" s="107"/>
    </row>
    <row r="16" spans="1:8" hidden="1" x14ac:dyDescent="0.3">
      <c r="A16" s="215"/>
      <c r="B16" s="231">
        <v>44804</v>
      </c>
      <c r="C16" s="2">
        <v>19.994499999999999</v>
      </c>
      <c r="D16" s="180">
        <f t="shared" si="0"/>
        <v>3.3974346106750986E-3</v>
      </c>
      <c r="E16" s="104">
        <f t="shared" si="1"/>
        <v>3.3916763681905841E-3</v>
      </c>
      <c r="F16" s="109">
        <f t="shared" si="2"/>
        <v>1.1926165430242813E-5</v>
      </c>
      <c r="G16" s="107"/>
    </row>
    <row r="17" spans="1:7" hidden="1" x14ac:dyDescent="0.3">
      <c r="A17" s="215"/>
      <c r="B17" s="231">
        <v>44805</v>
      </c>
      <c r="C17" s="2">
        <v>20.1465</v>
      </c>
      <c r="D17" s="180">
        <f t="shared" si="0"/>
        <v>7.6020905749081269E-3</v>
      </c>
      <c r="E17" s="104">
        <f t="shared" si="1"/>
        <v>7.5733403005453087E-3</v>
      </c>
      <c r="F17" s="109">
        <f t="shared" si="2"/>
        <v>5.8646251065570861E-5</v>
      </c>
      <c r="G17" s="107"/>
    </row>
    <row r="18" spans="1:7" hidden="1" x14ac:dyDescent="0.3">
      <c r="A18" s="215"/>
      <c r="B18" s="231">
        <v>44806</v>
      </c>
      <c r="C18" s="2">
        <v>20.0962</v>
      </c>
      <c r="D18" s="180">
        <f t="shared" si="0"/>
        <v>-2.4967115876206591E-3</v>
      </c>
      <c r="E18" s="104">
        <f t="shared" si="1"/>
        <v>-2.4998335695381054E-3</v>
      </c>
      <c r="F18" s="109">
        <f t="shared" si="2"/>
        <v>5.9571049849161775E-6</v>
      </c>
      <c r="G18" s="107"/>
    </row>
    <row r="19" spans="1:7" hidden="1" x14ac:dyDescent="0.3">
      <c r="A19" s="215"/>
      <c r="B19" s="231">
        <v>44809</v>
      </c>
      <c r="C19" s="2">
        <v>20.247299999999999</v>
      </c>
      <c r="D19" s="180">
        <f t="shared" si="0"/>
        <v>7.518834406504693E-3</v>
      </c>
      <c r="E19" s="104">
        <f t="shared" si="1"/>
        <v>7.4907088639712743E-3</v>
      </c>
      <c r="F19" s="109">
        <f t="shared" si="2"/>
        <v>5.737801718725116E-5</v>
      </c>
      <c r="G19" s="107"/>
    </row>
    <row r="20" spans="1:7" hidden="1" x14ac:dyDescent="0.3">
      <c r="A20" s="215"/>
      <c r="B20" s="231">
        <v>44810</v>
      </c>
      <c r="C20" s="2">
        <v>19.975300000000001</v>
      </c>
      <c r="D20" s="180">
        <f t="shared" si="0"/>
        <v>-1.3433889950758782E-2</v>
      </c>
      <c r="E20" s="104">
        <f t="shared" si="1"/>
        <v>-1.3524941016511088E-2</v>
      </c>
      <c r="F20" s="109">
        <f t="shared" si="2"/>
        <v>1.7896811455264542E-4</v>
      </c>
      <c r="G20" s="107"/>
    </row>
    <row r="21" spans="1:7" hidden="1" x14ac:dyDescent="0.3">
      <c r="A21" s="215"/>
      <c r="B21" s="231">
        <v>44811</v>
      </c>
      <c r="C21" s="2">
        <v>19.962</v>
      </c>
      <c r="D21" s="180">
        <f t="shared" si="0"/>
        <v>-6.6582229052880582E-4</v>
      </c>
      <c r="E21" s="104">
        <f t="shared" si="1"/>
        <v>-6.6604404862987646E-4</v>
      </c>
      <c r="F21" s="109">
        <f t="shared" si="2"/>
        <v>3.718912041482286E-7</v>
      </c>
      <c r="G21" s="107"/>
    </row>
    <row r="22" spans="1:7" hidden="1" x14ac:dyDescent="0.3">
      <c r="A22" s="215"/>
      <c r="B22" s="231">
        <v>44812</v>
      </c>
      <c r="C22" s="2">
        <v>20.138000000000002</v>
      </c>
      <c r="D22" s="180">
        <f t="shared" si="0"/>
        <v>8.8167518284743007E-3</v>
      </c>
      <c r="E22" s="104">
        <f t="shared" si="1"/>
        <v>8.7781112290286744E-3</v>
      </c>
      <c r="F22" s="109">
        <f t="shared" si="2"/>
        <v>7.872560893080399E-5</v>
      </c>
      <c r="G22" s="107"/>
    </row>
    <row r="23" spans="1:7" hidden="1" x14ac:dyDescent="0.3">
      <c r="A23" s="215"/>
      <c r="B23" s="231">
        <v>44813</v>
      </c>
      <c r="C23" s="2">
        <v>20.029699999999998</v>
      </c>
      <c r="D23" s="180">
        <f t="shared" si="0"/>
        <v>-5.3778925414640355E-3</v>
      </c>
      <c r="E23" s="104">
        <f t="shared" si="1"/>
        <v>-5.3924054615602313E-3</v>
      </c>
      <c r="F23" s="109">
        <f t="shared" si="2"/>
        <v>2.8322609847286505E-5</v>
      </c>
      <c r="G23" s="107"/>
    </row>
    <row r="24" spans="1:7" hidden="1" x14ac:dyDescent="0.3">
      <c r="A24" s="215"/>
      <c r="B24" s="231">
        <v>44816</v>
      </c>
      <c r="C24" s="2">
        <v>20.020299999999999</v>
      </c>
      <c r="D24" s="180">
        <f t="shared" si="0"/>
        <v>-4.6930308491888173E-4</v>
      </c>
      <c r="E24" s="104">
        <f t="shared" si="1"/>
        <v>-4.6941324207771677E-4</v>
      </c>
      <c r="F24" s="109">
        <f t="shared" si="2"/>
        <v>1.7082484713775897E-7</v>
      </c>
      <c r="G24" s="107"/>
    </row>
    <row r="25" spans="1:7" hidden="1" x14ac:dyDescent="0.3">
      <c r="A25" s="215"/>
      <c r="B25" s="231">
        <v>44817</v>
      </c>
      <c r="C25" s="2">
        <v>19.902699999999999</v>
      </c>
      <c r="D25" s="180">
        <f t="shared" si="0"/>
        <v>-5.8740378515805824E-3</v>
      </c>
      <c r="E25" s="104">
        <f t="shared" si="1"/>
        <v>-5.8913578708593081E-3</v>
      </c>
      <c r="F25" s="109">
        <f t="shared" si="2"/>
        <v>3.3849640557706094E-5</v>
      </c>
      <c r="G25" s="107"/>
    </row>
    <row r="26" spans="1:7" hidden="1" x14ac:dyDescent="0.3">
      <c r="A26" s="215"/>
      <c r="B26" s="231">
        <v>44818</v>
      </c>
      <c r="C26" s="2">
        <v>19.7957</v>
      </c>
      <c r="D26" s="180">
        <f t="shared" si="0"/>
        <v>-5.3761549940459785E-3</v>
      </c>
      <c r="E26" s="104">
        <f t="shared" si="1"/>
        <v>-5.3906585208001864E-3</v>
      </c>
      <c r="F26" s="109">
        <f t="shared" si="2"/>
        <v>2.8304118762336647E-5</v>
      </c>
      <c r="G26" s="107"/>
    </row>
    <row r="27" spans="1:7" hidden="1" x14ac:dyDescent="0.3">
      <c r="A27" s="215"/>
      <c r="B27" s="231">
        <v>44819</v>
      </c>
      <c r="C27" s="2">
        <v>20.055</v>
      </c>
      <c r="D27" s="180">
        <f t="shared" si="0"/>
        <v>1.3098804285779142E-2</v>
      </c>
      <c r="E27" s="104">
        <f t="shared" si="1"/>
        <v>1.3013756823890388E-2</v>
      </c>
      <c r="F27" s="109">
        <f t="shared" si="2"/>
        <v>1.7304870369775355E-4</v>
      </c>
      <c r="G27" s="107"/>
    </row>
    <row r="28" spans="1:7" hidden="1" x14ac:dyDescent="0.3">
      <c r="A28" s="215"/>
      <c r="B28" s="231">
        <v>44823</v>
      </c>
      <c r="C28" s="2">
        <v>19.976800000000001</v>
      </c>
      <c r="D28" s="180">
        <f t="shared" si="0"/>
        <v>-3.8992769882821854E-3</v>
      </c>
      <c r="E28" s="104">
        <f t="shared" si="1"/>
        <v>-3.9068989887769065E-3</v>
      </c>
      <c r="F28" s="109">
        <f t="shared" si="2"/>
        <v>1.4770828288874563E-5</v>
      </c>
      <c r="G28" s="107"/>
    </row>
    <row r="29" spans="1:7" hidden="1" x14ac:dyDescent="0.3">
      <c r="A29" s="215"/>
      <c r="B29" s="231">
        <v>44824</v>
      </c>
      <c r="C29" s="2">
        <v>20.052499999999998</v>
      </c>
      <c r="D29" s="180">
        <f t="shared" si="0"/>
        <v>3.7893956990107114E-3</v>
      </c>
      <c r="E29" s="104">
        <f t="shared" si="1"/>
        <v>3.7822340257031759E-3</v>
      </c>
      <c r="F29" s="109">
        <f t="shared" si="2"/>
        <v>1.4787017774122168E-5</v>
      </c>
      <c r="G29" s="107"/>
    </row>
    <row r="30" spans="1:7" hidden="1" x14ac:dyDescent="0.3">
      <c r="A30" s="215"/>
      <c r="B30" s="231">
        <v>44825</v>
      </c>
      <c r="C30" s="2">
        <v>19.994299999999999</v>
      </c>
      <c r="D30" s="180">
        <f t="shared" si="0"/>
        <v>-2.9023812492207091E-3</v>
      </c>
      <c r="E30" s="104">
        <f t="shared" si="1"/>
        <v>-2.906601325169508E-3</v>
      </c>
      <c r="F30" s="109">
        <f t="shared" si="2"/>
        <v>8.1019234541119143E-6</v>
      </c>
      <c r="G30" s="107"/>
    </row>
    <row r="31" spans="1:7" hidden="1" x14ac:dyDescent="0.3">
      <c r="A31" s="215"/>
      <c r="B31" s="231">
        <v>44826</v>
      </c>
      <c r="C31" s="2">
        <v>20</v>
      </c>
      <c r="D31" s="180">
        <f t="shared" si="0"/>
        <v>2.8508124815584956E-4</v>
      </c>
      <c r="E31" s="104">
        <f t="shared" si="1"/>
        <v>2.8504062021814992E-4</v>
      </c>
      <c r="F31" s="109">
        <f t="shared" si="2"/>
        <v>1.1633195564643286E-7</v>
      </c>
      <c r="G31" s="107"/>
    </row>
    <row r="32" spans="1:7" hidden="1" x14ac:dyDescent="0.3">
      <c r="A32" s="215"/>
      <c r="B32" s="231">
        <v>44827</v>
      </c>
      <c r="C32" s="2">
        <v>20.002700000000001</v>
      </c>
      <c r="D32" s="180">
        <f t="shared" si="0"/>
        <v>1.3499999999999623E-4</v>
      </c>
      <c r="E32" s="104">
        <f t="shared" si="1"/>
        <v>1.3499088832003819E-4</v>
      </c>
      <c r="F32" s="109">
        <f t="shared" si="2"/>
        <v>3.6478501260379736E-8</v>
      </c>
      <c r="G32" s="107"/>
    </row>
    <row r="33" spans="1:7" hidden="1" x14ac:dyDescent="0.3">
      <c r="A33" s="215"/>
      <c r="B33" s="231">
        <v>44830</v>
      </c>
      <c r="C33" s="2">
        <v>19.960799999999999</v>
      </c>
      <c r="D33" s="180">
        <f t="shared" si="0"/>
        <v>-2.0947172131763336E-3</v>
      </c>
      <c r="E33" s="104">
        <f t="shared" si="1"/>
        <v>-2.0969142018607552E-3</v>
      </c>
      <c r="F33" s="109">
        <f t="shared" si="2"/>
        <v>4.1563945471280692E-6</v>
      </c>
      <c r="G33" s="107"/>
    </row>
    <row r="34" spans="1:7" hidden="1" x14ac:dyDescent="0.3">
      <c r="A34" s="215"/>
      <c r="B34" s="231">
        <v>44831</v>
      </c>
      <c r="C34" s="2">
        <v>20.162700000000001</v>
      </c>
      <c r="D34" s="180">
        <f t="shared" si="0"/>
        <v>1.0114825057112142E-2</v>
      </c>
      <c r="E34" s="104">
        <f t="shared" si="1"/>
        <v>1.0064012566515797E-2</v>
      </c>
      <c r="F34" s="109">
        <f t="shared" si="2"/>
        <v>1.0344554928127786E-4</v>
      </c>
      <c r="G34" s="107"/>
    </row>
    <row r="35" spans="1:7" hidden="1" x14ac:dyDescent="0.3">
      <c r="A35" s="215"/>
      <c r="B35" s="231">
        <v>44832</v>
      </c>
      <c r="C35" s="2">
        <v>20.351700000000001</v>
      </c>
      <c r="D35" s="180">
        <f t="shared" si="0"/>
        <v>9.3737445877783987E-3</v>
      </c>
      <c r="E35" s="104">
        <f t="shared" si="1"/>
        <v>9.3300836760646811E-3</v>
      </c>
      <c r="F35" s="109">
        <f t="shared" si="2"/>
        <v>8.8919959624915535E-5</v>
      </c>
      <c r="G35" s="107"/>
    </row>
    <row r="36" spans="1:7" hidden="1" x14ac:dyDescent="0.3">
      <c r="A36" s="215"/>
      <c r="B36" s="231">
        <v>44833</v>
      </c>
      <c r="C36" s="2">
        <v>20.356999999999999</v>
      </c>
      <c r="D36" s="180">
        <f t="shared" si="0"/>
        <v>2.6042050541219552E-4</v>
      </c>
      <c r="E36" s="104">
        <f t="shared" si="1"/>
        <v>2.6038660187836516E-4</v>
      </c>
      <c r="F36" s="109">
        <f t="shared" si="2"/>
        <v>1.0011779667557275E-7</v>
      </c>
      <c r="G36" s="107"/>
    </row>
    <row r="37" spans="1:7" hidden="1" x14ac:dyDescent="0.3">
      <c r="A37" s="215"/>
      <c r="B37" s="231">
        <v>44834</v>
      </c>
      <c r="C37" s="2">
        <v>20.305800000000001</v>
      </c>
      <c r="D37" s="180">
        <f t="shared" si="0"/>
        <v>-2.5151053691603309E-3</v>
      </c>
      <c r="E37" s="104">
        <f t="shared" si="1"/>
        <v>-2.5182735600067551E-3</v>
      </c>
      <c r="F37" s="109">
        <f t="shared" si="2"/>
        <v>6.047231388242632E-6</v>
      </c>
      <c r="G37" s="107"/>
    </row>
    <row r="38" spans="1:7" hidden="1" x14ac:dyDescent="0.3">
      <c r="A38" s="215"/>
      <c r="B38" s="231">
        <v>44837</v>
      </c>
      <c r="C38" s="2">
        <v>20.192699999999999</v>
      </c>
      <c r="D38" s="180">
        <f t="shared" si="0"/>
        <v>-5.569837189374649E-3</v>
      </c>
      <c r="E38" s="104">
        <f t="shared" si="1"/>
        <v>-5.5854065720644394E-3</v>
      </c>
      <c r="F38" s="109">
        <f t="shared" si="2"/>
        <v>3.0402472686467788E-5</v>
      </c>
      <c r="G38" s="107"/>
    </row>
    <row r="39" spans="1:7" hidden="1" x14ac:dyDescent="0.3">
      <c r="A39" s="215"/>
      <c r="B39" s="231">
        <v>44838</v>
      </c>
      <c r="C39" s="2">
        <v>20.092500000000001</v>
      </c>
      <c r="D39" s="180">
        <f t="shared" si="0"/>
        <v>-4.9621893060362021E-3</v>
      </c>
      <c r="E39" s="104">
        <f t="shared" si="1"/>
        <v>-4.9745418481014414E-3</v>
      </c>
      <c r="F39" s="109">
        <f t="shared" si="2"/>
        <v>2.4070757692568177E-5</v>
      </c>
      <c r="G39" s="107"/>
    </row>
    <row r="40" spans="1:7" hidden="1" x14ac:dyDescent="0.3">
      <c r="A40" s="215"/>
      <c r="B40" s="231">
        <v>44839</v>
      </c>
      <c r="C40" s="2">
        <v>20.000800000000002</v>
      </c>
      <c r="D40" s="180">
        <f t="shared" si="0"/>
        <v>-4.5638919995022453E-3</v>
      </c>
      <c r="E40" s="104">
        <f t="shared" si="1"/>
        <v>-4.5743383507240599E-3</v>
      </c>
      <c r="F40" s="109">
        <f t="shared" si="2"/>
        <v>2.0321149254304083E-5</v>
      </c>
      <c r="G40" s="107"/>
    </row>
    <row r="41" spans="1:7" hidden="1" x14ac:dyDescent="0.3">
      <c r="A41" s="215"/>
      <c r="B41" s="231">
        <v>44840</v>
      </c>
      <c r="C41" s="2">
        <v>19.969799999999999</v>
      </c>
      <c r="D41" s="180">
        <f t="shared" si="0"/>
        <v>-1.5499380024800447E-3</v>
      </c>
      <c r="E41" s="104">
        <f t="shared" si="1"/>
        <v>-1.5511403989730962E-3</v>
      </c>
      <c r="F41" s="109">
        <f t="shared" si="2"/>
        <v>2.2318702999355912E-6</v>
      </c>
      <c r="G41" s="107"/>
    </row>
    <row r="42" spans="1:7" hidden="1" x14ac:dyDescent="0.3">
      <c r="A42" s="215"/>
      <c r="B42" s="231">
        <v>44841</v>
      </c>
      <c r="C42" s="2">
        <v>20.1267</v>
      </c>
      <c r="D42" s="180">
        <f t="shared" si="0"/>
        <v>7.8568638644354039E-3</v>
      </c>
      <c r="E42" s="104">
        <f t="shared" si="1"/>
        <v>7.8261594317145557E-3</v>
      </c>
      <c r="F42" s="109">
        <f t="shared" si="2"/>
        <v>6.2613311016057003E-5</v>
      </c>
      <c r="G42" s="107"/>
    </row>
    <row r="43" spans="1:7" hidden="1" x14ac:dyDescent="0.3">
      <c r="A43" s="215"/>
      <c r="B43" s="231">
        <v>44844</v>
      </c>
      <c r="C43" s="2">
        <v>20.108699999999999</v>
      </c>
      <c r="D43" s="180">
        <f t="shared" si="0"/>
        <v>-8.9433439162911466E-4</v>
      </c>
      <c r="E43" s="104">
        <f t="shared" si="1"/>
        <v>-8.947345472308739E-4</v>
      </c>
      <c r="F43" s="109">
        <f t="shared" si="2"/>
        <v>7.0281551984994922E-7</v>
      </c>
      <c r="G43" s="107"/>
    </row>
    <row r="44" spans="1:7" hidden="1" x14ac:dyDescent="0.3">
      <c r="A44" s="215"/>
      <c r="B44" s="231">
        <v>44845</v>
      </c>
      <c r="C44" s="2">
        <v>20.0502</v>
      </c>
      <c r="D44" s="180">
        <f t="shared" si="0"/>
        <v>-2.9091885601754131E-3</v>
      </c>
      <c r="E44" s="104">
        <f t="shared" si="1"/>
        <v>-2.9134284743512727E-3</v>
      </c>
      <c r="F44" s="109">
        <f t="shared" si="2"/>
        <v>8.1407222871700494E-6</v>
      </c>
      <c r="G44" s="107"/>
    </row>
    <row r="45" spans="1:7" hidden="1" x14ac:dyDescent="0.3">
      <c r="A45" s="215"/>
      <c r="B45" s="231">
        <v>44846</v>
      </c>
      <c r="C45" s="2">
        <v>19.975200000000001</v>
      </c>
      <c r="D45" s="180">
        <f t="shared" si="0"/>
        <v>-3.740611066223698E-3</v>
      </c>
      <c r="E45" s="104">
        <f t="shared" si="1"/>
        <v>-3.7476246473136282E-3</v>
      </c>
      <c r="F45" s="109">
        <f t="shared" si="2"/>
        <v>1.3576406913785697E-5</v>
      </c>
      <c r="G45" s="107"/>
    </row>
    <row r="46" spans="1:7" hidden="1" x14ac:dyDescent="0.3">
      <c r="A46" s="215"/>
      <c r="B46" s="231">
        <v>44847</v>
      </c>
      <c r="C46" s="2">
        <v>19.965199999999999</v>
      </c>
      <c r="D46" s="180">
        <f t="shared" si="0"/>
        <v>-5.0062076975454506E-4</v>
      </c>
      <c r="E46" s="104">
        <f t="shared" si="1"/>
        <v>-5.0074612216986075E-4</v>
      </c>
      <c r="F46" s="109">
        <f t="shared" si="2"/>
        <v>1.9769344574911469E-7</v>
      </c>
      <c r="G46" s="107"/>
    </row>
    <row r="47" spans="1:7" hidden="1" x14ac:dyDescent="0.3">
      <c r="A47" s="215"/>
      <c r="B47" s="231">
        <v>44848</v>
      </c>
      <c r="C47" s="2">
        <v>20.0352</v>
      </c>
      <c r="D47" s="180">
        <f t="shared" si="0"/>
        <v>3.5061006150702845E-3</v>
      </c>
      <c r="E47" s="104">
        <f t="shared" si="1"/>
        <v>3.4999685731661049E-3</v>
      </c>
      <c r="F47" s="109">
        <f t="shared" si="2"/>
        <v>1.2688514190281068E-5</v>
      </c>
      <c r="G47" s="107"/>
    </row>
    <row r="48" spans="1:7" hidden="1" x14ac:dyDescent="0.3">
      <c r="A48" s="215"/>
      <c r="B48" s="231">
        <v>44851</v>
      </c>
      <c r="C48" s="2">
        <v>20.0398</v>
      </c>
      <c r="D48" s="180">
        <f t="shared" si="0"/>
        <v>2.2959591119620093E-4</v>
      </c>
      <c r="E48" s="104">
        <f t="shared" si="1"/>
        <v>2.2956955808861525E-4</v>
      </c>
      <c r="F48" s="109">
        <f t="shared" si="2"/>
        <v>8.1561288189025339E-8</v>
      </c>
      <c r="G48" s="107"/>
    </row>
    <row r="49" spans="1:7" hidden="1" x14ac:dyDescent="0.3">
      <c r="A49" s="215"/>
      <c r="B49" s="231">
        <v>44852</v>
      </c>
      <c r="C49" s="2">
        <v>20.0838</v>
      </c>
      <c r="D49" s="180">
        <f t="shared" si="0"/>
        <v>2.1956306949171278E-3</v>
      </c>
      <c r="E49" s="104">
        <f t="shared" si="1"/>
        <v>2.1932238202709382E-3</v>
      </c>
      <c r="F49" s="109">
        <f t="shared" si="2"/>
        <v>5.0698113290835827E-6</v>
      </c>
      <c r="G49" s="107"/>
    </row>
    <row r="50" spans="1:7" hidden="1" x14ac:dyDescent="0.3">
      <c r="A50" s="215"/>
      <c r="B50" s="231">
        <v>44853</v>
      </c>
      <c r="C50" s="2">
        <v>19.991299999999999</v>
      </c>
      <c r="D50" s="180">
        <f t="shared" si="0"/>
        <v>-4.6057021081667981E-3</v>
      </c>
      <c r="E50" s="104">
        <f t="shared" si="1"/>
        <v>-4.6163410331694884E-3</v>
      </c>
      <c r="F50" s="109">
        <f t="shared" si="2"/>
        <v>2.0699848795171338E-5</v>
      </c>
      <c r="G50" s="107"/>
    </row>
    <row r="51" spans="1:7" hidden="1" x14ac:dyDescent="0.3">
      <c r="A51" s="215"/>
      <c r="B51" s="231">
        <v>44854</v>
      </c>
      <c r="C51" s="2">
        <v>20.020700000000001</v>
      </c>
      <c r="D51" s="180">
        <f t="shared" si="0"/>
        <v>1.4706397282819861E-3</v>
      </c>
      <c r="E51" s="104">
        <f t="shared" si="1"/>
        <v>1.4695593967327444E-3</v>
      </c>
      <c r="F51" s="109">
        <f t="shared" si="2"/>
        <v>2.3306088875483563E-6</v>
      </c>
      <c r="G51" s="107"/>
    </row>
    <row r="52" spans="1:7" hidden="1" x14ac:dyDescent="0.3">
      <c r="A52" s="215"/>
      <c r="B52" s="231">
        <v>44855</v>
      </c>
      <c r="C52" s="2">
        <v>20.127199999999998</v>
      </c>
      <c r="D52" s="180">
        <f t="shared" si="0"/>
        <v>5.3194943233751957E-3</v>
      </c>
      <c r="E52" s="104">
        <f t="shared" si="1"/>
        <v>5.3053957893936113E-3</v>
      </c>
      <c r="F52" s="109">
        <f t="shared" si="2"/>
        <v>2.8895868895076254E-5</v>
      </c>
      <c r="G52" s="107"/>
    </row>
    <row r="53" spans="1:7" hidden="1" x14ac:dyDescent="0.3">
      <c r="A53" s="215"/>
      <c r="B53" s="231">
        <v>44858</v>
      </c>
      <c r="C53" s="2">
        <v>20.044799999999999</v>
      </c>
      <c r="D53" s="180">
        <f t="shared" si="0"/>
        <v>-4.0939623991415042E-3</v>
      </c>
      <c r="E53" s="104">
        <f t="shared" si="1"/>
        <v>-4.1023656059878998E-3</v>
      </c>
      <c r="F53" s="109">
        <f t="shared" si="2"/>
        <v>1.6305193164093066E-5</v>
      </c>
      <c r="G53" s="107"/>
    </row>
    <row r="54" spans="1:7" hidden="1" x14ac:dyDescent="0.3">
      <c r="A54" s="215"/>
      <c r="B54" s="231">
        <v>44859</v>
      </c>
      <c r="C54" s="2">
        <v>19.964700000000001</v>
      </c>
      <c r="D54" s="180">
        <f t="shared" si="0"/>
        <v>-3.996048850574585E-3</v>
      </c>
      <c r="E54" s="104">
        <f t="shared" si="1"/>
        <v>-4.004054387912015E-3</v>
      </c>
      <c r="F54" s="109">
        <f t="shared" si="2"/>
        <v>1.5524036491159794E-5</v>
      </c>
      <c r="G54" s="107"/>
    </row>
    <row r="55" spans="1:7" hidden="1" x14ac:dyDescent="0.3">
      <c r="A55" s="215"/>
      <c r="B55" s="231">
        <v>44860</v>
      </c>
      <c r="C55" s="2">
        <v>19.953499999999998</v>
      </c>
      <c r="D55" s="180">
        <f t="shared" si="0"/>
        <v>-5.6099014761068489E-4</v>
      </c>
      <c r="E55" s="104">
        <f t="shared" si="1"/>
        <v>-5.6114756145804099E-4</v>
      </c>
      <c r="F55" s="109">
        <f t="shared" si="2"/>
        <v>2.5502165582611016E-7</v>
      </c>
      <c r="G55" s="107"/>
    </row>
    <row r="56" spans="1:7" hidden="1" x14ac:dyDescent="0.3">
      <c r="A56" s="215"/>
      <c r="B56" s="231">
        <v>44861</v>
      </c>
      <c r="C56" s="2">
        <v>19.871200000000002</v>
      </c>
      <c r="D56" s="180">
        <f t="shared" si="0"/>
        <v>-4.1245896709848351E-3</v>
      </c>
      <c r="E56" s="104">
        <f t="shared" si="1"/>
        <v>-4.1331192530585422E-3</v>
      </c>
      <c r="F56" s="109">
        <f t="shared" si="2"/>
        <v>1.655347513874222E-5</v>
      </c>
      <c r="G56" s="107"/>
    </row>
    <row r="57" spans="1:7" hidden="1" x14ac:dyDescent="0.3">
      <c r="A57" s="215"/>
      <c r="B57" s="231">
        <v>44862</v>
      </c>
      <c r="C57" s="2">
        <v>19.8553</v>
      </c>
      <c r="D57" s="180">
        <f t="shared" si="0"/>
        <v>-8.0015298522495559E-4</v>
      </c>
      <c r="E57" s="104">
        <f t="shared" si="1"/>
        <v>-8.0047327849197775E-4</v>
      </c>
      <c r="F57" s="109">
        <f t="shared" si="2"/>
        <v>5.5377340094047335E-7</v>
      </c>
      <c r="G57" s="107"/>
    </row>
    <row r="58" spans="1:7" hidden="1" x14ac:dyDescent="0.3">
      <c r="A58" s="215"/>
      <c r="B58" s="231">
        <v>44865</v>
      </c>
      <c r="C58" s="2">
        <v>19.836500000000001</v>
      </c>
      <c r="D58" s="180">
        <f t="shared" si="0"/>
        <v>-9.4685046310050147E-4</v>
      </c>
      <c r="E58" s="104">
        <f t="shared" si="1"/>
        <v>-9.4729900915995304E-4</v>
      </c>
      <c r="F58" s="109">
        <f t="shared" si="2"/>
        <v>7.9362620231652285E-7</v>
      </c>
      <c r="G58" s="107"/>
    </row>
    <row r="59" spans="1:7" hidden="1" x14ac:dyDescent="0.3">
      <c r="A59" s="215"/>
      <c r="B59" s="231">
        <v>44866</v>
      </c>
      <c r="C59" s="2">
        <v>19.830300000000001</v>
      </c>
      <c r="D59" s="180">
        <f t="shared" si="0"/>
        <v>-3.1255513825523273E-4</v>
      </c>
      <c r="E59" s="104">
        <f t="shared" si="1"/>
        <v>-3.1260399379275566E-4</v>
      </c>
      <c r="F59" s="109">
        <f t="shared" si="2"/>
        <v>6.5823895424003038E-8</v>
      </c>
      <c r="G59" s="107"/>
    </row>
    <row r="60" spans="1:7" hidden="1" x14ac:dyDescent="0.3">
      <c r="A60" s="215"/>
      <c r="B60" s="231">
        <v>44868</v>
      </c>
      <c r="C60" s="2">
        <v>19.8245</v>
      </c>
      <c r="D60" s="180">
        <f t="shared" si="0"/>
        <v>-2.924817072863517E-4</v>
      </c>
      <c r="E60" s="104">
        <f t="shared" si="1"/>
        <v>-2.9252448840289962E-4</v>
      </c>
      <c r="F60" s="109">
        <f t="shared" si="2"/>
        <v>5.5926691726630846E-8</v>
      </c>
      <c r="G60" s="107"/>
    </row>
    <row r="61" spans="1:7" hidden="1" x14ac:dyDescent="0.3">
      <c r="A61" s="215"/>
      <c r="B61" s="231">
        <v>44869</v>
      </c>
      <c r="C61" s="2">
        <v>19.746300000000002</v>
      </c>
      <c r="D61" s="180">
        <f t="shared" si="0"/>
        <v>-3.9446139877423736E-3</v>
      </c>
      <c r="E61" s="104">
        <f t="shared" si="1"/>
        <v>-3.9524144975893434E-3</v>
      </c>
      <c r="F61" s="109">
        <f t="shared" si="2"/>
        <v>1.512136961900803E-5</v>
      </c>
      <c r="G61" s="107"/>
    </row>
    <row r="62" spans="1:7" hidden="1" x14ac:dyDescent="0.3">
      <c r="A62" s="215"/>
      <c r="B62" s="231">
        <v>44872</v>
      </c>
      <c r="C62" s="2">
        <v>19.667300000000001</v>
      </c>
      <c r="D62" s="180">
        <f t="shared" si="0"/>
        <v>-4.0007495075027322E-3</v>
      </c>
      <c r="E62" s="104">
        <f t="shared" si="1"/>
        <v>-4.008773915394984E-3</v>
      </c>
      <c r="F62" s="109">
        <f t="shared" si="2"/>
        <v>1.5561100284685692E-5</v>
      </c>
      <c r="G62" s="107"/>
    </row>
    <row r="63" spans="1:7" hidden="1" x14ac:dyDescent="0.3">
      <c r="A63" s="215"/>
      <c r="B63" s="231">
        <v>44873</v>
      </c>
      <c r="C63" s="2">
        <v>19.520199999999999</v>
      </c>
      <c r="D63" s="180">
        <f t="shared" si="0"/>
        <v>-7.4794201542662808E-3</v>
      </c>
      <c r="E63" s="104">
        <f t="shared" si="1"/>
        <v>-7.5075312748254242E-3</v>
      </c>
      <c r="F63" s="109">
        <f t="shared" si="2"/>
        <v>5.5107263904671837E-5</v>
      </c>
      <c r="G63" s="107"/>
    </row>
    <row r="64" spans="1:7" hidden="1" x14ac:dyDescent="0.3">
      <c r="A64" s="215"/>
      <c r="B64" s="231">
        <v>44874</v>
      </c>
      <c r="C64" s="2">
        <v>19.464700000000001</v>
      </c>
      <c r="D64" s="180">
        <f t="shared" si="0"/>
        <v>-2.8432085736825874E-3</v>
      </c>
      <c r="E64" s="104">
        <f t="shared" si="1"/>
        <v>-2.8472581688966507E-3</v>
      </c>
      <c r="F64" s="109">
        <f t="shared" si="2"/>
        <v>7.7685680972721485E-6</v>
      </c>
      <c r="G64" s="107"/>
    </row>
    <row r="65" spans="1:7" hidden="1" x14ac:dyDescent="0.3">
      <c r="A65" s="215"/>
      <c r="B65" s="231">
        <v>44875</v>
      </c>
      <c r="C65" s="2">
        <v>19.477499999999999</v>
      </c>
      <c r="D65" s="180">
        <f t="shared" si="0"/>
        <v>6.5760068226072832E-4</v>
      </c>
      <c r="E65" s="104">
        <f t="shared" si="1"/>
        <v>6.5738455767599924E-4</v>
      </c>
      <c r="F65" s="109">
        <f t="shared" si="2"/>
        <v>5.0921659799178198E-7</v>
      </c>
      <c r="G65" s="107"/>
    </row>
    <row r="66" spans="1:7" hidden="1" x14ac:dyDescent="0.3">
      <c r="A66" s="215"/>
      <c r="B66" s="231">
        <v>44876</v>
      </c>
      <c r="C66" s="2">
        <v>19.588699999999999</v>
      </c>
      <c r="D66" s="180">
        <f t="shared" ref="D66:D129" si="3">C66/C65-1</f>
        <v>5.7091515851623864E-3</v>
      </c>
      <c r="E66" s="104">
        <f t="shared" si="1"/>
        <v>5.6929161436722582E-3</v>
      </c>
      <c r="F66" s="109">
        <f t="shared" si="2"/>
        <v>3.3236897376595739E-5</v>
      </c>
      <c r="G66" s="107"/>
    </row>
    <row r="67" spans="1:7" hidden="1" x14ac:dyDescent="0.3">
      <c r="A67" s="215"/>
      <c r="B67" s="231">
        <v>44879</v>
      </c>
      <c r="C67" s="2">
        <v>19.393999999999998</v>
      </c>
      <c r="D67" s="180">
        <f t="shared" si="3"/>
        <v>-9.9394038399690521E-3</v>
      </c>
      <c r="E67" s="104">
        <f t="shared" si="1"/>
        <v>-9.9891294841939759E-3</v>
      </c>
      <c r="F67" s="109">
        <f t="shared" si="2"/>
        <v>9.7681800764877369E-5</v>
      </c>
      <c r="G67" s="107"/>
    </row>
    <row r="68" spans="1:7" hidden="1" x14ac:dyDescent="0.3">
      <c r="A68" s="215"/>
      <c r="B68" s="231">
        <v>44880</v>
      </c>
      <c r="C68" s="2">
        <v>19.535299999999999</v>
      </c>
      <c r="D68" s="180">
        <f t="shared" si="3"/>
        <v>7.285758482004745E-3</v>
      </c>
      <c r="E68" s="104">
        <f t="shared" si="1"/>
        <v>7.2593455582072213E-3</v>
      </c>
      <c r="F68" s="109">
        <f t="shared" si="2"/>
        <v>5.3901321558618651E-5</v>
      </c>
      <c r="G68" s="107"/>
    </row>
    <row r="69" spans="1:7" hidden="1" x14ac:dyDescent="0.3">
      <c r="A69" s="215"/>
      <c r="B69" s="231">
        <v>44881</v>
      </c>
      <c r="C69" s="2">
        <v>19.401499999999999</v>
      </c>
      <c r="D69" s="180">
        <f t="shared" si="3"/>
        <v>-6.8491397623788863E-3</v>
      </c>
      <c r="E69" s="104">
        <f t="shared" si="1"/>
        <v>-6.8727027726556665E-3</v>
      </c>
      <c r="F69" s="109">
        <f t="shared" si="2"/>
        <v>4.6146836703392675E-5</v>
      </c>
      <c r="G69" s="107"/>
    </row>
    <row r="70" spans="1:7" hidden="1" x14ac:dyDescent="0.3">
      <c r="A70" s="215"/>
      <c r="B70" s="231">
        <v>44882</v>
      </c>
      <c r="C70" s="2">
        <v>19.381799999999998</v>
      </c>
      <c r="D70" s="180">
        <f t="shared" si="3"/>
        <v>-1.0153854083447822E-3</v>
      </c>
      <c r="E70" s="104">
        <f t="shared" si="1"/>
        <v>-1.0159012613311486E-3</v>
      </c>
      <c r="F70" s="109">
        <f t="shared" si="2"/>
        <v>9.2043291307238793E-7</v>
      </c>
      <c r="G70" s="107"/>
    </row>
    <row r="71" spans="1:7" hidden="1" x14ac:dyDescent="0.3">
      <c r="A71" s="215"/>
      <c r="B71" s="231">
        <v>44883</v>
      </c>
      <c r="C71" s="2">
        <v>19.313700000000001</v>
      </c>
      <c r="D71" s="180">
        <f t="shared" si="3"/>
        <v>-3.5136055474722649E-3</v>
      </c>
      <c r="E71" s="104">
        <f t="shared" ref="E71:E134" si="4">LN(C71/C70)</f>
        <v>-3.519792756637019E-3</v>
      </c>
      <c r="F71" s="109">
        <f t="shared" ref="F71:F134" si="5">(D71-$D$506)^2</f>
        <v>1.195508135652924E-5</v>
      </c>
      <c r="G71" s="107"/>
    </row>
    <row r="72" spans="1:7" hidden="1" x14ac:dyDescent="0.3">
      <c r="A72" s="215"/>
      <c r="B72" s="231">
        <v>44887</v>
      </c>
      <c r="C72" s="2">
        <v>19.433299999999999</v>
      </c>
      <c r="D72" s="180">
        <f t="shared" si="3"/>
        <v>6.1924954824812417E-3</v>
      </c>
      <c r="E72" s="104">
        <f t="shared" si="4"/>
        <v>6.173400771061756E-3</v>
      </c>
      <c r="F72" s="109">
        <f t="shared" si="5"/>
        <v>3.904361404787428E-5</v>
      </c>
      <c r="G72" s="107"/>
    </row>
    <row r="73" spans="1:7" hidden="1" x14ac:dyDescent="0.3">
      <c r="A73" s="215"/>
      <c r="B73" s="231">
        <v>44888</v>
      </c>
      <c r="C73" s="2">
        <v>19.492999999999999</v>
      </c>
      <c r="D73" s="180">
        <f t="shared" si="3"/>
        <v>3.072046435757203E-3</v>
      </c>
      <c r="E73" s="104">
        <f t="shared" si="4"/>
        <v>3.0673373430082506E-3</v>
      </c>
      <c r="F73" s="109">
        <f t="shared" si="5"/>
        <v>9.7846335812207165E-6</v>
      </c>
      <c r="G73" s="107"/>
    </row>
    <row r="74" spans="1:7" hidden="1" x14ac:dyDescent="0.3">
      <c r="A74" s="215"/>
      <c r="B74" s="231">
        <v>44889</v>
      </c>
      <c r="C74" s="2">
        <v>19.466699999999999</v>
      </c>
      <c r="D74" s="180">
        <f t="shared" si="3"/>
        <v>-1.3492022777407131E-3</v>
      </c>
      <c r="E74" s="104">
        <f t="shared" si="4"/>
        <v>-1.3501132706351642E-3</v>
      </c>
      <c r="F74" s="109">
        <f t="shared" si="5"/>
        <v>1.6723890496839976E-6</v>
      </c>
      <c r="G74" s="107"/>
    </row>
    <row r="75" spans="1:7" hidden="1" x14ac:dyDescent="0.3">
      <c r="A75" s="215"/>
      <c r="B75" s="231">
        <v>44890</v>
      </c>
      <c r="C75" s="2">
        <v>19.368300000000001</v>
      </c>
      <c r="D75" s="180">
        <f t="shared" si="3"/>
        <v>-5.0547858650925592E-3</v>
      </c>
      <c r="E75" s="104">
        <f t="shared" si="4"/>
        <v>-5.0676045104134969E-3</v>
      </c>
      <c r="F75" s="109">
        <f t="shared" si="5"/>
        <v>2.498792552235991E-5</v>
      </c>
      <c r="G75" s="107"/>
    </row>
    <row r="76" spans="1:7" hidden="1" x14ac:dyDescent="0.3">
      <c r="A76" s="215"/>
      <c r="B76" s="231">
        <v>44893</v>
      </c>
      <c r="C76" s="2">
        <v>19.369199999999999</v>
      </c>
      <c r="D76" s="180">
        <f t="shared" si="3"/>
        <v>4.646768172733573E-5</v>
      </c>
      <c r="E76" s="104">
        <f t="shared" si="4"/>
        <v>4.6466602138057052E-5</v>
      </c>
      <c r="F76" s="109">
        <f t="shared" si="5"/>
        <v>1.0498285294554732E-8</v>
      </c>
      <c r="G76" s="107"/>
    </row>
    <row r="77" spans="1:7" hidden="1" x14ac:dyDescent="0.3">
      <c r="A77" s="215"/>
      <c r="B77" s="231">
        <v>44894</v>
      </c>
      <c r="C77" s="2">
        <v>19.339300000000001</v>
      </c>
      <c r="D77" s="180">
        <f t="shared" si="3"/>
        <v>-1.5436879168988504E-3</v>
      </c>
      <c r="E77" s="104">
        <f t="shared" si="4"/>
        <v>-1.544880630701194E-3</v>
      </c>
      <c r="F77" s="109">
        <f t="shared" si="5"/>
        <v>2.2132348010008066E-6</v>
      </c>
      <c r="G77" s="107"/>
    </row>
    <row r="78" spans="1:7" hidden="1" x14ac:dyDescent="0.3">
      <c r="A78" s="215"/>
      <c r="B78" s="231">
        <v>44895</v>
      </c>
      <c r="C78" s="2">
        <v>19.324999999999999</v>
      </c>
      <c r="D78" s="180">
        <f t="shared" si="3"/>
        <v>-7.3942696995243917E-4</v>
      </c>
      <c r="E78" s="104">
        <f t="shared" si="4"/>
        <v>-7.3970048091028277E-4</v>
      </c>
      <c r="F78" s="109">
        <f t="shared" si="5"/>
        <v>4.6708136432361867E-7</v>
      </c>
      <c r="G78" s="107"/>
    </row>
    <row r="79" spans="1:7" hidden="1" x14ac:dyDescent="0.3">
      <c r="A79" s="215"/>
      <c r="B79" s="231">
        <v>44896</v>
      </c>
      <c r="C79" s="2">
        <v>19.216000000000001</v>
      </c>
      <c r="D79" s="180">
        <f t="shared" si="3"/>
        <v>-5.6403622250968954E-3</v>
      </c>
      <c r="E79" s="104">
        <f t="shared" si="4"/>
        <v>-5.6563291358578023E-3</v>
      </c>
      <c r="F79" s="109">
        <f t="shared" si="5"/>
        <v>3.1185174519278986E-5</v>
      </c>
      <c r="G79" s="107"/>
    </row>
    <row r="80" spans="1:7" hidden="1" x14ac:dyDescent="0.3">
      <c r="A80" s="215"/>
      <c r="B80" s="231">
        <v>44897</v>
      </c>
      <c r="C80" s="2">
        <v>19.3965</v>
      </c>
      <c r="D80" s="180">
        <f t="shared" si="3"/>
        <v>9.3932139883430299E-3</v>
      </c>
      <c r="E80" s="104">
        <f t="shared" si="4"/>
        <v>9.3493720842511979E-3</v>
      </c>
      <c r="F80" s="109">
        <f t="shared" si="5"/>
        <v>8.9287521376966151E-5</v>
      </c>
      <c r="G80" s="107"/>
    </row>
    <row r="81" spans="1:7" hidden="1" x14ac:dyDescent="0.3">
      <c r="A81" s="215"/>
      <c r="B81" s="231">
        <v>44900</v>
      </c>
      <c r="C81" s="2">
        <v>19.1433</v>
      </c>
      <c r="D81" s="180">
        <f t="shared" si="3"/>
        <v>-1.305390147707064E-2</v>
      </c>
      <c r="E81" s="104">
        <f t="shared" si="4"/>
        <v>-1.313985246551715E-2</v>
      </c>
      <c r="F81" s="109">
        <f t="shared" si="5"/>
        <v>1.6894561285441898E-4</v>
      </c>
      <c r="G81" s="107"/>
    </row>
    <row r="82" spans="1:7" hidden="1" x14ac:dyDescent="0.3">
      <c r="A82" s="215"/>
      <c r="B82" s="231">
        <v>44901</v>
      </c>
      <c r="C82" s="2">
        <v>19.342199999999998</v>
      </c>
      <c r="D82" s="180">
        <f t="shared" si="3"/>
        <v>1.0390058140445912E-2</v>
      </c>
      <c r="E82" s="104">
        <f t="shared" si="4"/>
        <v>1.0336452477277701E-2</v>
      </c>
      <c r="F82" s="109">
        <f t="shared" si="5"/>
        <v>1.0911999401170126E-4</v>
      </c>
      <c r="G82" s="107"/>
    </row>
    <row r="83" spans="1:7" hidden="1" x14ac:dyDescent="0.3">
      <c r="A83" s="215"/>
      <c r="B83" s="231">
        <v>44902</v>
      </c>
      <c r="C83" s="2">
        <v>19.756699999999999</v>
      </c>
      <c r="D83" s="180">
        <f t="shared" si="3"/>
        <v>2.1429827010371216E-2</v>
      </c>
      <c r="E83" s="104">
        <f t="shared" si="4"/>
        <v>2.1203436890770335E-2</v>
      </c>
      <c r="F83" s="109">
        <f t="shared" si="5"/>
        <v>4.6164048122850629E-4</v>
      </c>
      <c r="G83" s="107"/>
    </row>
    <row r="84" spans="1:7" hidden="1" x14ac:dyDescent="0.3">
      <c r="A84" s="215"/>
      <c r="B84" s="231">
        <v>44903</v>
      </c>
      <c r="C84" s="2">
        <v>19.803000000000001</v>
      </c>
      <c r="D84" s="180">
        <f t="shared" si="3"/>
        <v>2.3435087843619584E-3</v>
      </c>
      <c r="E84" s="104">
        <f t="shared" si="4"/>
        <v>2.3407670503337924E-3</v>
      </c>
      <c r="F84" s="109">
        <f t="shared" si="5"/>
        <v>5.7576110143864089E-6</v>
      </c>
      <c r="G84" s="107"/>
    </row>
    <row r="85" spans="1:7" hidden="1" x14ac:dyDescent="0.3">
      <c r="A85" s="215"/>
      <c r="B85" s="231">
        <v>44904</v>
      </c>
      <c r="C85" s="2">
        <v>19.697700000000001</v>
      </c>
      <c r="D85" s="180">
        <f t="shared" si="3"/>
        <v>-5.3173761551279508E-3</v>
      </c>
      <c r="E85" s="104">
        <f t="shared" si="4"/>
        <v>-5.3315637157960198E-3</v>
      </c>
      <c r="F85" s="109">
        <f t="shared" si="5"/>
        <v>2.7682147878431438E-5</v>
      </c>
      <c r="G85" s="107"/>
    </row>
    <row r="86" spans="1:7" hidden="1" x14ac:dyDescent="0.3">
      <c r="A86" s="215"/>
      <c r="B86" s="231">
        <v>44908</v>
      </c>
      <c r="C86" s="2">
        <v>19.673200000000001</v>
      </c>
      <c r="D86" s="180">
        <f t="shared" si="3"/>
        <v>-1.2438000375678548E-3</v>
      </c>
      <c r="E86" s="104">
        <f t="shared" si="4"/>
        <v>-1.2445741988357051E-3</v>
      </c>
      <c r="F86" s="109">
        <f t="shared" si="5"/>
        <v>1.4108844688378743E-6</v>
      </c>
      <c r="G86" s="107"/>
    </row>
    <row r="87" spans="1:7" hidden="1" x14ac:dyDescent="0.3">
      <c r="A87" s="215"/>
      <c r="B87" s="231">
        <v>44909</v>
      </c>
      <c r="C87" s="2">
        <v>19.819199999999999</v>
      </c>
      <c r="D87" s="180">
        <f t="shared" si="3"/>
        <v>7.421263444685966E-3</v>
      </c>
      <c r="E87" s="104">
        <f t="shared" si="4"/>
        <v>7.3938613576865521E-3</v>
      </c>
      <c r="F87" s="109">
        <f t="shared" si="5"/>
        <v>5.5909370799005727E-5</v>
      </c>
      <c r="G87" s="107"/>
    </row>
    <row r="88" spans="1:7" hidden="1" x14ac:dyDescent="0.3">
      <c r="A88" s="215"/>
      <c r="B88" s="231">
        <v>44910</v>
      </c>
      <c r="C88" s="2">
        <v>19.645800000000001</v>
      </c>
      <c r="D88" s="180">
        <f t="shared" si="3"/>
        <v>-8.7490917897794507E-3</v>
      </c>
      <c r="E88" s="104">
        <f t="shared" si="4"/>
        <v>-8.7875898062904217E-3</v>
      </c>
      <c r="F88" s="109">
        <f t="shared" si="5"/>
        <v>7.556995859408064E-5</v>
      </c>
      <c r="G88" s="107"/>
    </row>
    <row r="89" spans="1:7" hidden="1" x14ac:dyDescent="0.3">
      <c r="A89" s="215"/>
      <c r="B89" s="231">
        <v>44911</v>
      </c>
      <c r="C89" s="2">
        <v>19.695499999999999</v>
      </c>
      <c r="D89" s="180">
        <f t="shared" si="3"/>
        <v>2.5298028077247459E-3</v>
      </c>
      <c r="E89" s="104">
        <f t="shared" si="4"/>
        <v>2.5266082432129763E-3</v>
      </c>
      <c r="F89" s="109">
        <f t="shared" si="5"/>
        <v>6.6863423313775295E-6</v>
      </c>
      <c r="G89" s="107"/>
    </row>
    <row r="90" spans="1:7" hidden="1" x14ac:dyDescent="0.3">
      <c r="A90" s="215"/>
      <c r="B90" s="231">
        <v>44914</v>
      </c>
      <c r="C90" s="2">
        <v>19.796299999999999</v>
      </c>
      <c r="D90" s="180">
        <f t="shared" si="3"/>
        <v>5.1179203371327642E-3</v>
      </c>
      <c r="E90" s="104">
        <f t="shared" si="4"/>
        <v>5.104868296771382E-3</v>
      </c>
      <c r="F90" s="109">
        <f t="shared" si="5"/>
        <v>2.676938396655128E-5</v>
      </c>
      <c r="G90" s="107"/>
    </row>
    <row r="91" spans="1:7" hidden="1" x14ac:dyDescent="0.3">
      <c r="A91" s="215"/>
      <c r="B91" s="231">
        <v>44915</v>
      </c>
      <c r="C91" s="2">
        <v>19.793199999999999</v>
      </c>
      <c r="D91" s="180">
        <f t="shared" si="3"/>
        <v>-1.5659491925257285E-4</v>
      </c>
      <c r="E91" s="104">
        <f t="shared" si="4"/>
        <v>-1.5660718151709629E-4</v>
      </c>
      <c r="F91" s="109">
        <f t="shared" si="5"/>
        <v>1.0120653868369805E-8</v>
      </c>
      <c r="G91" s="107"/>
    </row>
    <row r="92" spans="1:7" hidden="1" x14ac:dyDescent="0.3">
      <c r="A92" s="215"/>
      <c r="B92" s="231">
        <v>44916</v>
      </c>
      <c r="C92" s="2">
        <v>19.755700000000001</v>
      </c>
      <c r="D92" s="180">
        <f t="shared" si="3"/>
        <v>-1.894590061233048E-3</v>
      </c>
      <c r="E92" s="104">
        <f t="shared" si="4"/>
        <v>-1.8963870670680855E-3</v>
      </c>
      <c r="F92" s="109">
        <f t="shared" si="5"/>
        <v>3.380437466901972E-6</v>
      </c>
      <c r="G92" s="107"/>
    </row>
    <row r="93" spans="1:7" hidden="1" x14ac:dyDescent="0.3">
      <c r="A93" s="215"/>
      <c r="B93" s="231">
        <v>44917</v>
      </c>
      <c r="C93" s="2">
        <v>19.748200000000001</v>
      </c>
      <c r="D93" s="180">
        <f t="shared" si="3"/>
        <v>-3.7963726924383767E-4</v>
      </c>
      <c r="E93" s="104">
        <f t="shared" si="4"/>
        <v>-3.7970934971547001E-4</v>
      </c>
      <c r="F93" s="109">
        <f t="shared" si="5"/>
        <v>1.0474531611317633E-7</v>
      </c>
      <c r="G93" s="107"/>
    </row>
    <row r="94" spans="1:7" hidden="1" x14ac:dyDescent="0.3">
      <c r="A94" s="215"/>
      <c r="B94" s="231">
        <v>44918</v>
      </c>
      <c r="C94" s="2">
        <v>19.693200000000001</v>
      </c>
      <c r="D94" s="180">
        <f t="shared" si="3"/>
        <v>-2.7850639551959544E-3</v>
      </c>
      <c r="E94" s="104">
        <f t="shared" si="4"/>
        <v>-2.7889494617462196E-3</v>
      </c>
      <c r="F94" s="109">
        <f t="shared" si="5"/>
        <v>7.4478257749276575E-6</v>
      </c>
      <c r="G94" s="107"/>
    </row>
    <row r="95" spans="1:7" hidden="1" x14ac:dyDescent="0.3">
      <c r="A95" s="215"/>
      <c r="B95" s="231">
        <v>44921</v>
      </c>
      <c r="C95" s="2">
        <v>19.574000000000002</v>
      </c>
      <c r="D95" s="180">
        <f t="shared" si="3"/>
        <v>-6.0528507302012313E-3</v>
      </c>
      <c r="E95" s="104">
        <f t="shared" si="4"/>
        <v>-6.0712434878176019E-3</v>
      </c>
      <c r="F95" s="109">
        <f t="shared" si="5"/>
        <v>3.5962297134939536E-5</v>
      </c>
      <c r="G95" s="107"/>
    </row>
    <row r="96" spans="1:7" hidden="1" x14ac:dyDescent="0.3">
      <c r="A96" s="215"/>
      <c r="B96" s="231">
        <v>44922</v>
      </c>
      <c r="C96" s="2">
        <v>19.428699999999999</v>
      </c>
      <c r="D96" s="180">
        <f t="shared" si="3"/>
        <v>-7.4231122918158032E-3</v>
      </c>
      <c r="E96" s="104">
        <f t="shared" si="4"/>
        <v>-7.4508006977268967E-3</v>
      </c>
      <c r="F96" s="109">
        <f t="shared" si="5"/>
        <v>5.4274439901473567E-5</v>
      </c>
      <c r="G96" s="107"/>
    </row>
    <row r="97" spans="1:7" hidden="1" x14ac:dyDescent="0.3">
      <c r="A97" s="215"/>
      <c r="B97" s="231">
        <v>44923</v>
      </c>
      <c r="C97" s="2">
        <v>19.398299999999999</v>
      </c>
      <c r="D97" s="180">
        <f t="shared" si="3"/>
        <v>-1.5646955277501817E-3</v>
      </c>
      <c r="E97" s="104">
        <f t="shared" si="4"/>
        <v>-1.5659209422313155E-3</v>
      </c>
      <c r="F97" s="109">
        <f t="shared" si="5"/>
        <v>2.2761819332021735E-6</v>
      </c>
      <c r="G97" s="107"/>
    </row>
    <row r="98" spans="1:7" hidden="1" x14ac:dyDescent="0.3">
      <c r="A98" s="215"/>
      <c r="B98" s="231">
        <v>44924</v>
      </c>
      <c r="C98" s="2">
        <v>19.4407</v>
      </c>
      <c r="D98" s="180">
        <f t="shared" si="3"/>
        <v>2.1857585458520123E-3</v>
      </c>
      <c r="E98" s="104">
        <f t="shared" si="4"/>
        <v>2.1833732507953009E-3</v>
      </c>
      <c r="F98" s="109">
        <f t="shared" si="5"/>
        <v>5.0254520498448006E-6</v>
      </c>
      <c r="G98" s="107"/>
    </row>
    <row r="99" spans="1:7" hidden="1" x14ac:dyDescent="0.3">
      <c r="A99" s="215"/>
      <c r="B99" s="231">
        <v>44925</v>
      </c>
      <c r="C99" s="2">
        <v>19.414300000000001</v>
      </c>
      <c r="D99" s="180">
        <f t="shared" si="3"/>
        <v>-1.3579757930526348E-3</v>
      </c>
      <c r="E99" s="104">
        <f t="shared" si="4"/>
        <v>-1.3588986777779224E-3</v>
      </c>
      <c r="F99" s="109">
        <f t="shared" si="5"/>
        <v>1.6951579990059249E-6</v>
      </c>
      <c r="G99" s="107"/>
    </row>
    <row r="100" spans="1:7" hidden="1" x14ac:dyDescent="0.3">
      <c r="A100" s="215"/>
      <c r="B100" s="231">
        <v>44928</v>
      </c>
      <c r="C100" s="2">
        <v>19.361499999999999</v>
      </c>
      <c r="D100" s="180">
        <f t="shared" si="3"/>
        <v>-2.7196447979067617E-3</v>
      </c>
      <c r="E100" s="104">
        <f t="shared" si="4"/>
        <v>-2.7233497507819938E-3</v>
      </c>
      <c r="F100" s="109">
        <f t="shared" si="5"/>
        <v>7.0950384569389686E-6</v>
      </c>
      <c r="G100" s="107"/>
    </row>
    <row r="101" spans="1:7" hidden="1" x14ac:dyDescent="0.3">
      <c r="A101" s="215"/>
      <c r="B101" s="231">
        <v>44929</v>
      </c>
      <c r="C101" s="2">
        <v>19.471499999999999</v>
      </c>
      <c r="D101" s="180">
        <f t="shared" si="3"/>
        <v>5.6813779924076435E-3</v>
      </c>
      <c r="E101" s="104">
        <f t="shared" si="4"/>
        <v>5.6652998331168528E-3</v>
      </c>
      <c r="F101" s="109">
        <f t="shared" si="5"/>
        <v>3.2917431167810572E-5</v>
      </c>
      <c r="G101" s="107"/>
    </row>
    <row r="102" spans="1:7" hidden="1" x14ac:dyDescent="0.3">
      <c r="A102" s="215"/>
      <c r="B102" s="231">
        <v>44930</v>
      </c>
      <c r="C102" s="2">
        <v>19.488299999999999</v>
      </c>
      <c r="D102" s="180">
        <f t="shared" si="3"/>
        <v>8.6279947615741648E-4</v>
      </c>
      <c r="E102" s="104">
        <f t="shared" si="4"/>
        <v>8.6242747864684831E-4</v>
      </c>
      <c r="F102" s="109">
        <f t="shared" si="5"/>
        <v>8.4418045711596754E-7</v>
      </c>
      <c r="G102" s="107"/>
    </row>
    <row r="103" spans="1:7" hidden="1" x14ac:dyDescent="0.3">
      <c r="A103" s="215"/>
      <c r="B103" s="231">
        <v>44931</v>
      </c>
      <c r="C103" s="2">
        <v>19.422000000000001</v>
      </c>
      <c r="D103" s="180">
        <f t="shared" si="3"/>
        <v>-3.4020412247347531E-3</v>
      </c>
      <c r="E103" s="104">
        <f t="shared" si="4"/>
        <v>-3.4078413255063146E-3</v>
      </c>
      <c r="F103" s="109">
        <f t="shared" si="5"/>
        <v>1.1196035652687905E-5</v>
      </c>
      <c r="G103" s="107"/>
    </row>
    <row r="104" spans="1:7" hidden="1" x14ac:dyDescent="0.3">
      <c r="A104" s="215"/>
      <c r="B104" s="231">
        <v>44932</v>
      </c>
      <c r="C104" s="2">
        <v>19.3568</v>
      </c>
      <c r="D104" s="180">
        <f t="shared" si="3"/>
        <v>-3.3570178148492058E-3</v>
      </c>
      <c r="E104" s="104">
        <f t="shared" si="4"/>
        <v>-3.3626652417043127E-3</v>
      </c>
      <c r="F104" s="109">
        <f t="shared" si="5"/>
        <v>1.0896761799990652E-5</v>
      </c>
      <c r="G104" s="107"/>
    </row>
    <row r="105" spans="1:7" hidden="1" x14ac:dyDescent="0.3">
      <c r="A105" s="215"/>
      <c r="B105" s="231">
        <v>44935</v>
      </c>
      <c r="C105" s="2">
        <v>19.3672</v>
      </c>
      <c r="D105" s="180">
        <f t="shared" si="3"/>
        <v>5.372788890725122E-4</v>
      </c>
      <c r="E105" s="104">
        <f t="shared" si="4"/>
        <v>5.37134606447883E-4</v>
      </c>
      <c r="F105" s="109">
        <f t="shared" si="5"/>
        <v>3.519720786134694E-7</v>
      </c>
      <c r="G105" s="107"/>
    </row>
    <row r="106" spans="1:7" hidden="1" x14ac:dyDescent="0.3">
      <c r="A106" s="215"/>
      <c r="B106" s="231">
        <v>44936</v>
      </c>
      <c r="C106" s="2">
        <v>19.1753</v>
      </c>
      <c r="D106" s="180">
        <f t="shared" si="3"/>
        <v>-9.9085051014086156E-3</v>
      </c>
      <c r="E106" s="104">
        <f t="shared" si="4"/>
        <v>-9.9579210343961368E-3</v>
      </c>
      <c r="F106" s="109">
        <f t="shared" si="5"/>
        <v>9.7071985670008388E-5</v>
      </c>
      <c r="G106" s="107"/>
    </row>
    <row r="107" spans="1:7" hidden="1" x14ac:dyDescent="0.3">
      <c r="A107" s="215"/>
      <c r="B107" s="231">
        <v>44937</v>
      </c>
      <c r="C107" s="2">
        <v>19.1648</v>
      </c>
      <c r="D107" s="180">
        <f t="shared" si="3"/>
        <v>-5.4757943813132925E-4</v>
      </c>
      <c r="E107" s="104">
        <f t="shared" si="4"/>
        <v>-5.4772941450367883E-4</v>
      </c>
      <c r="F107" s="109">
        <f t="shared" si="5"/>
        <v>2.4165677518840661E-7</v>
      </c>
      <c r="G107" s="107"/>
    </row>
    <row r="108" spans="1:7" hidden="1" x14ac:dyDescent="0.3">
      <c r="A108" s="215"/>
      <c r="B108" s="231">
        <v>44938</v>
      </c>
      <c r="C108" s="2">
        <v>19.110800000000001</v>
      </c>
      <c r="D108" s="180">
        <f t="shared" si="3"/>
        <v>-2.8176657204874722E-3</v>
      </c>
      <c r="E108" s="104">
        <f t="shared" si="4"/>
        <v>-2.8216428130454019E-3</v>
      </c>
      <c r="F108" s="109">
        <f t="shared" si="5"/>
        <v>7.6268336816103059E-6</v>
      </c>
      <c r="G108" s="107"/>
    </row>
    <row r="109" spans="1:7" hidden="1" x14ac:dyDescent="0.3">
      <c r="A109" s="215"/>
      <c r="B109" s="231">
        <v>44939</v>
      </c>
      <c r="C109" s="2">
        <v>19.026</v>
      </c>
      <c r="D109" s="180">
        <f t="shared" si="3"/>
        <v>-4.4372815371414021E-3</v>
      </c>
      <c r="E109" s="104">
        <f t="shared" si="4"/>
        <v>-4.4471554906955497E-3</v>
      </c>
      <c r="F109" s="109">
        <f t="shared" si="5"/>
        <v>1.9195685226425973E-5</v>
      </c>
      <c r="G109" s="107"/>
    </row>
    <row r="110" spans="1:7" hidden="1" x14ac:dyDescent="0.3">
      <c r="A110" s="215"/>
      <c r="B110" s="231">
        <v>44942</v>
      </c>
      <c r="C110" s="2">
        <v>18.8735</v>
      </c>
      <c r="D110" s="180">
        <f t="shared" si="3"/>
        <v>-8.0153474193209728E-3</v>
      </c>
      <c r="E110" s="104">
        <f t="shared" si="4"/>
        <v>-8.0476430057759615E-3</v>
      </c>
      <c r="F110" s="109">
        <f t="shared" si="5"/>
        <v>6.3351315470694771E-5</v>
      </c>
      <c r="G110" s="107"/>
    </row>
    <row r="111" spans="1:7" hidden="1" x14ac:dyDescent="0.3">
      <c r="A111" s="215"/>
      <c r="B111" s="231">
        <v>44943</v>
      </c>
      <c r="C111" s="2">
        <v>18.792200000000001</v>
      </c>
      <c r="D111" s="180">
        <f t="shared" si="3"/>
        <v>-4.3076270961930341E-3</v>
      </c>
      <c r="E111" s="104">
        <f t="shared" si="4"/>
        <v>-4.3169316517773443E-3</v>
      </c>
      <c r="F111" s="109">
        <f t="shared" si="5"/>
        <v>1.8076388587591528E-5</v>
      </c>
      <c r="G111" s="107"/>
    </row>
    <row r="112" spans="1:7" hidden="1" x14ac:dyDescent="0.3">
      <c r="A112" s="215"/>
      <c r="B112" s="231">
        <v>44944</v>
      </c>
      <c r="C112" s="2">
        <v>18.7913</v>
      </c>
      <c r="D112" s="180">
        <f t="shared" si="3"/>
        <v>-4.7892210598088347E-5</v>
      </c>
      <c r="E112" s="104">
        <f t="shared" si="4"/>
        <v>-4.7893357466623858E-5</v>
      </c>
      <c r="F112" s="109">
        <f t="shared" si="5"/>
        <v>6.5630220562396927E-11</v>
      </c>
      <c r="G112" s="107"/>
    </row>
    <row r="113" spans="1:7" hidden="1" x14ac:dyDescent="0.3">
      <c r="A113" s="215"/>
      <c r="B113" s="231">
        <v>44945</v>
      </c>
      <c r="C113" s="2">
        <v>18.749300000000002</v>
      </c>
      <c r="D113" s="180">
        <f t="shared" si="3"/>
        <v>-2.2350768706793644E-3</v>
      </c>
      <c r="E113" s="104">
        <f t="shared" si="4"/>
        <v>-2.2375783830650147E-3</v>
      </c>
      <c r="F113" s="109">
        <f t="shared" si="5"/>
        <v>4.7484045164298879E-6</v>
      </c>
      <c r="G113" s="107"/>
    </row>
    <row r="114" spans="1:7" hidden="1" x14ac:dyDescent="0.3">
      <c r="A114" s="215"/>
      <c r="B114" s="231">
        <v>44946</v>
      </c>
      <c r="C114" s="2">
        <v>18.749300000000002</v>
      </c>
      <c r="D114" s="180">
        <f t="shared" si="3"/>
        <v>0</v>
      </c>
      <c r="E114" s="104">
        <f t="shared" si="4"/>
        <v>0</v>
      </c>
      <c r="F114" s="109">
        <f t="shared" si="5"/>
        <v>3.1352674154860433E-9</v>
      </c>
      <c r="G114" s="107"/>
    </row>
    <row r="115" spans="1:7" hidden="1" x14ac:dyDescent="0.3">
      <c r="A115" s="215"/>
      <c r="B115" s="231">
        <v>44949</v>
      </c>
      <c r="C115" s="2">
        <v>19.032699999999998</v>
      </c>
      <c r="D115" s="180">
        <f t="shared" si="3"/>
        <v>1.5115230968622662E-2</v>
      </c>
      <c r="E115" s="104">
        <f t="shared" si="4"/>
        <v>1.5002134097833623E-2</v>
      </c>
      <c r="F115" s="109">
        <f t="shared" si="5"/>
        <v>2.3016605062373054E-4</v>
      </c>
      <c r="G115" s="107"/>
    </row>
    <row r="116" spans="1:7" hidden="1" x14ac:dyDescent="0.3">
      <c r="A116" s="215"/>
      <c r="B116" s="231">
        <v>44950</v>
      </c>
      <c r="C116" s="2">
        <v>18.925699999999999</v>
      </c>
      <c r="D116" s="180">
        <f t="shared" si="3"/>
        <v>-5.6219033558033704E-3</v>
      </c>
      <c r="E116" s="104">
        <f t="shared" si="4"/>
        <v>-5.6377657335804814E-3</v>
      </c>
      <c r="F116" s="109">
        <f t="shared" si="5"/>
        <v>3.0979352982842496E-5</v>
      </c>
      <c r="G116" s="107"/>
    </row>
    <row r="117" spans="1:7" hidden="1" x14ac:dyDescent="0.3">
      <c r="A117" s="215"/>
      <c r="B117" s="231">
        <v>44951</v>
      </c>
      <c r="C117" s="2">
        <v>18.826699999999999</v>
      </c>
      <c r="D117" s="180">
        <f t="shared" si="3"/>
        <v>-5.2309822093766778E-3</v>
      </c>
      <c r="E117" s="104">
        <f t="shared" si="4"/>
        <v>-5.2447116968803373E-3</v>
      </c>
      <c r="F117" s="109">
        <f t="shared" si="5"/>
        <v>2.6780508569787518E-5</v>
      </c>
      <c r="G117" s="107"/>
    </row>
    <row r="118" spans="1:7" hidden="1" x14ac:dyDescent="0.3">
      <c r="A118" s="215"/>
      <c r="B118" s="231">
        <v>44952</v>
      </c>
      <c r="C118" s="2">
        <v>18.831800000000001</v>
      </c>
      <c r="D118" s="180">
        <f t="shared" si="3"/>
        <v>2.7089187165052486E-4</v>
      </c>
      <c r="E118" s="104">
        <f t="shared" si="4"/>
        <v>2.7085518707234819E-4</v>
      </c>
      <c r="F118" s="109">
        <f t="shared" si="5"/>
        <v>1.0685401918843237E-7</v>
      </c>
      <c r="G118" s="107"/>
    </row>
    <row r="119" spans="1:7" hidden="1" x14ac:dyDescent="0.3">
      <c r="A119" s="215"/>
      <c r="B119" s="231">
        <v>44953</v>
      </c>
      <c r="C119" s="2">
        <v>18.82</v>
      </c>
      <c r="D119" s="180">
        <f t="shared" si="3"/>
        <v>-6.2659968776224151E-4</v>
      </c>
      <c r="E119" s="104">
        <f t="shared" si="4"/>
        <v>-6.2679608339183878E-4</v>
      </c>
      <c r="F119" s="109">
        <f t="shared" si="5"/>
        <v>3.2559146866198131E-7</v>
      </c>
      <c r="G119" s="107"/>
    </row>
    <row r="120" spans="1:7" hidden="1" x14ac:dyDescent="0.3">
      <c r="A120" s="215"/>
      <c r="B120" s="231">
        <v>44956</v>
      </c>
      <c r="C120" s="2">
        <v>18.8355</v>
      </c>
      <c r="D120" s="180">
        <f t="shared" si="3"/>
        <v>8.2359192348557819E-4</v>
      </c>
      <c r="E120" s="104">
        <f t="shared" si="4"/>
        <v>8.2325295775755231E-4</v>
      </c>
      <c r="F120" s="109">
        <f t="shared" si="5"/>
        <v>7.7367044452780459E-7</v>
      </c>
      <c r="G120" s="107"/>
    </row>
    <row r="121" spans="1:7" hidden="1" x14ac:dyDescent="0.3">
      <c r="A121" s="215"/>
      <c r="B121" s="231">
        <v>44957</v>
      </c>
      <c r="C121" s="2">
        <v>18.787199999999999</v>
      </c>
      <c r="D121" s="180">
        <f t="shared" si="3"/>
        <v>-2.5643067611691439E-3</v>
      </c>
      <c r="E121" s="104">
        <f t="shared" si="4"/>
        <v>-2.5676002272615457E-3</v>
      </c>
      <c r="F121" s="109">
        <f t="shared" si="5"/>
        <v>6.2916356234199329E-6</v>
      </c>
      <c r="G121" s="107"/>
    </row>
    <row r="122" spans="1:7" hidden="1" x14ac:dyDescent="0.3">
      <c r="A122" s="215"/>
      <c r="B122" s="231">
        <v>44958</v>
      </c>
      <c r="C122" s="2">
        <v>18.779299999999999</v>
      </c>
      <c r="D122" s="180">
        <f t="shared" si="3"/>
        <v>-4.2049906319197028E-4</v>
      </c>
      <c r="E122" s="104">
        <f t="shared" si="4"/>
        <v>-4.2058749771500126E-4</v>
      </c>
      <c r="F122" s="109">
        <f t="shared" si="5"/>
        <v>1.3286433571713996E-7</v>
      </c>
      <c r="G122" s="107"/>
    </row>
    <row r="123" spans="1:7" hidden="1" x14ac:dyDescent="0.3">
      <c r="A123" s="215"/>
      <c r="B123" s="231">
        <v>44959</v>
      </c>
      <c r="C123" s="2">
        <v>18.793700000000001</v>
      </c>
      <c r="D123" s="180">
        <f t="shared" si="3"/>
        <v>7.668017444739661E-4</v>
      </c>
      <c r="E123" s="104">
        <f t="shared" si="4"/>
        <v>7.6650790221920965E-4</v>
      </c>
      <c r="F123" s="109">
        <f t="shared" si="5"/>
        <v>6.7699194634106993E-7</v>
      </c>
      <c r="G123" s="107"/>
    </row>
    <row r="124" spans="1:7" hidden="1" x14ac:dyDescent="0.3">
      <c r="A124" s="215"/>
      <c r="B124" s="231">
        <v>44960</v>
      </c>
      <c r="C124" s="2">
        <v>18.739000000000001</v>
      </c>
      <c r="D124" s="180">
        <f t="shared" si="3"/>
        <v>-2.9105498119050832E-3</v>
      </c>
      <c r="E124" s="104">
        <f t="shared" si="4"/>
        <v>-2.9147936987052227E-3</v>
      </c>
      <c r="F124" s="109">
        <f t="shared" si="5"/>
        <v>8.1484919737103011E-6</v>
      </c>
      <c r="G124" s="107"/>
    </row>
    <row r="125" spans="1:7" hidden="1" x14ac:dyDescent="0.3">
      <c r="A125" s="215"/>
      <c r="B125" s="231">
        <v>44964</v>
      </c>
      <c r="C125" s="2">
        <v>18.623200000000001</v>
      </c>
      <c r="D125" s="180">
        <f t="shared" si="3"/>
        <v>-6.1796253802230972E-3</v>
      </c>
      <c r="E125" s="104">
        <f t="shared" si="4"/>
        <v>-6.1987982935684137E-3</v>
      </c>
      <c r="F125" s="109">
        <f t="shared" si="5"/>
        <v>3.7498867910482861E-5</v>
      </c>
      <c r="G125" s="107"/>
    </row>
    <row r="126" spans="1:7" hidden="1" x14ac:dyDescent="0.3">
      <c r="A126" s="215"/>
      <c r="B126" s="231">
        <v>44965</v>
      </c>
      <c r="C126" s="2">
        <v>18.889500000000002</v>
      </c>
      <c r="D126" s="180">
        <f t="shared" si="3"/>
        <v>1.4299368529576029E-2</v>
      </c>
      <c r="E126" s="104">
        <f t="shared" si="4"/>
        <v>1.4198096831913374E-2</v>
      </c>
      <c r="F126" s="109">
        <f t="shared" si="5"/>
        <v>2.0607641781400382E-4</v>
      </c>
      <c r="G126" s="107"/>
    </row>
    <row r="127" spans="1:7" hidden="1" x14ac:dyDescent="0.3">
      <c r="A127" s="215"/>
      <c r="B127" s="231">
        <v>44966</v>
      </c>
      <c r="C127" s="2">
        <v>19.0517</v>
      </c>
      <c r="D127" s="180">
        <f t="shared" si="3"/>
        <v>8.5867810159081515E-3</v>
      </c>
      <c r="E127" s="104">
        <f t="shared" si="4"/>
        <v>8.5501243044315625E-3</v>
      </c>
      <c r="F127" s="109">
        <f t="shared" si="5"/>
        <v>7.4697550618675431E-5</v>
      </c>
      <c r="G127" s="107"/>
    </row>
    <row r="128" spans="1:7" hidden="1" x14ac:dyDescent="0.3">
      <c r="A128" s="215"/>
      <c r="B128" s="231">
        <v>44967</v>
      </c>
      <c r="C128" s="2">
        <v>18.9435</v>
      </c>
      <c r="D128" s="180">
        <f t="shared" si="3"/>
        <v>-5.6792832135714733E-3</v>
      </c>
      <c r="E128" s="104">
        <f t="shared" si="4"/>
        <v>-5.6954716641080321E-3</v>
      </c>
      <c r="F128" s="109">
        <f t="shared" si="5"/>
        <v>3.1621387667413458E-5</v>
      </c>
      <c r="G128" s="107"/>
    </row>
    <row r="129" spans="1:7" hidden="1" x14ac:dyDescent="0.3">
      <c r="A129" s="215"/>
      <c r="B129" s="231">
        <v>44970</v>
      </c>
      <c r="C129" s="2">
        <v>18.9543</v>
      </c>
      <c r="D129" s="180">
        <f t="shared" si="3"/>
        <v>5.7011639876480835E-4</v>
      </c>
      <c r="E129" s="104">
        <f t="shared" si="4"/>
        <v>5.6995394415316428E-4</v>
      </c>
      <c r="F129" s="109">
        <f t="shared" si="5"/>
        <v>3.920135535955649E-7</v>
      </c>
      <c r="G129" s="107"/>
    </row>
    <row r="130" spans="1:7" hidden="1" x14ac:dyDescent="0.3">
      <c r="A130" s="215"/>
      <c r="B130" s="231">
        <v>44971</v>
      </c>
      <c r="C130" s="2">
        <v>18.689299999999999</v>
      </c>
      <c r="D130" s="180">
        <f t="shared" ref="D130:D193" si="6">C130/C129-1</f>
        <v>-1.3980996396596002E-2</v>
      </c>
      <c r="E130" s="104">
        <f t="shared" si="4"/>
        <v>-1.4079651133787612E-2</v>
      </c>
      <c r="F130" s="109">
        <f t="shared" si="5"/>
        <v>1.9390570682083566E-4</v>
      </c>
      <c r="G130" s="107"/>
    </row>
    <row r="131" spans="1:7" hidden="1" x14ac:dyDescent="0.3">
      <c r="A131" s="215"/>
      <c r="B131" s="231">
        <v>44972</v>
      </c>
      <c r="C131" s="2">
        <v>18.6327</v>
      </c>
      <c r="D131" s="180">
        <f t="shared" si="6"/>
        <v>-3.0284708362539048E-3</v>
      </c>
      <c r="E131" s="104">
        <f t="shared" si="4"/>
        <v>-3.0330659338147136E-3</v>
      </c>
      <c r="F131" s="109">
        <f t="shared" si="5"/>
        <v>8.835621760160123E-6</v>
      </c>
      <c r="G131" s="107"/>
    </row>
    <row r="132" spans="1:7" hidden="1" x14ac:dyDescent="0.3">
      <c r="A132" s="215"/>
      <c r="B132" s="231">
        <v>44973</v>
      </c>
      <c r="C132" s="2">
        <v>18.5383</v>
      </c>
      <c r="D132" s="180">
        <f t="shared" si="6"/>
        <v>-5.0663618262517529E-3</v>
      </c>
      <c r="E132" s="104">
        <f t="shared" si="4"/>
        <v>-5.0792393505404657E-3</v>
      </c>
      <c r="F132" s="109">
        <f t="shared" si="5"/>
        <v>2.5103791178715567E-5</v>
      </c>
      <c r="G132" s="107"/>
    </row>
    <row r="133" spans="1:7" hidden="1" x14ac:dyDescent="0.3">
      <c r="A133" s="215"/>
      <c r="B133" s="231">
        <v>44974</v>
      </c>
      <c r="C133" s="2">
        <v>18.642800000000001</v>
      </c>
      <c r="D133" s="180">
        <f t="shared" si="6"/>
        <v>5.636978579481422E-3</v>
      </c>
      <c r="E133" s="104">
        <f t="shared" si="4"/>
        <v>5.6211502704299112E-3</v>
      </c>
      <c r="F133" s="109">
        <f t="shared" si="5"/>
        <v>3.2409930627342428E-5</v>
      </c>
      <c r="G133" s="107"/>
    </row>
    <row r="134" spans="1:7" hidden="1" x14ac:dyDescent="0.3">
      <c r="A134" s="215"/>
      <c r="B134" s="231">
        <v>44977</v>
      </c>
      <c r="C134" s="2">
        <v>18.549700000000001</v>
      </c>
      <c r="D134" s="180">
        <f t="shared" si="6"/>
        <v>-4.9938850387281075E-3</v>
      </c>
      <c r="E134" s="104">
        <f t="shared" si="4"/>
        <v>-5.0063961527084611E-3</v>
      </c>
      <c r="F134" s="109">
        <f t="shared" si="5"/>
        <v>2.4382773256262624E-5</v>
      </c>
      <c r="G134" s="107"/>
    </row>
    <row r="135" spans="1:7" hidden="1" x14ac:dyDescent="0.3">
      <c r="A135" s="215"/>
      <c r="B135" s="231">
        <v>44978</v>
      </c>
      <c r="C135" s="2">
        <v>18.414200000000001</v>
      </c>
      <c r="D135" s="180">
        <f t="shared" si="6"/>
        <v>-7.3047003455581905E-3</v>
      </c>
      <c r="E135" s="104">
        <f t="shared" ref="E135:E198" si="7">LN(C135/C134)</f>
        <v>-7.3315103080747474E-3</v>
      </c>
      <c r="F135" s="109">
        <f t="shared" ref="F135:F198" si="8">(D135-$D$506)^2</f>
        <v>5.2543751531805769E-5</v>
      </c>
      <c r="G135" s="107"/>
    </row>
    <row r="136" spans="1:7" hidden="1" x14ac:dyDescent="0.3">
      <c r="A136" s="215"/>
      <c r="B136" s="231">
        <v>44979</v>
      </c>
      <c r="C136" s="2">
        <v>18.396999999999998</v>
      </c>
      <c r="D136" s="180">
        <f t="shared" si="6"/>
        <v>-9.3406175668786506E-4</v>
      </c>
      <c r="E136" s="104">
        <f t="shared" si="7"/>
        <v>-9.3449826420834105E-4</v>
      </c>
      <c r="F136" s="109">
        <f t="shared" si="8"/>
        <v>7.7100393595800505E-7</v>
      </c>
      <c r="G136" s="107"/>
    </row>
    <row r="137" spans="1:7" hidden="1" x14ac:dyDescent="0.3">
      <c r="A137" s="215"/>
      <c r="B137" s="231">
        <v>44980</v>
      </c>
      <c r="C137" s="2">
        <v>18.393799999999999</v>
      </c>
      <c r="D137" s="180">
        <f t="shared" si="6"/>
        <v>-1.7394140348969689E-4</v>
      </c>
      <c r="E137" s="104">
        <f t="shared" si="7"/>
        <v>-1.7395653305008428E-4</v>
      </c>
      <c r="F137" s="109">
        <f t="shared" si="8"/>
        <v>1.3911717683699764E-8</v>
      </c>
      <c r="G137" s="107"/>
    </row>
    <row r="138" spans="1:7" hidden="1" x14ac:dyDescent="0.3">
      <c r="A138" s="215"/>
      <c r="B138" s="231">
        <v>44981</v>
      </c>
      <c r="C138" s="2">
        <v>18.348299999999998</v>
      </c>
      <c r="D138" s="180">
        <f t="shared" si="6"/>
        <v>-2.4736596026921909E-3</v>
      </c>
      <c r="E138" s="104">
        <f t="shared" si="7"/>
        <v>-2.4767241534205636E-3</v>
      </c>
      <c r="F138" s="109">
        <f t="shared" si="8"/>
        <v>5.8451095838795826E-6</v>
      </c>
      <c r="G138" s="107"/>
    </row>
    <row r="139" spans="1:7" hidden="1" x14ac:dyDescent="0.3">
      <c r="A139" s="215"/>
      <c r="B139" s="231">
        <v>44984</v>
      </c>
      <c r="C139" s="2">
        <v>18.410699999999999</v>
      </c>
      <c r="D139" s="180">
        <f t="shared" si="6"/>
        <v>3.4008600251793641E-3</v>
      </c>
      <c r="E139" s="104">
        <f t="shared" si="7"/>
        <v>3.3950901786501857E-3</v>
      </c>
      <c r="F139" s="109">
        <f t="shared" si="8"/>
        <v>1.1949836008903786E-5</v>
      </c>
      <c r="G139" s="107"/>
    </row>
    <row r="140" spans="1:7" hidden="1" x14ac:dyDescent="0.3">
      <c r="A140" s="215"/>
      <c r="B140" s="231">
        <v>44985</v>
      </c>
      <c r="C140" s="2">
        <v>18.4023</v>
      </c>
      <c r="D140" s="180">
        <f t="shared" si="6"/>
        <v>-4.562564161058047E-4</v>
      </c>
      <c r="E140" s="104">
        <f t="shared" si="7"/>
        <v>-4.5636053273488133E-4</v>
      </c>
      <c r="F140" s="109">
        <f t="shared" si="8"/>
        <v>1.6021043508341159E-7</v>
      </c>
      <c r="G140" s="107"/>
    </row>
    <row r="141" spans="1:7" hidden="1" x14ac:dyDescent="0.3">
      <c r="A141" s="215"/>
      <c r="B141" s="231">
        <v>44986</v>
      </c>
      <c r="C141" s="2">
        <v>18.407699999999998</v>
      </c>
      <c r="D141" s="180">
        <f t="shared" si="6"/>
        <v>2.9344158067190484E-4</v>
      </c>
      <c r="E141" s="104">
        <f t="shared" si="7"/>
        <v>2.9339853511197009E-4</v>
      </c>
      <c r="F141" s="109">
        <f t="shared" si="8"/>
        <v>1.2210484673021963E-7</v>
      </c>
      <c r="G141" s="107"/>
    </row>
    <row r="142" spans="1:7" hidden="1" x14ac:dyDescent="0.3">
      <c r="A142" s="215"/>
      <c r="B142" s="231">
        <v>44987</v>
      </c>
      <c r="C142" s="2">
        <v>18.344799999999999</v>
      </c>
      <c r="D142" s="180">
        <f t="shared" si="6"/>
        <v>-3.4170483004394292E-3</v>
      </c>
      <c r="E142" s="104">
        <f t="shared" si="7"/>
        <v>-3.422899743561688E-3</v>
      </c>
      <c r="F142" s="109">
        <f t="shared" si="8"/>
        <v>1.1296689649282258E-5</v>
      </c>
      <c r="G142" s="107"/>
    </row>
    <row r="143" spans="1:7" hidden="1" x14ac:dyDescent="0.3">
      <c r="A143" s="215"/>
      <c r="B143" s="231">
        <v>44988</v>
      </c>
      <c r="C143" s="2">
        <v>18.170000000000002</v>
      </c>
      <c r="D143" s="180">
        <f t="shared" si="6"/>
        <v>-9.5285857572716681E-3</v>
      </c>
      <c r="E143" s="104">
        <f t="shared" si="7"/>
        <v>-9.5742731865612468E-3</v>
      </c>
      <c r="F143" s="109">
        <f t="shared" si="8"/>
        <v>8.9730004855247291E-5</v>
      </c>
      <c r="G143" s="107"/>
    </row>
    <row r="144" spans="1:7" hidden="1" x14ac:dyDescent="0.3">
      <c r="A144" s="215"/>
      <c r="B144" s="231">
        <v>44991</v>
      </c>
      <c r="C144" s="2">
        <v>18.126000000000001</v>
      </c>
      <c r="D144" s="180">
        <f t="shared" si="6"/>
        <v>-2.4215740231150473E-3</v>
      </c>
      <c r="E144" s="104">
        <f t="shared" si="7"/>
        <v>-2.4245107754899053E-3</v>
      </c>
      <c r="F144" s="109">
        <f t="shared" si="8"/>
        <v>5.5959714068101439E-6</v>
      </c>
      <c r="G144" s="107"/>
    </row>
    <row r="145" spans="1:7" hidden="1" x14ac:dyDescent="0.3">
      <c r="A145" s="215"/>
      <c r="B145" s="231">
        <v>44992</v>
      </c>
      <c r="C145" s="2">
        <v>18.0123</v>
      </c>
      <c r="D145" s="180">
        <f t="shared" si="6"/>
        <v>-6.2727573651110147E-3</v>
      </c>
      <c r="E145" s="104">
        <f t="shared" si="7"/>
        <v>-6.2925137690091676E-3</v>
      </c>
      <c r="F145" s="109">
        <f t="shared" si="8"/>
        <v>3.8648153468243769E-5</v>
      </c>
      <c r="G145" s="107"/>
    </row>
    <row r="146" spans="1:7" hidden="1" x14ac:dyDescent="0.3">
      <c r="A146" s="215"/>
      <c r="B146" s="231">
        <v>44993</v>
      </c>
      <c r="C146" s="2">
        <v>18.0122</v>
      </c>
      <c r="D146" s="180">
        <f t="shared" si="6"/>
        <v>-5.551761851574355E-6</v>
      </c>
      <c r="E146" s="104">
        <f t="shared" si="7"/>
        <v>-5.5517772626612225E-6</v>
      </c>
      <c r="F146" s="109">
        <f t="shared" si="8"/>
        <v>2.5443647794147204E-9</v>
      </c>
      <c r="G146" s="107"/>
    </row>
    <row r="147" spans="1:7" hidden="1" x14ac:dyDescent="0.3">
      <c r="A147" s="215"/>
      <c r="B147" s="231">
        <v>44994</v>
      </c>
      <c r="C147" s="2">
        <v>18.115500000000001</v>
      </c>
      <c r="D147" s="180">
        <f t="shared" si="6"/>
        <v>5.7350018320916352E-3</v>
      </c>
      <c r="E147" s="104">
        <f t="shared" si="7"/>
        <v>5.7186193150844545E-3</v>
      </c>
      <c r="F147" s="109">
        <f t="shared" si="8"/>
        <v>3.3535626457794808E-5</v>
      </c>
      <c r="G147" s="107"/>
    </row>
    <row r="148" spans="1:7" hidden="1" x14ac:dyDescent="0.3">
      <c r="A148" s="215"/>
      <c r="B148" s="231">
        <v>44995</v>
      </c>
      <c r="C148" s="2">
        <v>17.966200000000001</v>
      </c>
      <c r="D148" s="180">
        <f t="shared" si="6"/>
        <v>-8.241561094090688E-3</v>
      </c>
      <c r="E148" s="104">
        <f t="shared" si="7"/>
        <v>-8.275710517865676E-3</v>
      </c>
      <c r="F148" s="109">
        <f t="shared" si="8"/>
        <v>6.7003517513804388E-5</v>
      </c>
      <c r="G148" s="107"/>
    </row>
    <row r="149" spans="1:7" hidden="1" x14ac:dyDescent="0.3">
      <c r="A149" s="215"/>
      <c r="B149" s="231">
        <v>44998</v>
      </c>
      <c r="C149" s="2">
        <v>18.057700000000001</v>
      </c>
      <c r="D149" s="180">
        <f t="shared" si="6"/>
        <v>5.0928966615089166E-3</v>
      </c>
      <c r="E149" s="104">
        <f t="shared" si="7"/>
        <v>5.0799717282985274E-3</v>
      </c>
      <c r="F149" s="109">
        <f t="shared" si="8"/>
        <v>2.651106946982843E-5</v>
      </c>
      <c r="G149" s="107"/>
    </row>
    <row r="150" spans="1:7" hidden="1" x14ac:dyDescent="0.3">
      <c r="A150" s="215"/>
      <c r="B150" s="231">
        <v>44999</v>
      </c>
      <c r="C150" s="2">
        <v>18.408300000000001</v>
      </c>
      <c r="D150" s="180">
        <f t="shared" si="6"/>
        <v>1.9415540185073299E-2</v>
      </c>
      <c r="E150" s="104">
        <f t="shared" si="7"/>
        <v>1.9229463250490349E-2</v>
      </c>
      <c r="F150" s="109">
        <f t="shared" si="8"/>
        <v>3.7914062244000338E-4</v>
      </c>
      <c r="G150" s="107"/>
    </row>
    <row r="151" spans="1:7" hidden="1" x14ac:dyDescent="0.3">
      <c r="A151" s="215"/>
      <c r="B151" s="231">
        <v>45000</v>
      </c>
      <c r="C151" s="2">
        <v>18.830200000000001</v>
      </c>
      <c r="D151" s="180">
        <f t="shared" si="6"/>
        <v>2.2919009359908316E-2</v>
      </c>
      <c r="E151" s="104">
        <f t="shared" si="7"/>
        <v>2.2660314099240447E-2</v>
      </c>
      <c r="F151" s="109">
        <f t="shared" si="8"/>
        <v>5.2785075451436143E-4</v>
      </c>
      <c r="G151" s="107"/>
    </row>
    <row r="152" spans="1:7" hidden="1" x14ac:dyDescent="0.3">
      <c r="A152" s="215"/>
      <c r="B152" s="231">
        <v>45001</v>
      </c>
      <c r="C152" s="2">
        <v>18.642700000000001</v>
      </c>
      <c r="D152" s="180">
        <f t="shared" si="6"/>
        <v>-9.9574088432411445E-3</v>
      </c>
      <c r="E152" s="104">
        <f t="shared" si="7"/>
        <v>-1.0007315408430568E-2</v>
      </c>
      <c r="F152" s="109">
        <f t="shared" si="8"/>
        <v>9.8038026617529116E-5</v>
      </c>
      <c r="G152" s="107"/>
    </row>
    <row r="153" spans="1:7" hidden="1" x14ac:dyDescent="0.3">
      <c r="A153" s="215"/>
      <c r="B153" s="231">
        <v>45002</v>
      </c>
      <c r="C153" s="2">
        <v>18.997199999999999</v>
      </c>
      <c r="D153" s="180">
        <f t="shared" si="6"/>
        <v>1.9015485954287703E-2</v>
      </c>
      <c r="E153" s="104">
        <f t="shared" si="7"/>
        <v>1.8836951332459464E-2</v>
      </c>
      <c r="F153" s="109">
        <f t="shared" si="8"/>
        <v>3.6372132699943383E-4</v>
      </c>
      <c r="G153" s="107"/>
    </row>
    <row r="154" spans="1:7" hidden="1" x14ac:dyDescent="0.3">
      <c r="A154" s="215"/>
      <c r="B154" s="231">
        <v>45006</v>
      </c>
      <c r="C154" s="2">
        <v>18.909500000000001</v>
      </c>
      <c r="D154" s="180">
        <f t="shared" si="6"/>
        <v>-4.6164697955487499E-3</v>
      </c>
      <c r="E154" s="104">
        <f t="shared" si="7"/>
        <v>-4.6271586012879293E-3</v>
      </c>
      <c r="F154" s="109">
        <f t="shared" si="8"/>
        <v>2.0797944419096063E-5</v>
      </c>
      <c r="G154" s="107"/>
    </row>
    <row r="155" spans="1:7" hidden="1" x14ac:dyDescent="0.3">
      <c r="A155" s="215"/>
      <c r="B155" s="231">
        <v>45007</v>
      </c>
      <c r="C155" s="2">
        <v>18.8977</v>
      </c>
      <c r="D155" s="180">
        <f t="shared" si="6"/>
        <v>-6.2402496099844829E-4</v>
      </c>
      <c r="E155" s="104">
        <f t="shared" si="7"/>
        <v>-6.2421974561227892E-4</v>
      </c>
      <c r="F155" s="109">
        <f t="shared" si="8"/>
        <v>3.2265978762070386E-7</v>
      </c>
      <c r="G155" s="107"/>
    </row>
    <row r="156" spans="1:7" hidden="1" x14ac:dyDescent="0.3">
      <c r="A156" s="215"/>
      <c r="B156" s="231">
        <v>45008</v>
      </c>
      <c r="C156" s="2">
        <v>18.6755</v>
      </c>
      <c r="D156" s="180">
        <f t="shared" si="6"/>
        <v>-1.1758044629769815E-2</v>
      </c>
      <c r="E156" s="104">
        <f t="shared" si="7"/>
        <v>-1.1827717116511151E-2</v>
      </c>
      <c r="F156" s="109">
        <f t="shared" si="8"/>
        <v>1.3693800161069223E-4</v>
      </c>
      <c r="G156" s="107"/>
    </row>
    <row r="157" spans="1:7" hidden="1" x14ac:dyDescent="0.3">
      <c r="A157" s="215"/>
      <c r="B157" s="231">
        <v>45009</v>
      </c>
      <c r="C157" s="2">
        <v>18.543700000000001</v>
      </c>
      <c r="D157" s="180">
        <f t="shared" si="6"/>
        <v>-7.0573746352171618E-3</v>
      </c>
      <c r="E157" s="104">
        <f t="shared" si="7"/>
        <v>-7.0823956950793483E-3</v>
      </c>
      <c r="F157" s="109">
        <f t="shared" si="8"/>
        <v>4.9019338379101729E-5</v>
      </c>
      <c r="G157" s="107"/>
    </row>
    <row r="158" spans="1:7" hidden="1" x14ac:dyDescent="0.3">
      <c r="A158" s="215"/>
      <c r="B158" s="231">
        <v>45012</v>
      </c>
      <c r="C158" s="2">
        <v>18.490200000000002</v>
      </c>
      <c r="D158" s="180">
        <f t="shared" si="6"/>
        <v>-2.8850768724687503E-3</v>
      </c>
      <c r="E158" s="104">
        <f t="shared" si="7"/>
        <v>-2.8892467289176015E-3</v>
      </c>
      <c r="F158" s="109">
        <f t="shared" si="8"/>
        <v>8.0037129621474696E-6</v>
      </c>
      <c r="G158" s="107"/>
    </row>
    <row r="159" spans="1:7" hidden="1" x14ac:dyDescent="0.3">
      <c r="A159" s="215"/>
      <c r="B159" s="231">
        <v>45013</v>
      </c>
      <c r="C159" s="2">
        <v>18.517800000000001</v>
      </c>
      <c r="D159" s="180">
        <f t="shared" si="6"/>
        <v>1.4926826102474866E-3</v>
      </c>
      <c r="E159" s="104">
        <f t="shared" si="7"/>
        <v>1.4915696669364491E-3</v>
      </c>
      <c r="F159" s="109">
        <f t="shared" si="8"/>
        <v>2.3983975664835508E-6</v>
      </c>
      <c r="G159" s="107"/>
    </row>
    <row r="160" spans="1:7" hidden="1" x14ac:dyDescent="0.3">
      <c r="A160" s="215"/>
      <c r="B160" s="231">
        <v>45014</v>
      </c>
      <c r="C160" s="2">
        <v>18.382999999999999</v>
      </c>
      <c r="D160" s="180">
        <f t="shared" si="6"/>
        <v>-7.2794824439189609E-3</v>
      </c>
      <c r="E160" s="104">
        <f t="shared" si="7"/>
        <v>-7.3061071643886893E-3</v>
      </c>
      <c r="F160" s="109">
        <f t="shared" si="8"/>
        <v>5.2178793119799295E-5</v>
      </c>
      <c r="G160" s="107"/>
    </row>
    <row r="161" spans="1:7" hidden="1" x14ac:dyDescent="0.3">
      <c r="A161" s="215"/>
      <c r="B161" s="231">
        <v>45015</v>
      </c>
      <c r="C161" s="2">
        <v>18.252300000000002</v>
      </c>
      <c r="D161" s="180">
        <f t="shared" si="6"/>
        <v>-7.1098297339932115E-3</v>
      </c>
      <c r="E161" s="104">
        <f t="shared" si="7"/>
        <v>-7.1352250157589751E-3</v>
      </c>
      <c r="F161" s="109">
        <f t="shared" si="8"/>
        <v>4.9756606198856895E-5</v>
      </c>
      <c r="G161" s="107"/>
    </row>
    <row r="162" spans="1:7" hidden="1" x14ac:dyDescent="0.3">
      <c r="A162" s="215"/>
      <c r="B162" s="231">
        <v>45016</v>
      </c>
      <c r="C162" s="2">
        <v>18.1052</v>
      </c>
      <c r="D162" s="180">
        <f t="shared" si="6"/>
        <v>-8.0592582852573313E-3</v>
      </c>
      <c r="E162" s="104">
        <f t="shared" si="7"/>
        <v>-8.0919096561951655E-3</v>
      </c>
      <c r="F162" s="109">
        <f t="shared" si="8"/>
        <v>6.4052247884253084E-5</v>
      </c>
      <c r="G162" s="107"/>
    </row>
    <row r="163" spans="1:7" hidden="1" x14ac:dyDescent="0.3">
      <c r="A163" s="215"/>
      <c r="B163" s="231">
        <v>45019</v>
      </c>
      <c r="C163" s="2">
        <v>18.0932</v>
      </c>
      <c r="D163" s="180">
        <f t="shared" si="6"/>
        <v>-6.6279300974303457E-4</v>
      </c>
      <c r="E163" s="104">
        <f t="shared" si="7"/>
        <v>-6.6301275413197815E-4</v>
      </c>
      <c r="F163" s="109">
        <f t="shared" si="8"/>
        <v>3.6820569516447891E-7</v>
      </c>
      <c r="G163" s="107"/>
    </row>
    <row r="164" spans="1:7" hidden="1" x14ac:dyDescent="0.3">
      <c r="A164" s="215"/>
      <c r="B164" s="231">
        <v>45020</v>
      </c>
      <c r="C164" s="2">
        <v>18.041499999999999</v>
      </c>
      <c r="D164" s="180">
        <f t="shared" si="6"/>
        <v>-2.8574270996838402E-3</v>
      </c>
      <c r="E164" s="104">
        <f t="shared" si="7"/>
        <v>-2.8615173380623538E-3</v>
      </c>
      <c r="F164" s="109">
        <f t="shared" si="8"/>
        <v>7.8480304449211593E-6</v>
      </c>
      <c r="G164" s="107"/>
    </row>
    <row r="165" spans="1:7" hidden="1" x14ac:dyDescent="0.3">
      <c r="A165" s="215"/>
      <c r="B165" s="231">
        <v>45021</v>
      </c>
      <c r="C165" s="2">
        <v>18.106999999999999</v>
      </c>
      <c r="D165" s="180">
        <f t="shared" si="6"/>
        <v>3.63051852673002E-3</v>
      </c>
      <c r="E165" s="104">
        <f t="shared" si="7"/>
        <v>3.6239441019193905E-3</v>
      </c>
      <c r="F165" s="109">
        <f t="shared" si="8"/>
        <v>1.3590370618607093E-5</v>
      </c>
      <c r="G165" s="107"/>
    </row>
    <row r="166" spans="1:7" hidden="1" x14ac:dyDescent="0.3">
      <c r="A166" s="215"/>
      <c r="B166" s="231">
        <v>45026</v>
      </c>
      <c r="C166" s="2">
        <v>18.118500000000001</v>
      </c>
      <c r="D166" s="180">
        <f t="shared" si="6"/>
        <v>6.3511349201972322E-4</v>
      </c>
      <c r="E166" s="104">
        <f t="shared" si="7"/>
        <v>6.3491189280025717E-4</v>
      </c>
      <c r="F166" s="109">
        <f t="shared" si="8"/>
        <v>4.776288173120999E-7</v>
      </c>
      <c r="G166" s="107"/>
    </row>
    <row r="167" spans="1:7" hidden="1" x14ac:dyDescent="0.3">
      <c r="A167" s="215"/>
      <c r="B167" s="231">
        <v>45027</v>
      </c>
      <c r="C167" s="2">
        <v>18.3323</v>
      </c>
      <c r="D167" s="180">
        <f t="shared" si="6"/>
        <v>1.1800093826751512E-2</v>
      </c>
      <c r="E167" s="104">
        <f t="shared" si="7"/>
        <v>1.1731015608202286E-2</v>
      </c>
      <c r="F167" s="109">
        <f t="shared" si="8"/>
        <v>1.4056680571988451E-4</v>
      </c>
      <c r="G167" s="107"/>
    </row>
    <row r="168" spans="1:7" hidden="1" x14ac:dyDescent="0.3">
      <c r="A168" s="215"/>
      <c r="B168" s="231">
        <v>45028</v>
      </c>
      <c r="C168" s="2">
        <v>18.176500000000001</v>
      </c>
      <c r="D168" s="180">
        <f t="shared" si="6"/>
        <v>-8.4986608336106162E-3</v>
      </c>
      <c r="E168" s="104">
        <f t="shared" si="7"/>
        <v>-8.5349803763105758E-3</v>
      </c>
      <c r="F168" s="109">
        <f t="shared" si="8"/>
        <v>7.1278632403636813E-5</v>
      </c>
      <c r="G168" s="107"/>
    </row>
    <row r="169" spans="1:7" hidden="1" x14ac:dyDescent="0.3">
      <c r="A169" s="215"/>
      <c r="B169" s="231">
        <v>45029</v>
      </c>
      <c r="C169" s="2">
        <v>18.187000000000001</v>
      </c>
      <c r="D169" s="180">
        <f t="shared" si="6"/>
        <v>5.7766896817312841E-4</v>
      </c>
      <c r="E169" s="104">
        <f t="shared" si="7"/>
        <v>5.775021816832286E-4</v>
      </c>
      <c r="F169" s="109">
        <f t="shared" si="8"/>
        <v>4.0152807121147539E-7</v>
      </c>
      <c r="G169" s="107"/>
    </row>
    <row r="170" spans="1:7" hidden="1" x14ac:dyDescent="0.3">
      <c r="A170" s="215"/>
      <c r="B170" s="231">
        <v>45030</v>
      </c>
      <c r="C170" s="2">
        <v>18.065999999999999</v>
      </c>
      <c r="D170" s="180">
        <f t="shared" si="6"/>
        <v>-6.6531038653985242E-3</v>
      </c>
      <c r="E170" s="104">
        <f t="shared" si="7"/>
        <v>-6.675334417229244E-3</v>
      </c>
      <c r="F170" s="109">
        <f t="shared" si="8"/>
        <v>4.3521865718370565E-5</v>
      </c>
      <c r="G170" s="107"/>
    </row>
    <row r="171" spans="1:7" hidden="1" x14ac:dyDescent="0.3">
      <c r="A171" s="215"/>
      <c r="B171" s="231">
        <v>45033</v>
      </c>
      <c r="C171" s="2">
        <v>18.0152</v>
      </c>
      <c r="D171" s="180">
        <f t="shared" si="6"/>
        <v>-2.8119118786670283E-3</v>
      </c>
      <c r="E171" s="104">
        <f t="shared" si="7"/>
        <v>-2.8158727296588529E-3</v>
      </c>
      <c r="F171" s="109">
        <f t="shared" si="8"/>
        <v>7.5950863375973609E-6</v>
      </c>
      <c r="G171" s="107"/>
    </row>
    <row r="172" spans="1:7" hidden="1" x14ac:dyDescent="0.3">
      <c r="A172" s="215"/>
      <c r="B172" s="231">
        <v>45034</v>
      </c>
      <c r="C172" s="2">
        <v>18.063800000000001</v>
      </c>
      <c r="D172" s="180">
        <f t="shared" si="6"/>
        <v>2.6977219237089844E-3</v>
      </c>
      <c r="E172" s="104">
        <f t="shared" si="7"/>
        <v>2.6940896031142567E-3</v>
      </c>
      <c r="F172" s="109">
        <f t="shared" si="8"/>
        <v>7.5829484072321275E-6</v>
      </c>
      <c r="G172" s="107"/>
    </row>
    <row r="173" spans="1:7" hidden="1" x14ac:dyDescent="0.3">
      <c r="A173" s="215"/>
      <c r="B173" s="231">
        <v>45035</v>
      </c>
      <c r="C173" s="2">
        <v>18.0868</v>
      </c>
      <c r="D173" s="180">
        <f t="shared" si="6"/>
        <v>1.2732647615674164E-3</v>
      </c>
      <c r="E173" s="104">
        <f t="shared" si="7"/>
        <v>1.2724548474081008E-3</v>
      </c>
      <c r="F173" s="109">
        <f t="shared" si="8"/>
        <v>1.7669274161080813E-6</v>
      </c>
      <c r="G173" s="107"/>
    </row>
    <row r="174" spans="1:7" hidden="1" x14ac:dyDescent="0.3">
      <c r="A174" s="215"/>
      <c r="B174" s="231">
        <v>45036</v>
      </c>
      <c r="C174" s="2">
        <v>18.062999999999999</v>
      </c>
      <c r="D174" s="180">
        <f t="shared" si="6"/>
        <v>-1.3158767720106157E-3</v>
      </c>
      <c r="E174" s="104">
        <f t="shared" si="7"/>
        <v>-1.3167432980946202E-3</v>
      </c>
      <c r="F174" s="109">
        <f t="shared" si="8"/>
        <v>1.5873059631968436E-6</v>
      </c>
      <c r="G174" s="107"/>
    </row>
    <row r="175" spans="1:7" hidden="1" x14ac:dyDescent="0.3">
      <c r="A175" s="215"/>
      <c r="B175" s="231">
        <v>45037</v>
      </c>
      <c r="C175" s="2">
        <v>18.044799999999999</v>
      </c>
      <c r="D175" s="180">
        <f t="shared" si="6"/>
        <v>-1.0075845651331683E-3</v>
      </c>
      <c r="E175" s="104">
        <f t="shared" si="7"/>
        <v>-1.0080925196945642E-3</v>
      </c>
      <c r="F175" s="109">
        <f t="shared" si="8"/>
        <v>9.0552563387163594E-7</v>
      </c>
      <c r="G175" s="107"/>
    </row>
    <row r="176" spans="1:7" hidden="1" x14ac:dyDescent="0.3">
      <c r="A176" s="215"/>
      <c r="B176" s="231">
        <v>45040</v>
      </c>
      <c r="C176" s="2">
        <v>18.009</v>
      </c>
      <c r="D176" s="180">
        <f t="shared" si="6"/>
        <v>-1.9839510551514783E-3</v>
      </c>
      <c r="E176" s="104">
        <f t="shared" si="7"/>
        <v>-1.9859216929100465E-3</v>
      </c>
      <c r="F176" s="109">
        <f t="shared" si="8"/>
        <v>3.7170204937735836E-6</v>
      </c>
      <c r="G176" s="107"/>
    </row>
    <row r="177" spans="1:7" hidden="1" x14ac:dyDescent="0.3">
      <c r="A177" s="215"/>
      <c r="B177" s="231">
        <v>45041</v>
      </c>
      <c r="C177" s="2">
        <v>17.998799999999999</v>
      </c>
      <c r="D177" s="180">
        <f t="shared" si="6"/>
        <v>-5.6638347492921071E-4</v>
      </c>
      <c r="E177" s="104">
        <f t="shared" si="7"/>
        <v>-5.665439306387158E-4</v>
      </c>
      <c r="F177" s="109">
        <f t="shared" si="8"/>
        <v>2.6049796868197309E-7</v>
      </c>
      <c r="G177" s="107"/>
    </row>
    <row r="178" spans="1:7" hidden="1" x14ac:dyDescent="0.3">
      <c r="A178" s="215"/>
      <c r="B178" s="231">
        <v>45042</v>
      </c>
      <c r="C178" s="2">
        <v>18.008199999999999</v>
      </c>
      <c r="D178" s="180">
        <f t="shared" si="6"/>
        <v>5.2225703935815382E-4</v>
      </c>
      <c r="E178" s="104">
        <f t="shared" si="7"/>
        <v>5.221207106142732E-4</v>
      </c>
      <c r="F178" s="109">
        <f t="shared" si="8"/>
        <v>3.3437363848692045E-7</v>
      </c>
      <c r="G178" s="107"/>
    </row>
    <row r="179" spans="1:7" hidden="1" x14ac:dyDescent="0.3">
      <c r="A179" s="215"/>
      <c r="B179" s="231">
        <v>45043</v>
      </c>
      <c r="C179" s="2">
        <v>18.089200000000002</v>
      </c>
      <c r="D179" s="180">
        <f t="shared" si="6"/>
        <v>4.4979509334637235E-3</v>
      </c>
      <c r="E179" s="104">
        <f t="shared" si="7"/>
        <v>4.4878653837269042E-3</v>
      </c>
      <c r="F179" s="109">
        <f t="shared" si="8"/>
        <v>2.0738409526780953E-5</v>
      </c>
      <c r="G179" s="107"/>
    </row>
    <row r="180" spans="1:7" hidden="1" x14ac:dyDescent="0.3">
      <c r="A180" s="215"/>
      <c r="B180" s="231">
        <v>45044</v>
      </c>
      <c r="C180" s="2">
        <v>18.103000000000002</v>
      </c>
      <c r="D180" s="180">
        <f t="shared" si="6"/>
        <v>7.6288614200747951E-4</v>
      </c>
      <c r="E180" s="104">
        <f t="shared" si="7"/>
        <v>7.6259529228872558E-4</v>
      </c>
      <c r="F180" s="109">
        <f t="shared" si="8"/>
        <v>6.7056380042994192E-7</v>
      </c>
      <c r="G180" s="107"/>
    </row>
    <row r="181" spans="1:7" hidden="1" x14ac:dyDescent="0.3">
      <c r="A181" s="215"/>
      <c r="B181" s="231">
        <v>45048</v>
      </c>
      <c r="C181" s="2">
        <v>18.072299999999998</v>
      </c>
      <c r="D181" s="180">
        <f t="shared" si="6"/>
        <v>-1.6958515163234544E-3</v>
      </c>
      <c r="E181" s="104">
        <f t="shared" si="7"/>
        <v>-1.6972911002834717E-3</v>
      </c>
      <c r="F181" s="109">
        <f t="shared" si="8"/>
        <v>2.6891344492024309E-6</v>
      </c>
      <c r="G181" s="107"/>
    </row>
    <row r="182" spans="1:7" hidden="1" x14ac:dyDescent="0.3">
      <c r="A182" s="215"/>
      <c r="B182" s="231">
        <v>45049</v>
      </c>
      <c r="C182" s="2">
        <v>17.997499999999999</v>
      </c>
      <c r="D182" s="180">
        <f t="shared" si="6"/>
        <v>-4.1389308499748534E-3</v>
      </c>
      <c r="E182" s="104">
        <f t="shared" si="7"/>
        <v>-4.1475199322026203E-3</v>
      </c>
      <c r="F182" s="109">
        <f t="shared" si="8"/>
        <v>1.6670377741194455E-5</v>
      </c>
      <c r="G182" s="107"/>
    </row>
    <row r="183" spans="1:7" hidden="1" x14ac:dyDescent="0.3">
      <c r="A183" s="215"/>
      <c r="B183" s="231">
        <v>45050</v>
      </c>
      <c r="C183" s="2">
        <v>18.032499999999999</v>
      </c>
      <c r="D183" s="180">
        <f t="shared" si="6"/>
        <v>1.9447145436866098E-3</v>
      </c>
      <c r="E183" s="104">
        <f t="shared" si="7"/>
        <v>1.9428260343697095E-3</v>
      </c>
      <c r="F183" s="109">
        <f t="shared" si="8"/>
        <v>4.0028325107529831E-6</v>
      </c>
      <c r="G183" s="107"/>
    </row>
    <row r="184" spans="1:7" hidden="1" x14ac:dyDescent="0.3">
      <c r="A184" s="215"/>
      <c r="B184" s="231">
        <v>45051</v>
      </c>
      <c r="C184" s="2">
        <v>17.905999999999999</v>
      </c>
      <c r="D184" s="180">
        <f t="shared" si="6"/>
        <v>-7.0151116040482187E-3</v>
      </c>
      <c r="E184" s="104">
        <f t="shared" si="7"/>
        <v>-7.0398331837263628E-3</v>
      </c>
      <c r="F184" s="109">
        <f t="shared" si="8"/>
        <v>4.8429325361126435E-5</v>
      </c>
      <c r="G184" s="107"/>
    </row>
    <row r="185" spans="1:7" hidden="1" x14ac:dyDescent="0.3">
      <c r="A185" s="215"/>
      <c r="B185" s="231">
        <v>45054</v>
      </c>
      <c r="C185" s="2">
        <v>17.9575</v>
      </c>
      <c r="D185" s="180">
        <f t="shared" si="6"/>
        <v>2.8761309058416007E-3</v>
      </c>
      <c r="E185" s="104">
        <f t="shared" si="7"/>
        <v>2.8720027548553495E-3</v>
      </c>
      <c r="F185" s="109">
        <f t="shared" si="8"/>
        <v>8.597353289049329E-6</v>
      </c>
      <c r="G185" s="107"/>
    </row>
    <row r="186" spans="1:7" hidden="1" x14ac:dyDescent="0.3">
      <c r="A186" s="215"/>
      <c r="B186" s="231">
        <v>45055</v>
      </c>
      <c r="C186" s="2">
        <v>17.786300000000001</v>
      </c>
      <c r="D186" s="180">
        <f t="shared" si="6"/>
        <v>-9.5336210497005691E-3</v>
      </c>
      <c r="E186" s="104">
        <f t="shared" si="7"/>
        <v>-9.5793569327002875E-3</v>
      </c>
      <c r="F186" s="109">
        <f t="shared" si="8"/>
        <v>8.9825424753983425E-5</v>
      </c>
      <c r="G186" s="107"/>
    </row>
    <row r="187" spans="1:7" hidden="1" x14ac:dyDescent="0.3">
      <c r="A187" s="215"/>
      <c r="B187" s="231">
        <v>45056</v>
      </c>
      <c r="C187" s="2">
        <v>17.821300000000001</v>
      </c>
      <c r="D187" s="180">
        <f t="shared" si="6"/>
        <v>1.9678066826716023E-3</v>
      </c>
      <c r="E187" s="104">
        <f t="shared" si="7"/>
        <v>1.9658730873137998E-3</v>
      </c>
      <c r="F187" s="109">
        <f t="shared" si="8"/>
        <v>4.0957670121541803E-6</v>
      </c>
      <c r="G187" s="107"/>
    </row>
    <row r="188" spans="1:7" hidden="1" x14ac:dyDescent="0.3">
      <c r="A188" s="215"/>
      <c r="B188" s="231">
        <v>45057</v>
      </c>
      <c r="C188" s="2">
        <v>17.7608</v>
      </c>
      <c r="D188" s="180">
        <f t="shared" si="6"/>
        <v>-3.3948140708029984E-3</v>
      </c>
      <c r="E188" s="104">
        <f t="shared" si="7"/>
        <v>-3.4005895268615178E-3</v>
      </c>
      <c r="F188" s="109">
        <f t="shared" si="8"/>
        <v>1.1147723079905364E-5</v>
      </c>
      <c r="G188" s="107"/>
    </row>
    <row r="189" spans="1:7" hidden="1" x14ac:dyDescent="0.3">
      <c r="A189" s="215"/>
      <c r="B189" s="231">
        <v>45058</v>
      </c>
      <c r="C189" s="2">
        <v>17.584499999999998</v>
      </c>
      <c r="D189" s="180">
        <f t="shared" si="6"/>
        <v>-9.9263546687087256E-3</v>
      </c>
      <c r="E189" s="104">
        <f t="shared" si="7"/>
        <v>-9.9759493967159808E-3</v>
      </c>
      <c r="F189" s="109">
        <f t="shared" si="8"/>
        <v>9.7424030416345028E-5</v>
      </c>
      <c r="G189" s="107"/>
    </row>
    <row r="190" spans="1:7" hidden="1" x14ac:dyDescent="0.3">
      <c r="A190" s="215"/>
      <c r="B190" s="231">
        <v>45061</v>
      </c>
      <c r="C190" s="2">
        <v>17.628699999999998</v>
      </c>
      <c r="D190" s="180">
        <f t="shared" si="6"/>
        <v>2.513577298188796E-3</v>
      </c>
      <c r="E190" s="104">
        <f t="shared" si="7"/>
        <v>2.5104235464654704E-3</v>
      </c>
      <c r="F190" s="109">
        <f t="shared" si="8"/>
        <v>6.6026938745799278E-6</v>
      </c>
      <c r="G190" s="107"/>
    </row>
    <row r="191" spans="1:7" hidden="1" x14ac:dyDescent="0.3">
      <c r="A191" s="215"/>
      <c r="B191" s="231">
        <v>45062</v>
      </c>
      <c r="C191" s="2">
        <v>17.6142</v>
      </c>
      <c r="D191" s="180">
        <f t="shared" si="6"/>
        <v>-8.2252236409929846E-4</v>
      </c>
      <c r="E191" s="104">
        <f t="shared" si="7"/>
        <v>-8.2286082122411662E-4</v>
      </c>
      <c r="F191" s="109">
        <f t="shared" si="8"/>
        <v>5.87566562835954E-7</v>
      </c>
      <c r="G191" s="107"/>
    </row>
    <row r="192" spans="1:7" hidden="1" x14ac:dyDescent="0.3">
      <c r="A192" s="215"/>
      <c r="B192" s="231">
        <v>45063</v>
      </c>
      <c r="C192" s="2">
        <v>17.538</v>
      </c>
      <c r="D192" s="180">
        <f t="shared" si="6"/>
        <v>-4.3260551146234727E-3</v>
      </c>
      <c r="E192" s="104">
        <f t="shared" si="7"/>
        <v>-4.3354395659329116E-3</v>
      </c>
      <c r="F192" s="109">
        <f t="shared" si="8"/>
        <v>1.8233426545517748E-5</v>
      </c>
      <c r="G192" s="107"/>
    </row>
    <row r="193" spans="1:7" hidden="1" x14ac:dyDescent="0.3">
      <c r="A193" s="215"/>
      <c r="B193" s="231">
        <v>45064</v>
      </c>
      <c r="C193" s="2">
        <v>17.467199999999998</v>
      </c>
      <c r="D193" s="180">
        <f t="shared" si="6"/>
        <v>-4.0369483407459716E-3</v>
      </c>
      <c r="E193" s="104">
        <f t="shared" si="7"/>
        <v>-4.045118813296035E-3</v>
      </c>
      <c r="F193" s="109">
        <f t="shared" si="8"/>
        <v>1.5848001773006704E-5</v>
      </c>
      <c r="G193" s="107"/>
    </row>
    <row r="194" spans="1:7" hidden="1" x14ac:dyDescent="0.3">
      <c r="A194" s="215"/>
      <c r="B194" s="231">
        <v>45065</v>
      </c>
      <c r="C194" s="2">
        <v>17.587199999999999</v>
      </c>
      <c r="D194" s="180">
        <f t="shared" ref="D194:D257" si="9">C194/C193-1</f>
        <v>6.8700192360540147E-3</v>
      </c>
      <c r="E194" s="104">
        <f t="shared" si="7"/>
        <v>6.8465281818612164E-3</v>
      </c>
      <c r="F194" s="109">
        <f t="shared" si="8"/>
        <v>4.7969651847683172E-5</v>
      </c>
      <c r="G194" s="107"/>
    </row>
    <row r="195" spans="1:7" hidden="1" x14ac:dyDescent="0.3">
      <c r="A195" s="215"/>
      <c r="B195" s="231">
        <v>45068</v>
      </c>
      <c r="C195" s="2">
        <v>17.734200000000001</v>
      </c>
      <c r="D195" s="180">
        <f t="shared" si="9"/>
        <v>8.3583515283844889E-3</v>
      </c>
      <c r="E195" s="104">
        <f t="shared" si="7"/>
        <v>8.3236139400051628E-3</v>
      </c>
      <c r="F195" s="109">
        <f t="shared" si="8"/>
        <v>7.080120156141803E-5</v>
      </c>
      <c r="G195" s="107"/>
    </row>
    <row r="196" spans="1:7" hidden="1" x14ac:dyDescent="0.3">
      <c r="A196" s="215"/>
      <c r="B196" s="231">
        <v>45069</v>
      </c>
      <c r="C196" s="2">
        <v>17.693000000000001</v>
      </c>
      <c r="D196" s="180">
        <f t="shared" si="9"/>
        <v>-2.3231947310845547E-3</v>
      </c>
      <c r="E196" s="104">
        <f t="shared" si="7"/>
        <v>-2.325897534868262E-3</v>
      </c>
      <c r="F196" s="109">
        <f t="shared" si="8"/>
        <v>5.1402016095710821E-6</v>
      </c>
      <c r="G196" s="107"/>
    </row>
    <row r="197" spans="1:7" hidden="1" x14ac:dyDescent="0.3">
      <c r="A197" s="215"/>
      <c r="B197" s="231">
        <v>45070</v>
      </c>
      <c r="C197" s="2">
        <v>17.867999999999999</v>
      </c>
      <c r="D197" s="180">
        <f t="shared" si="9"/>
        <v>9.8909173119310356E-3</v>
      </c>
      <c r="E197" s="104">
        <f t="shared" si="7"/>
        <v>9.8423223590062524E-3</v>
      </c>
      <c r="F197" s="109">
        <f t="shared" si="8"/>
        <v>9.8941033878593263E-5</v>
      </c>
      <c r="G197" s="107"/>
    </row>
    <row r="198" spans="1:7" hidden="1" x14ac:dyDescent="0.3">
      <c r="A198" s="215"/>
      <c r="B198" s="231">
        <v>45071</v>
      </c>
      <c r="C198" s="2">
        <v>17.968699999999998</v>
      </c>
      <c r="D198" s="180">
        <f t="shared" si="9"/>
        <v>5.6357734497425316E-3</v>
      </c>
      <c r="E198" s="104">
        <f t="shared" si="7"/>
        <v>5.6199518951845105E-3</v>
      </c>
      <c r="F198" s="109">
        <f t="shared" si="8"/>
        <v>3.2396210539868383E-5</v>
      </c>
      <c r="G198" s="107"/>
    </row>
    <row r="199" spans="1:7" hidden="1" x14ac:dyDescent="0.3">
      <c r="A199" s="215"/>
      <c r="B199" s="231">
        <v>45072</v>
      </c>
      <c r="C199" s="2">
        <v>17.819500000000001</v>
      </c>
      <c r="D199" s="180">
        <f t="shared" si="9"/>
        <v>-8.303327452737097E-3</v>
      </c>
      <c r="E199" s="104">
        <f t="shared" ref="E199:E262" si="10">LN(C199/C198)</f>
        <v>-8.3379920974282432E-3</v>
      </c>
      <c r="F199" s="109">
        <f t="shared" ref="F199:F262" si="11">(D199-$D$506)^2</f>
        <v>6.8018518009450654E-5</v>
      </c>
      <c r="G199" s="107"/>
    </row>
    <row r="200" spans="1:7" hidden="1" x14ac:dyDescent="0.3">
      <c r="A200" s="215"/>
      <c r="B200" s="231">
        <v>45075</v>
      </c>
      <c r="C200" s="2">
        <v>17.825199999999999</v>
      </c>
      <c r="D200" s="180">
        <f t="shared" si="9"/>
        <v>3.1987429501367792E-4</v>
      </c>
      <c r="E200" s="104">
        <f t="shared" si="10"/>
        <v>3.1982314613855558E-4</v>
      </c>
      <c r="F200" s="109">
        <f t="shared" si="11"/>
        <v>1.4127656827033726E-7</v>
      </c>
      <c r="G200" s="107"/>
    </row>
    <row r="201" spans="1:7" hidden="1" x14ac:dyDescent="0.3">
      <c r="A201" s="215"/>
      <c r="B201" s="231">
        <v>45076</v>
      </c>
      <c r="C201" s="2">
        <v>17.6723</v>
      </c>
      <c r="D201" s="180">
        <f t="shared" si="9"/>
        <v>-8.5777438682314022E-3</v>
      </c>
      <c r="E201" s="104">
        <f t="shared" si="10"/>
        <v>-8.6147444527986811E-3</v>
      </c>
      <c r="F201" s="109">
        <f t="shared" si="11"/>
        <v>7.2620230042607731E-5</v>
      </c>
      <c r="G201" s="107"/>
    </row>
    <row r="202" spans="1:7" hidden="1" x14ac:dyDescent="0.3">
      <c r="A202" s="215"/>
      <c r="B202" s="231">
        <v>45077</v>
      </c>
      <c r="C202" s="2">
        <v>17.560500000000001</v>
      </c>
      <c r="D202" s="180">
        <f t="shared" si="9"/>
        <v>-6.3262846375400361E-3</v>
      </c>
      <c r="E202" s="104">
        <f t="shared" si="10"/>
        <v>-6.3463803752685328E-3</v>
      </c>
      <c r="F202" s="109">
        <f t="shared" si="11"/>
        <v>3.9316551467629829E-5</v>
      </c>
      <c r="G202" s="107"/>
    </row>
    <row r="203" spans="1:7" hidden="1" x14ac:dyDescent="0.3">
      <c r="A203" s="215"/>
      <c r="B203" s="231">
        <v>45078</v>
      </c>
      <c r="C203" s="2">
        <v>17.653199999999998</v>
      </c>
      <c r="D203" s="180">
        <f t="shared" si="9"/>
        <v>5.2788929700178233E-3</v>
      </c>
      <c r="E203" s="104">
        <f t="shared" si="10"/>
        <v>5.2650084563295001E-3</v>
      </c>
      <c r="F203" s="109">
        <f t="shared" si="11"/>
        <v>2.8461013207155395E-5</v>
      </c>
      <c r="G203" s="107"/>
    </row>
    <row r="204" spans="1:7" hidden="1" x14ac:dyDescent="0.3">
      <c r="A204" s="215"/>
      <c r="B204" s="231">
        <v>45079</v>
      </c>
      <c r="C204" s="2">
        <v>17.741800000000001</v>
      </c>
      <c r="D204" s="180">
        <f t="shared" si="9"/>
        <v>5.0189200824781732E-3</v>
      </c>
      <c r="E204" s="104">
        <f t="shared" si="10"/>
        <v>5.0063672865476505E-3</v>
      </c>
      <c r="F204" s="109">
        <f t="shared" si="11"/>
        <v>2.5754747450279274E-5</v>
      </c>
      <c r="G204" s="107"/>
    </row>
    <row r="205" spans="1:7" hidden="1" x14ac:dyDescent="0.3">
      <c r="A205" s="215"/>
      <c r="B205" s="231">
        <v>45082</v>
      </c>
      <c r="C205" s="2">
        <v>17.567299999999999</v>
      </c>
      <c r="D205" s="180">
        <f t="shared" si="9"/>
        <v>-9.8355296531356107E-3</v>
      </c>
      <c r="E205" s="104">
        <f t="shared" si="10"/>
        <v>-9.8842179883386599E-3</v>
      </c>
      <c r="F205" s="109">
        <f t="shared" si="11"/>
        <v>9.5639328178573493E-5</v>
      </c>
      <c r="G205" s="107"/>
    </row>
    <row r="206" spans="1:7" hidden="1" x14ac:dyDescent="0.3">
      <c r="A206" s="215"/>
      <c r="B206" s="231">
        <v>45083</v>
      </c>
      <c r="C206" s="2">
        <v>17.5063</v>
      </c>
      <c r="D206" s="180">
        <f t="shared" si="9"/>
        <v>-3.4723605790303314E-3</v>
      </c>
      <c r="E206" s="104">
        <f t="shared" si="10"/>
        <v>-3.4784032152220391E-3</v>
      </c>
      <c r="F206" s="109">
        <f t="shared" si="11"/>
        <v>1.1671564300978042E-5</v>
      </c>
      <c r="G206" s="107"/>
    </row>
    <row r="207" spans="1:7" hidden="1" x14ac:dyDescent="0.3">
      <c r="A207" s="215"/>
      <c r="B207" s="231">
        <v>45084</v>
      </c>
      <c r="C207" s="2">
        <v>17.473199999999999</v>
      </c>
      <c r="D207" s="180">
        <f t="shared" si="9"/>
        <v>-1.8907479021837981E-3</v>
      </c>
      <c r="E207" s="104">
        <f t="shared" si="10"/>
        <v>-1.8925376222941102E-3</v>
      </c>
      <c r="F207" s="109">
        <f t="shared" si="11"/>
        <v>3.36632386793933E-6</v>
      </c>
      <c r="G207" s="107"/>
    </row>
    <row r="208" spans="1:7" hidden="1" x14ac:dyDescent="0.3">
      <c r="A208" s="215"/>
      <c r="B208" s="231">
        <v>45085</v>
      </c>
      <c r="C208" s="2">
        <v>17.4192</v>
      </c>
      <c r="D208" s="180">
        <f t="shared" si="9"/>
        <v>-3.0904470846782051E-3</v>
      </c>
      <c r="E208" s="104">
        <f t="shared" si="10"/>
        <v>-3.095232377943504E-3</v>
      </c>
      <c r="F208" s="109">
        <f t="shared" si="11"/>
        <v>9.2079088083045449E-6</v>
      </c>
      <c r="G208" s="107"/>
    </row>
    <row r="209" spans="1:7" hidden="1" x14ac:dyDescent="0.3">
      <c r="A209" s="215"/>
      <c r="B209" s="231">
        <v>45086</v>
      </c>
      <c r="C209" s="2">
        <v>17.360800000000001</v>
      </c>
      <c r="D209" s="180">
        <f t="shared" si="9"/>
        <v>-3.3526223936805044E-3</v>
      </c>
      <c r="E209" s="104">
        <f t="shared" si="10"/>
        <v>-3.358255025052115E-3</v>
      </c>
      <c r="F209" s="109">
        <f t="shared" si="11"/>
        <v>1.0867762335050935E-5</v>
      </c>
      <c r="G209" s="107"/>
    </row>
    <row r="210" spans="1:7" hidden="1" x14ac:dyDescent="0.3">
      <c r="A210" s="215"/>
      <c r="B210" s="231">
        <v>45089</v>
      </c>
      <c r="C210" s="2">
        <v>17.4085</v>
      </c>
      <c r="D210" s="180">
        <f t="shared" si="9"/>
        <v>2.7475692364407056E-3</v>
      </c>
      <c r="E210" s="104">
        <f t="shared" si="10"/>
        <v>2.7438015677953278E-3</v>
      </c>
      <c r="F210" s="109">
        <f t="shared" si="11"/>
        <v>7.8599637854993695E-6</v>
      </c>
      <c r="G210" s="107"/>
    </row>
    <row r="211" spans="1:7" hidden="1" x14ac:dyDescent="0.3">
      <c r="A211" s="215"/>
      <c r="B211" s="231">
        <v>45090</v>
      </c>
      <c r="C211" s="2">
        <v>17.283999999999999</v>
      </c>
      <c r="D211" s="180">
        <f t="shared" si="9"/>
        <v>-7.1516787776086943E-3</v>
      </c>
      <c r="E211" s="104">
        <f t="shared" si="10"/>
        <v>-7.1773746178350377E-3</v>
      </c>
      <c r="F211" s="109">
        <f t="shared" si="11"/>
        <v>5.0348750145192138E-5</v>
      </c>
      <c r="G211" s="107"/>
    </row>
    <row r="212" spans="1:7" hidden="1" x14ac:dyDescent="0.3">
      <c r="A212" s="215"/>
      <c r="B212" s="231">
        <v>45091</v>
      </c>
      <c r="C212" s="2">
        <v>17.312000000000001</v>
      </c>
      <c r="D212" s="180">
        <f t="shared" si="9"/>
        <v>1.6199953714419735E-3</v>
      </c>
      <c r="E212" s="104">
        <f t="shared" si="10"/>
        <v>1.618684594384459E-3</v>
      </c>
      <c r="F212" s="109">
        <f t="shared" si="11"/>
        <v>2.8089385587096999E-6</v>
      </c>
      <c r="G212" s="107"/>
    </row>
    <row r="213" spans="1:7" hidden="1" x14ac:dyDescent="0.3">
      <c r="A213" s="215"/>
      <c r="B213" s="231">
        <v>45092</v>
      </c>
      <c r="C213" s="2">
        <v>17.218499999999999</v>
      </c>
      <c r="D213" s="180">
        <f t="shared" si="9"/>
        <v>-5.4008780036970405E-3</v>
      </c>
      <c r="E213" s="104">
        <f t="shared" si="10"/>
        <v>-5.4155154725471213E-3</v>
      </c>
      <c r="F213" s="109">
        <f t="shared" si="11"/>
        <v>2.856779079951074E-5</v>
      </c>
      <c r="G213" s="107"/>
    </row>
    <row r="214" spans="1:7" hidden="1" x14ac:dyDescent="0.3">
      <c r="A214" s="215"/>
      <c r="B214" s="231">
        <v>45093</v>
      </c>
      <c r="C214" s="2">
        <v>17.124700000000001</v>
      </c>
      <c r="D214" s="180">
        <f t="shared" si="9"/>
        <v>-5.4476290036877817E-3</v>
      </c>
      <c r="E214" s="104">
        <f t="shared" si="10"/>
        <v>-5.4625214448564639E-3</v>
      </c>
      <c r="F214" s="109">
        <f t="shared" si="11"/>
        <v>2.9069733850139638E-5</v>
      </c>
      <c r="G214" s="107"/>
    </row>
    <row r="215" spans="1:7" hidden="1" x14ac:dyDescent="0.3">
      <c r="A215" s="215"/>
      <c r="B215" s="231">
        <v>45096</v>
      </c>
      <c r="C215" s="2">
        <v>17.176200000000001</v>
      </c>
      <c r="D215" s="180">
        <f t="shared" si="9"/>
        <v>3.0073519536109039E-3</v>
      </c>
      <c r="E215" s="104">
        <f t="shared" si="10"/>
        <v>3.0028389166541708E-3</v>
      </c>
      <c r="F215" s="109">
        <f t="shared" si="11"/>
        <v>9.3840851150331147E-6</v>
      </c>
      <c r="G215" s="107"/>
    </row>
    <row r="216" spans="1:7" hidden="1" x14ac:dyDescent="0.3">
      <c r="A216" s="215"/>
      <c r="B216" s="231">
        <v>45097</v>
      </c>
      <c r="C216" s="2">
        <v>17.0792</v>
      </c>
      <c r="D216" s="180">
        <f t="shared" si="9"/>
        <v>-5.6473492390634039E-3</v>
      </c>
      <c r="E216" s="104">
        <f t="shared" si="10"/>
        <v>-5.6633558073444874E-3</v>
      </c>
      <c r="F216" s="109">
        <f t="shared" si="11"/>
        <v>3.1263259462773263E-5</v>
      </c>
      <c r="G216" s="107"/>
    </row>
    <row r="217" spans="1:7" hidden="1" x14ac:dyDescent="0.3">
      <c r="A217" s="215"/>
      <c r="B217" s="231">
        <v>45098</v>
      </c>
      <c r="C217" s="2">
        <v>17.0945</v>
      </c>
      <c r="D217" s="180">
        <f t="shared" si="9"/>
        <v>8.9582650241237793E-4</v>
      </c>
      <c r="E217" s="104">
        <f t="shared" si="10"/>
        <v>8.9542548932539643E-4</v>
      </c>
      <c r="F217" s="109">
        <f t="shared" si="11"/>
        <v>9.0596123834302726E-7</v>
      </c>
      <c r="G217" s="107"/>
    </row>
    <row r="218" spans="1:7" hidden="1" x14ac:dyDescent="0.3">
      <c r="A218" s="215"/>
      <c r="B218" s="231">
        <v>45099</v>
      </c>
      <c r="C218" s="2">
        <v>17.2043</v>
      </c>
      <c r="D218" s="180">
        <f t="shared" si="9"/>
        <v>6.4231185469010299E-3</v>
      </c>
      <c r="E218" s="104">
        <f t="shared" si="10"/>
        <v>6.4025782293121881E-3</v>
      </c>
      <c r="F218" s="109">
        <f t="shared" si="11"/>
        <v>4.1978892380926394E-5</v>
      </c>
      <c r="G218" s="107"/>
    </row>
    <row r="219" spans="1:7" hidden="1" x14ac:dyDescent="0.3">
      <c r="A219" s="215"/>
      <c r="B219" s="231">
        <v>45100</v>
      </c>
      <c r="C219" s="2">
        <v>17.154699999999998</v>
      </c>
      <c r="D219" s="180">
        <f t="shared" si="9"/>
        <v>-2.8830001801876115E-3</v>
      </c>
      <c r="E219" s="104">
        <f t="shared" si="10"/>
        <v>-2.8871640300526967E-3</v>
      </c>
      <c r="F219" s="109">
        <f t="shared" si="11"/>
        <v>7.9919670034220949E-6</v>
      </c>
      <c r="G219" s="107"/>
    </row>
    <row r="220" spans="1:7" hidden="1" x14ac:dyDescent="0.3">
      <c r="A220" s="215"/>
      <c r="B220" s="231">
        <v>45103</v>
      </c>
      <c r="C220" s="2">
        <v>17.171299999999999</v>
      </c>
      <c r="D220" s="180">
        <f t="shared" si="9"/>
        <v>9.6766483820753812E-4</v>
      </c>
      <c r="E220" s="104">
        <f t="shared" si="10"/>
        <v>9.6719695240142121E-4</v>
      </c>
      <c r="F220" s="109">
        <f t="shared" si="11"/>
        <v>1.0478763087965157E-6</v>
      </c>
      <c r="G220" s="107"/>
    </row>
    <row r="221" spans="1:7" hidden="1" x14ac:dyDescent="0.3">
      <c r="A221" s="215"/>
      <c r="B221" s="231">
        <v>45104</v>
      </c>
      <c r="C221" s="2">
        <v>17.179500000000001</v>
      </c>
      <c r="D221" s="180">
        <f t="shared" si="9"/>
        <v>4.7754101320229836E-4</v>
      </c>
      <c r="E221" s="104">
        <f t="shared" si="10"/>
        <v>4.7742702678000388E-4</v>
      </c>
      <c r="F221" s="109">
        <f t="shared" si="11"/>
        <v>2.8465903269184152E-7</v>
      </c>
      <c r="G221" s="107"/>
    </row>
    <row r="222" spans="1:7" hidden="1" x14ac:dyDescent="0.3">
      <c r="A222" s="215"/>
      <c r="B222" s="231">
        <v>45105</v>
      </c>
      <c r="C222" s="2">
        <v>17.144500000000001</v>
      </c>
      <c r="D222" s="180">
        <f t="shared" si="9"/>
        <v>-2.0373119124538208E-3</v>
      </c>
      <c r="E222" s="104">
        <f t="shared" si="10"/>
        <v>-2.0393900553981074E-3</v>
      </c>
      <c r="F222" s="109">
        <f t="shared" si="11"/>
        <v>3.9256228152456773E-6</v>
      </c>
      <c r="G222" s="107"/>
    </row>
    <row r="223" spans="1:7" hidden="1" x14ac:dyDescent="0.3">
      <c r="A223" s="215"/>
      <c r="B223" s="231">
        <v>45106</v>
      </c>
      <c r="C223" s="2">
        <v>17.101299999999998</v>
      </c>
      <c r="D223" s="180">
        <f t="shared" si="9"/>
        <v>-2.5197585231416797E-3</v>
      </c>
      <c r="E223" s="104">
        <f t="shared" si="10"/>
        <v>-2.522938457550214E-3</v>
      </c>
      <c r="F223" s="109">
        <f t="shared" si="11"/>
        <v>6.070138292838229E-6</v>
      </c>
      <c r="G223" s="107"/>
    </row>
    <row r="224" spans="1:7" hidden="1" x14ac:dyDescent="0.3">
      <c r="A224" s="215"/>
      <c r="B224" s="231">
        <v>45107</v>
      </c>
      <c r="C224" s="2">
        <v>17.071999999999999</v>
      </c>
      <c r="D224" s="180">
        <f t="shared" si="9"/>
        <v>-1.7133200399969128E-3</v>
      </c>
      <c r="E224" s="104">
        <f t="shared" si="10"/>
        <v>-1.7147894513978267E-3</v>
      </c>
      <c r="F224" s="109">
        <f t="shared" si="11"/>
        <v>2.746731397123706E-6</v>
      </c>
      <c r="G224" s="107"/>
    </row>
    <row r="225" spans="1:7" hidden="1" x14ac:dyDescent="0.3">
      <c r="A225" s="215"/>
      <c r="B225" s="231">
        <v>45110</v>
      </c>
      <c r="C225" s="2">
        <v>17.1187</v>
      </c>
      <c r="D225" s="180">
        <f t="shared" si="9"/>
        <v>2.7354732895970013E-3</v>
      </c>
      <c r="E225" s="104">
        <f t="shared" si="10"/>
        <v>2.7317386915831059E-3</v>
      </c>
      <c r="F225" s="109">
        <f t="shared" si="11"/>
        <v>7.7922866067629546E-6</v>
      </c>
      <c r="G225" s="107"/>
    </row>
    <row r="226" spans="1:7" hidden="1" x14ac:dyDescent="0.3">
      <c r="A226" s="215"/>
      <c r="B226" s="231">
        <v>45111</v>
      </c>
      <c r="C226" s="2">
        <v>17.1358</v>
      </c>
      <c r="D226" s="180">
        <f t="shared" si="9"/>
        <v>9.989076273315689E-4</v>
      </c>
      <c r="E226" s="104">
        <f t="shared" si="10"/>
        <v>9.9840905110104117E-4</v>
      </c>
      <c r="F226" s="109">
        <f t="shared" si="11"/>
        <v>1.1128163012785077E-6</v>
      </c>
      <c r="G226" s="107"/>
    </row>
    <row r="227" spans="1:7" hidden="1" x14ac:dyDescent="0.3">
      <c r="A227" s="215"/>
      <c r="B227" s="231">
        <v>45112</v>
      </c>
      <c r="C227" s="2">
        <v>17.0517</v>
      </c>
      <c r="D227" s="180">
        <f t="shared" si="9"/>
        <v>-4.9078537331200822E-3</v>
      </c>
      <c r="E227" s="104">
        <f t="shared" si="10"/>
        <v>-4.9199367980748612E-3</v>
      </c>
      <c r="F227" s="109">
        <f t="shared" si="11"/>
        <v>2.3540548122643246E-5</v>
      </c>
      <c r="G227" s="107"/>
    </row>
    <row r="228" spans="1:7" hidden="1" x14ac:dyDescent="0.3">
      <c r="A228" s="215"/>
      <c r="B228" s="231">
        <v>45113</v>
      </c>
      <c r="C228" s="2">
        <v>17.026</v>
      </c>
      <c r="D228" s="180">
        <f t="shared" si="9"/>
        <v>-1.5071811021775128E-3</v>
      </c>
      <c r="E228" s="104">
        <f t="shared" si="10"/>
        <v>-1.5083180421414423E-3</v>
      </c>
      <c r="F228" s="109">
        <f t="shared" si="11"/>
        <v>2.1059455766259423E-6</v>
      </c>
      <c r="G228" s="107"/>
    </row>
    <row r="229" spans="1:7" hidden="1" x14ac:dyDescent="0.3">
      <c r="A229" s="215"/>
      <c r="B229" s="231">
        <v>45114</v>
      </c>
      <c r="C229" s="2">
        <v>17.004000000000001</v>
      </c>
      <c r="D229" s="180">
        <f t="shared" si="9"/>
        <v>-1.2921414307528467E-3</v>
      </c>
      <c r="E229" s="104">
        <f t="shared" si="10"/>
        <v>-1.2929769653214913E-3</v>
      </c>
      <c r="F229" s="109">
        <f t="shared" si="11"/>
        <v>1.5280618088479524E-6</v>
      </c>
      <c r="G229" s="107"/>
    </row>
    <row r="230" spans="1:7" hidden="1" x14ac:dyDescent="0.3">
      <c r="A230" s="215"/>
      <c r="B230" s="231">
        <v>45117</v>
      </c>
      <c r="C230" s="2">
        <v>17.282499999999999</v>
      </c>
      <c r="D230" s="180">
        <f t="shared" si="9"/>
        <v>1.637849917666423E-2</v>
      </c>
      <c r="E230" s="104">
        <f t="shared" si="10"/>
        <v>1.6245818340739241E-2</v>
      </c>
      <c r="F230" s="109">
        <f t="shared" si="11"/>
        <v>2.7009254818134135E-4</v>
      </c>
      <c r="G230" s="107"/>
    </row>
    <row r="231" spans="1:7" hidden="1" x14ac:dyDescent="0.3">
      <c r="A231" s="215"/>
      <c r="B231" s="231">
        <v>45118</v>
      </c>
      <c r="C231" s="2">
        <v>17.101199999999999</v>
      </c>
      <c r="D231" s="180">
        <f t="shared" si="9"/>
        <v>-1.0490380442644276E-2</v>
      </c>
      <c r="E231" s="104">
        <f t="shared" si="10"/>
        <v>-1.0545792352253253E-2</v>
      </c>
      <c r="F231" s="109">
        <f t="shared" si="11"/>
        <v>1.0887643173102298E-4</v>
      </c>
      <c r="G231" s="107"/>
    </row>
    <row r="232" spans="1:7" hidden="1" x14ac:dyDescent="0.3">
      <c r="A232" s="215"/>
      <c r="B232" s="231">
        <v>45119</v>
      </c>
      <c r="C232" s="2">
        <v>17.060500000000001</v>
      </c>
      <c r="D232" s="180">
        <f t="shared" si="9"/>
        <v>-2.3799499450329886E-3</v>
      </c>
      <c r="E232" s="104">
        <f t="shared" si="10"/>
        <v>-2.3827865274132112E-3</v>
      </c>
      <c r="F232" s="109">
        <f t="shared" si="11"/>
        <v>5.4007737504398344E-6</v>
      </c>
      <c r="G232" s="107"/>
    </row>
    <row r="233" spans="1:7" hidden="1" x14ac:dyDescent="0.3">
      <c r="A233" s="215"/>
      <c r="B233" s="231">
        <v>45120</v>
      </c>
      <c r="C233" s="2">
        <v>17.078299999999999</v>
      </c>
      <c r="D233" s="180">
        <f t="shared" si="9"/>
        <v>1.0433457401599622E-3</v>
      </c>
      <c r="E233" s="104">
        <f t="shared" si="10"/>
        <v>1.0428018332822814E-3</v>
      </c>
      <c r="F233" s="109">
        <f t="shared" si="11"/>
        <v>1.2085466741166365E-6</v>
      </c>
      <c r="G233" s="107"/>
    </row>
    <row r="234" spans="1:7" hidden="1" x14ac:dyDescent="0.3">
      <c r="A234" s="215"/>
      <c r="B234" s="231">
        <v>45121</v>
      </c>
      <c r="C234" s="2">
        <v>16.8537</v>
      </c>
      <c r="D234" s="180">
        <f t="shared" si="9"/>
        <v>-1.3151191863358669E-2</v>
      </c>
      <c r="E234" s="104">
        <f t="shared" si="10"/>
        <v>-1.3238434527957949E-2</v>
      </c>
      <c r="F234" s="109">
        <f t="shared" si="11"/>
        <v>1.714842212577731E-4</v>
      </c>
      <c r="G234" s="107"/>
    </row>
    <row r="235" spans="1:7" hidden="1" x14ac:dyDescent="0.3">
      <c r="A235" s="215"/>
      <c r="B235" s="231">
        <v>45124</v>
      </c>
      <c r="C235" s="2">
        <v>16.890499999999999</v>
      </c>
      <c r="D235" s="180">
        <f t="shared" si="9"/>
        <v>2.1834967989224907E-3</v>
      </c>
      <c r="E235" s="104">
        <f t="shared" si="10"/>
        <v>2.1811164341698297E-3</v>
      </c>
      <c r="F235" s="109">
        <f t="shared" si="11"/>
        <v>5.0153166139179543E-6</v>
      </c>
      <c r="G235" s="107"/>
    </row>
    <row r="236" spans="1:7" hidden="1" x14ac:dyDescent="0.3">
      <c r="A236" s="215"/>
      <c r="B236" s="231">
        <v>45125</v>
      </c>
      <c r="C236" s="2">
        <v>16.789200000000001</v>
      </c>
      <c r="D236" s="180">
        <f t="shared" si="9"/>
        <v>-5.9974541902251266E-3</v>
      </c>
      <c r="E236" s="104">
        <f t="shared" si="10"/>
        <v>-6.0155111520069351E-3</v>
      </c>
      <c r="F236" s="109">
        <f t="shared" si="11"/>
        <v>3.5300955624435755E-5</v>
      </c>
      <c r="G236" s="107"/>
    </row>
    <row r="237" spans="1:7" hidden="1" x14ac:dyDescent="0.3">
      <c r="A237" s="215"/>
      <c r="B237" s="231">
        <v>45126</v>
      </c>
      <c r="C237" s="2">
        <v>16.785799999999998</v>
      </c>
      <c r="D237" s="180">
        <f t="shared" si="9"/>
        <v>-2.0251113811275978E-4</v>
      </c>
      <c r="E237" s="104">
        <f t="shared" si="10"/>
        <v>-2.0253164626208881E-4</v>
      </c>
      <c r="F237" s="109">
        <f t="shared" si="11"/>
        <v>2.1467430384955333E-8</v>
      </c>
      <c r="G237" s="107"/>
    </row>
    <row r="238" spans="1:7" hidden="1" x14ac:dyDescent="0.3">
      <c r="A238" s="215"/>
      <c r="B238" s="231">
        <v>45127</v>
      </c>
      <c r="C238" s="2">
        <v>16.748000000000001</v>
      </c>
      <c r="D238" s="180">
        <f t="shared" si="9"/>
        <v>-2.251903394535737E-3</v>
      </c>
      <c r="E238" s="104">
        <f t="shared" si="10"/>
        <v>-2.2544427419445251E-3</v>
      </c>
      <c r="F238" s="109">
        <f t="shared" si="11"/>
        <v>4.8220204463688807E-6</v>
      </c>
      <c r="G238" s="107"/>
    </row>
    <row r="239" spans="1:7" hidden="1" x14ac:dyDescent="0.3">
      <c r="A239" s="215"/>
      <c r="B239" s="231">
        <v>45128</v>
      </c>
      <c r="C239" s="2">
        <v>16.7667</v>
      </c>
      <c r="D239" s="180">
        <f t="shared" si="9"/>
        <v>1.1165512299975422E-3</v>
      </c>
      <c r="E239" s="104">
        <f t="shared" si="10"/>
        <v>1.1159283502812313E-3</v>
      </c>
      <c r="F239" s="109">
        <f t="shared" si="11"/>
        <v>1.3748610469571632E-6</v>
      </c>
      <c r="G239" s="107"/>
    </row>
    <row r="240" spans="1:7" hidden="1" x14ac:dyDescent="0.3">
      <c r="A240" s="215"/>
      <c r="B240" s="231">
        <v>45131</v>
      </c>
      <c r="C240" s="2">
        <v>16.846</v>
      </c>
      <c r="D240" s="180">
        <f t="shared" si="9"/>
        <v>4.729612863592747E-3</v>
      </c>
      <c r="E240" s="104">
        <f t="shared" si="10"/>
        <v>4.7184633859937925E-3</v>
      </c>
      <c r="F240" s="109">
        <f t="shared" si="11"/>
        <v>2.2902027871822795E-5</v>
      </c>
      <c r="G240" s="107"/>
    </row>
    <row r="241" spans="1:7" hidden="1" x14ac:dyDescent="0.3">
      <c r="A241" s="215"/>
      <c r="B241" s="231">
        <v>45132</v>
      </c>
      <c r="C241" s="2">
        <v>16.939299999999999</v>
      </c>
      <c r="D241" s="180">
        <f t="shared" si="9"/>
        <v>5.5384067434405271E-3</v>
      </c>
      <c r="E241" s="104">
        <f t="shared" si="10"/>
        <v>5.5231261628963984E-3</v>
      </c>
      <c r="F241" s="109">
        <f t="shared" si="11"/>
        <v>3.1297313621539859E-5</v>
      </c>
      <c r="G241" s="107"/>
    </row>
    <row r="242" spans="1:7" hidden="1" x14ac:dyDescent="0.3">
      <c r="A242" s="215"/>
      <c r="B242" s="231">
        <v>45133</v>
      </c>
      <c r="C242" s="2">
        <v>16.8367</v>
      </c>
      <c r="D242" s="180">
        <f t="shared" si="9"/>
        <v>-6.0569208881121606E-3</v>
      </c>
      <c r="E242" s="104">
        <f t="shared" si="10"/>
        <v>-6.0753384401975915E-3</v>
      </c>
      <c r="F242" s="109">
        <f t="shared" si="11"/>
        <v>3.6011130013253708E-5</v>
      </c>
      <c r="G242" s="107"/>
    </row>
    <row r="243" spans="1:7" hidden="1" x14ac:dyDescent="0.3">
      <c r="A243" s="215"/>
      <c r="B243" s="231">
        <v>45134</v>
      </c>
      <c r="C243" s="2">
        <v>16.907499999999999</v>
      </c>
      <c r="D243" s="180">
        <f t="shared" si="9"/>
        <v>4.2050995741444996E-3</v>
      </c>
      <c r="E243" s="104">
        <f t="shared" si="10"/>
        <v>4.1962828510871695E-3</v>
      </c>
      <c r="F243" s="109">
        <f t="shared" si="11"/>
        <v>1.8156913834426371E-5</v>
      </c>
      <c r="G243" s="107"/>
    </row>
    <row r="244" spans="1:7" hidden="1" x14ac:dyDescent="0.3">
      <c r="A244" s="215"/>
      <c r="B244" s="231">
        <v>45135</v>
      </c>
      <c r="C244" s="2">
        <v>16.8825</v>
      </c>
      <c r="D244" s="180">
        <f t="shared" si="9"/>
        <v>-1.4786337424219642E-3</v>
      </c>
      <c r="E244" s="104">
        <f t="shared" si="10"/>
        <v>-1.4797280000979785E-3</v>
      </c>
      <c r="F244" s="109">
        <f t="shared" si="11"/>
        <v>2.0239053769117681E-6</v>
      </c>
      <c r="G244" s="107"/>
    </row>
    <row r="245" spans="1:7" hidden="1" x14ac:dyDescent="0.3">
      <c r="A245" s="215"/>
      <c r="B245" s="231">
        <v>45138</v>
      </c>
      <c r="C245" s="2">
        <v>16.733799999999999</v>
      </c>
      <c r="D245" s="180">
        <f t="shared" si="9"/>
        <v>-8.8079372130905886E-3</v>
      </c>
      <c r="E245" s="104">
        <f t="shared" si="10"/>
        <v>-8.8469563799465842E-3</v>
      </c>
      <c r="F245" s="109">
        <f t="shared" si="11"/>
        <v>7.6596519480282531E-5</v>
      </c>
      <c r="G245" s="107"/>
    </row>
    <row r="246" spans="1:7" hidden="1" x14ac:dyDescent="0.3">
      <c r="A246" s="215"/>
      <c r="B246" s="231">
        <v>45139</v>
      </c>
      <c r="C246" s="2">
        <v>16.689499999999999</v>
      </c>
      <c r="D246" s="180">
        <f t="shared" si="9"/>
        <v>-2.6473365284633843E-3</v>
      </c>
      <c r="E246" s="104">
        <f t="shared" si="10"/>
        <v>-2.6508469206391987E-3</v>
      </c>
      <c r="F246" s="109">
        <f t="shared" si="11"/>
        <v>6.7150589052895148E-6</v>
      </c>
      <c r="G246" s="107"/>
    </row>
    <row r="247" spans="1:7" hidden="1" x14ac:dyDescent="0.3">
      <c r="A247" s="215"/>
      <c r="B247" s="231">
        <v>45140</v>
      </c>
      <c r="C247" s="2">
        <v>16.7303</v>
      </c>
      <c r="D247" s="180">
        <f t="shared" si="9"/>
        <v>2.4446508283650914E-3</v>
      </c>
      <c r="E247" s="104">
        <f t="shared" si="10"/>
        <v>2.4416675306204289E-3</v>
      </c>
      <c r="F247" s="109">
        <f t="shared" si="11"/>
        <v>6.2532218503552422E-6</v>
      </c>
      <c r="G247" s="107"/>
    </row>
    <row r="248" spans="1:7" hidden="1" x14ac:dyDescent="0.3">
      <c r="A248" s="215"/>
      <c r="B248" s="231">
        <v>45141</v>
      </c>
      <c r="C248" s="2">
        <v>16.853300000000001</v>
      </c>
      <c r="D248" s="180">
        <f t="shared" si="9"/>
        <v>7.3519303300000338E-3</v>
      </c>
      <c r="E248" s="104">
        <f t="shared" si="10"/>
        <v>7.3250366235402689E-3</v>
      </c>
      <c r="F248" s="109">
        <f t="shared" si="11"/>
        <v>5.487733485896261E-5</v>
      </c>
      <c r="G248" s="107"/>
    </row>
    <row r="249" spans="1:7" hidden="1" x14ac:dyDescent="0.3">
      <c r="A249" s="215"/>
      <c r="B249" s="231">
        <v>45142</v>
      </c>
      <c r="C249" s="2">
        <v>17.019300000000001</v>
      </c>
      <c r="D249" s="180">
        <f t="shared" si="9"/>
        <v>9.84970302552024E-3</v>
      </c>
      <c r="E249" s="104">
        <f t="shared" si="10"/>
        <v>9.8015108944038039E-3</v>
      </c>
      <c r="F249" s="109">
        <f t="shared" si="11"/>
        <v>9.8122822837192039E-5</v>
      </c>
      <c r="G249" s="107"/>
    </row>
    <row r="250" spans="1:7" hidden="1" x14ac:dyDescent="0.3">
      <c r="A250" s="215"/>
      <c r="B250" s="231">
        <v>45145</v>
      </c>
      <c r="C250" s="2">
        <v>17.289200000000001</v>
      </c>
      <c r="D250" s="180">
        <f t="shared" si="9"/>
        <v>1.5858466564429685E-2</v>
      </c>
      <c r="E250" s="104">
        <f t="shared" si="10"/>
        <v>1.5734034889939168E-2</v>
      </c>
      <c r="F250" s="109">
        <f t="shared" si="11"/>
        <v>2.5327003782730899E-4</v>
      </c>
      <c r="G250" s="107"/>
    </row>
    <row r="251" spans="1:7" hidden="1" x14ac:dyDescent="0.3">
      <c r="A251" s="215"/>
      <c r="B251" s="231">
        <v>45146</v>
      </c>
      <c r="C251" s="2">
        <v>17.055499999999999</v>
      </c>
      <c r="D251" s="180">
        <f t="shared" si="9"/>
        <v>-1.3517108946625833E-2</v>
      </c>
      <c r="E251" s="104">
        <f t="shared" si="10"/>
        <v>-1.3609296748041216E-2</v>
      </c>
      <c r="F251" s="109">
        <f t="shared" si="11"/>
        <v>1.8120163017968602E-4</v>
      </c>
      <c r="G251" s="107"/>
    </row>
    <row r="252" spans="1:7" hidden="1" x14ac:dyDescent="0.3">
      <c r="A252" s="215"/>
      <c r="B252" s="231">
        <v>45147</v>
      </c>
      <c r="C252" s="2">
        <v>17.0608</v>
      </c>
      <c r="D252" s="180">
        <f t="shared" si="9"/>
        <v>3.1075019788340263E-4</v>
      </c>
      <c r="E252" s="104">
        <f t="shared" si="10"/>
        <v>3.1070192504093164E-4</v>
      </c>
      <c r="F252" s="109">
        <f t="shared" si="11"/>
        <v>1.3450090963301341E-7</v>
      </c>
      <c r="G252" s="107"/>
    </row>
    <row r="253" spans="1:7" hidden="1" x14ac:dyDescent="0.3">
      <c r="A253" s="215"/>
      <c r="B253" s="231">
        <v>45148</v>
      </c>
      <c r="C253" s="2">
        <v>17.112200000000001</v>
      </c>
      <c r="D253" s="180">
        <f t="shared" si="9"/>
        <v>3.0127543843196936E-3</v>
      </c>
      <c r="E253" s="104">
        <f t="shared" si="10"/>
        <v>3.0082251345606953E-3</v>
      </c>
      <c r="F253" s="109">
        <f t="shared" si="11"/>
        <v>9.4172133239447106E-6</v>
      </c>
      <c r="G253" s="107"/>
    </row>
    <row r="254" spans="1:7" hidden="1" x14ac:dyDescent="0.3">
      <c r="A254" s="215"/>
      <c r="B254" s="231">
        <v>45149</v>
      </c>
      <c r="C254" s="2">
        <v>17.076699999999999</v>
      </c>
      <c r="D254" s="180">
        <f t="shared" si="9"/>
        <v>-2.074543308283161E-3</v>
      </c>
      <c r="E254" s="104">
        <f t="shared" si="10"/>
        <v>-2.0766981539817346E-3</v>
      </c>
      <c r="F254" s="109">
        <f t="shared" si="11"/>
        <v>4.0745434953135797E-6</v>
      </c>
      <c r="G254" s="107"/>
    </row>
    <row r="255" spans="1:7" hidden="1" x14ac:dyDescent="0.3">
      <c r="A255" s="215"/>
      <c r="B255" s="231">
        <v>45152</v>
      </c>
      <c r="C255" s="2">
        <v>16.954799999999999</v>
      </c>
      <c r="D255" s="180">
        <f t="shared" si="9"/>
        <v>-7.1383815374165271E-3</v>
      </c>
      <c r="E255" s="104">
        <f t="shared" si="10"/>
        <v>-7.1639816847317512E-3</v>
      </c>
      <c r="F255" s="109">
        <f t="shared" si="11"/>
        <v>5.0160220897761333E-5</v>
      </c>
      <c r="G255" s="107"/>
    </row>
    <row r="256" spans="1:7" hidden="1" x14ac:dyDescent="0.3">
      <c r="A256" s="215"/>
      <c r="B256" s="231">
        <v>45153</v>
      </c>
      <c r="C256" s="2">
        <v>17.0045</v>
      </c>
      <c r="D256" s="180">
        <f t="shared" si="9"/>
        <v>2.931323283082099E-3</v>
      </c>
      <c r="E256" s="104">
        <f t="shared" si="10"/>
        <v>2.927035332522926E-3</v>
      </c>
      <c r="F256" s="109">
        <f t="shared" si="11"/>
        <v>8.9240613156407815E-6</v>
      </c>
      <c r="G256" s="107"/>
    </row>
    <row r="257" spans="1:7" hidden="1" x14ac:dyDescent="0.3">
      <c r="A257" s="215"/>
      <c r="B257" s="231">
        <v>45154</v>
      </c>
      <c r="C257" s="2">
        <v>17.0672</v>
      </c>
      <c r="D257" s="180">
        <f t="shared" si="9"/>
        <v>3.6872592549030969E-3</v>
      </c>
      <c r="E257" s="104">
        <f t="shared" si="10"/>
        <v>3.6804779789330199E-3</v>
      </c>
      <c r="F257" s="109">
        <f t="shared" si="11"/>
        <v>1.4011940877783128E-5</v>
      </c>
      <c r="G257" s="107"/>
    </row>
    <row r="258" spans="1:7" hidden="1" x14ac:dyDescent="0.3">
      <c r="A258" s="215"/>
      <c r="B258" s="231">
        <v>45155</v>
      </c>
      <c r="C258" s="2">
        <v>17.1388</v>
      </c>
      <c r="D258" s="180">
        <f t="shared" ref="D258:D321" si="12">C258/C257-1</f>
        <v>4.1951814005811716E-3</v>
      </c>
      <c r="E258" s="104">
        <f t="shared" si="10"/>
        <v>4.1864061610096363E-3</v>
      </c>
      <c r="F258" s="109">
        <f t="shared" si="11"/>
        <v>1.8072487684055024E-5</v>
      </c>
      <c r="G258" s="107"/>
    </row>
    <row r="259" spans="1:7" hidden="1" x14ac:dyDescent="0.3">
      <c r="A259" s="215"/>
      <c r="B259" s="231">
        <v>45156</v>
      </c>
      <c r="C259" s="2">
        <v>17.076799999999999</v>
      </c>
      <c r="D259" s="180">
        <f t="shared" si="12"/>
        <v>-3.617522813732621E-3</v>
      </c>
      <c r="E259" s="104">
        <f t="shared" si="10"/>
        <v>-3.6240818725276065E-3</v>
      </c>
      <c r="F259" s="109">
        <f t="shared" si="11"/>
        <v>1.2684491346867372E-5</v>
      </c>
      <c r="G259" s="107"/>
    </row>
    <row r="260" spans="1:7" hidden="1" x14ac:dyDescent="0.3">
      <c r="A260" s="215"/>
      <c r="B260" s="231">
        <v>45159</v>
      </c>
      <c r="C260" s="2">
        <v>17.122499999999999</v>
      </c>
      <c r="D260" s="180">
        <f t="shared" si="12"/>
        <v>2.6761454136605689E-3</v>
      </c>
      <c r="E260" s="104">
        <f t="shared" si="10"/>
        <v>2.672570912359703E-3</v>
      </c>
      <c r="F260" s="109">
        <f t="shared" si="11"/>
        <v>7.4645828177806056E-6</v>
      </c>
      <c r="G260" s="107"/>
    </row>
    <row r="261" spans="1:7" hidden="1" x14ac:dyDescent="0.3">
      <c r="A261" s="215"/>
      <c r="B261" s="231">
        <v>45160</v>
      </c>
      <c r="C261" s="2">
        <v>17.047699999999999</v>
      </c>
      <c r="D261" s="180">
        <f t="shared" si="12"/>
        <v>-4.3685209519638279E-3</v>
      </c>
      <c r="E261" s="104">
        <f t="shared" si="10"/>
        <v>-4.3780908205685864E-3</v>
      </c>
      <c r="F261" s="109">
        <f t="shared" si="11"/>
        <v>1.8597893380287525E-5</v>
      </c>
      <c r="G261" s="107"/>
    </row>
    <row r="262" spans="1:7" hidden="1" x14ac:dyDescent="0.3">
      <c r="A262" s="215"/>
      <c r="B262" s="231">
        <v>45161</v>
      </c>
      <c r="C262" s="2">
        <v>17.020199999999999</v>
      </c>
      <c r="D262" s="180">
        <f t="shared" si="12"/>
        <v>-1.6131208315490753E-3</v>
      </c>
      <c r="E262" s="104">
        <f t="shared" si="10"/>
        <v>-1.6144233118515242E-3</v>
      </c>
      <c r="F262" s="109">
        <f t="shared" si="11"/>
        <v>2.4246456553232097E-6</v>
      </c>
      <c r="G262" s="107"/>
    </row>
    <row r="263" spans="1:7" hidden="1" x14ac:dyDescent="0.3">
      <c r="A263" s="215"/>
      <c r="B263" s="231">
        <v>45162</v>
      </c>
      <c r="C263" s="2">
        <v>16.9267</v>
      </c>
      <c r="D263" s="180">
        <f t="shared" si="12"/>
        <v>-5.4934724621331643E-3</v>
      </c>
      <c r="E263" s="104">
        <f t="shared" ref="E263:E326" si="13">LN(C263/C262)</f>
        <v>-5.5086170717755902E-3</v>
      </c>
      <c r="F263" s="109">
        <f t="shared" ref="F263:F326" si="14">(D263-$D$506)^2</f>
        <v>2.9566177912941853E-5</v>
      </c>
      <c r="G263" s="107"/>
    </row>
    <row r="264" spans="1:7" hidden="1" x14ac:dyDescent="0.3">
      <c r="A264" s="215"/>
      <c r="B264" s="231">
        <v>45163</v>
      </c>
      <c r="C264" s="2">
        <v>16.807700000000001</v>
      </c>
      <c r="D264" s="180">
        <f t="shared" si="12"/>
        <v>-7.0303130557048954E-3</v>
      </c>
      <c r="E264" s="104">
        <f t="shared" si="13"/>
        <v>-7.0551421458201905E-3</v>
      </c>
      <c r="F264" s="109">
        <f t="shared" si="14"/>
        <v>4.864113384137859E-5</v>
      </c>
      <c r="G264" s="107"/>
    </row>
    <row r="265" spans="1:7" hidden="1" x14ac:dyDescent="0.3">
      <c r="A265" s="215"/>
      <c r="B265" s="231">
        <v>45166</v>
      </c>
      <c r="C265" s="2">
        <v>16.809000000000001</v>
      </c>
      <c r="D265" s="180">
        <f t="shared" si="12"/>
        <v>7.7345502359049689E-5</v>
      </c>
      <c r="E265" s="104">
        <f t="shared" si="13"/>
        <v>7.7342511349908508E-5</v>
      </c>
      <c r="F265" s="109">
        <f t="shared" si="14"/>
        <v>1.7779278532252405E-8</v>
      </c>
      <c r="G265" s="107"/>
    </row>
    <row r="266" spans="1:7" hidden="1" x14ac:dyDescent="0.3">
      <c r="A266" s="215"/>
      <c r="B266" s="231">
        <v>45167</v>
      </c>
      <c r="C266" s="2">
        <v>16.771799999999999</v>
      </c>
      <c r="D266" s="180">
        <f t="shared" si="12"/>
        <v>-2.2131001249331428E-3</v>
      </c>
      <c r="E266" s="104">
        <f t="shared" si="13"/>
        <v>-2.2155526501386473E-3</v>
      </c>
      <c r="F266" s="109">
        <f t="shared" si="14"/>
        <v>4.6531091695730543E-6</v>
      </c>
      <c r="G266" s="107"/>
    </row>
    <row r="267" spans="1:7" hidden="1" x14ac:dyDescent="0.3">
      <c r="A267" s="215"/>
      <c r="B267" s="231">
        <v>45168</v>
      </c>
      <c r="C267" s="2">
        <v>16.743200000000002</v>
      </c>
      <c r="D267" s="180">
        <f t="shared" si="12"/>
        <v>-1.7052433251050214E-3</v>
      </c>
      <c r="E267" s="104">
        <f t="shared" si="13"/>
        <v>-1.7066989074873832E-3</v>
      </c>
      <c r="F267" s="109">
        <f t="shared" si="14"/>
        <v>2.7200251218871287E-6</v>
      </c>
      <c r="G267" s="107"/>
    </row>
    <row r="268" spans="1:7" hidden="1" x14ac:dyDescent="0.3">
      <c r="A268" s="215"/>
      <c r="B268" s="231">
        <v>45169</v>
      </c>
      <c r="C268" s="2">
        <v>16.840199999999999</v>
      </c>
      <c r="D268" s="180">
        <f t="shared" si="12"/>
        <v>5.7933967222512095E-3</v>
      </c>
      <c r="E268" s="104">
        <f t="shared" si="13"/>
        <v>5.7766795345851546E-3</v>
      </c>
      <c r="F268" s="109">
        <f t="shared" si="14"/>
        <v>3.4215365488830563E-5</v>
      </c>
      <c r="G268" s="107"/>
    </row>
    <row r="269" spans="1:7" hidden="1" x14ac:dyDescent="0.3">
      <c r="A269" s="215"/>
      <c r="B269" s="231">
        <v>45170</v>
      </c>
      <c r="C269" s="2">
        <v>16.747699999999998</v>
      </c>
      <c r="D269" s="180">
        <f t="shared" si="12"/>
        <v>-5.4928088740039405E-3</v>
      </c>
      <c r="E269" s="104">
        <f t="shared" si="13"/>
        <v>-5.5079498183293251E-3</v>
      </c>
      <c r="F269" s="109">
        <f t="shared" si="14"/>
        <v>2.9558961860251875E-5</v>
      </c>
      <c r="G269" s="107"/>
    </row>
    <row r="270" spans="1:7" hidden="1" x14ac:dyDescent="0.3">
      <c r="A270" s="215"/>
      <c r="B270" s="231">
        <v>45173</v>
      </c>
      <c r="C270" s="2">
        <v>16.917000000000002</v>
      </c>
      <c r="D270" s="180">
        <f t="shared" si="12"/>
        <v>1.0108850767568178E-2</v>
      </c>
      <c r="E270" s="104">
        <f t="shared" si="13"/>
        <v>1.0058098083267753E-2</v>
      </c>
      <c r="F270" s="109">
        <f t="shared" si="14"/>
        <v>1.0332405814398846E-4</v>
      </c>
      <c r="G270" s="107"/>
    </row>
    <row r="271" spans="1:7" hidden="1" x14ac:dyDescent="0.3">
      <c r="A271" s="215"/>
      <c r="B271" s="231">
        <v>45174</v>
      </c>
      <c r="C271" s="2">
        <v>17.1113</v>
      </c>
      <c r="D271" s="180">
        <f t="shared" si="12"/>
        <v>1.1485487970680275E-2</v>
      </c>
      <c r="E271" s="104">
        <f t="shared" si="13"/>
        <v>1.142003048436499E-2</v>
      </c>
      <c r="F271" s="109">
        <f t="shared" si="14"/>
        <v>1.3320579358437883E-4</v>
      </c>
      <c r="G271" s="107"/>
    </row>
    <row r="272" spans="1:7" hidden="1" x14ac:dyDescent="0.3">
      <c r="A272" s="215"/>
      <c r="B272" s="231">
        <v>45175</v>
      </c>
      <c r="C272" s="2">
        <v>17.175000000000001</v>
      </c>
      <c r="D272" s="180">
        <f t="shared" si="12"/>
        <v>3.7226861781396448E-3</v>
      </c>
      <c r="E272" s="104">
        <f t="shared" si="13"/>
        <v>3.7157741308932349E-3</v>
      </c>
      <c r="F272" s="109">
        <f t="shared" si="14"/>
        <v>1.4278419797751692E-5</v>
      </c>
      <c r="G272" s="107"/>
    </row>
    <row r="273" spans="1:7" hidden="1" x14ac:dyDescent="0.3">
      <c r="A273" s="215"/>
      <c r="B273" s="231">
        <v>45176</v>
      </c>
      <c r="C273" s="2">
        <v>17.3492</v>
      </c>
      <c r="D273" s="180">
        <f t="shared" si="12"/>
        <v>1.0142649199417653E-2</v>
      </c>
      <c r="E273" s="104">
        <f t="shared" si="13"/>
        <v>1.0091557711292463E-2</v>
      </c>
      <c r="F273" s="109">
        <f t="shared" si="14"/>
        <v>1.04012312067667E-4</v>
      </c>
      <c r="G273" s="107"/>
    </row>
    <row r="274" spans="1:7" hidden="1" x14ac:dyDescent="0.3">
      <c r="A274" s="215"/>
      <c r="B274" s="231">
        <v>45177</v>
      </c>
      <c r="C274" s="2">
        <v>17.580500000000001</v>
      </c>
      <c r="D274" s="180">
        <f t="shared" si="12"/>
        <v>1.3332026836972322E-2</v>
      </c>
      <c r="E274" s="104">
        <f t="shared" si="13"/>
        <v>1.3243937443570063E-2</v>
      </c>
      <c r="F274" s="109">
        <f t="shared" si="14"/>
        <v>1.7923908743692693E-4</v>
      </c>
      <c r="G274" s="107"/>
    </row>
    <row r="275" spans="1:7" hidden="1" x14ac:dyDescent="0.3">
      <c r="A275" s="215"/>
      <c r="B275" s="231">
        <v>45180</v>
      </c>
      <c r="C275" s="2">
        <v>17.554300000000001</v>
      </c>
      <c r="D275" s="180">
        <f t="shared" si="12"/>
        <v>-1.4902875344842137E-3</v>
      </c>
      <c r="E275" s="104">
        <f t="shared" si="13"/>
        <v>-1.4913991174747129E-3</v>
      </c>
      <c r="F275" s="109">
        <f t="shared" si="14"/>
        <v>2.0571994958733036E-6</v>
      </c>
      <c r="G275" s="107"/>
    </row>
    <row r="276" spans="1:7" hidden="1" x14ac:dyDescent="0.3">
      <c r="A276" s="215"/>
      <c r="B276" s="231">
        <v>45181</v>
      </c>
      <c r="C276" s="2">
        <v>17.576699999999999</v>
      </c>
      <c r="D276" s="180">
        <f t="shared" si="12"/>
        <v>1.2760406282219527E-3</v>
      </c>
      <c r="E276" s="104">
        <f t="shared" si="13"/>
        <v>1.2752271803010457E-3</v>
      </c>
      <c r="F276" s="109">
        <f t="shared" si="14"/>
        <v>1.774314808681498E-6</v>
      </c>
      <c r="G276" s="107"/>
    </row>
    <row r="277" spans="1:7" hidden="1" x14ac:dyDescent="0.3">
      <c r="A277" s="215"/>
      <c r="B277" s="231">
        <v>45182</v>
      </c>
      <c r="C277" s="2">
        <v>17.3813</v>
      </c>
      <c r="D277" s="180">
        <f t="shared" si="12"/>
        <v>-1.1116990106220137E-2</v>
      </c>
      <c r="E277" s="104">
        <f t="shared" si="13"/>
        <v>-1.1179245667030963E-2</v>
      </c>
      <c r="F277" s="109">
        <f t="shared" si="14"/>
        <v>1.2234564683678801E-4</v>
      </c>
      <c r="G277" s="107"/>
    </row>
    <row r="278" spans="1:7" hidden="1" x14ac:dyDescent="0.3">
      <c r="A278" s="215"/>
      <c r="B278" s="231">
        <v>45183</v>
      </c>
      <c r="C278" s="2">
        <v>17.255299999999998</v>
      </c>
      <c r="D278" s="180">
        <f t="shared" si="12"/>
        <v>-7.2491700850915164E-3</v>
      </c>
      <c r="E278" s="104">
        <f t="shared" si="13"/>
        <v>-7.2755729953930901E-3</v>
      </c>
      <c r="F278" s="109">
        <f t="shared" si="14"/>
        <v>5.1741789978683961E-5</v>
      </c>
      <c r="G278" s="107"/>
    </row>
    <row r="279" spans="1:7" hidden="1" x14ac:dyDescent="0.3">
      <c r="A279" s="215"/>
      <c r="B279" s="231">
        <v>45184</v>
      </c>
      <c r="C279" s="2">
        <v>17.1235</v>
      </c>
      <c r="D279" s="180">
        <f t="shared" si="12"/>
        <v>-7.6382328907639296E-3</v>
      </c>
      <c r="E279" s="104">
        <f t="shared" si="13"/>
        <v>-7.6675535926017694E-3</v>
      </c>
      <c r="F279" s="109">
        <f t="shared" si="14"/>
        <v>5.7490354805375693E-5</v>
      </c>
      <c r="G279" s="107"/>
    </row>
    <row r="280" spans="1:7" hidden="1" x14ac:dyDescent="0.3">
      <c r="A280" s="215"/>
      <c r="B280" s="231">
        <v>45187</v>
      </c>
      <c r="C280" s="2">
        <v>17.104199999999999</v>
      </c>
      <c r="D280" s="180">
        <f t="shared" si="12"/>
        <v>-1.127106023885327E-3</v>
      </c>
      <c r="E280" s="104">
        <f t="shared" si="13"/>
        <v>-1.1277416855634934E-3</v>
      </c>
      <c r="F280" s="109">
        <f t="shared" si="14"/>
        <v>1.14728212733046E-6</v>
      </c>
      <c r="G280" s="107"/>
    </row>
    <row r="281" spans="1:7" hidden="1" x14ac:dyDescent="0.3">
      <c r="A281" s="215"/>
      <c r="B281" s="231">
        <v>45188</v>
      </c>
      <c r="C281" s="2">
        <v>17.0807</v>
      </c>
      <c r="D281" s="180">
        <f t="shared" si="12"/>
        <v>-1.3739315489761372E-3</v>
      </c>
      <c r="E281" s="104">
        <f t="shared" si="13"/>
        <v>-1.3748762583365823E-3</v>
      </c>
      <c r="F281" s="109">
        <f t="shared" si="14"/>
        <v>1.7369608098407853E-6</v>
      </c>
      <c r="G281" s="107"/>
    </row>
    <row r="282" spans="1:7" hidden="1" x14ac:dyDescent="0.3">
      <c r="A282" s="215"/>
      <c r="B282" s="231">
        <v>45189</v>
      </c>
      <c r="C282" s="2">
        <v>17.130700000000001</v>
      </c>
      <c r="D282" s="180">
        <f t="shared" si="12"/>
        <v>2.9272804978719424E-3</v>
      </c>
      <c r="E282" s="104">
        <f t="shared" si="13"/>
        <v>2.9230043552620744E-3</v>
      </c>
      <c r="F282" s="109">
        <f t="shared" si="14"/>
        <v>8.8999234998696995E-6</v>
      </c>
      <c r="G282" s="107"/>
    </row>
    <row r="283" spans="1:7" hidden="1" x14ac:dyDescent="0.3">
      <c r="A283" s="215"/>
      <c r="B283" s="231">
        <v>45190</v>
      </c>
      <c r="C283" s="2">
        <v>17.080500000000001</v>
      </c>
      <c r="D283" s="180">
        <f t="shared" si="12"/>
        <v>-2.9304114834770578E-3</v>
      </c>
      <c r="E283" s="104">
        <f t="shared" si="13"/>
        <v>-2.9347135458058166E-3</v>
      </c>
      <c r="F283" s="109">
        <f t="shared" si="14"/>
        <v>8.2622789812506442E-6</v>
      </c>
      <c r="G283" s="107"/>
    </row>
    <row r="284" spans="1:7" hidden="1" x14ac:dyDescent="0.3">
      <c r="A284" s="215"/>
      <c r="B284" s="231">
        <v>45191</v>
      </c>
      <c r="C284" s="2">
        <v>17.024000000000001</v>
      </c>
      <c r="D284" s="180">
        <f t="shared" si="12"/>
        <v>-3.3078656947981289E-3</v>
      </c>
      <c r="E284" s="104">
        <f t="shared" si="13"/>
        <v>-3.3133487773984206E-3</v>
      </c>
      <c r="F284" s="109">
        <f t="shared" si="14"/>
        <v>1.0574673040004724E-5</v>
      </c>
      <c r="G284" s="107"/>
    </row>
    <row r="285" spans="1:7" hidden="1" x14ac:dyDescent="0.3">
      <c r="A285" s="215"/>
      <c r="B285" s="231">
        <v>45194</v>
      </c>
      <c r="C285" s="2">
        <v>17.1675</v>
      </c>
      <c r="D285" s="180">
        <f t="shared" si="12"/>
        <v>8.4292763157893802E-3</v>
      </c>
      <c r="E285" s="104">
        <f t="shared" si="13"/>
        <v>8.3939483534604294E-3</v>
      </c>
      <c r="F285" s="109">
        <f t="shared" si="14"/>
        <v>7.1999803145605061E-5</v>
      </c>
      <c r="G285" s="107"/>
    </row>
    <row r="286" spans="1:7" hidden="1" x14ac:dyDescent="0.3">
      <c r="A286" s="215"/>
      <c r="B286" s="231">
        <v>45195</v>
      </c>
      <c r="C286" s="2">
        <v>17.1568</v>
      </c>
      <c r="D286" s="180">
        <f t="shared" si="12"/>
        <v>-6.2327071501377951E-4</v>
      </c>
      <c r="E286" s="104">
        <f t="shared" si="13"/>
        <v>-6.2346502895019545E-4</v>
      </c>
      <c r="F286" s="109">
        <f t="shared" si="14"/>
        <v>3.2180348554813834E-7</v>
      </c>
      <c r="G286" s="107"/>
    </row>
    <row r="287" spans="1:7" hidden="1" x14ac:dyDescent="0.3">
      <c r="A287" s="215"/>
      <c r="B287" s="231">
        <v>45196</v>
      </c>
      <c r="C287" s="2">
        <v>17.3733</v>
      </c>
      <c r="D287" s="180">
        <f t="shared" si="12"/>
        <v>1.2618903291989225E-2</v>
      </c>
      <c r="E287" s="104">
        <f t="shared" si="13"/>
        <v>1.2539948453679046E-2</v>
      </c>
      <c r="F287" s="109">
        <f t="shared" si="14"/>
        <v>1.6065300764024691E-4</v>
      </c>
      <c r="G287" s="107"/>
    </row>
    <row r="288" spans="1:7" hidden="1" x14ac:dyDescent="0.3">
      <c r="A288" s="215"/>
      <c r="B288" s="231">
        <v>45197</v>
      </c>
      <c r="C288" s="2">
        <v>17.4758</v>
      </c>
      <c r="D288" s="180">
        <f t="shared" si="12"/>
        <v>5.8998578278162128E-3</v>
      </c>
      <c r="E288" s="104">
        <f t="shared" si="13"/>
        <v>5.8825218198576184E-3</v>
      </c>
      <c r="F288" s="109">
        <f t="shared" si="14"/>
        <v>3.5472164546915727E-5</v>
      </c>
      <c r="G288" s="107"/>
    </row>
    <row r="289" spans="1:7" hidden="1" x14ac:dyDescent="0.3">
      <c r="A289" s="215"/>
      <c r="B289" s="231">
        <v>45198</v>
      </c>
      <c r="C289" s="2">
        <v>17.7287</v>
      </c>
      <c r="D289" s="180">
        <f t="shared" si="12"/>
        <v>1.4471440506300226E-2</v>
      </c>
      <c r="E289" s="104">
        <f t="shared" si="13"/>
        <v>1.4367728587625183E-2</v>
      </c>
      <c r="F289" s="109">
        <f t="shared" si="14"/>
        <v>2.1104633760700049E-4</v>
      </c>
      <c r="G289" s="107"/>
    </row>
    <row r="290" spans="1:7" hidden="1" x14ac:dyDescent="0.3">
      <c r="A290" s="215"/>
      <c r="B290" s="231">
        <v>45201</v>
      </c>
      <c r="C290" s="2">
        <v>17.619499999999999</v>
      </c>
      <c r="D290" s="180">
        <f t="shared" si="12"/>
        <v>-6.1595040809535595E-3</v>
      </c>
      <c r="E290" s="104">
        <f t="shared" si="13"/>
        <v>-6.1785520839976928E-3</v>
      </c>
      <c r="F290" s="109">
        <f t="shared" si="14"/>
        <v>3.7252841916147619E-5</v>
      </c>
      <c r="G290" s="107"/>
    </row>
    <row r="291" spans="1:7" hidden="1" x14ac:dyDescent="0.3">
      <c r="A291" s="215"/>
      <c r="B291" s="231">
        <v>45202</v>
      </c>
      <c r="C291" s="2">
        <v>17.412700000000001</v>
      </c>
      <c r="D291" s="180">
        <f t="shared" si="12"/>
        <v>-1.1736995941995954E-2</v>
      </c>
      <c r="E291" s="104">
        <f t="shared" si="13"/>
        <v>-1.1806418219511929E-2</v>
      </c>
      <c r="F291" s="109">
        <f t="shared" si="14"/>
        <v>1.3644581901512139E-4</v>
      </c>
      <c r="G291" s="107"/>
    </row>
    <row r="292" spans="1:7" hidden="1" x14ac:dyDescent="0.3">
      <c r="A292" s="215"/>
      <c r="B292" s="231">
        <v>45203</v>
      </c>
      <c r="C292" s="2">
        <v>17.591999999999999</v>
      </c>
      <c r="D292" s="180">
        <f t="shared" si="12"/>
        <v>1.0297082014851133E-2</v>
      </c>
      <c r="E292" s="104">
        <f t="shared" si="13"/>
        <v>1.0244428211063736E-2</v>
      </c>
      <c r="F292" s="109">
        <f t="shared" si="14"/>
        <v>1.0718617176073123E-4</v>
      </c>
      <c r="G292" s="107"/>
    </row>
    <row r="293" spans="1:7" hidden="1" x14ac:dyDescent="0.3">
      <c r="A293" s="215"/>
      <c r="B293" s="231">
        <v>45204</v>
      </c>
      <c r="C293" s="2">
        <v>17.9025</v>
      </c>
      <c r="D293" s="180">
        <f t="shared" si="12"/>
        <v>1.7650068212823999E-2</v>
      </c>
      <c r="E293" s="104">
        <f t="shared" si="13"/>
        <v>1.7496114646497727E-2</v>
      </c>
      <c r="F293" s="109">
        <f t="shared" si="14"/>
        <v>3.1350461991527285E-4</v>
      </c>
      <c r="G293" s="107"/>
    </row>
    <row r="294" spans="1:7" hidden="1" x14ac:dyDescent="0.3">
      <c r="A294" s="215"/>
      <c r="B294" s="231">
        <v>45205</v>
      </c>
      <c r="C294" s="2">
        <v>18.016999999999999</v>
      </c>
      <c r="D294" s="180">
        <f t="shared" si="12"/>
        <v>6.3957547828514816E-3</v>
      </c>
      <c r="E294" s="104">
        <f t="shared" si="13"/>
        <v>6.3753887346052283E-3</v>
      </c>
      <c r="F294" s="109">
        <f t="shared" si="14"/>
        <v>4.1625055372166456E-5</v>
      </c>
      <c r="G294" s="107"/>
    </row>
    <row r="295" spans="1:7" hidden="1" x14ac:dyDescent="0.3">
      <c r="A295" s="215"/>
      <c r="B295" s="231">
        <v>45208</v>
      </c>
      <c r="C295" s="2">
        <v>18.2407</v>
      </c>
      <c r="D295" s="180">
        <f t="shared" si="12"/>
        <v>1.2416051506910275E-2</v>
      </c>
      <c r="E295" s="104">
        <f t="shared" si="13"/>
        <v>1.2339604469219187E-2</v>
      </c>
      <c r="F295" s="109">
        <f t="shared" si="14"/>
        <v>1.5555190562382539E-4</v>
      </c>
      <c r="G295" s="107"/>
    </row>
    <row r="296" spans="1:7" hidden="1" x14ac:dyDescent="0.3">
      <c r="A296" s="215"/>
      <c r="B296" s="231">
        <v>45209</v>
      </c>
      <c r="C296" s="2">
        <v>18.183700000000002</v>
      </c>
      <c r="D296" s="180">
        <f t="shared" si="12"/>
        <v>-3.1248800758741924E-3</v>
      </c>
      <c r="E296" s="104">
        <f t="shared" si="13"/>
        <v>-3.1297727088713898E-3</v>
      </c>
      <c r="F296" s="109">
        <f t="shared" si="14"/>
        <v>9.4180650691641735E-6</v>
      </c>
      <c r="G296" s="107"/>
    </row>
    <row r="297" spans="1:7" hidden="1" x14ac:dyDescent="0.3">
      <c r="A297" s="215"/>
      <c r="B297" s="231">
        <v>45210</v>
      </c>
      <c r="C297" s="2">
        <v>18.348199999999999</v>
      </c>
      <c r="D297" s="180">
        <f t="shared" si="12"/>
        <v>9.0465636806589256E-3</v>
      </c>
      <c r="E297" s="104">
        <f t="shared" si="13"/>
        <v>9.0058886522187496E-3</v>
      </c>
      <c r="F297" s="109">
        <f t="shared" si="14"/>
        <v>8.2856546475017386E-5</v>
      </c>
      <c r="G297" s="107"/>
    </row>
    <row r="298" spans="1:7" hidden="1" x14ac:dyDescent="0.3">
      <c r="A298" s="215"/>
      <c r="B298" s="231">
        <v>45211</v>
      </c>
      <c r="C298" s="2">
        <v>17.991700000000002</v>
      </c>
      <c r="D298" s="180">
        <f t="shared" si="12"/>
        <v>-1.9429698826042729E-2</v>
      </c>
      <c r="E298" s="104">
        <f t="shared" si="13"/>
        <v>-1.962093660549653E-2</v>
      </c>
      <c r="F298" s="109">
        <f t="shared" si="14"/>
        <v>3.753404596611936E-4</v>
      </c>
      <c r="G298" s="107"/>
    </row>
    <row r="299" spans="1:7" hidden="1" x14ac:dyDescent="0.3">
      <c r="A299" s="215"/>
      <c r="B299" s="231">
        <v>45212</v>
      </c>
      <c r="C299" s="2">
        <v>17.841999999999999</v>
      </c>
      <c r="D299" s="180">
        <f t="shared" si="12"/>
        <v>-8.3205033432084408E-3</v>
      </c>
      <c r="E299" s="104">
        <f t="shared" si="13"/>
        <v>-8.3553119490413288E-3</v>
      </c>
      <c r="F299" s="109">
        <f t="shared" si="14"/>
        <v>6.8302123631389005E-5</v>
      </c>
      <c r="G299" s="107"/>
    </row>
    <row r="300" spans="1:7" hidden="1" x14ac:dyDescent="0.3">
      <c r="A300" s="215"/>
      <c r="B300" s="231">
        <v>45215</v>
      </c>
      <c r="C300" s="2">
        <v>17.9132</v>
      </c>
      <c r="D300" s="180">
        <f t="shared" si="12"/>
        <v>3.9905840152449912E-3</v>
      </c>
      <c r="E300" s="104">
        <f t="shared" si="13"/>
        <v>3.9826427546877973E-3</v>
      </c>
      <c r="F300" s="109">
        <f t="shared" si="14"/>
        <v>1.6374789252515983E-5</v>
      </c>
      <c r="G300" s="107"/>
    </row>
    <row r="301" spans="1:7" hidden="1" x14ac:dyDescent="0.3">
      <c r="A301" s="215"/>
      <c r="B301" s="231">
        <v>45216</v>
      </c>
      <c r="C301" s="2">
        <v>18.036200000000001</v>
      </c>
      <c r="D301" s="180">
        <f t="shared" si="12"/>
        <v>6.8664448563071634E-3</v>
      </c>
      <c r="E301" s="104">
        <f t="shared" si="13"/>
        <v>6.8429781843212297E-3</v>
      </c>
      <c r="F301" s="109">
        <f t="shared" si="14"/>
        <v>4.7920152224868726E-5</v>
      </c>
      <c r="G301" s="107"/>
    </row>
    <row r="302" spans="1:7" hidden="1" x14ac:dyDescent="0.3">
      <c r="A302" s="215"/>
      <c r="B302" s="231">
        <v>45217</v>
      </c>
      <c r="C302" s="2">
        <v>17.956800000000001</v>
      </c>
      <c r="D302" s="180">
        <f t="shared" si="12"/>
        <v>-4.4022576817732695E-3</v>
      </c>
      <c r="E302" s="104">
        <f t="shared" si="13"/>
        <v>-4.4119761507462156E-3</v>
      </c>
      <c r="F302" s="109">
        <f t="shared" si="14"/>
        <v>1.8890012696898848E-5</v>
      </c>
      <c r="G302" s="107"/>
    </row>
    <row r="303" spans="1:7" hidden="1" x14ac:dyDescent="0.3">
      <c r="A303" s="215"/>
      <c r="B303" s="231">
        <v>45218</v>
      </c>
      <c r="C303" s="2">
        <v>17.909700000000001</v>
      </c>
      <c r="D303" s="180">
        <f t="shared" si="12"/>
        <v>-2.6229617749264911E-3</v>
      </c>
      <c r="E303" s="104">
        <f t="shared" si="13"/>
        <v>-2.6264077662842256E-3</v>
      </c>
      <c r="F303" s="109">
        <f t="shared" si="14"/>
        <v>6.5893263365887196E-6</v>
      </c>
      <c r="G303" s="107"/>
    </row>
    <row r="304" spans="1:7" hidden="1" x14ac:dyDescent="0.3">
      <c r="A304" s="215"/>
      <c r="B304" s="231">
        <v>45219</v>
      </c>
      <c r="C304" s="2">
        <v>18.244</v>
      </c>
      <c r="D304" s="180">
        <f t="shared" si="12"/>
        <v>1.8665862633098218E-2</v>
      </c>
      <c r="E304" s="104">
        <f t="shared" si="13"/>
        <v>1.8493793335883843E-2</v>
      </c>
      <c r="F304" s="109">
        <f t="shared" si="14"/>
        <v>3.5050789552143274E-4</v>
      </c>
      <c r="G304" s="107"/>
    </row>
    <row r="305" spans="1:7" hidden="1" x14ac:dyDescent="0.3">
      <c r="A305" s="215"/>
      <c r="B305" s="231">
        <v>45222</v>
      </c>
      <c r="C305" s="2">
        <v>18.287299999999998</v>
      </c>
      <c r="D305" s="180">
        <f t="shared" si="12"/>
        <v>2.3733830300372016E-3</v>
      </c>
      <c r="E305" s="104">
        <f t="shared" si="13"/>
        <v>2.370571004996355E-3</v>
      </c>
      <c r="F305" s="109">
        <f t="shared" si="14"/>
        <v>5.9018701239552248E-6</v>
      </c>
      <c r="G305" s="107"/>
    </row>
    <row r="306" spans="1:7" hidden="1" x14ac:dyDescent="0.3">
      <c r="A306" s="215"/>
      <c r="B306" s="231">
        <v>45223</v>
      </c>
      <c r="C306" s="2">
        <v>18.234300000000001</v>
      </c>
      <c r="D306" s="180">
        <f t="shared" si="12"/>
        <v>-2.898186172917705E-3</v>
      </c>
      <c r="E306" s="104">
        <f t="shared" si="13"/>
        <v>-2.9023940465648925E-3</v>
      </c>
      <c r="F306" s="109">
        <f t="shared" si="14"/>
        <v>8.078059424838627E-6</v>
      </c>
      <c r="G306" s="107"/>
    </row>
    <row r="307" spans="1:7" hidden="1" x14ac:dyDescent="0.3">
      <c r="A307" s="215"/>
      <c r="B307" s="231">
        <v>45224</v>
      </c>
      <c r="C307" s="2">
        <v>18.1218</v>
      </c>
      <c r="D307" s="180">
        <f t="shared" si="12"/>
        <v>-6.1696911863905468E-3</v>
      </c>
      <c r="E307" s="104">
        <f t="shared" si="13"/>
        <v>-6.1888023783752341E-3</v>
      </c>
      <c r="F307" s="109">
        <f t="shared" si="14"/>
        <v>3.7377299905754451E-5</v>
      </c>
      <c r="G307" s="107"/>
    </row>
    <row r="308" spans="1:7" hidden="1" x14ac:dyDescent="0.3">
      <c r="A308" s="215"/>
      <c r="B308" s="231">
        <v>45225</v>
      </c>
      <c r="C308" s="2">
        <v>18.284199999999998</v>
      </c>
      <c r="D308" s="180">
        <f t="shared" si="12"/>
        <v>8.9615821827853104E-3</v>
      </c>
      <c r="E308" s="104">
        <f t="shared" si="13"/>
        <v>8.9216655056491515E-3</v>
      </c>
      <c r="F308" s="109">
        <f t="shared" si="14"/>
        <v>8.1316670449635024E-5</v>
      </c>
      <c r="G308" s="107"/>
    </row>
    <row r="309" spans="1:7" hidden="1" x14ac:dyDescent="0.3">
      <c r="A309" s="215"/>
      <c r="B309" s="231">
        <v>45226</v>
      </c>
      <c r="C309" s="2">
        <v>18.312200000000001</v>
      </c>
      <c r="D309" s="180">
        <f t="shared" si="12"/>
        <v>1.5313768171427711E-3</v>
      </c>
      <c r="E309" s="104">
        <f t="shared" si="13"/>
        <v>1.5302054553764136E-3</v>
      </c>
      <c r="F309" s="109">
        <f t="shared" si="14"/>
        <v>2.5197443925808887E-6</v>
      </c>
      <c r="G309" s="107"/>
    </row>
    <row r="310" spans="1:7" hidden="1" x14ac:dyDescent="0.3">
      <c r="A310" s="215"/>
      <c r="B310" s="231">
        <v>45229</v>
      </c>
      <c r="C310" s="2">
        <v>18.2178</v>
      </c>
      <c r="D310" s="180">
        <f t="shared" si="12"/>
        <v>-5.1550332565175605E-3</v>
      </c>
      <c r="E310" s="104">
        <f t="shared" si="13"/>
        <v>-5.1683662816526775E-3</v>
      </c>
      <c r="F310" s="109">
        <f t="shared" si="14"/>
        <v>2.6000206859882395E-5</v>
      </c>
      <c r="G310" s="107"/>
    </row>
    <row r="311" spans="1:7" hidden="1" x14ac:dyDescent="0.3">
      <c r="A311" s="215"/>
      <c r="B311" s="231">
        <v>45230</v>
      </c>
      <c r="C311" s="2">
        <v>18.075199999999999</v>
      </c>
      <c r="D311" s="180">
        <f t="shared" si="12"/>
        <v>-7.8275093589786904E-3</v>
      </c>
      <c r="E311" s="104">
        <f t="shared" si="13"/>
        <v>-7.8583051183559807E-3</v>
      </c>
      <c r="F311" s="109">
        <f t="shared" si="14"/>
        <v>6.0396459388520811E-5</v>
      </c>
      <c r="G311" s="107"/>
    </row>
    <row r="312" spans="1:7" hidden="1" x14ac:dyDescent="0.3">
      <c r="A312" s="215"/>
      <c r="B312" s="231">
        <v>45231</v>
      </c>
      <c r="C312" s="2">
        <v>18.064</v>
      </c>
      <c r="D312" s="180">
        <f t="shared" si="12"/>
        <v>-6.1963353102589824E-4</v>
      </c>
      <c r="E312" s="104">
        <f t="shared" si="13"/>
        <v>-6.1982558322103511E-4</v>
      </c>
      <c r="F312" s="109">
        <f t="shared" si="14"/>
        <v>3.1769013114868206E-7</v>
      </c>
      <c r="G312" s="107"/>
    </row>
    <row r="313" spans="1:7" hidden="1" x14ac:dyDescent="0.3">
      <c r="A313" s="215"/>
      <c r="B313" s="231">
        <v>45233</v>
      </c>
      <c r="C313" s="2">
        <v>18.036799999999999</v>
      </c>
      <c r="D313" s="180">
        <f t="shared" si="12"/>
        <v>-1.5057573073516961E-3</v>
      </c>
      <c r="E313" s="104">
        <f t="shared" si="13"/>
        <v>-1.5068920991764608E-3</v>
      </c>
      <c r="F313" s="109">
        <f t="shared" si="14"/>
        <v>2.10181521690146E-6</v>
      </c>
      <c r="G313" s="107"/>
    </row>
    <row r="314" spans="1:7" hidden="1" x14ac:dyDescent="0.3">
      <c r="A314" s="215"/>
      <c r="B314" s="231">
        <v>45236</v>
      </c>
      <c r="C314" s="2">
        <v>17.930499999999999</v>
      </c>
      <c r="D314" s="180">
        <f t="shared" si="12"/>
        <v>-5.8935066087111299E-3</v>
      </c>
      <c r="E314" s="104">
        <f t="shared" si="13"/>
        <v>-5.9109418556966197E-3</v>
      </c>
      <c r="F314" s="109">
        <f t="shared" si="14"/>
        <v>3.4076559776730364E-5</v>
      </c>
      <c r="G314" s="107"/>
    </row>
    <row r="315" spans="1:7" hidden="1" x14ac:dyDescent="0.3">
      <c r="A315" s="215"/>
      <c r="B315" s="231">
        <v>45237</v>
      </c>
      <c r="C315" s="2">
        <v>17.4117</v>
      </c>
      <c r="D315" s="180">
        <f t="shared" si="12"/>
        <v>-2.8933939377039031E-2</v>
      </c>
      <c r="E315" s="104">
        <f t="shared" si="13"/>
        <v>-2.9360779407710209E-2</v>
      </c>
      <c r="F315" s="109">
        <f t="shared" si="14"/>
        <v>8.3393576046339197E-4</v>
      </c>
      <c r="G315" s="107"/>
    </row>
    <row r="316" spans="1:7" hidden="1" x14ac:dyDescent="0.3">
      <c r="A316" s="215"/>
      <c r="B316" s="231">
        <v>45238</v>
      </c>
      <c r="C316" s="2">
        <v>17.530799999999999</v>
      </c>
      <c r="D316" s="180">
        <f t="shared" si="12"/>
        <v>6.8402281224693162E-3</v>
      </c>
      <c r="E316" s="104">
        <f t="shared" si="13"/>
        <v>6.8169398996086429E-3</v>
      </c>
      <c r="F316" s="109">
        <f t="shared" si="14"/>
        <v>4.7557872096375732E-5</v>
      </c>
      <c r="G316" s="107"/>
    </row>
    <row r="317" spans="1:7" hidden="1" x14ac:dyDescent="0.3">
      <c r="A317" s="215"/>
      <c r="B317" s="231">
        <v>45239</v>
      </c>
      <c r="C317" s="2">
        <v>17.509699999999999</v>
      </c>
      <c r="D317" s="180">
        <f t="shared" si="12"/>
        <v>-1.2035959568302834E-3</v>
      </c>
      <c r="E317" s="104">
        <f t="shared" si="13"/>
        <v>-1.2043208601627904E-3</v>
      </c>
      <c r="F317" s="109">
        <f t="shared" si="14"/>
        <v>1.3169914937497616E-6</v>
      </c>
      <c r="G317" s="107"/>
    </row>
    <row r="318" spans="1:7" hidden="1" x14ac:dyDescent="0.3">
      <c r="A318" s="215"/>
      <c r="B318" s="231">
        <v>45240</v>
      </c>
      <c r="C318" s="2">
        <v>17.5017</v>
      </c>
      <c r="D318" s="180">
        <f t="shared" si="12"/>
        <v>-4.5688960975909243E-4</v>
      </c>
      <c r="E318" s="104">
        <f t="shared" si="13"/>
        <v>-4.569940156193583E-4</v>
      </c>
      <c r="F318" s="109">
        <f t="shared" si="14"/>
        <v>1.6071772394618448E-7</v>
      </c>
      <c r="G318" s="107"/>
    </row>
    <row r="319" spans="1:7" hidden="1" x14ac:dyDescent="0.3">
      <c r="A319" s="215"/>
      <c r="B319" s="231">
        <v>45243</v>
      </c>
      <c r="C319" s="2">
        <v>17.488800000000001</v>
      </c>
      <c r="D319" s="180">
        <f t="shared" si="12"/>
        <v>-7.3707125593502898E-4</v>
      </c>
      <c r="E319" s="104">
        <f t="shared" si="13"/>
        <v>-7.3734302650424748E-4</v>
      </c>
      <c r="F319" s="109">
        <f t="shared" si="14"/>
        <v>4.6386696590722839E-7</v>
      </c>
      <c r="G319" s="107"/>
    </row>
    <row r="320" spans="1:7" hidden="1" x14ac:dyDescent="0.3">
      <c r="A320" s="215"/>
      <c r="B320" s="231">
        <v>45244</v>
      </c>
      <c r="C320" s="2">
        <v>17.748000000000001</v>
      </c>
      <c r="D320" s="180">
        <f t="shared" si="12"/>
        <v>1.4820913956360648E-2</v>
      </c>
      <c r="E320" s="104">
        <f t="shared" si="13"/>
        <v>1.4712157474617991E-2</v>
      </c>
      <c r="F320" s="109">
        <f t="shared" si="14"/>
        <v>2.2132237423583417E-4</v>
      </c>
      <c r="G320" s="107"/>
    </row>
    <row r="321" spans="1:7" hidden="1" x14ac:dyDescent="0.3">
      <c r="A321" s="215"/>
      <c r="B321" s="231">
        <v>45245</v>
      </c>
      <c r="C321" s="2">
        <v>17.613800000000001</v>
      </c>
      <c r="D321" s="180">
        <f t="shared" si="12"/>
        <v>-7.5614153707459497E-3</v>
      </c>
      <c r="E321" s="104">
        <f t="shared" si="13"/>
        <v>-7.5901478021513091E-3</v>
      </c>
      <c r="F321" s="109">
        <f t="shared" si="14"/>
        <v>5.6331358078047695E-5</v>
      </c>
      <c r="G321" s="107"/>
    </row>
    <row r="322" spans="1:7" hidden="1" x14ac:dyDescent="0.3">
      <c r="A322" s="215"/>
      <c r="B322" s="231">
        <v>45246</v>
      </c>
      <c r="C322" s="2">
        <v>17.3917</v>
      </c>
      <c r="D322" s="180">
        <f t="shared" ref="D322:D385" si="15">C322/C321-1</f>
        <v>-1.2609431241413005E-2</v>
      </c>
      <c r="E322" s="104">
        <f t="shared" si="13"/>
        <v>-1.2689604794456749E-2</v>
      </c>
      <c r="F322" s="109">
        <f t="shared" si="14"/>
        <v>1.575888001648281E-4</v>
      </c>
      <c r="G322" s="107"/>
    </row>
    <row r="323" spans="1:7" hidden="1" x14ac:dyDescent="0.3">
      <c r="A323" s="215"/>
      <c r="B323" s="231">
        <v>45247</v>
      </c>
      <c r="C323" s="2">
        <v>17.338699999999999</v>
      </c>
      <c r="D323" s="180">
        <f t="shared" si="15"/>
        <v>-3.0474306709522558E-3</v>
      </c>
      <c r="E323" s="104">
        <f t="shared" si="13"/>
        <v>-3.0520835430740173E-3</v>
      </c>
      <c r="F323" s="109">
        <f t="shared" si="14"/>
        <v>8.9486965949385088E-6</v>
      </c>
      <c r="G323" s="107"/>
    </row>
    <row r="324" spans="1:7" hidden="1" x14ac:dyDescent="0.3">
      <c r="A324" s="215"/>
      <c r="B324" s="231">
        <v>45251</v>
      </c>
      <c r="C324" s="2">
        <v>17.270800000000001</v>
      </c>
      <c r="D324" s="180">
        <f t="shared" si="15"/>
        <v>-3.9160952089832834E-3</v>
      </c>
      <c r="E324" s="104">
        <f t="shared" si="13"/>
        <v>-3.9237831876275395E-3</v>
      </c>
      <c r="F324" s="109">
        <f t="shared" si="14"/>
        <v>1.4900385522657441E-5</v>
      </c>
      <c r="G324" s="107"/>
    </row>
    <row r="325" spans="1:7" hidden="1" x14ac:dyDescent="0.3">
      <c r="A325" s="215"/>
      <c r="B325" s="231">
        <v>45252</v>
      </c>
      <c r="C325" s="2">
        <v>17.217500000000001</v>
      </c>
      <c r="D325" s="180">
        <f t="shared" si="15"/>
        <v>-3.0861338212474498E-3</v>
      </c>
      <c r="E325" s="104">
        <f t="shared" si="13"/>
        <v>-3.0909057526371147E-3</v>
      </c>
      <c r="F325" s="109">
        <f t="shared" si="14"/>
        <v>9.1817506168313276E-6</v>
      </c>
      <c r="G325" s="107"/>
    </row>
    <row r="326" spans="1:7" hidden="1" x14ac:dyDescent="0.3">
      <c r="A326" s="215"/>
      <c r="B326" s="231">
        <v>45253</v>
      </c>
      <c r="C326" s="2">
        <v>17.2102</v>
      </c>
      <c r="D326" s="180">
        <f t="shared" si="15"/>
        <v>-4.2398722230296837E-4</v>
      </c>
      <c r="E326" s="104">
        <f t="shared" si="13"/>
        <v>-4.2407713029943235E-4</v>
      </c>
      <c r="F326" s="109">
        <f t="shared" si="14"/>
        <v>1.3541941006186674E-7</v>
      </c>
      <c r="G326" s="107"/>
    </row>
    <row r="327" spans="1:7" hidden="1" x14ac:dyDescent="0.3">
      <c r="A327" s="215"/>
      <c r="B327" s="231">
        <v>45254</v>
      </c>
      <c r="C327" s="2">
        <v>17.2133</v>
      </c>
      <c r="D327" s="180">
        <f t="shared" si="15"/>
        <v>1.8012573938719356E-4</v>
      </c>
      <c r="E327" s="104">
        <f t="shared" ref="E327:E390" si="16">LN(C327/C326)</f>
        <v>1.8010951869401235E-4</v>
      </c>
      <c r="F327" s="109">
        <f t="shared" ref="F327:F390" si="17">(D327-$D$506)^2</f>
        <v>5.5752275698159806E-8</v>
      </c>
      <c r="G327" s="107"/>
    </row>
    <row r="328" spans="1:7" hidden="1" x14ac:dyDescent="0.3">
      <c r="A328" s="215"/>
      <c r="B328" s="231">
        <v>45257</v>
      </c>
      <c r="C328" s="2">
        <v>17.178699999999999</v>
      </c>
      <c r="D328" s="180">
        <f t="shared" si="15"/>
        <v>-2.0100736058745738E-3</v>
      </c>
      <c r="E328" s="104">
        <f t="shared" si="16"/>
        <v>-2.0120965150772501E-3</v>
      </c>
      <c r="F328" s="109">
        <f t="shared" si="17"/>
        <v>3.8184292216412215E-6</v>
      </c>
      <c r="G328" s="107"/>
    </row>
    <row r="329" spans="1:7" hidden="1" x14ac:dyDescent="0.3">
      <c r="A329" s="215"/>
      <c r="B329" s="231">
        <v>45258</v>
      </c>
      <c r="C329" s="2">
        <v>17.126799999999999</v>
      </c>
      <c r="D329" s="180">
        <f t="shared" si="15"/>
        <v>-3.0211832094395596E-3</v>
      </c>
      <c r="E329" s="104">
        <f t="shared" si="16"/>
        <v>-3.0257561963087983E-3</v>
      </c>
      <c r="F329" s="109">
        <f t="shared" si="17"/>
        <v>8.7923502579810947E-6</v>
      </c>
      <c r="G329" s="107"/>
    </row>
    <row r="330" spans="1:7" hidden="1" x14ac:dyDescent="0.3">
      <c r="A330" s="215"/>
      <c r="B330" s="231">
        <v>45259</v>
      </c>
      <c r="C330" s="2">
        <v>17.1555</v>
      </c>
      <c r="D330" s="180">
        <f t="shared" si="15"/>
        <v>1.6757362729757919E-3</v>
      </c>
      <c r="E330" s="104">
        <f t="shared" si="16"/>
        <v>1.6743337935193746E-3</v>
      </c>
      <c r="F330" s="109">
        <f t="shared" si="17"/>
        <v>2.9988878635172546E-6</v>
      </c>
      <c r="G330" s="107"/>
    </row>
    <row r="331" spans="1:7" hidden="1" x14ac:dyDescent="0.3">
      <c r="A331" s="215"/>
      <c r="B331" s="231">
        <v>45260</v>
      </c>
      <c r="C331" s="2">
        <v>17.1357</v>
      </c>
      <c r="D331" s="180">
        <f t="shared" si="15"/>
        <v>-1.1541488152487789E-3</v>
      </c>
      <c r="E331" s="104">
        <f t="shared" si="16"/>
        <v>-1.1548153579016144E-3</v>
      </c>
      <c r="F331" s="109">
        <f t="shared" si="17"/>
        <v>1.2059451871501665E-6</v>
      </c>
      <c r="G331" s="107"/>
    </row>
    <row r="332" spans="1:7" hidden="1" x14ac:dyDescent="0.3">
      <c r="A332" s="215"/>
      <c r="B332" s="231">
        <v>45261</v>
      </c>
      <c r="C332" s="2">
        <v>17.187000000000001</v>
      </c>
      <c r="D332" s="180">
        <f t="shared" si="15"/>
        <v>2.9937498905794335E-3</v>
      </c>
      <c r="E332" s="104">
        <f t="shared" si="16"/>
        <v>2.9892775452080894E-3</v>
      </c>
      <c r="F332" s="109">
        <f t="shared" si="17"/>
        <v>9.3009344963814045E-6</v>
      </c>
      <c r="G332" s="107"/>
    </row>
    <row r="333" spans="1:7" hidden="1" x14ac:dyDescent="0.3">
      <c r="A333" s="215"/>
      <c r="B333" s="231">
        <v>45264</v>
      </c>
      <c r="C333" s="2">
        <v>17.373000000000001</v>
      </c>
      <c r="D333" s="180">
        <f t="shared" si="15"/>
        <v>1.0822133007505563E-2</v>
      </c>
      <c r="E333" s="104">
        <f t="shared" si="16"/>
        <v>1.0763992817211887E-2</v>
      </c>
      <c r="F333" s="109">
        <f t="shared" si="17"/>
        <v>1.1833363541443119E-4</v>
      </c>
      <c r="G333" s="107"/>
    </row>
    <row r="334" spans="1:7" hidden="1" x14ac:dyDescent="0.3">
      <c r="A334" s="215"/>
      <c r="B334" s="231">
        <v>45265</v>
      </c>
      <c r="C334" s="2">
        <v>17.214300000000001</v>
      </c>
      <c r="D334" s="180">
        <f t="shared" si="15"/>
        <v>-9.1348644448281391E-3</v>
      </c>
      <c r="E334" s="104">
        <f t="shared" si="16"/>
        <v>-9.176843161191689E-3</v>
      </c>
      <c r="F334" s="109">
        <f t="shared" si="17"/>
        <v>8.2425898383035374E-5</v>
      </c>
      <c r="G334" s="107"/>
    </row>
    <row r="335" spans="1:7" hidden="1" x14ac:dyDescent="0.3">
      <c r="A335" s="215"/>
      <c r="B335" s="231">
        <v>45266</v>
      </c>
      <c r="C335" s="2">
        <v>17.405999999999999</v>
      </c>
      <c r="D335" s="180">
        <f t="shared" si="15"/>
        <v>1.1136090343493388E-2</v>
      </c>
      <c r="E335" s="104">
        <f t="shared" si="16"/>
        <v>1.1074540616751158E-2</v>
      </c>
      <c r="F335" s="109">
        <f t="shared" si="17"/>
        <v>1.2526273983497931E-4</v>
      </c>
      <c r="G335" s="107"/>
    </row>
    <row r="336" spans="1:7" hidden="1" x14ac:dyDescent="0.3">
      <c r="A336" s="215"/>
      <c r="B336" s="231">
        <v>45267</v>
      </c>
      <c r="C336" s="2">
        <v>17.421500000000002</v>
      </c>
      <c r="D336" s="180">
        <f t="shared" si="15"/>
        <v>8.904975295875861E-4</v>
      </c>
      <c r="E336" s="104">
        <f t="shared" si="16"/>
        <v>8.9010127188937074E-4</v>
      </c>
      <c r="F336" s="109">
        <f t="shared" si="17"/>
        <v>8.9584519088083209E-7</v>
      </c>
      <c r="G336" s="107"/>
    </row>
    <row r="337" spans="1:7" hidden="1" x14ac:dyDescent="0.3">
      <c r="A337" s="215"/>
      <c r="B337" s="231">
        <v>45268</v>
      </c>
      <c r="C337" s="2">
        <v>17.2685</v>
      </c>
      <c r="D337" s="180">
        <f t="shared" si="15"/>
        <v>-8.782251815285802E-3</v>
      </c>
      <c r="E337" s="104">
        <f t="shared" si="16"/>
        <v>-8.8210430721491068E-3</v>
      </c>
      <c r="F337" s="109">
        <f t="shared" si="17"/>
        <v>7.6147584906148866E-5</v>
      </c>
      <c r="G337" s="107"/>
    </row>
    <row r="338" spans="1:7" hidden="1" x14ac:dyDescent="0.3">
      <c r="A338" s="215"/>
      <c r="B338" s="231">
        <v>45271</v>
      </c>
      <c r="C338" s="2">
        <v>17.419699999999999</v>
      </c>
      <c r="D338" s="180">
        <f t="shared" si="15"/>
        <v>8.7558270839969143E-3</v>
      </c>
      <c r="E338" s="104">
        <f t="shared" si="16"/>
        <v>8.717717124615592E-3</v>
      </c>
      <c r="F338" s="109">
        <f t="shared" si="17"/>
        <v>7.7648181276427421E-5</v>
      </c>
      <c r="G338" s="107"/>
    </row>
    <row r="339" spans="1:7" hidden="1" x14ac:dyDescent="0.3">
      <c r="A339" s="215"/>
      <c r="B339" s="231">
        <v>45273</v>
      </c>
      <c r="C339" s="2">
        <v>17.3688</v>
      </c>
      <c r="D339" s="180">
        <f t="shared" si="15"/>
        <v>-2.9219791385614036E-3</v>
      </c>
      <c r="E339" s="104">
        <f t="shared" si="16"/>
        <v>-2.926256453787102E-3</v>
      </c>
      <c r="F339" s="109">
        <f t="shared" si="17"/>
        <v>8.2138739172577779E-6</v>
      </c>
      <c r="G339" s="107"/>
    </row>
    <row r="340" spans="1:7" hidden="1" x14ac:dyDescent="0.3">
      <c r="A340" s="215"/>
      <c r="B340" s="231">
        <v>45274</v>
      </c>
      <c r="C340" s="2">
        <v>17.446999999999999</v>
      </c>
      <c r="D340" s="180">
        <f t="shared" si="15"/>
        <v>4.502326009856672E-3</v>
      </c>
      <c r="E340" s="104">
        <f t="shared" si="16"/>
        <v>4.4922208598740876E-3</v>
      </c>
      <c r="F340" s="109">
        <f t="shared" si="17"/>
        <v>2.0778276377284177E-5</v>
      </c>
      <c r="G340" s="107"/>
    </row>
    <row r="341" spans="1:7" hidden="1" x14ac:dyDescent="0.3">
      <c r="A341" s="215"/>
      <c r="B341" s="231">
        <v>45275</v>
      </c>
      <c r="C341" s="2">
        <v>17.398</v>
      </c>
      <c r="D341" s="180">
        <f t="shared" si="15"/>
        <v>-2.8085057603025598E-3</v>
      </c>
      <c r="E341" s="104">
        <f t="shared" si="16"/>
        <v>-2.8124570124156592E-3</v>
      </c>
      <c r="F341" s="109">
        <f t="shared" si="17"/>
        <v>7.5763239705571166E-6</v>
      </c>
      <c r="G341" s="107"/>
    </row>
    <row r="342" spans="1:7" hidden="1" x14ac:dyDescent="0.3">
      <c r="A342" s="215"/>
      <c r="B342" s="231">
        <v>45278</v>
      </c>
      <c r="C342" s="2">
        <v>17.298999999999999</v>
      </c>
      <c r="D342" s="180">
        <f t="shared" si="15"/>
        <v>-5.6903092309460446E-3</v>
      </c>
      <c r="E342" s="104">
        <f t="shared" si="16"/>
        <v>-5.7065607205086513E-3</v>
      </c>
      <c r="F342" s="109">
        <f t="shared" si="17"/>
        <v>3.1745514221551863E-5</v>
      </c>
      <c r="G342" s="107"/>
    </row>
    <row r="343" spans="1:7" hidden="1" x14ac:dyDescent="0.3">
      <c r="A343" s="215"/>
      <c r="B343" s="231">
        <v>45279</v>
      </c>
      <c r="C343" s="2">
        <v>17.190799999999999</v>
      </c>
      <c r="D343" s="180">
        <f t="shared" si="15"/>
        <v>-6.2546968032833883E-3</v>
      </c>
      <c r="E343" s="104">
        <f t="shared" si="16"/>
        <v>-6.2743393676912701E-3</v>
      </c>
      <c r="F343" s="109">
        <f t="shared" si="17"/>
        <v>3.8423923154337764E-5</v>
      </c>
      <c r="G343" s="107"/>
    </row>
    <row r="344" spans="1:7" hidden="1" x14ac:dyDescent="0.3">
      <c r="A344" s="215"/>
      <c r="B344" s="231">
        <v>45280</v>
      </c>
      <c r="C344" s="2">
        <v>17.227699999999999</v>
      </c>
      <c r="D344" s="180">
        <f t="shared" si="15"/>
        <v>2.1464969634921172E-3</v>
      </c>
      <c r="E344" s="104">
        <f t="shared" si="16"/>
        <v>2.1441965302121759E-3</v>
      </c>
      <c r="F344" s="109">
        <f t="shared" si="17"/>
        <v>4.8509640597810397E-6</v>
      </c>
      <c r="G344" s="107"/>
    </row>
    <row r="345" spans="1:7" hidden="1" x14ac:dyDescent="0.3">
      <c r="A345" s="215"/>
      <c r="B345" s="231">
        <v>45281</v>
      </c>
      <c r="C345" s="2">
        <v>17.065200000000001</v>
      </c>
      <c r="D345" s="180">
        <f t="shared" si="15"/>
        <v>-9.4324837325933109E-3</v>
      </c>
      <c r="E345" s="104">
        <f t="shared" si="16"/>
        <v>-9.477251342847156E-3</v>
      </c>
      <c r="F345" s="109">
        <f t="shared" si="17"/>
        <v>8.7918569856700952E-5</v>
      </c>
      <c r="G345" s="107"/>
    </row>
    <row r="346" spans="1:7" hidden="1" x14ac:dyDescent="0.3">
      <c r="A346" s="215"/>
      <c r="B346" s="231">
        <v>45282</v>
      </c>
      <c r="C346" s="2">
        <v>17.067299999999999</v>
      </c>
      <c r="D346" s="180">
        <f t="shared" si="15"/>
        <v>1.2305745024954184E-4</v>
      </c>
      <c r="E346" s="104">
        <f t="shared" si="16"/>
        <v>1.2304987930261213E-4</v>
      </c>
      <c r="F346" s="109">
        <f t="shared" si="17"/>
        <v>3.2059227990212821E-8</v>
      </c>
      <c r="G346" s="107"/>
    </row>
    <row r="347" spans="1:7" hidden="1" x14ac:dyDescent="0.3">
      <c r="A347" s="215"/>
      <c r="B347" s="231">
        <v>45286</v>
      </c>
      <c r="C347" s="2">
        <v>17.059000000000001</v>
      </c>
      <c r="D347" s="180">
        <f t="shared" si="15"/>
        <v>-4.8631007833688233E-4</v>
      </c>
      <c r="E347" s="104">
        <f t="shared" si="16"/>
        <v>-4.8642836543405456E-4</v>
      </c>
      <c r="F347" s="109">
        <f t="shared" si="17"/>
        <v>1.8517239314879765E-7</v>
      </c>
      <c r="G347" s="107"/>
    </row>
    <row r="348" spans="1:7" hidden="1" x14ac:dyDescent="0.3">
      <c r="A348" s="215"/>
      <c r="B348" s="231">
        <v>45287</v>
      </c>
      <c r="C348" s="2">
        <v>16.973800000000001</v>
      </c>
      <c r="D348" s="180">
        <f t="shared" si="15"/>
        <v>-4.9944310920921886E-3</v>
      </c>
      <c r="E348" s="104">
        <f t="shared" si="16"/>
        <v>-5.0069449468371661E-3</v>
      </c>
      <c r="F348" s="109">
        <f t="shared" si="17"/>
        <v>2.4388166259054403E-5</v>
      </c>
      <c r="G348" s="107"/>
    </row>
    <row r="349" spans="1:7" hidden="1" x14ac:dyDescent="0.3">
      <c r="A349" s="215"/>
      <c r="B349" s="231">
        <v>45288</v>
      </c>
      <c r="C349" s="2">
        <v>16.9727</v>
      </c>
      <c r="D349" s="180">
        <f t="shared" si="15"/>
        <v>-6.4805759464658941E-5</v>
      </c>
      <c r="E349" s="104">
        <f t="shared" si="16"/>
        <v>-6.480785944861669E-5</v>
      </c>
      <c r="F349" s="109">
        <f t="shared" si="17"/>
        <v>7.7656645034759372E-11</v>
      </c>
      <c r="G349" s="107"/>
    </row>
    <row r="350" spans="1:7" hidden="1" x14ac:dyDescent="0.3">
      <c r="A350" s="215"/>
      <c r="B350" s="231">
        <v>45289</v>
      </c>
      <c r="C350" s="2">
        <v>16.922000000000001</v>
      </c>
      <c r="D350" s="180">
        <f t="shared" si="15"/>
        <v>-2.9871499525708778E-3</v>
      </c>
      <c r="E350" s="104">
        <f t="shared" si="16"/>
        <v>-2.9916203897876453E-3</v>
      </c>
      <c r="F350" s="109">
        <f t="shared" si="17"/>
        <v>8.5916783916505445E-6</v>
      </c>
      <c r="G350" s="107"/>
    </row>
    <row r="351" spans="1:7" hidden="1" x14ac:dyDescent="0.3">
      <c r="A351" s="215"/>
      <c r="B351" s="231">
        <v>45293</v>
      </c>
      <c r="C351" s="2">
        <v>16.8935</v>
      </c>
      <c r="D351" s="180">
        <f t="shared" si="15"/>
        <v>-1.684198085332822E-3</v>
      </c>
      <c r="E351" s="104">
        <f t="shared" si="16"/>
        <v>-1.6856179413646303E-3</v>
      </c>
      <c r="F351" s="109">
        <f t="shared" si="17"/>
        <v>2.6510503062380352E-6</v>
      </c>
      <c r="G351" s="107"/>
    </row>
    <row r="352" spans="1:7" hidden="1" x14ac:dyDescent="0.3">
      <c r="A352" s="215"/>
      <c r="B352" s="231">
        <v>45294</v>
      </c>
      <c r="C352" s="2">
        <v>16.919</v>
      </c>
      <c r="D352" s="180">
        <f t="shared" si="15"/>
        <v>1.5094562997604033E-3</v>
      </c>
      <c r="E352" s="104">
        <f t="shared" si="16"/>
        <v>1.5083182157147709E-3</v>
      </c>
      <c r="F352" s="109">
        <f t="shared" si="17"/>
        <v>2.4506329462161355E-6</v>
      </c>
      <c r="G352" s="107"/>
    </row>
    <row r="353" spans="1:7" hidden="1" x14ac:dyDescent="0.3">
      <c r="A353" s="215"/>
      <c r="B353" s="231">
        <v>45295</v>
      </c>
      <c r="C353" s="2">
        <v>17.029699999999998</v>
      </c>
      <c r="D353" s="180">
        <f t="shared" si="15"/>
        <v>6.5429398900642699E-3</v>
      </c>
      <c r="E353" s="104">
        <f t="shared" si="16"/>
        <v>6.521627770959995E-3</v>
      </c>
      <c r="F353" s="109">
        <f t="shared" si="17"/>
        <v>4.3545921341232566E-5</v>
      </c>
      <c r="G353" s="107"/>
    </row>
    <row r="354" spans="1:7" hidden="1" x14ac:dyDescent="0.3">
      <c r="A354" s="215"/>
      <c r="B354" s="231">
        <v>45296</v>
      </c>
      <c r="C354" s="2">
        <v>17.049199999999999</v>
      </c>
      <c r="D354" s="180">
        <f t="shared" si="15"/>
        <v>1.14505833925449E-3</v>
      </c>
      <c r="E354" s="104">
        <f t="shared" si="16"/>
        <v>1.1444032599759806E-3</v>
      </c>
      <c r="F354" s="109">
        <f t="shared" si="17"/>
        <v>1.4425254213331933E-6</v>
      </c>
      <c r="G354" s="107"/>
    </row>
    <row r="355" spans="1:7" hidden="1" x14ac:dyDescent="0.3">
      <c r="A355" s="215"/>
      <c r="B355" s="231">
        <v>45299</v>
      </c>
      <c r="C355" s="2">
        <v>17.0458</v>
      </c>
      <c r="D355" s="180">
        <f t="shared" si="15"/>
        <v>-1.994228468197301E-4</v>
      </c>
      <c r="E355" s="104">
        <f t="shared" si="16"/>
        <v>-1.9944273419968952E-4</v>
      </c>
      <c r="F355" s="109">
        <f t="shared" si="17"/>
        <v>2.0571989380761354E-8</v>
      </c>
      <c r="G355" s="107"/>
    </row>
    <row r="356" spans="1:7" hidden="1" x14ac:dyDescent="0.3">
      <c r="A356" s="215"/>
      <c r="B356" s="231">
        <v>45300</v>
      </c>
      <c r="C356" s="2">
        <v>16.898700000000002</v>
      </c>
      <c r="D356" s="180">
        <f t="shared" si="15"/>
        <v>-8.629691771580017E-3</v>
      </c>
      <c r="E356" s="104">
        <f t="shared" si="16"/>
        <v>-8.667143180022336E-3</v>
      </c>
      <c r="F356" s="109">
        <f t="shared" si="17"/>
        <v>7.3508302760542333E-5</v>
      </c>
      <c r="G356" s="107"/>
    </row>
    <row r="357" spans="1:7" hidden="1" x14ac:dyDescent="0.3">
      <c r="A357" s="215"/>
      <c r="B357" s="231">
        <v>45301</v>
      </c>
      <c r="C357" s="2">
        <v>16.813300000000002</v>
      </c>
      <c r="D357" s="180">
        <f t="shared" si="15"/>
        <v>-5.0536431796528447E-3</v>
      </c>
      <c r="E357" s="104">
        <f t="shared" si="16"/>
        <v>-5.0664560202581602E-3</v>
      </c>
      <c r="F357" s="109">
        <f t="shared" si="17"/>
        <v>2.4976502733492009E-5</v>
      </c>
      <c r="G357" s="107"/>
    </row>
    <row r="358" spans="1:7" hidden="1" x14ac:dyDescent="0.3">
      <c r="A358" s="215"/>
      <c r="B358" s="231">
        <v>45302</v>
      </c>
      <c r="C358" s="2">
        <v>16.934699999999999</v>
      </c>
      <c r="D358" s="180">
        <f t="shared" si="15"/>
        <v>7.2204742673953604E-3</v>
      </c>
      <c r="E358" s="104">
        <f t="shared" si="16"/>
        <v>7.1945314478600534E-3</v>
      </c>
      <c r="F358" s="109">
        <f t="shared" si="17"/>
        <v>5.2946982568686127E-5</v>
      </c>
      <c r="G358" s="107"/>
    </row>
    <row r="359" spans="1:7" hidden="1" x14ac:dyDescent="0.3">
      <c r="A359" s="215"/>
      <c r="B359" s="231">
        <v>45303</v>
      </c>
      <c r="C359" s="2">
        <v>16.991199999999999</v>
      </c>
      <c r="D359" s="180">
        <f t="shared" si="15"/>
        <v>3.3363449012973057E-3</v>
      </c>
      <c r="E359" s="104">
        <f t="shared" si="16"/>
        <v>3.3307916509247785E-3</v>
      </c>
      <c r="F359" s="109">
        <f t="shared" si="17"/>
        <v>1.1507959548606059E-5</v>
      </c>
      <c r="G359" s="107"/>
    </row>
    <row r="360" spans="1:7" hidden="1" x14ac:dyDescent="0.3">
      <c r="A360" s="215"/>
      <c r="B360" s="231">
        <v>45306</v>
      </c>
      <c r="C360" s="2">
        <v>16.989799999999999</v>
      </c>
      <c r="D360" s="180">
        <f t="shared" si="15"/>
        <v>-8.2395593012818402E-5</v>
      </c>
      <c r="E360" s="104">
        <f t="shared" si="16"/>
        <v>-8.2398987716166051E-5</v>
      </c>
      <c r="F360" s="109">
        <f t="shared" si="17"/>
        <v>6.9707269707489816E-10</v>
      </c>
      <c r="G360" s="107"/>
    </row>
    <row r="361" spans="1:7" hidden="1" x14ac:dyDescent="0.3">
      <c r="A361" s="215"/>
      <c r="B361" s="231">
        <v>45307</v>
      </c>
      <c r="C361" s="2">
        <v>16.858000000000001</v>
      </c>
      <c r="D361" s="180">
        <f t="shared" si="15"/>
        <v>-7.7575957339108825E-3</v>
      </c>
      <c r="E361" s="104">
        <f t="shared" si="16"/>
        <v>-7.7878424088931924E-3</v>
      </c>
      <c r="F361" s="109">
        <f t="shared" si="17"/>
        <v>5.9314677605767627E-5</v>
      </c>
      <c r="G361" s="107"/>
    </row>
    <row r="362" spans="1:7" hidden="1" x14ac:dyDescent="0.3">
      <c r="A362" s="215"/>
      <c r="B362" s="231">
        <v>45308</v>
      </c>
      <c r="C362" s="2">
        <v>16.898299999999999</v>
      </c>
      <c r="D362" s="180">
        <f t="shared" si="15"/>
        <v>2.3905564123856138E-3</v>
      </c>
      <c r="E362" s="104">
        <f t="shared" si="16"/>
        <v>2.3877035780748676E-3</v>
      </c>
      <c r="F362" s="109">
        <f t="shared" si="17"/>
        <v>5.9856062716346415E-6</v>
      </c>
      <c r="G362" s="107"/>
    </row>
    <row r="363" spans="1:7" hidden="1" x14ac:dyDescent="0.3">
      <c r="A363" s="215"/>
      <c r="B363" s="231">
        <v>45309</v>
      </c>
      <c r="C363" s="2">
        <v>17.159800000000001</v>
      </c>
      <c r="D363" s="180">
        <f t="shared" si="15"/>
        <v>1.5474929430771223E-2</v>
      </c>
      <c r="E363" s="104">
        <f t="shared" si="16"/>
        <v>1.535641382687563E-2</v>
      </c>
      <c r="F363" s="109">
        <f t="shared" si="17"/>
        <v>2.4120956579822892E-4</v>
      </c>
      <c r="G363" s="107"/>
    </row>
    <row r="364" spans="1:7" hidden="1" x14ac:dyDescent="0.3">
      <c r="A364" s="215"/>
      <c r="B364" s="231">
        <v>45310</v>
      </c>
      <c r="C364" s="2">
        <v>17.2957</v>
      </c>
      <c r="D364" s="180">
        <f t="shared" si="15"/>
        <v>7.919672723458282E-3</v>
      </c>
      <c r="E364" s="104">
        <f t="shared" si="16"/>
        <v>7.8884767153054453E-3</v>
      </c>
      <c r="F364" s="109">
        <f t="shared" si="17"/>
        <v>6.3611251048980769E-5</v>
      </c>
      <c r="G364" s="107"/>
    </row>
    <row r="365" spans="1:7" hidden="1" x14ac:dyDescent="0.3">
      <c r="A365" s="215"/>
      <c r="B365" s="231">
        <v>45313</v>
      </c>
      <c r="C365" s="2">
        <v>17.1995</v>
      </c>
      <c r="D365" s="180">
        <f t="shared" si="15"/>
        <v>-5.5620761229669968E-3</v>
      </c>
      <c r="E365" s="104">
        <f t="shared" si="16"/>
        <v>-5.5776020661149096E-3</v>
      </c>
      <c r="F365" s="109">
        <f t="shared" si="17"/>
        <v>3.0316946305908971E-5</v>
      </c>
      <c r="G365" s="107"/>
    </row>
    <row r="366" spans="1:7" hidden="1" x14ac:dyDescent="0.3">
      <c r="A366" s="215"/>
      <c r="B366" s="231">
        <v>45314</v>
      </c>
      <c r="C366" s="2">
        <v>17.1325</v>
      </c>
      <c r="D366" s="180">
        <f t="shared" si="15"/>
        <v>-3.8954620773860027E-3</v>
      </c>
      <c r="E366" s="104">
        <f t="shared" si="16"/>
        <v>-3.9030691515899514E-3</v>
      </c>
      <c r="F366" s="109">
        <f t="shared" si="17"/>
        <v>1.4741519273991348E-5</v>
      </c>
      <c r="G366" s="107"/>
    </row>
    <row r="367" spans="1:7" hidden="1" x14ac:dyDescent="0.3">
      <c r="A367" s="215"/>
      <c r="B367" s="231">
        <v>45315</v>
      </c>
      <c r="C367" s="2">
        <v>17.112500000000001</v>
      </c>
      <c r="D367" s="180">
        <f t="shared" si="15"/>
        <v>-1.1673719538888294E-3</v>
      </c>
      <c r="E367" s="104">
        <f t="shared" si="16"/>
        <v>-1.1680538632744457E-3</v>
      </c>
      <c r="F367" s="109">
        <f t="shared" si="17"/>
        <v>1.2351621596019799E-6</v>
      </c>
      <c r="G367" s="107"/>
    </row>
    <row r="368" spans="1:7" hidden="1" x14ac:dyDescent="0.3">
      <c r="A368" s="215"/>
      <c r="B368" s="231">
        <v>45316</v>
      </c>
      <c r="C368" s="2">
        <v>17.352</v>
      </c>
      <c r="D368" s="180">
        <f t="shared" si="15"/>
        <v>1.3995617238860447E-2</v>
      </c>
      <c r="E368" s="104">
        <f t="shared" si="16"/>
        <v>1.3898582910005943E-2</v>
      </c>
      <c r="F368" s="109">
        <f t="shared" si="17"/>
        <v>1.9744776319536797E-4</v>
      </c>
      <c r="G368" s="107"/>
    </row>
    <row r="369" spans="1:7" hidden="1" x14ac:dyDescent="0.3">
      <c r="A369" s="215"/>
      <c r="B369" s="231">
        <v>45317</v>
      </c>
      <c r="C369" s="2">
        <v>17.167300000000001</v>
      </c>
      <c r="D369" s="180">
        <f t="shared" si="15"/>
        <v>-1.0644306131857961E-2</v>
      </c>
      <c r="E369" s="104">
        <f t="shared" si="16"/>
        <v>-1.0701361999646459E-2</v>
      </c>
      <c r="F369" s="109">
        <f t="shared" si="17"/>
        <v>1.1211236526487943E-4</v>
      </c>
      <c r="G369" s="107"/>
    </row>
    <row r="370" spans="1:7" hidden="1" x14ac:dyDescent="0.3">
      <c r="A370" s="215"/>
      <c r="B370" s="231">
        <v>45320</v>
      </c>
      <c r="C370" s="2">
        <v>17.237500000000001</v>
      </c>
      <c r="D370" s="180">
        <f t="shared" si="15"/>
        <v>4.0891695257845306E-3</v>
      </c>
      <c r="E370" s="104">
        <f t="shared" si="16"/>
        <v>4.0808315944934875E-3</v>
      </c>
      <c r="F370" s="109">
        <f t="shared" si="17"/>
        <v>1.718237616781466E-5</v>
      </c>
      <c r="G370" s="107"/>
    </row>
    <row r="371" spans="1:7" hidden="1" x14ac:dyDescent="0.3">
      <c r="A371" s="215"/>
      <c r="B371" s="231">
        <v>45321</v>
      </c>
      <c r="C371" s="2">
        <v>17.165700000000001</v>
      </c>
      <c r="D371" s="180">
        <f t="shared" si="15"/>
        <v>-4.1653372008702005E-3</v>
      </c>
      <c r="E371" s="104">
        <f t="shared" si="16"/>
        <v>-4.1740363829569247E-3</v>
      </c>
      <c r="F371" s="109">
        <f t="shared" si="17"/>
        <v>1.6886705991438339E-5</v>
      </c>
      <c r="G371" s="107"/>
    </row>
    <row r="372" spans="1:7" hidden="1" x14ac:dyDescent="0.3">
      <c r="A372" s="215"/>
      <c r="B372" s="231">
        <v>45322</v>
      </c>
      <c r="C372" s="2">
        <v>17.2333</v>
      </c>
      <c r="D372" s="180">
        <f t="shared" si="15"/>
        <v>3.9380858339594926E-3</v>
      </c>
      <c r="E372" s="104">
        <f t="shared" si="16"/>
        <v>3.9303518719629605E-3</v>
      </c>
      <c r="F372" s="109">
        <f t="shared" si="17"/>
        <v>1.5952669395929907E-5</v>
      </c>
      <c r="G372" s="107"/>
    </row>
    <row r="373" spans="1:7" hidden="1" x14ac:dyDescent="0.3">
      <c r="A373" s="215"/>
      <c r="B373" s="231">
        <v>45323</v>
      </c>
      <c r="C373" s="2">
        <v>17.193200000000001</v>
      </c>
      <c r="D373" s="180">
        <f t="shared" si="15"/>
        <v>-2.326890380832447E-3</v>
      </c>
      <c r="E373" s="104">
        <f t="shared" si="16"/>
        <v>-2.3296017971836803E-3</v>
      </c>
      <c r="F373" s="109">
        <f t="shared" si="17"/>
        <v>5.1569728310196716E-6</v>
      </c>
      <c r="G373" s="107"/>
    </row>
    <row r="374" spans="1:7" hidden="1" x14ac:dyDescent="0.3">
      <c r="A374" s="215"/>
      <c r="B374" s="231">
        <v>45324</v>
      </c>
      <c r="C374" s="2">
        <v>17.1633</v>
      </c>
      <c r="D374" s="180">
        <f t="shared" si="15"/>
        <v>-1.7390596282251813E-3</v>
      </c>
      <c r="E374" s="104">
        <f t="shared" si="16"/>
        <v>-1.7405735478727379E-3</v>
      </c>
      <c r="F374" s="109">
        <f t="shared" si="17"/>
        <v>2.8327117310513424E-6</v>
      </c>
      <c r="G374" s="107"/>
    </row>
    <row r="375" spans="1:7" hidden="1" x14ac:dyDescent="0.3">
      <c r="A375" s="215"/>
      <c r="B375" s="231">
        <v>45328</v>
      </c>
      <c r="C375" s="2">
        <v>17.133500000000002</v>
      </c>
      <c r="D375" s="180">
        <f t="shared" si="15"/>
        <v>-1.7362628398966962E-3</v>
      </c>
      <c r="E375" s="104">
        <f t="shared" si="16"/>
        <v>-1.737771891214084E-3</v>
      </c>
      <c r="F375" s="109">
        <f t="shared" si="17"/>
        <v>2.8233051934382191E-6</v>
      </c>
      <c r="G375" s="107"/>
    </row>
    <row r="376" spans="1:7" hidden="1" x14ac:dyDescent="0.3">
      <c r="A376" s="215"/>
      <c r="B376" s="231">
        <v>45329</v>
      </c>
      <c r="C376" s="2">
        <v>17.1447</v>
      </c>
      <c r="D376" s="180">
        <f t="shared" si="15"/>
        <v>6.5369013920091312E-4</v>
      </c>
      <c r="E376" s="104">
        <f t="shared" si="16"/>
        <v>6.5347657686586243E-4</v>
      </c>
      <c r="F376" s="109">
        <f t="shared" si="17"/>
        <v>5.0365080910800603E-7</v>
      </c>
      <c r="G376" s="107"/>
    </row>
    <row r="377" spans="1:7" hidden="1" x14ac:dyDescent="0.3">
      <c r="A377" s="215"/>
      <c r="B377" s="231">
        <v>45330</v>
      </c>
      <c r="C377" s="2">
        <v>17.035699999999999</v>
      </c>
      <c r="D377" s="180">
        <f t="shared" si="15"/>
        <v>-6.3576498859706509E-3</v>
      </c>
      <c r="E377" s="104">
        <f t="shared" si="16"/>
        <v>-6.3779458106596057E-3</v>
      </c>
      <c r="F377" s="109">
        <f t="shared" si="17"/>
        <v>3.9710873727553121E-5</v>
      </c>
      <c r="G377" s="107"/>
    </row>
    <row r="378" spans="1:7" hidden="1" x14ac:dyDescent="0.3">
      <c r="A378" s="215"/>
      <c r="B378" s="231">
        <v>45331</v>
      </c>
      <c r="C378" s="2">
        <v>17.0398</v>
      </c>
      <c r="D378" s="180">
        <f t="shared" si="15"/>
        <v>2.4067106135938765E-4</v>
      </c>
      <c r="E378" s="104">
        <f t="shared" si="16"/>
        <v>2.4064210472542243E-4</v>
      </c>
      <c r="F378" s="109">
        <f t="shared" si="17"/>
        <v>8.8009837453046315E-8</v>
      </c>
      <c r="G378" s="107"/>
    </row>
    <row r="379" spans="1:7" hidden="1" x14ac:dyDescent="0.3">
      <c r="A379" s="215"/>
      <c r="B379" s="231">
        <v>45334</v>
      </c>
      <c r="C379" s="2">
        <v>17.1023</v>
      </c>
      <c r="D379" s="180">
        <f t="shared" si="15"/>
        <v>3.6678834258618842E-3</v>
      </c>
      <c r="E379" s="104">
        <f t="shared" si="16"/>
        <v>3.6611731447959584E-3</v>
      </c>
      <c r="F379" s="109">
        <f t="shared" si="17"/>
        <v>1.3867259051261094E-5</v>
      </c>
      <c r="G379" s="107"/>
    </row>
    <row r="380" spans="1:7" hidden="1" x14ac:dyDescent="0.3">
      <c r="A380" s="215"/>
      <c r="B380" s="231">
        <v>45335</v>
      </c>
      <c r="C380" s="2">
        <v>17.0855</v>
      </c>
      <c r="D380" s="180">
        <f t="shared" si="15"/>
        <v>-9.8232401489861676E-4</v>
      </c>
      <c r="E380" s="104">
        <f t="shared" si="16"/>
        <v>-9.8280681133465801E-4</v>
      </c>
      <c r="F380" s="109">
        <f t="shared" si="17"/>
        <v>8.5808829937540511E-7</v>
      </c>
      <c r="G380" s="107"/>
    </row>
    <row r="381" spans="1:7" hidden="1" x14ac:dyDescent="0.3">
      <c r="A381" s="215"/>
      <c r="B381" s="231">
        <v>45336</v>
      </c>
      <c r="C381" s="2">
        <v>17.068000000000001</v>
      </c>
      <c r="D381" s="180">
        <f t="shared" si="15"/>
        <v>-1.0242603377131898E-3</v>
      </c>
      <c r="E381" s="104">
        <f t="shared" si="16"/>
        <v>-1.0247852507952737E-3</v>
      </c>
      <c r="F381" s="109">
        <f t="shared" si="17"/>
        <v>9.3754074902338471E-7</v>
      </c>
      <c r="G381" s="107"/>
    </row>
    <row r="382" spans="1:7" hidden="1" x14ac:dyDescent="0.3">
      <c r="A382" s="215"/>
      <c r="B382" s="231">
        <v>45337</v>
      </c>
      <c r="C382" s="2">
        <v>17.1982</v>
      </c>
      <c r="D382" s="180">
        <f t="shared" si="15"/>
        <v>7.6283102882586107E-3</v>
      </c>
      <c r="E382" s="104">
        <f t="shared" si="16"/>
        <v>7.5993618545480007E-3</v>
      </c>
      <c r="F382" s="109">
        <f t="shared" si="17"/>
        <v>5.9048524075288491E-5</v>
      </c>
      <c r="G382" s="107"/>
    </row>
    <row r="383" spans="1:7" hidden="1" x14ac:dyDescent="0.3">
      <c r="A383" s="215"/>
      <c r="B383" s="231">
        <v>45338</v>
      </c>
      <c r="C383" s="2">
        <v>17.110499999999998</v>
      </c>
      <c r="D383" s="180">
        <f t="shared" si="15"/>
        <v>-5.0993708643928271E-3</v>
      </c>
      <c r="E383" s="104">
        <f t="shared" si="16"/>
        <v>-5.1124170263764914E-3</v>
      </c>
      <c r="F383" s="109">
        <f t="shared" si="17"/>
        <v>2.5435655656406263E-5</v>
      </c>
      <c r="G383" s="107"/>
    </row>
    <row r="384" spans="1:7" hidden="1" x14ac:dyDescent="0.3">
      <c r="A384" s="215"/>
      <c r="B384" s="231">
        <v>45341</v>
      </c>
      <c r="C384" s="2">
        <v>17.068000000000001</v>
      </c>
      <c r="D384" s="180">
        <f t="shared" si="15"/>
        <v>-2.4838549428711776E-3</v>
      </c>
      <c r="E384" s="104">
        <f t="shared" si="16"/>
        <v>-2.4869448281715106E-3</v>
      </c>
      <c r="F384" s="109">
        <f t="shared" si="17"/>
        <v>5.894511386395697E-6</v>
      </c>
      <c r="G384" s="107"/>
    </row>
    <row r="385" spans="1:7" hidden="1" x14ac:dyDescent="0.3">
      <c r="A385" s="215"/>
      <c r="B385" s="231">
        <v>45342</v>
      </c>
      <c r="C385" s="2">
        <v>17.060199999999998</v>
      </c>
      <c r="D385" s="180">
        <f t="shared" si="15"/>
        <v>-4.5699554722300473E-4</v>
      </c>
      <c r="E385" s="104">
        <f t="shared" si="16"/>
        <v>-4.5710000151273796E-4</v>
      </c>
      <c r="F385" s="109">
        <f t="shared" si="17"/>
        <v>1.6080267501200476E-7</v>
      </c>
      <c r="G385" s="107"/>
    </row>
    <row r="386" spans="1:7" hidden="1" x14ac:dyDescent="0.3">
      <c r="A386" s="215"/>
      <c r="B386" s="231">
        <v>45343</v>
      </c>
      <c r="C386" s="2">
        <v>17.05</v>
      </c>
      <c r="D386" s="180">
        <f t="shared" ref="D386:D449" si="18">C386/C385-1</f>
        <v>-5.9788279152628299E-4</v>
      </c>
      <c r="E386" s="104">
        <f t="shared" si="16"/>
        <v>-5.9806159471493636E-4</v>
      </c>
      <c r="F386" s="109">
        <f t="shared" si="17"/>
        <v>2.9364404904739101E-7</v>
      </c>
      <c r="G386" s="107"/>
    </row>
    <row r="387" spans="1:7" hidden="1" x14ac:dyDescent="0.3">
      <c r="A387" s="215"/>
      <c r="B387" s="231">
        <v>45344</v>
      </c>
      <c r="C387" s="2">
        <v>17.0458</v>
      </c>
      <c r="D387" s="180">
        <f t="shared" si="18"/>
        <v>-2.4633431085052671E-4</v>
      </c>
      <c r="E387" s="104">
        <f t="shared" si="16"/>
        <v>-2.4636465613036917E-4</v>
      </c>
      <c r="F387" s="109">
        <f t="shared" si="17"/>
        <v>3.622964000317626E-8</v>
      </c>
      <c r="G387" s="107"/>
    </row>
    <row r="388" spans="1:7" hidden="1" x14ac:dyDescent="0.3">
      <c r="A388" s="215"/>
      <c r="B388" s="231">
        <v>45345</v>
      </c>
      <c r="C388" s="2">
        <v>17.060300000000002</v>
      </c>
      <c r="D388" s="180">
        <f t="shared" si="18"/>
        <v>8.5064942683832356E-4</v>
      </c>
      <c r="E388" s="104">
        <f t="shared" si="16"/>
        <v>8.5028782966172433E-4</v>
      </c>
      <c r="F388" s="109">
        <f t="shared" si="17"/>
        <v>8.2200132186968997E-7</v>
      </c>
      <c r="G388" s="107"/>
    </row>
    <row r="389" spans="1:7" hidden="1" x14ac:dyDescent="0.3">
      <c r="A389" s="215"/>
      <c r="B389" s="231">
        <v>45348</v>
      </c>
      <c r="C389" s="2">
        <v>17.120999999999999</v>
      </c>
      <c r="D389" s="180">
        <f t="shared" si="18"/>
        <v>3.5579679138113551E-3</v>
      </c>
      <c r="E389" s="104">
        <f t="shared" si="16"/>
        <v>3.5516533196232858E-3</v>
      </c>
      <c r="F389" s="109">
        <f t="shared" si="17"/>
        <v>1.3060716801894269E-5</v>
      </c>
      <c r="G389" s="107"/>
    </row>
    <row r="390" spans="1:7" hidden="1" x14ac:dyDescent="0.3">
      <c r="A390" s="215"/>
      <c r="B390" s="231">
        <v>45349</v>
      </c>
      <c r="C390" s="2">
        <v>17.126000000000001</v>
      </c>
      <c r="D390" s="180">
        <f t="shared" si="18"/>
        <v>2.9203901641272623E-4</v>
      </c>
      <c r="E390" s="104">
        <f t="shared" si="16"/>
        <v>2.9199638131971098E-4</v>
      </c>
      <c r="F390" s="109">
        <f t="shared" si="17"/>
        <v>1.21126603722508E-7</v>
      </c>
      <c r="G390" s="107"/>
    </row>
    <row r="391" spans="1:7" hidden="1" x14ac:dyDescent="0.3">
      <c r="A391" s="215"/>
      <c r="B391" s="231">
        <v>45350</v>
      </c>
      <c r="C391" s="2">
        <v>17.126000000000001</v>
      </c>
      <c r="D391" s="180">
        <f t="shared" si="18"/>
        <v>0</v>
      </c>
      <c r="E391" s="104">
        <f t="shared" ref="E391:E454" si="19">LN(C391/C390)</f>
        <v>0</v>
      </c>
      <c r="F391" s="109">
        <f t="shared" ref="F391:F454" si="20">(D391-$D$506)^2</f>
        <v>3.1352674154860433E-9</v>
      </c>
      <c r="G391" s="107"/>
    </row>
    <row r="392" spans="1:7" hidden="1" x14ac:dyDescent="0.3">
      <c r="A392" s="215"/>
      <c r="B392" s="231">
        <v>45351</v>
      </c>
      <c r="C392" s="2">
        <v>17.060500000000001</v>
      </c>
      <c r="D392" s="180">
        <f t="shared" si="18"/>
        <v>-3.8245941842812714E-3</v>
      </c>
      <c r="E392" s="104">
        <f t="shared" si="19"/>
        <v>-3.8319266463839366E-3</v>
      </c>
      <c r="F392" s="109">
        <f t="shared" si="20"/>
        <v>1.4202351428966276E-5</v>
      </c>
      <c r="G392" s="107"/>
    </row>
    <row r="393" spans="1:7" hidden="1" x14ac:dyDescent="0.3">
      <c r="A393" s="215"/>
      <c r="B393" s="231">
        <v>45352</v>
      </c>
      <c r="C393" s="2">
        <v>17.0962</v>
      </c>
      <c r="D393" s="180">
        <f t="shared" si="18"/>
        <v>2.0925529732422898E-3</v>
      </c>
      <c r="E393" s="104">
        <f t="shared" si="19"/>
        <v>2.0903666337589001E-3</v>
      </c>
      <c r="F393" s="109">
        <f t="shared" si="20"/>
        <v>4.6162517701466141E-6</v>
      </c>
      <c r="G393" s="107"/>
    </row>
    <row r="394" spans="1:7" hidden="1" x14ac:dyDescent="0.3">
      <c r="A394" s="215"/>
      <c r="B394" s="231">
        <v>45355</v>
      </c>
      <c r="C394" s="2">
        <v>17.063300000000002</v>
      </c>
      <c r="D394" s="180">
        <f t="shared" si="18"/>
        <v>-1.9244042535766503E-3</v>
      </c>
      <c r="E394" s="104">
        <f t="shared" si="19"/>
        <v>-1.9262582984453077E-3</v>
      </c>
      <c r="F394" s="109">
        <f t="shared" si="20"/>
        <v>3.4909588984684078E-6</v>
      </c>
      <c r="G394" s="107"/>
    </row>
    <row r="395" spans="1:7" hidden="1" x14ac:dyDescent="0.3">
      <c r="A395" s="215"/>
      <c r="B395" s="231">
        <v>45356</v>
      </c>
      <c r="C395" s="2">
        <v>17.021699999999999</v>
      </c>
      <c r="D395" s="180">
        <f t="shared" si="18"/>
        <v>-2.4379809298320509E-3</v>
      </c>
      <c r="E395" s="104">
        <f t="shared" si="19"/>
        <v>-2.4409576444390096E-3</v>
      </c>
      <c r="F395" s="109">
        <f t="shared" si="20"/>
        <v>5.673864312702492E-6</v>
      </c>
      <c r="G395" s="107"/>
    </row>
    <row r="396" spans="1:7" hidden="1" x14ac:dyDescent="0.3">
      <c r="A396" s="215"/>
      <c r="B396" s="231">
        <v>45357</v>
      </c>
      <c r="C396" s="2">
        <v>16.982800000000001</v>
      </c>
      <c r="D396" s="180">
        <f t="shared" si="18"/>
        <v>-2.2853181527108246E-3</v>
      </c>
      <c r="E396" s="104">
        <f t="shared" si="19"/>
        <v>-2.2879334775663842E-3</v>
      </c>
      <c r="F396" s="109">
        <f t="shared" si="20"/>
        <v>4.9698885913942433E-6</v>
      </c>
      <c r="G396" s="107"/>
    </row>
    <row r="397" spans="1:7" hidden="1" x14ac:dyDescent="0.3">
      <c r="A397" s="215"/>
      <c r="B397" s="231">
        <v>45358</v>
      </c>
      <c r="C397" s="2">
        <v>16.925699999999999</v>
      </c>
      <c r="D397" s="180">
        <f t="shared" si="18"/>
        <v>-3.3622253103140487E-3</v>
      </c>
      <c r="E397" s="104">
        <f t="shared" si="19"/>
        <v>-3.3678902913586517E-3</v>
      </c>
      <c r="F397" s="109">
        <f t="shared" si="20"/>
        <v>1.0931169056727794E-5</v>
      </c>
      <c r="G397" s="107"/>
    </row>
    <row r="398" spans="1:7" hidden="1" x14ac:dyDescent="0.3">
      <c r="A398" s="215"/>
      <c r="B398" s="231">
        <v>45359</v>
      </c>
      <c r="C398" s="2">
        <v>16.872800000000002</v>
      </c>
      <c r="D398" s="180">
        <f t="shared" si="18"/>
        <v>-3.1254246500881377E-3</v>
      </c>
      <c r="E398" s="104">
        <f t="shared" si="19"/>
        <v>-3.1303189902980267E-3</v>
      </c>
      <c r="F398" s="109">
        <f t="shared" si="20"/>
        <v>9.4214078387597343E-6</v>
      </c>
      <c r="G398" s="107"/>
    </row>
    <row r="399" spans="1:7" hidden="1" x14ac:dyDescent="0.3">
      <c r="A399" s="215"/>
      <c r="B399" s="231">
        <v>45362</v>
      </c>
      <c r="C399" s="2">
        <v>16.876999999999999</v>
      </c>
      <c r="D399" s="180">
        <f t="shared" si="18"/>
        <v>2.4892134085607864E-4</v>
      </c>
      <c r="E399" s="104">
        <f t="shared" si="19"/>
        <v>2.4889036507935979E-4</v>
      </c>
      <c r="F399" s="109">
        <f t="shared" si="20"/>
        <v>9.2973034979052256E-8</v>
      </c>
      <c r="G399" s="107"/>
    </row>
    <row r="400" spans="1:7" hidden="1" x14ac:dyDescent="0.3">
      <c r="A400" s="215"/>
      <c r="B400" s="231">
        <v>45363</v>
      </c>
      <c r="C400" s="2">
        <v>16.798500000000001</v>
      </c>
      <c r="D400" s="180">
        <f t="shared" si="18"/>
        <v>-4.6513005865970181E-3</v>
      </c>
      <c r="E400" s="104">
        <f t="shared" si="19"/>
        <v>-4.6621515456263139E-3</v>
      </c>
      <c r="F400" s="109">
        <f t="shared" si="20"/>
        <v>2.1116847599840869E-5</v>
      </c>
      <c r="G400" s="107"/>
    </row>
    <row r="401" spans="1:7" hidden="1" x14ac:dyDescent="0.3">
      <c r="A401" s="215"/>
      <c r="B401" s="231">
        <v>45364</v>
      </c>
      <c r="C401" s="2">
        <v>16.808299999999999</v>
      </c>
      <c r="D401" s="180">
        <f t="shared" si="18"/>
        <v>5.833854213173062E-4</v>
      </c>
      <c r="E401" s="104">
        <f t="shared" si="19"/>
        <v>5.8321531819630881E-4</v>
      </c>
      <c r="F401" s="109">
        <f t="shared" si="20"/>
        <v>4.0880535219274361E-7</v>
      </c>
      <c r="G401" s="107"/>
    </row>
    <row r="402" spans="1:7" hidden="1" x14ac:dyDescent="0.3">
      <c r="A402" s="215"/>
      <c r="B402" s="231">
        <v>45365</v>
      </c>
      <c r="C402" s="2">
        <v>16.827200000000001</v>
      </c>
      <c r="D402" s="180">
        <f t="shared" si="18"/>
        <v>1.1244444708864432E-3</v>
      </c>
      <c r="E402" s="104">
        <f t="shared" si="19"/>
        <v>1.1238127567097182E-3</v>
      </c>
      <c r="F402" s="109">
        <f t="shared" si="20"/>
        <v>1.3934337055704357E-6</v>
      </c>
      <c r="G402" s="107"/>
    </row>
    <row r="403" spans="1:7" hidden="1" x14ac:dyDescent="0.3">
      <c r="A403" s="215"/>
      <c r="B403" s="231">
        <v>45366</v>
      </c>
      <c r="C403" s="2">
        <v>16.712700000000002</v>
      </c>
      <c r="D403" s="180">
        <f t="shared" si="18"/>
        <v>-6.8044594466102337E-3</v>
      </c>
      <c r="E403" s="104">
        <f t="shared" si="19"/>
        <v>-6.8277153366692791E-3</v>
      </c>
      <c r="F403" s="109">
        <f t="shared" si="20"/>
        <v>4.5541793190186448E-5</v>
      </c>
      <c r="G403" s="107"/>
    </row>
    <row r="404" spans="1:7" hidden="1" x14ac:dyDescent="0.3">
      <c r="A404" s="215"/>
      <c r="B404" s="231">
        <v>45370</v>
      </c>
      <c r="C404" s="2">
        <v>16.692</v>
      </c>
      <c r="D404" s="180">
        <f t="shared" si="18"/>
        <v>-1.2385790446787226E-3</v>
      </c>
      <c r="E404" s="104">
        <f t="shared" si="19"/>
        <v>-1.2393467176515889E-3</v>
      </c>
      <c r="F404" s="109">
        <f t="shared" si="20"/>
        <v>1.3985086682005968E-6</v>
      </c>
      <c r="G404" s="107"/>
    </row>
    <row r="405" spans="1:7" hidden="1" x14ac:dyDescent="0.3">
      <c r="A405" s="215"/>
      <c r="B405" s="231">
        <v>45371</v>
      </c>
      <c r="C405" s="2">
        <v>16.71</v>
      </c>
      <c r="D405" s="180">
        <f t="shared" si="18"/>
        <v>1.0783608914450848E-3</v>
      </c>
      <c r="E405" s="104">
        <f t="shared" si="19"/>
        <v>1.0777798779962589E-3</v>
      </c>
      <c r="F405" s="109">
        <f t="shared" si="20"/>
        <v>1.2867597916585862E-6</v>
      </c>
      <c r="G405" s="107"/>
    </row>
    <row r="406" spans="1:7" hidden="1" x14ac:dyDescent="0.3">
      <c r="A406" s="215"/>
      <c r="B406" s="231">
        <v>45372</v>
      </c>
      <c r="C406" s="2">
        <v>16.8523</v>
      </c>
      <c r="D406" s="180">
        <f t="shared" si="18"/>
        <v>8.5158587672051755E-3</v>
      </c>
      <c r="E406" s="104">
        <f t="shared" si="19"/>
        <v>8.4798033923139445E-3</v>
      </c>
      <c r="F406" s="109">
        <f t="shared" si="20"/>
        <v>7.3476650582494885E-5</v>
      </c>
      <c r="G406" s="107"/>
    </row>
    <row r="407" spans="1:7" hidden="1" x14ac:dyDescent="0.3">
      <c r="A407" s="215"/>
      <c r="B407" s="231">
        <v>45373</v>
      </c>
      <c r="C407" s="2">
        <v>16.759</v>
      </c>
      <c r="D407" s="180">
        <f t="shared" si="18"/>
        <v>-5.5363362864415677E-3</v>
      </c>
      <c r="E407" s="104">
        <f t="shared" si="19"/>
        <v>-5.5517185968799662E-3</v>
      </c>
      <c r="F407" s="109">
        <f t="shared" si="20"/>
        <v>3.0034157509745082E-5</v>
      </c>
      <c r="G407" s="107"/>
    </row>
    <row r="408" spans="1:7" hidden="1" x14ac:dyDescent="0.3">
      <c r="A408" s="215"/>
      <c r="B408" s="231">
        <v>45376</v>
      </c>
      <c r="C408" s="2">
        <v>16.762</v>
      </c>
      <c r="D408" s="180">
        <f t="shared" si="18"/>
        <v>1.7900829405093077E-4</v>
      </c>
      <c r="E408" s="104">
        <f t="shared" si="19"/>
        <v>1.7899227397805001E-4</v>
      </c>
      <c r="F408" s="109">
        <f t="shared" si="20"/>
        <v>5.5225823788864026E-8</v>
      </c>
      <c r="G408" s="107"/>
    </row>
    <row r="409" spans="1:7" hidden="1" x14ac:dyDescent="0.3">
      <c r="A409" s="215"/>
      <c r="B409" s="231">
        <v>45377</v>
      </c>
      <c r="C409" s="2">
        <v>16.736699999999999</v>
      </c>
      <c r="D409" s="180">
        <f t="shared" si="18"/>
        <v>-1.5093664240545257E-3</v>
      </c>
      <c r="E409" s="104">
        <f t="shared" si="19"/>
        <v>-1.5105066650609828E-3</v>
      </c>
      <c r="F409" s="109">
        <f t="shared" si="20"/>
        <v>2.1122929764675991E-6</v>
      </c>
      <c r="G409" s="107"/>
    </row>
    <row r="410" spans="1:7" hidden="1" x14ac:dyDescent="0.3">
      <c r="A410" s="215"/>
      <c r="B410" s="231">
        <v>45378</v>
      </c>
      <c r="C410" s="2">
        <v>16.703199999999999</v>
      </c>
      <c r="D410" s="180">
        <f t="shared" si="18"/>
        <v>-2.0015893216703828E-3</v>
      </c>
      <c r="E410" s="104">
        <f t="shared" si="19"/>
        <v>-2.0035951786248679E-3</v>
      </c>
      <c r="F410" s="109">
        <f t="shared" si="20"/>
        <v>3.7853432620666272E-6</v>
      </c>
      <c r="G410" s="107"/>
    </row>
    <row r="411" spans="1:7" hidden="1" x14ac:dyDescent="0.3">
      <c r="A411" s="215"/>
      <c r="B411" s="231">
        <v>45383</v>
      </c>
      <c r="C411" s="2">
        <v>16.678000000000001</v>
      </c>
      <c r="D411" s="180">
        <f t="shared" si="18"/>
        <v>-1.5086929450642828E-3</v>
      </c>
      <c r="E411" s="104">
        <f t="shared" si="19"/>
        <v>-1.5098321682350073E-3</v>
      </c>
      <c r="F411" s="109">
        <f t="shared" si="20"/>
        <v>2.1103357977272223E-6</v>
      </c>
      <c r="G411" s="107"/>
    </row>
    <row r="412" spans="1:7" hidden="1" x14ac:dyDescent="0.3">
      <c r="A412" s="215"/>
      <c r="B412" s="231">
        <v>45384</v>
      </c>
      <c r="C412" s="2">
        <v>16.532299999999999</v>
      </c>
      <c r="D412" s="180">
        <f t="shared" si="18"/>
        <v>-8.7360594795540258E-3</v>
      </c>
      <c r="E412" s="104">
        <f t="shared" si="19"/>
        <v>-8.7744425552280098E-3</v>
      </c>
      <c r="F412" s="109">
        <f t="shared" si="20"/>
        <v>7.5343546126648556E-5</v>
      </c>
      <c r="G412" s="107"/>
    </row>
    <row r="413" spans="1:7" hidden="1" x14ac:dyDescent="0.3">
      <c r="A413" s="215"/>
      <c r="B413" s="231">
        <v>45385</v>
      </c>
      <c r="C413" s="2">
        <v>16.657800000000002</v>
      </c>
      <c r="D413" s="180">
        <f t="shared" si="18"/>
        <v>7.5912002564677561E-3</v>
      </c>
      <c r="E413" s="104">
        <f t="shared" si="19"/>
        <v>7.5625320882611331E-3</v>
      </c>
      <c r="F413" s="109">
        <f t="shared" si="20"/>
        <v>5.84795717170687E-5</v>
      </c>
      <c r="G413" s="107"/>
    </row>
    <row r="414" spans="1:7" hidden="1" x14ac:dyDescent="0.3">
      <c r="A414" s="215"/>
      <c r="B414" s="231">
        <v>45386</v>
      </c>
      <c r="C414" s="2">
        <v>16.567299999999999</v>
      </c>
      <c r="D414" s="180">
        <f t="shared" si="18"/>
        <v>-5.432890297638493E-3</v>
      </c>
      <c r="E414" s="104">
        <f t="shared" si="19"/>
        <v>-5.447702117819979E-3</v>
      </c>
      <c r="F414" s="109">
        <f t="shared" si="20"/>
        <v>2.8911019616750252E-5</v>
      </c>
      <c r="G414" s="107"/>
    </row>
    <row r="415" spans="1:7" hidden="1" x14ac:dyDescent="0.3">
      <c r="A415" s="215"/>
      <c r="B415" s="231">
        <v>45387</v>
      </c>
      <c r="C415" s="2">
        <v>16.541499999999999</v>
      </c>
      <c r="D415" s="180">
        <f t="shared" si="18"/>
        <v>-1.5572845303700733E-3</v>
      </c>
      <c r="E415" s="104">
        <f t="shared" si="19"/>
        <v>-1.558498358271622E-3</v>
      </c>
      <c r="F415" s="109">
        <f t="shared" si="20"/>
        <v>2.2538748819219259E-6</v>
      </c>
      <c r="G415" s="107"/>
    </row>
    <row r="416" spans="1:7" hidden="1" x14ac:dyDescent="0.3">
      <c r="A416" s="215"/>
      <c r="B416" s="231">
        <v>45390</v>
      </c>
      <c r="C416" s="2">
        <v>16.517299999999999</v>
      </c>
      <c r="D416" s="180">
        <f t="shared" si="18"/>
        <v>-1.4629870326149375E-3</v>
      </c>
      <c r="E416" s="104">
        <f t="shared" si="19"/>
        <v>-1.4640582430491943E-3</v>
      </c>
      <c r="F416" s="109">
        <f t="shared" si="20"/>
        <v>1.9796309170807103E-6</v>
      </c>
      <c r="G416" s="107"/>
    </row>
    <row r="417" spans="1:9" hidden="1" x14ac:dyDescent="0.3">
      <c r="A417" s="215"/>
      <c r="B417" s="231">
        <v>45391</v>
      </c>
      <c r="C417" s="2">
        <v>16.4758</v>
      </c>
      <c r="D417" s="180">
        <f t="shared" si="18"/>
        <v>-2.5125171789577294E-3</v>
      </c>
      <c r="E417" s="104">
        <f t="shared" si="19"/>
        <v>-2.5156788471858101E-3</v>
      </c>
      <c r="F417" s="109">
        <f t="shared" si="20"/>
        <v>6.0345087882635701E-6</v>
      </c>
      <c r="G417" s="107"/>
    </row>
    <row r="418" spans="1:9" hidden="1" x14ac:dyDescent="0.3">
      <c r="A418" s="215"/>
      <c r="B418" s="231">
        <v>45392</v>
      </c>
      <c r="C418" s="2">
        <v>16.335699999999999</v>
      </c>
      <c r="D418" s="180">
        <f t="shared" si="18"/>
        <v>-8.5033807159591301E-3</v>
      </c>
      <c r="E418" s="104">
        <f t="shared" si="19"/>
        <v>-8.5397407264949116E-3</v>
      </c>
      <c r="F418" s="109">
        <f t="shared" si="20"/>
        <v>7.1358351474360768E-5</v>
      </c>
      <c r="G418" s="185"/>
    </row>
    <row r="419" spans="1:9" hidden="1" x14ac:dyDescent="0.3">
      <c r="A419" s="215"/>
      <c r="B419" s="231">
        <v>45393</v>
      </c>
      <c r="C419" s="2">
        <v>16.3932</v>
      </c>
      <c r="D419" s="180">
        <f t="shared" si="18"/>
        <v>3.5198981372086546E-3</v>
      </c>
      <c r="E419" s="104">
        <f t="shared" si="19"/>
        <v>3.5137177942994287E-3</v>
      </c>
      <c r="F419" s="109">
        <f t="shared" si="20"/>
        <v>1.2787000705581413E-5</v>
      </c>
      <c r="G419" s="185"/>
    </row>
    <row r="420" spans="1:9" hidden="1" x14ac:dyDescent="0.3">
      <c r="A420" s="215"/>
      <c r="B420" s="231">
        <v>45394</v>
      </c>
      <c r="C420" s="2">
        <v>16.488299999999999</v>
      </c>
      <c r="D420" s="180">
        <f t="shared" si="18"/>
        <v>5.8011858575506281E-3</v>
      </c>
      <c r="E420" s="104">
        <f t="shared" si="19"/>
        <v>5.7844237742713323E-3</v>
      </c>
      <c r="F420" s="109">
        <f t="shared" si="20"/>
        <v>3.4306549542536077E-5</v>
      </c>
      <c r="G420" s="107"/>
    </row>
    <row r="421" spans="1:9" hidden="1" x14ac:dyDescent="0.3">
      <c r="A421" s="215"/>
      <c r="B421" s="231">
        <v>45397</v>
      </c>
      <c r="C421" s="2">
        <v>16.458300000000001</v>
      </c>
      <c r="D421" s="180">
        <f t="shared" si="18"/>
        <v>-1.8194719892286049E-3</v>
      </c>
      <c r="E421" s="104">
        <f t="shared" si="19"/>
        <v>-1.8211292389064004E-3</v>
      </c>
      <c r="F421" s="109">
        <f t="shared" si="20"/>
        <v>3.1098565276889487E-6</v>
      </c>
      <c r="G421" s="107"/>
      <c r="H421" s="33"/>
      <c r="I421" s="4"/>
    </row>
    <row r="422" spans="1:9" hidden="1" x14ac:dyDescent="0.3">
      <c r="A422" s="215"/>
      <c r="B422" s="231">
        <v>45398</v>
      </c>
      <c r="C422" s="2">
        <v>16.6693</v>
      </c>
      <c r="D422" s="180">
        <f t="shared" si="18"/>
        <v>1.2820279129679202E-2</v>
      </c>
      <c r="E422" s="104">
        <f t="shared" si="19"/>
        <v>1.2738795044681337E-2</v>
      </c>
      <c r="F422" s="109">
        <f t="shared" si="20"/>
        <v>1.6579839576985413E-4</v>
      </c>
      <c r="G422" s="107"/>
      <c r="H422" s="33"/>
      <c r="I422" s="4"/>
    </row>
    <row r="423" spans="1:9" hidden="1" x14ac:dyDescent="0.3">
      <c r="A423" s="215"/>
      <c r="B423" s="231">
        <v>45399</v>
      </c>
      <c r="C423" s="2">
        <v>16.6815</v>
      </c>
      <c r="D423" s="180">
        <f t="shared" si="18"/>
        <v>7.3188436227078491E-4</v>
      </c>
      <c r="E423" s="104">
        <f t="shared" si="19"/>
        <v>7.3161666551833145E-4</v>
      </c>
      <c r="F423" s="109">
        <f t="shared" si="20"/>
        <v>6.207514607537157E-7</v>
      </c>
      <c r="G423" s="107"/>
      <c r="H423" s="33"/>
      <c r="I423" s="4"/>
    </row>
    <row r="424" spans="1:9" hidden="1" x14ac:dyDescent="0.3">
      <c r="A424" s="215"/>
      <c r="B424" s="231">
        <v>45400</v>
      </c>
      <c r="C424" s="2">
        <v>17.025200000000002</v>
      </c>
      <c r="D424" s="180">
        <f t="shared" si="18"/>
        <v>2.0603662740161344E-2</v>
      </c>
      <c r="E424" s="104">
        <f t="shared" si="19"/>
        <v>2.0394278451955974E-2</v>
      </c>
      <c r="F424" s="109">
        <f t="shared" si="20"/>
        <v>4.2682139425452169E-4</v>
      </c>
      <c r="G424" s="107"/>
    </row>
    <row r="425" spans="1:9" hidden="1" x14ac:dyDescent="0.3">
      <c r="A425" s="215"/>
      <c r="B425" s="231">
        <v>45401</v>
      </c>
      <c r="C425" s="2">
        <v>16.994800000000001</v>
      </c>
      <c r="D425" s="180">
        <f t="shared" si="18"/>
        <v>-1.7855884218688223E-3</v>
      </c>
      <c r="E425" s="104">
        <f t="shared" si="19"/>
        <v>-1.7871844850993071E-3</v>
      </c>
      <c r="F425" s="109">
        <f t="shared" si="20"/>
        <v>2.9914987366715503E-6</v>
      </c>
      <c r="G425" s="107"/>
    </row>
    <row r="426" spans="1:9" hidden="1" x14ac:dyDescent="0.3">
      <c r="A426" s="215"/>
      <c r="B426" s="231">
        <v>45404</v>
      </c>
      <c r="C426" s="2">
        <v>17.1145</v>
      </c>
      <c r="D426" s="180">
        <f t="shared" si="18"/>
        <v>7.0433309012167822E-3</v>
      </c>
      <c r="E426" s="104">
        <f t="shared" si="19"/>
        <v>7.0186425040377823E-3</v>
      </c>
      <c r="F426" s="109">
        <f t="shared" si="20"/>
        <v>5.0400406367091959E-5</v>
      </c>
      <c r="G426" s="107"/>
    </row>
    <row r="427" spans="1:9" hidden="1" x14ac:dyDescent="0.3">
      <c r="A427" s="215"/>
      <c r="B427" s="231">
        <v>45405</v>
      </c>
      <c r="C427" s="2">
        <v>17.212</v>
      </c>
      <c r="D427" s="180">
        <f t="shared" si="18"/>
        <v>5.6969236612229857E-3</v>
      </c>
      <c r="E427" s="104">
        <f t="shared" si="19"/>
        <v>5.6807575605894722E-3</v>
      </c>
      <c r="F427" s="109">
        <f t="shared" si="20"/>
        <v>3.309605538852805E-5</v>
      </c>
      <c r="G427" s="107"/>
    </row>
    <row r="428" spans="1:9" hidden="1" x14ac:dyDescent="0.3">
      <c r="A428" s="215"/>
      <c r="B428" s="231">
        <v>45406</v>
      </c>
      <c r="C428" s="2">
        <v>17.124300000000002</v>
      </c>
      <c r="D428" s="180">
        <f t="shared" si="18"/>
        <v>-5.0952823611433162E-3</v>
      </c>
      <c r="E428" s="104">
        <f t="shared" si="19"/>
        <v>-5.1083075759157772E-3</v>
      </c>
      <c r="F428" s="109">
        <f t="shared" si="20"/>
        <v>2.5394432642441591E-5</v>
      </c>
      <c r="G428" s="107"/>
    </row>
    <row r="429" spans="1:9" hidden="1" x14ac:dyDescent="0.3">
      <c r="A429" s="215"/>
      <c r="B429" s="231">
        <v>45407</v>
      </c>
      <c r="C429" s="2">
        <v>16.999500000000001</v>
      </c>
      <c r="D429" s="180">
        <f t="shared" si="18"/>
        <v>-7.2878891399941192E-3</v>
      </c>
      <c r="E429" s="104">
        <f t="shared" si="19"/>
        <v>-7.3145755414616648E-3</v>
      </c>
      <c r="F429" s="109">
        <f t="shared" si="20"/>
        <v>5.2300315145340431E-5</v>
      </c>
      <c r="G429" s="107"/>
    </row>
    <row r="430" spans="1:9" hidden="1" x14ac:dyDescent="0.3">
      <c r="A430" s="215"/>
      <c r="B430" s="231">
        <v>45408</v>
      </c>
      <c r="C430" s="2">
        <v>17.1098</v>
      </c>
      <c r="D430" s="180">
        <f t="shared" si="18"/>
        <v>6.4884261301803026E-3</v>
      </c>
      <c r="E430" s="104">
        <f t="shared" si="19"/>
        <v>6.4674669060897499E-3</v>
      </c>
      <c r="F430" s="109">
        <f t="shared" si="20"/>
        <v>4.2829427755121234E-5</v>
      </c>
      <c r="G430" s="107"/>
    </row>
    <row r="431" spans="1:9" hidden="1" x14ac:dyDescent="0.3">
      <c r="A431" s="215"/>
      <c r="B431" s="231">
        <v>45411</v>
      </c>
      <c r="C431" s="2">
        <v>17.188300000000002</v>
      </c>
      <c r="D431" s="180">
        <f t="shared" si="18"/>
        <v>4.5880138867784304E-3</v>
      </c>
      <c r="E431" s="104">
        <f t="shared" si="19"/>
        <v>4.5775210330640326E-3</v>
      </c>
      <c r="F431" s="109">
        <f t="shared" si="20"/>
        <v>2.1566804224716407E-5</v>
      </c>
      <c r="G431" s="107"/>
    </row>
    <row r="432" spans="1:9" hidden="1" x14ac:dyDescent="0.3">
      <c r="A432" s="215"/>
      <c r="B432" s="231">
        <v>45412</v>
      </c>
      <c r="C432" s="2">
        <v>17.155200000000001</v>
      </c>
      <c r="D432" s="180">
        <f t="shared" si="18"/>
        <v>-1.9257285479076236E-3</v>
      </c>
      <c r="E432" s="104">
        <f t="shared" si="19"/>
        <v>-1.9275851470479449E-3</v>
      </c>
      <c r="F432" s="109">
        <f t="shared" si="20"/>
        <v>3.4959093038710919E-6</v>
      </c>
      <c r="G432" s="107"/>
    </row>
    <row r="433" spans="1:7" hidden="1" x14ac:dyDescent="0.3">
      <c r="A433" s="215"/>
      <c r="B433" s="231">
        <v>45414</v>
      </c>
      <c r="C433" s="2">
        <v>17.0243</v>
      </c>
      <c r="D433" s="180">
        <f t="shared" si="18"/>
        <v>-7.6303394889013498E-3</v>
      </c>
      <c r="E433" s="104">
        <f t="shared" si="19"/>
        <v>-7.6595994666653596E-3</v>
      </c>
      <c r="F433" s="109">
        <f t="shared" si="20"/>
        <v>5.737071778545726E-5</v>
      </c>
      <c r="G433" s="107"/>
    </row>
    <row r="434" spans="1:7" hidden="1" x14ac:dyDescent="0.3">
      <c r="A434" s="215"/>
      <c r="B434" s="231">
        <v>45415</v>
      </c>
      <c r="C434" s="2">
        <v>17.095800000000001</v>
      </c>
      <c r="D434" s="180">
        <f t="shared" si="18"/>
        <v>4.1998789964932115E-3</v>
      </c>
      <c r="E434" s="104">
        <f t="shared" si="19"/>
        <v>4.1910841210431767E-3</v>
      </c>
      <c r="F434" s="109">
        <f t="shared" si="20"/>
        <v>1.8112450354742887E-5</v>
      </c>
      <c r="G434" s="107"/>
    </row>
    <row r="435" spans="1:7" hidden="1" x14ac:dyDescent="0.3">
      <c r="A435" s="215"/>
      <c r="B435" s="231">
        <v>45418</v>
      </c>
      <c r="C435" s="2">
        <v>16.939299999999999</v>
      </c>
      <c r="D435" s="180">
        <f t="shared" si="18"/>
        <v>-9.1542952070099437E-3</v>
      </c>
      <c r="E435" s="104">
        <f t="shared" si="19"/>
        <v>-9.1964532493910497E-3</v>
      </c>
      <c r="F435" s="109">
        <f t="shared" si="20"/>
        <v>8.2779094703576417E-5</v>
      </c>
      <c r="G435" s="107"/>
    </row>
    <row r="436" spans="1:7" hidden="1" x14ac:dyDescent="0.3">
      <c r="A436" s="215"/>
      <c r="B436" s="231">
        <v>45419</v>
      </c>
      <c r="C436" s="2">
        <v>17.004200000000001</v>
      </c>
      <c r="D436" s="180">
        <f t="shared" si="18"/>
        <v>3.8313271504726298E-3</v>
      </c>
      <c r="E436" s="104">
        <f t="shared" si="19"/>
        <v>3.8240063096717345E-3</v>
      </c>
      <c r="F436" s="109">
        <f t="shared" si="20"/>
        <v>1.5111261518380065E-5</v>
      </c>
      <c r="G436" s="107"/>
    </row>
    <row r="437" spans="1:7" hidden="1" x14ac:dyDescent="0.3">
      <c r="A437" s="215"/>
      <c r="B437" s="231">
        <v>45420</v>
      </c>
      <c r="C437" s="2">
        <v>16.8947</v>
      </c>
      <c r="D437" s="180">
        <f t="shared" si="18"/>
        <v>-6.4395855141671232E-3</v>
      </c>
      <c r="E437" s="104">
        <f t="shared" si="19"/>
        <v>-6.4604090899006671E-3</v>
      </c>
      <c r="F437" s="109">
        <f t="shared" si="20"/>
        <v>4.0750247530817073E-5</v>
      </c>
      <c r="G437" s="107"/>
    </row>
    <row r="438" spans="1:7" hidden="1" x14ac:dyDescent="0.3">
      <c r="A438" s="215"/>
      <c r="B438" s="231">
        <v>45421</v>
      </c>
      <c r="C438" s="2">
        <v>16.908300000000001</v>
      </c>
      <c r="D438" s="180">
        <f t="shared" si="18"/>
        <v>8.0498617909752213E-4</v>
      </c>
      <c r="E438" s="104">
        <f t="shared" si="19"/>
        <v>8.0466235149609594E-4</v>
      </c>
      <c r="F438" s="109">
        <f t="shared" si="20"/>
        <v>7.4128593667577307E-7</v>
      </c>
      <c r="G438" s="107"/>
    </row>
    <row r="439" spans="1:7" hidden="1" x14ac:dyDescent="0.3">
      <c r="A439" s="215"/>
      <c r="B439" s="231">
        <v>45422</v>
      </c>
      <c r="C439" s="2">
        <v>16.9087</v>
      </c>
      <c r="D439" s="180">
        <f t="shared" si="18"/>
        <v>2.365702051654317E-5</v>
      </c>
      <c r="E439" s="104">
        <f t="shared" si="19"/>
        <v>2.3656740693646484E-5</v>
      </c>
      <c r="F439" s="109">
        <f t="shared" si="20"/>
        <v>6.3441988370030869E-9</v>
      </c>
      <c r="G439" s="107"/>
    </row>
    <row r="440" spans="1:7" hidden="1" x14ac:dyDescent="0.3">
      <c r="A440" s="215"/>
      <c r="B440" s="231">
        <v>45425</v>
      </c>
      <c r="C440" s="2">
        <v>16.866</v>
      </c>
      <c r="D440" s="180">
        <f t="shared" si="18"/>
        <v>-2.5253271984244652E-3</v>
      </c>
      <c r="E440" s="104">
        <f t="shared" si="19"/>
        <v>-2.5285212155794238E-3</v>
      </c>
      <c r="F440" s="109">
        <f t="shared" si="20"/>
        <v>6.0976091182166974E-6</v>
      </c>
      <c r="G440" s="107"/>
    </row>
    <row r="441" spans="1:7" hidden="1" x14ac:dyDescent="0.3">
      <c r="A441" s="215"/>
      <c r="B441" s="231">
        <v>45426</v>
      </c>
      <c r="C441" s="2">
        <v>16.768999999999998</v>
      </c>
      <c r="D441" s="180">
        <f t="shared" si="18"/>
        <v>-5.7512154630618983E-3</v>
      </c>
      <c r="E441" s="104">
        <f t="shared" si="19"/>
        <v>-5.7678173874774483E-3</v>
      </c>
      <c r="F441" s="109">
        <f t="shared" si="20"/>
        <v>3.2435553679141134E-5</v>
      </c>
      <c r="G441" s="107"/>
    </row>
    <row r="442" spans="1:7" hidden="1" x14ac:dyDescent="0.3">
      <c r="A442" s="215"/>
      <c r="B442" s="231">
        <v>45427</v>
      </c>
      <c r="C442" s="2">
        <v>16.807200000000002</v>
      </c>
      <c r="D442" s="180">
        <f t="shared" si="18"/>
        <v>2.2780130001791576E-3</v>
      </c>
      <c r="E442" s="104">
        <f t="shared" si="19"/>
        <v>2.2754222623083695E-3</v>
      </c>
      <c r="F442" s="109">
        <f t="shared" si="20"/>
        <v>5.4475861500186552E-6</v>
      </c>
      <c r="G442" s="107"/>
    </row>
    <row r="443" spans="1:7" hidden="1" x14ac:dyDescent="0.3">
      <c r="A443" s="215"/>
      <c r="B443" s="231">
        <v>45428</v>
      </c>
      <c r="C443" s="2">
        <v>16.846</v>
      </c>
      <c r="D443" s="180">
        <f t="shared" si="18"/>
        <v>2.3085344376219119E-3</v>
      </c>
      <c r="E443" s="104">
        <f t="shared" si="19"/>
        <v>2.305873865891287E-3</v>
      </c>
      <c r="F443" s="109">
        <f t="shared" si="20"/>
        <v>5.5909921724126282E-6</v>
      </c>
      <c r="G443" s="107"/>
    </row>
    <row r="444" spans="1:7" hidden="1" x14ac:dyDescent="0.3">
      <c r="A444" s="215"/>
      <c r="B444" s="231">
        <v>45429</v>
      </c>
      <c r="C444" s="2">
        <v>16.6782</v>
      </c>
      <c r="D444" s="180">
        <f t="shared" si="18"/>
        <v>-9.9608215600142103E-3</v>
      </c>
      <c r="E444" s="104">
        <f t="shared" si="19"/>
        <v>-1.0010762454734888E-2</v>
      </c>
      <c r="F444" s="109">
        <f t="shared" si="20"/>
        <v>9.810561971688482E-5</v>
      </c>
      <c r="G444" s="107"/>
    </row>
    <row r="445" spans="1:7" hidden="1" x14ac:dyDescent="0.3">
      <c r="A445" s="215"/>
      <c r="B445" s="231">
        <v>45432</v>
      </c>
      <c r="C445" s="2">
        <v>16.689299999999999</v>
      </c>
      <c r="D445" s="180">
        <f t="shared" si="18"/>
        <v>6.6553944670277865E-4</v>
      </c>
      <c r="E445" s="104">
        <f t="shared" si="19"/>
        <v>6.6531807354148847E-4</v>
      </c>
      <c r="F445" s="109">
        <f t="shared" si="20"/>
        <v>5.2060973355703585E-7</v>
      </c>
      <c r="G445" s="107"/>
    </row>
    <row r="446" spans="1:7" hidden="1" x14ac:dyDescent="0.3">
      <c r="A446" s="215"/>
      <c r="B446" s="231">
        <v>45433</v>
      </c>
      <c r="C446" s="2">
        <v>16.621700000000001</v>
      </c>
      <c r="D446" s="180">
        <f t="shared" si="18"/>
        <v>-4.0504994217851475E-3</v>
      </c>
      <c r="E446" s="104">
        <f t="shared" si="19"/>
        <v>-4.0587249136483459E-3</v>
      </c>
      <c r="F446" s="109">
        <f t="shared" si="20"/>
        <v>1.5956077889244263E-5</v>
      </c>
      <c r="G446" s="107"/>
    </row>
    <row r="447" spans="1:7" hidden="1" x14ac:dyDescent="0.3">
      <c r="A447" s="215"/>
      <c r="B447" s="231">
        <v>45434</v>
      </c>
      <c r="C447" s="2">
        <v>16.566800000000001</v>
      </c>
      <c r="D447" s="180">
        <f t="shared" si="18"/>
        <v>-3.3029112545648331E-3</v>
      </c>
      <c r="E447" s="104">
        <f t="shared" si="19"/>
        <v>-3.3083779065057567E-3</v>
      </c>
      <c r="F447" s="109">
        <f t="shared" si="20"/>
        <v>1.0542475173202476E-5</v>
      </c>
      <c r="G447" s="107"/>
    </row>
    <row r="448" spans="1:7" hidden="1" x14ac:dyDescent="0.3">
      <c r="A448" s="215"/>
      <c r="B448" s="231">
        <v>45435</v>
      </c>
      <c r="C448" s="2">
        <v>16.613800000000001</v>
      </c>
      <c r="D448" s="180">
        <f t="shared" si="18"/>
        <v>2.8369992998045213E-3</v>
      </c>
      <c r="E448" s="104">
        <f t="shared" si="19"/>
        <v>2.832982612390577E-3</v>
      </c>
      <c r="F448" s="109">
        <f t="shared" si="20"/>
        <v>8.3694071006716317E-6</v>
      </c>
      <c r="G448" s="107"/>
    </row>
    <row r="449" spans="1:7" hidden="1" x14ac:dyDescent="0.3">
      <c r="A449" s="215"/>
      <c r="B449" s="231">
        <v>45436</v>
      </c>
      <c r="C449" s="2">
        <v>16.640499999999999</v>
      </c>
      <c r="D449" s="180">
        <f t="shared" si="18"/>
        <v>1.6070977139486242E-3</v>
      </c>
      <c r="E449" s="104">
        <f t="shared" si="19"/>
        <v>1.605807714336214E-3</v>
      </c>
      <c r="F449" s="109">
        <f t="shared" si="20"/>
        <v>2.7658722484912073E-6</v>
      </c>
      <c r="G449" s="107"/>
    </row>
    <row r="450" spans="1:7" hidden="1" x14ac:dyDescent="0.3">
      <c r="A450" s="215"/>
      <c r="B450" s="231">
        <v>45439</v>
      </c>
      <c r="C450" s="2">
        <v>16.694500000000001</v>
      </c>
      <c r="D450" s="180">
        <f t="shared" ref="D450:D505" si="21">C450/C449-1</f>
        <v>3.2450947988342804E-3</v>
      </c>
      <c r="E450" s="104">
        <f t="shared" si="19"/>
        <v>3.2398408420310572E-3</v>
      </c>
      <c r="F450" s="109">
        <f t="shared" si="20"/>
        <v>1.0897183683930336E-5</v>
      </c>
      <c r="G450" s="107"/>
    </row>
    <row r="451" spans="1:7" hidden="1" x14ac:dyDescent="0.3">
      <c r="A451" s="215"/>
      <c r="B451" s="231">
        <v>45440</v>
      </c>
      <c r="C451" s="2">
        <v>16.702300000000001</v>
      </c>
      <c r="D451" s="180">
        <f t="shared" si="21"/>
        <v>4.6721974302910141E-4</v>
      </c>
      <c r="E451" s="104">
        <f t="shared" si="19"/>
        <v>4.6711062987018841E-4</v>
      </c>
      <c r="F451" s="109">
        <f t="shared" si="20"/>
        <v>2.7375205444770833E-7</v>
      </c>
      <c r="G451" s="107"/>
    </row>
    <row r="452" spans="1:7" hidden="1" x14ac:dyDescent="0.3">
      <c r="A452" s="215"/>
      <c r="B452" s="231">
        <v>45441</v>
      </c>
      <c r="C452" s="2">
        <v>16.6568</v>
      </c>
      <c r="D452" s="180">
        <f t="shared" si="21"/>
        <v>-2.7241757123270816E-3</v>
      </c>
      <c r="E452" s="104">
        <f t="shared" si="19"/>
        <v>-2.7278930316049855E-3</v>
      </c>
      <c r="F452" s="109">
        <f t="shared" si="20"/>
        <v>7.1191965386516228E-6</v>
      </c>
      <c r="G452" s="107"/>
    </row>
    <row r="453" spans="1:7" hidden="1" x14ac:dyDescent="0.3">
      <c r="A453" s="215"/>
      <c r="B453" s="231">
        <v>45442</v>
      </c>
      <c r="C453" s="2">
        <v>16.745699999999999</v>
      </c>
      <c r="D453" s="180">
        <f t="shared" si="21"/>
        <v>5.3371595984821329E-3</v>
      </c>
      <c r="E453" s="104">
        <f t="shared" si="19"/>
        <v>5.3229674370172215E-3</v>
      </c>
      <c r="F453" s="109">
        <f t="shared" si="20"/>
        <v>2.9086099898028999E-5</v>
      </c>
      <c r="G453" s="107"/>
    </row>
    <row r="454" spans="1:7" hidden="1" x14ac:dyDescent="0.3">
      <c r="A454" s="215"/>
      <c r="B454" s="231">
        <v>45443</v>
      </c>
      <c r="C454" s="2">
        <v>16.95</v>
      </c>
      <c r="D454" s="180">
        <f t="shared" si="21"/>
        <v>1.2200146903384113E-2</v>
      </c>
      <c r="E454" s="104">
        <f t="shared" si="19"/>
        <v>1.212632493059442E-2</v>
      </c>
      <c r="F454" s="109">
        <f t="shared" si="20"/>
        <v>1.5021297657473464E-4</v>
      </c>
      <c r="G454" s="107"/>
    </row>
    <row r="455" spans="1:7" hidden="1" x14ac:dyDescent="0.3">
      <c r="A455" s="215"/>
      <c r="B455" s="231">
        <v>45446</v>
      </c>
      <c r="C455" s="2">
        <v>16.9377</v>
      </c>
      <c r="D455" s="180">
        <f t="shared" si="21"/>
        <v>-7.2566371681415109E-4</v>
      </c>
      <c r="E455" s="104">
        <f t="shared" ref="E455:E505" si="22">LN(C455/C454)</f>
        <v>-7.2592713817369256E-4</v>
      </c>
      <c r="F455" s="109">
        <f t="shared" ref="F455:F505" si="23">(D455-$D$506)^2</f>
        <v>4.4845825462303604E-7</v>
      </c>
      <c r="G455" s="107"/>
    </row>
    <row r="456" spans="1:7" hidden="1" x14ac:dyDescent="0.3">
      <c r="A456" s="215"/>
      <c r="B456" s="231">
        <v>45447</v>
      </c>
      <c r="C456" s="2">
        <v>17.017700000000001</v>
      </c>
      <c r="D456" s="180">
        <f t="shared" si="21"/>
        <v>4.7231914604699554E-3</v>
      </c>
      <c r="E456" s="104">
        <f t="shared" si="22"/>
        <v>4.7120721902324438E-3</v>
      </c>
      <c r="F456" s="109">
        <f t="shared" si="23"/>
        <v>2.2840608491476212E-5</v>
      </c>
      <c r="G456" s="107"/>
    </row>
    <row r="457" spans="1:7" hidden="1" x14ac:dyDescent="0.3">
      <c r="A457" s="215"/>
      <c r="B457" s="231">
        <v>45448</v>
      </c>
      <c r="C457" s="2">
        <v>17.633800000000001</v>
      </c>
      <c r="D457" s="180">
        <f t="shared" si="21"/>
        <v>3.6203482256709218E-2</v>
      </c>
      <c r="E457" s="104">
        <f t="shared" si="22"/>
        <v>3.5563535995788841E-2</v>
      </c>
      <c r="F457" s="109">
        <f t="shared" si="23"/>
        <v>1.3147495791552483E-3</v>
      </c>
      <c r="G457" s="107"/>
    </row>
    <row r="458" spans="1:7" hidden="1" x14ac:dyDescent="0.3">
      <c r="A458" s="215"/>
      <c r="B458" s="231">
        <v>45449</v>
      </c>
      <c r="C458" s="2">
        <v>17.860700000000001</v>
      </c>
      <c r="D458" s="180">
        <f t="shared" si="21"/>
        <v>1.2867334323855451E-2</v>
      </c>
      <c r="E458" s="104">
        <f t="shared" si="22"/>
        <v>1.2785253534995636E-2</v>
      </c>
      <c r="F458" s="109">
        <f t="shared" si="23"/>
        <v>1.6701240097497663E-4</v>
      </c>
      <c r="G458" s="107"/>
    </row>
    <row r="459" spans="1:7" hidden="1" x14ac:dyDescent="0.3">
      <c r="A459" s="215"/>
      <c r="B459" s="231">
        <v>45450</v>
      </c>
      <c r="C459" s="2">
        <v>17.559200000000001</v>
      </c>
      <c r="D459" s="180">
        <f t="shared" si="21"/>
        <v>-1.6880637377034491E-2</v>
      </c>
      <c r="E459" s="104">
        <f t="shared" si="22"/>
        <v>-1.7024739326693124E-2</v>
      </c>
      <c r="F459" s="109">
        <f t="shared" si="23"/>
        <v>2.8306864297926139E-4</v>
      </c>
      <c r="G459" s="107"/>
    </row>
    <row r="460" spans="1:7" hidden="1" x14ac:dyDescent="0.3">
      <c r="A460" s="215"/>
      <c r="B460" s="231">
        <v>45453</v>
      </c>
      <c r="C460" s="2">
        <v>17.5335</v>
      </c>
      <c r="D460" s="180">
        <f t="shared" si="21"/>
        <v>-1.4636202104879592E-3</v>
      </c>
      <c r="E460" s="104">
        <f t="shared" si="22"/>
        <v>-1.4646923488114746E-3</v>
      </c>
      <c r="F460" s="109">
        <f t="shared" si="23"/>
        <v>1.9814130723919219E-6</v>
      </c>
      <c r="G460" s="107"/>
    </row>
    <row r="461" spans="1:7" hidden="1" x14ac:dyDescent="0.3">
      <c r="A461" s="215"/>
      <c r="B461" s="231">
        <v>45454</v>
      </c>
      <c r="C461" s="2">
        <v>18.2622</v>
      </c>
      <c r="D461" s="180">
        <f t="shared" si="21"/>
        <v>4.1560441440670726E-2</v>
      </c>
      <c r="E461" s="104">
        <f t="shared" si="22"/>
        <v>4.0720013103371096E-2</v>
      </c>
      <c r="F461" s="109">
        <f t="shared" si="23"/>
        <v>1.7319276537322962E-3</v>
      </c>
      <c r="G461" s="107"/>
    </row>
    <row r="462" spans="1:7" hidden="1" x14ac:dyDescent="0.3">
      <c r="A462" s="215"/>
      <c r="B462" s="231">
        <v>45455</v>
      </c>
      <c r="C462" s="2">
        <v>18.384799999999998</v>
      </c>
      <c r="D462" s="180">
        <f t="shared" si="21"/>
        <v>6.71332041046524E-3</v>
      </c>
      <c r="E462" s="104">
        <f t="shared" si="22"/>
        <v>6.6908864233903602E-3</v>
      </c>
      <c r="F462" s="109">
        <f t="shared" si="23"/>
        <v>4.582361025906704E-5</v>
      </c>
      <c r="G462" s="107"/>
    </row>
    <row r="463" spans="1:7" hidden="1" x14ac:dyDescent="0.3">
      <c r="A463" s="215"/>
      <c r="B463" s="231">
        <v>45456</v>
      </c>
      <c r="C463" s="2">
        <v>18.445699999999999</v>
      </c>
      <c r="D463" s="180">
        <f t="shared" si="21"/>
        <v>3.3125190374656555E-3</v>
      </c>
      <c r="E463" s="104">
        <f t="shared" si="22"/>
        <v>3.3070447321080971E-3</v>
      </c>
      <c r="F463" s="109">
        <f t="shared" si="23"/>
        <v>1.1346876436721749E-5</v>
      </c>
      <c r="G463" s="107"/>
    </row>
    <row r="464" spans="1:7" hidden="1" x14ac:dyDescent="0.3">
      <c r="A464" s="215"/>
      <c r="B464" s="231">
        <v>45457</v>
      </c>
      <c r="C464" s="2">
        <v>18.783200000000001</v>
      </c>
      <c r="D464" s="180">
        <f t="shared" si="21"/>
        <v>1.8296947256000173E-2</v>
      </c>
      <c r="E464" s="104">
        <f t="shared" si="22"/>
        <v>1.813157230824345E-2</v>
      </c>
      <c r="F464" s="109">
        <f t="shared" si="23"/>
        <v>3.3683043287674122E-4</v>
      </c>
      <c r="G464" s="107"/>
    </row>
    <row r="465" spans="1:7" hidden="1" x14ac:dyDescent="0.3">
      <c r="A465" s="215"/>
      <c r="B465" s="231">
        <v>45460</v>
      </c>
      <c r="C465" s="2">
        <v>18.538499999999999</v>
      </c>
      <c r="D465" s="180">
        <f t="shared" si="21"/>
        <v>-1.3027599131138601E-2</v>
      </c>
      <c r="E465" s="104">
        <f t="shared" si="22"/>
        <v>-1.3113202585148026E-2</v>
      </c>
      <c r="F465" s="109">
        <f t="shared" si="23"/>
        <v>1.6826255372163568E-4</v>
      </c>
      <c r="G465" s="107"/>
    </row>
    <row r="466" spans="1:7" hidden="1" x14ac:dyDescent="0.3">
      <c r="A466" s="215"/>
      <c r="B466" s="231">
        <v>45461</v>
      </c>
      <c r="C466" s="2">
        <v>18.4512</v>
      </c>
      <c r="D466" s="180">
        <f t="shared" si="21"/>
        <v>-4.7091188607492063E-3</v>
      </c>
      <c r="E466" s="104">
        <f t="shared" si="22"/>
        <v>-4.7202416938714265E-3</v>
      </c>
      <c r="F466" s="109">
        <f t="shared" si="23"/>
        <v>2.1651576007337073E-5</v>
      </c>
      <c r="G466" s="107"/>
    </row>
    <row r="467" spans="1:7" hidden="1" x14ac:dyDescent="0.3">
      <c r="A467" s="215"/>
      <c r="B467" s="231">
        <v>45462</v>
      </c>
      <c r="C467" s="2">
        <v>18.524799999999999</v>
      </c>
      <c r="D467" s="180">
        <f t="shared" si="21"/>
        <v>3.9889004509190418E-3</v>
      </c>
      <c r="E467" s="104">
        <f t="shared" si="22"/>
        <v>3.9809658806569878E-3</v>
      </c>
      <c r="F467" s="109">
        <f t="shared" si="23"/>
        <v>1.6361166739950224E-5</v>
      </c>
      <c r="G467" s="107"/>
    </row>
    <row r="468" spans="1:7" hidden="1" x14ac:dyDescent="0.3">
      <c r="A468" s="215"/>
      <c r="B468" s="231">
        <v>45463</v>
      </c>
      <c r="C468" s="2">
        <v>18.412800000000001</v>
      </c>
      <c r="D468" s="180">
        <f t="shared" si="21"/>
        <v>-6.0459492140264581E-3</v>
      </c>
      <c r="E468" s="104">
        <f t="shared" si="22"/>
        <v>-6.0642999675112538E-3</v>
      </c>
      <c r="F468" s="109">
        <f t="shared" si="23"/>
        <v>3.5879569950950693E-5</v>
      </c>
      <c r="G468" s="107"/>
    </row>
    <row r="469" spans="1:7" hidden="1" x14ac:dyDescent="0.3">
      <c r="A469" s="215"/>
      <c r="B469" s="231">
        <v>45464</v>
      </c>
      <c r="C469" s="2">
        <v>18.422999999999998</v>
      </c>
      <c r="D469" s="180">
        <f t="shared" si="21"/>
        <v>5.5396246089656209E-4</v>
      </c>
      <c r="E469" s="104">
        <f t="shared" si="22"/>
        <v>5.5380908033462236E-4</v>
      </c>
      <c r="F469" s="109">
        <f t="shared" si="23"/>
        <v>3.7204622383234117E-7</v>
      </c>
      <c r="G469" s="107"/>
    </row>
    <row r="470" spans="1:7" hidden="1" x14ac:dyDescent="0.3">
      <c r="A470" s="215"/>
      <c r="B470" s="231">
        <v>45467</v>
      </c>
      <c r="C470" s="2">
        <v>18.402699999999999</v>
      </c>
      <c r="D470" s="180">
        <f t="shared" si="21"/>
        <v>-1.1018835151711537E-3</v>
      </c>
      <c r="E470" s="104">
        <f t="shared" si="22"/>
        <v>-1.1024910351301448E-3</v>
      </c>
      <c r="F470" s="109">
        <f t="shared" si="23"/>
        <v>1.0938860102570348E-6</v>
      </c>
      <c r="G470" s="107"/>
    </row>
    <row r="471" spans="1:7" hidden="1" x14ac:dyDescent="0.3">
      <c r="A471" s="215"/>
      <c r="B471" s="231">
        <v>45468</v>
      </c>
      <c r="C471" s="2">
        <v>18.184799999999999</v>
      </c>
      <c r="D471" s="180">
        <f t="shared" si="21"/>
        <v>-1.1840653817102975E-2</v>
      </c>
      <c r="E471" s="104">
        <f t="shared" si="22"/>
        <v>-1.1911312677105398E-2</v>
      </c>
      <c r="F471" s="109">
        <f t="shared" si="23"/>
        <v>1.3887821976327284E-4</v>
      </c>
      <c r="G471" s="107"/>
    </row>
    <row r="472" spans="1:7" hidden="1" x14ac:dyDescent="0.3">
      <c r="A472" s="215"/>
      <c r="B472" s="231">
        <v>45469</v>
      </c>
      <c r="C472" s="2">
        <v>17.962700000000002</v>
      </c>
      <c r="D472" s="180">
        <f t="shared" si="21"/>
        <v>-1.2213496986494099E-2</v>
      </c>
      <c r="E472" s="104">
        <f t="shared" si="22"/>
        <v>-1.2288694652393531E-2</v>
      </c>
      <c r="F472" s="109">
        <f t="shared" si="23"/>
        <v>1.4780489202869562E-4</v>
      </c>
      <c r="G472" s="107"/>
    </row>
    <row r="473" spans="1:7" hidden="1" x14ac:dyDescent="0.3">
      <c r="A473" s="215"/>
      <c r="B473" s="231">
        <v>45470</v>
      </c>
      <c r="C473" s="2">
        <v>18.1372</v>
      </c>
      <c r="D473" s="180">
        <f t="shared" si="21"/>
        <v>9.7145752030596277E-3</v>
      </c>
      <c r="E473" s="104">
        <f t="shared" si="22"/>
        <v>9.667692105748275E-3</v>
      </c>
      <c r="F473" s="109">
        <f t="shared" si="23"/>
        <v>9.5464011973862243E-5</v>
      </c>
      <c r="G473" s="107"/>
    </row>
    <row r="474" spans="1:7" hidden="1" x14ac:dyDescent="0.3">
      <c r="A474" s="215"/>
      <c r="B474" s="231">
        <v>45471</v>
      </c>
      <c r="C474" s="2">
        <v>18.221499999999999</v>
      </c>
      <c r="D474" s="180">
        <f t="shared" si="21"/>
        <v>4.647905961228771E-3</v>
      </c>
      <c r="E474" s="104">
        <f t="shared" si="22"/>
        <v>4.6371377996930205E-3</v>
      </c>
      <c r="F474" s="109">
        <f t="shared" si="23"/>
        <v>2.2126669752663199E-5</v>
      </c>
      <c r="G474" s="107"/>
    </row>
    <row r="475" spans="1:7" hidden="1" x14ac:dyDescent="0.3">
      <c r="A475" s="215"/>
      <c r="B475" s="231">
        <v>45474</v>
      </c>
      <c r="C475" s="2">
        <v>18.377300000000002</v>
      </c>
      <c r="D475" s="180">
        <f t="shared" si="21"/>
        <v>8.5503388853827023E-3</v>
      </c>
      <c r="E475" s="104">
        <f t="shared" si="22"/>
        <v>8.5139917776242656E-3</v>
      </c>
      <c r="F475" s="109">
        <f t="shared" si="23"/>
        <v>7.4068956416542382E-5</v>
      </c>
      <c r="G475" s="107"/>
    </row>
    <row r="476" spans="1:7" hidden="1" x14ac:dyDescent="0.3">
      <c r="A476" s="215"/>
      <c r="B476" s="231">
        <v>45475</v>
      </c>
      <c r="C476" s="2">
        <v>18.247800000000002</v>
      </c>
      <c r="D476" s="180">
        <f t="shared" si="21"/>
        <v>-7.0467370070684821E-3</v>
      </c>
      <c r="E476" s="104">
        <f t="shared" si="22"/>
        <v>-7.0716825170007349E-3</v>
      </c>
      <c r="F476" s="109">
        <f t="shared" si="23"/>
        <v>4.8870495359268122E-5</v>
      </c>
      <c r="G476" s="107"/>
    </row>
    <row r="477" spans="1:7" hidden="1" x14ac:dyDescent="0.3">
      <c r="A477" s="215"/>
      <c r="B477" s="231">
        <v>45476</v>
      </c>
      <c r="C477" s="2">
        <v>18.389700000000001</v>
      </c>
      <c r="D477" s="180">
        <f t="shared" si="21"/>
        <v>7.776279880314263E-3</v>
      </c>
      <c r="E477" s="104">
        <f t="shared" si="22"/>
        <v>7.7462004526571253E-3</v>
      </c>
      <c r="F477" s="109">
        <f t="shared" si="23"/>
        <v>6.1344505656795489E-5</v>
      </c>
      <c r="G477" s="107"/>
    </row>
    <row r="478" spans="1:7" hidden="1" x14ac:dyDescent="0.3">
      <c r="A478" s="215"/>
      <c r="B478" s="231">
        <v>45477</v>
      </c>
      <c r="C478" s="2">
        <v>18.2485</v>
      </c>
      <c r="D478" s="180">
        <f t="shared" si="21"/>
        <v>-7.6782111725586244E-3</v>
      </c>
      <c r="E478" s="104">
        <f t="shared" si="22"/>
        <v>-7.7078403997156968E-3</v>
      </c>
      <c r="F478" s="109">
        <f t="shared" si="23"/>
        <v>5.809820287769196E-5</v>
      </c>
      <c r="G478" s="107"/>
    </row>
    <row r="479" spans="1:7" hidden="1" x14ac:dyDescent="0.3">
      <c r="A479" s="215"/>
      <c r="B479" s="231">
        <v>45478</v>
      </c>
      <c r="C479" s="2">
        <v>18.1355</v>
      </c>
      <c r="D479" s="180">
        <f t="shared" si="21"/>
        <v>-6.192289777241955E-3</v>
      </c>
      <c r="E479" s="104">
        <f t="shared" si="22"/>
        <v>-6.2115415196433588E-3</v>
      </c>
      <c r="F479" s="109">
        <f t="shared" si="23"/>
        <v>3.7654132509138132E-5</v>
      </c>
      <c r="G479" s="107"/>
    </row>
    <row r="480" spans="1:7" hidden="1" x14ac:dyDescent="0.3">
      <c r="A480" s="215"/>
      <c r="B480" s="231">
        <v>45481</v>
      </c>
      <c r="C480" s="2">
        <v>18.095800000000001</v>
      </c>
      <c r="D480" s="180">
        <f t="shared" si="21"/>
        <v>-2.1890766728239752E-3</v>
      </c>
      <c r="E480" s="104">
        <f t="shared" si="22"/>
        <v>-2.1914762036412475E-3</v>
      </c>
      <c r="F480" s="109">
        <f t="shared" si="23"/>
        <v>4.5500439984423293E-6</v>
      </c>
      <c r="G480" s="107"/>
    </row>
    <row r="481" spans="1:7" hidden="1" x14ac:dyDescent="0.3">
      <c r="A481" s="215"/>
      <c r="B481" s="231">
        <v>45482</v>
      </c>
      <c r="C481" s="2">
        <v>18.0977</v>
      </c>
      <c r="D481" s="180">
        <f t="shared" si="21"/>
        <v>1.0499673957498068E-4</v>
      </c>
      <c r="E481" s="104">
        <f t="shared" si="22"/>
        <v>1.0499122780312867E-4</v>
      </c>
      <c r="F481" s="109">
        <f t="shared" si="23"/>
        <v>2.5917843935722452E-8</v>
      </c>
      <c r="G481" s="107"/>
    </row>
    <row r="482" spans="1:7" hidden="1" x14ac:dyDescent="0.3">
      <c r="A482" s="215"/>
      <c r="B482" s="231">
        <v>45483</v>
      </c>
      <c r="C482" s="2">
        <v>18.009499999999999</v>
      </c>
      <c r="D482" s="180">
        <f t="shared" si="21"/>
        <v>-4.8735474673577972E-3</v>
      </c>
      <c r="E482" s="104">
        <f t="shared" si="22"/>
        <v>-4.885461926031784E-3</v>
      </c>
      <c r="F482" s="109">
        <f t="shared" si="23"/>
        <v>2.3208826626481297E-5</v>
      </c>
      <c r="G482" s="107"/>
    </row>
    <row r="483" spans="1:7" hidden="1" x14ac:dyDescent="0.3">
      <c r="A483" s="215"/>
      <c r="B483" s="231">
        <v>45484</v>
      </c>
      <c r="C483" s="2">
        <v>17.942799999999998</v>
      </c>
      <c r="D483" s="180">
        <f t="shared" si="21"/>
        <v>-3.7036008773148055E-3</v>
      </c>
      <c r="E483" s="104">
        <f t="shared" si="22"/>
        <v>-3.710476187897846E-3</v>
      </c>
      <c r="F483" s="109">
        <f t="shared" si="23"/>
        <v>1.3305039880444677E-5</v>
      </c>
      <c r="G483" s="107"/>
    </row>
    <row r="484" spans="1:7" hidden="1" x14ac:dyDescent="0.3">
      <c r="A484" s="215"/>
      <c r="B484" s="231">
        <v>45485</v>
      </c>
      <c r="C484" s="2">
        <v>17.828800000000001</v>
      </c>
      <c r="D484" s="180">
        <f t="shared" si="21"/>
        <v>-6.3535234188641931E-3</v>
      </c>
      <c r="E484" s="104">
        <f t="shared" si="22"/>
        <v>-6.3737929496853647E-3</v>
      </c>
      <c r="F484" s="109">
        <f t="shared" si="23"/>
        <v>3.9658883599357113E-5</v>
      </c>
      <c r="G484" s="107"/>
    </row>
    <row r="485" spans="1:7" hidden="1" x14ac:dyDescent="0.3">
      <c r="A485" s="215"/>
      <c r="B485" s="231">
        <v>45488</v>
      </c>
      <c r="C485" s="2">
        <v>17.819199999999999</v>
      </c>
      <c r="D485" s="180">
        <f t="shared" si="21"/>
        <v>-5.3845463519708314E-4</v>
      </c>
      <c r="E485" s="104">
        <f t="shared" si="22"/>
        <v>-5.3859965395385012E-4</v>
      </c>
      <c r="F485" s="109">
        <f t="shared" si="23"/>
        <v>2.3276878684161951E-7</v>
      </c>
      <c r="G485" s="107"/>
    </row>
    <row r="486" spans="1:7" hidden="1" x14ac:dyDescent="0.3">
      <c r="A486" s="215"/>
      <c r="B486" s="231">
        <v>45489</v>
      </c>
      <c r="C486" s="2">
        <v>17.650200000000002</v>
      </c>
      <c r="D486" s="180">
        <f t="shared" si="21"/>
        <v>-9.4841519260122631E-3</v>
      </c>
      <c r="E486" s="104">
        <f t="shared" si="22"/>
        <v>-9.5294128968338998E-3</v>
      </c>
      <c r="F486" s="109">
        <f t="shared" si="23"/>
        <v>8.8890172085038586E-5</v>
      </c>
      <c r="G486" s="107"/>
    </row>
    <row r="487" spans="1:7" hidden="1" x14ac:dyDescent="0.3">
      <c r="A487" s="215"/>
      <c r="B487" s="231">
        <v>45490</v>
      </c>
      <c r="C487" s="2">
        <v>17.7837</v>
      </c>
      <c r="D487" s="180">
        <f t="shared" si="21"/>
        <v>7.5636536696466194E-3</v>
      </c>
      <c r="E487" s="104">
        <f t="shared" si="22"/>
        <v>7.5351926639293659E-3</v>
      </c>
      <c r="F487" s="109">
        <f t="shared" si="23"/>
        <v>5.8059022360289192E-5</v>
      </c>
      <c r="G487" s="107"/>
    </row>
    <row r="488" spans="1:7" hidden="1" x14ac:dyDescent="0.3">
      <c r="A488" s="215"/>
      <c r="B488" s="231">
        <v>45491</v>
      </c>
      <c r="C488" s="2">
        <v>17.679500000000001</v>
      </c>
      <c r="D488" s="180">
        <f t="shared" si="21"/>
        <v>-5.85929812131325E-3</v>
      </c>
      <c r="E488" s="104">
        <f t="shared" si="22"/>
        <v>-5.87653115718525E-3</v>
      </c>
      <c r="F488" s="109">
        <f t="shared" si="23"/>
        <v>3.367834500728515E-5</v>
      </c>
      <c r="G488" s="107"/>
    </row>
    <row r="489" spans="1:7" hidden="1" x14ac:dyDescent="0.3">
      <c r="A489" s="215"/>
      <c r="B489" s="231">
        <v>45492</v>
      </c>
      <c r="C489" s="2">
        <v>17.7438</v>
      </c>
      <c r="D489" s="180">
        <f t="shared" si="21"/>
        <v>3.6369806838427721E-3</v>
      </c>
      <c r="E489" s="104">
        <f t="shared" si="22"/>
        <v>3.6303828621895746E-3</v>
      </c>
      <c r="F489" s="109">
        <f t="shared" si="23"/>
        <v>1.3638058017377231E-5</v>
      </c>
      <c r="G489" s="107"/>
    </row>
    <row r="490" spans="1:7" hidden="1" x14ac:dyDescent="0.3">
      <c r="A490" s="215"/>
      <c r="B490" s="231">
        <v>45495</v>
      </c>
      <c r="C490" s="2">
        <v>17.890699999999999</v>
      </c>
      <c r="D490" s="180">
        <f t="shared" si="21"/>
        <v>8.2789481396317033E-3</v>
      </c>
      <c r="E490" s="104">
        <f t="shared" si="22"/>
        <v>8.244865630820471E-3</v>
      </c>
      <c r="F490" s="109">
        <f t="shared" si="23"/>
        <v>6.947125144734683E-5</v>
      </c>
      <c r="G490" s="107"/>
    </row>
    <row r="491" spans="1:7" hidden="1" x14ac:dyDescent="0.3">
      <c r="A491" s="215"/>
      <c r="B491" s="231">
        <v>45496</v>
      </c>
      <c r="C491" s="2">
        <v>17.997</v>
      </c>
      <c r="D491" s="180">
        <f t="shared" si="21"/>
        <v>5.9416344804843479E-3</v>
      </c>
      <c r="E491" s="104">
        <f t="shared" si="22"/>
        <v>5.9240525794466425E-3</v>
      </c>
      <c r="F491" s="109">
        <f t="shared" si="23"/>
        <v>3.5971540896702318E-5</v>
      </c>
      <c r="G491" s="107"/>
    </row>
    <row r="492" spans="1:7" hidden="1" x14ac:dyDescent="0.3">
      <c r="A492" s="215"/>
      <c r="B492" s="231">
        <v>45497</v>
      </c>
      <c r="C492" s="2">
        <v>17.910699999999999</v>
      </c>
      <c r="D492" s="180">
        <f t="shared" si="21"/>
        <v>-4.7952436517197938E-3</v>
      </c>
      <c r="E492" s="104">
        <f t="shared" si="22"/>
        <v>-4.8067777197760529E-3</v>
      </c>
      <c r="F492" s="109">
        <f t="shared" si="23"/>
        <v>2.2460492392182259E-5</v>
      </c>
      <c r="G492" s="107"/>
    </row>
    <row r="493" spans="1:7" hidden="1" x14ac:dyDescent="0.3">
      <c r="A493" s="215"/>
      <c r="B493" s="231">
        <v>45498</v>
      </c>
      <c r="C493" s="2">
        <v>18.098700000000001</v>
      </c>
      <c r="D493" s="180">
        <f t="shared" si="21"/>
        <v>1.0496518840693136E-2</v>
      </c>
      <c r="E493" s="104">
        <f t="shared" si="22"/>
        <v>1.0441812868660716E-2</v>
      </c>
      <c r="F493" s="109">
        <f t="shared" si="23"/>
        <v>1.1135551582852258E-4</v>
      </c>
      <c r="G493" s="107"/>
    </row>
    <row r="494" spans="1:7" hidden="1" x14ac:dyDescent="0.3">
      <c r="A494" s="215"/>
      <c r="B494" s="231">
        <v>45499</v>
      </c>
      <c r="C494" s="2">
        <v>18.345800000000001</v>
      </c>
      <c r="D494" s="180">
        <f t="shared" si="21"/>
        <v>1.3652914297711982E-2</v>
      </c>
      <c r="E494" s="104">
        <f t="shared" si="22"/>
        <v>1.3560552981168143E-2</v>
      </c>
      <c r="F494" s="109">
        <f t="shared" si="23"/>
        <v>1.8793415187339578E-4</v>
      </c>
      <c r="G494" s="107"/>
    </row>
    <row r="495" spans="1:7" hidden="1" x14ac:dyDescent="0.3">
      <c r="A495" s="215"/>
      <c r="B495" s="231">
        <v>45502</v>
      </c>
      <c r="C495" s="2">
        <v>18.385000000000002</v>
      </c>
      <c r="D495" s="180">
        <f t="shared" si="21"/>
        <v>2.1367288425688802E-3</v>
      </c>
      <c r="E495" s="104">
        <f t="shared" si="22"/>
        <v>2.1344492841168686E-3</v>
      </c>
      <c r="F495" s="109">
        <f t="shared" si="23"/>
        <v>4.8080310904152201E-6</v>
      </c>
      <c r="G495" s="107"/>
    </row>
    <row r="496" spans="1:7" hidden="1" x14ac:dyDescent="0.3">
      <c r="A496" s="215"/>
      <c r="B496" s="231">
        <v>45503</v>
      </c>
      <c r="C496" s="2">
        <v>18.447500000000002</v>
      </c>
      <c r="D496" s="180">
        <f t="shared" si="21"/>
        <v>3.3995104704922507E-3</v>
      </c>
      <c r="E496" s="104">
        <f t="shared" si="22"/>
        <v>3.3937451971493299E-3</v>
      </c>
      <c r="F496" s="109">
        <f t="shared" si="23"/>
        <v>1.1940507404558012E-5</v>
      </c>
      <c r="G496" s="107"/>
    </row>
    <row r="497" spans="1:13" hidden="1" x14ac:dyDescent="0.3">
      <c r="A497" s="215"/>
      <c r="B497" s="231">
        <v>45504</v>
      </c>
      <c r="C497" s="2">
        <v>18.681799999999999</v>
      </c>
      <c r="D497" s="180">
        <f t="shared" si="21"/>
        <v>1.2700907982111209E-2</v>
      </c>
      <c r="E497" s="104">
        <f t="shared" si="22"/>
        <v>1.2620927951050583E-2</v>
      </c>
      <c r="F497" s="109">
        <f t="shared" si="23"/>
        <v>1.6273853437018322E-4</v>
      </c>
      <c r="G497" s="107"/>
    </row>
    <row r="498" spans="1:13" hidden="1" x14ac:dyDescent="0.3">
      <c r="A498" s="215"/>
      <c r="B498" s="231">
        <v>45505</v>
      </c>
      <c r="C498" s="2">
        <v>18.79</v>
      </c>
      <c r="D498" s="180">
        <f t="shared" si="21"/>
        <v>5.7917331306405195E-3</v>
      </c>
      <c r="E498" s="104">
        <f t="shared" si="22"/>
        <v>5.7750255239385241E-3</v>
      </c>
      <c r="F498" s="109">
        <f t="shared" si="23"/>
        <v>3.4195906263502292E-5</v>
      </c>
      <c r="G498" s="107"/>
    </row>
    <row r="499" spans="1:13" hidden="1" x14ac:dyDescent="0.3">
      <c r="A499" s="215"/>
      <c r="B499" s="231">
        <v>45506</v>
      </c>
      <c r="C499" s="2">
        <v>18.597000000000001</v>
      </c>
      <c r="D499" s="180">
        <f t="shared" si="21"/>
        <v>-1.0271420968600231E-2</v>
      </c>
      <c r="E499" s="104">
        <f t="shared" si="22"/>
        <v>-1.0324536037481822E-2</v>
      </c>
      <c r="F499" s="109">
        <f t="shared" si="23"/>
        <v>1.0435495921033704E-4</v>
      </c>
      <c r="G499" s="107"/>
    </row>
    <row r="500" spans="1:13" x14ac:dyDescent="0.3">
      <c r="A500" s="215"/>
      <c r="B500" s="231">
        <v>45509</v>
      </c>
      <c r="C500" s="2">
        <v>18.706</v>
      </c>
      <c r="D500" s="181">
        <f t="shared" si="21"/>
        <v>5.861160402215404E-3</v>
      </c>
      <c r="E500" s="104">
        <f t="shared" si="22"/>
        <v>5.8440506244671958E-3</v>
      </c>
      <c r="F500" s="109">
        <f t="shared" si="23"/>
        <v>3.5012709813566149E-5</v>
      </c>
      <c r="G500" s="107"/>
    </row>
    <row r="501" spans="1:13" x14ac:dyDescent="0.3">
      <c r="A501" s="215"/>
      <c r="B501" s="231">
        <v>45510</v>
      </c>
      <c r="C501" s="2">
        <v>19.0442</v>
      </c>
      <c r="D501" s="181">
        <f t="shared" si="21"/>
        <v>1.8079760504650988E-2</v>
      </c>
      <c r="E501" s="104">
        <f t="shared" si="22"/>
        <v>1.7918265260146719E-2</v>
      </c>
      <c r="F501" s="109">
        <f t="shared" si="23"/>
        <v>3.2890557181864961E-4</v>
      </c>
      <c r="G501" s="107"/>
    </row>
    <row r="502" spans="1:13" x14ac:dyDescent="0.3">
      <c r="A502" s="215"/>
      <c r="B502" s="231">
        <v>45511</v>
      </c>
      <c r="C502" s="2">
        <v>19.390499999999999</v>
      </c>
      <c r="D502" s="181">
        <f t="shared" si="21"/>
        <v>1.8184014030518503E-2</v>
      </c>
      <c r="E502" s="104">
        <f t="shared" si="22"/>
        <v>1.8020662137469164E-2</v>
      </c>
      <c r="F502" s="109">
        <f t="shared" si="23"/>
        <v>3.3269787320619243E-4</v>
      </c>
      <c r="G502" s="107"/>
    </row>
    <row r="503" spans="1:13" ht="15" thickBot="1" x14ac:dyDescent="0.35">
      <c r="A503" s="215"/>
      <c r="B503" s="231">
        <v>45512</v>
      </c>
      <c r="C503" s="2">
        <v>19.329999999999998</v>
      </c>
      <c r="D503" s="105">
        <f t="shared" si="21"/>
        <v>-3.1200845774993491E-3</v>
      </c>
      <c r="E503" s="104">
        <f t="shared" si="22"/>
        <v>-3.1249621897355534E-3</v>
      </c>
      <c r="F503" s="109">
        <f t="shared" si="23"/>
        <v>9.3886543843982166E-6</v>
      </c>
      <c r="G503" s="107"/>
      <c r="I503" s="238" t="s">
        <v>14</v>
      </c>
      <c r="J503" s="238"/>
      <c r="K503" s="238"/>
      <c r="L503" s="238"/>
      <c r="M503" s="238"/>
    </row>
    <row r="504" spans="1:13" x14ac:dyDescent="0.3">
      <c r="A504" s="215"/>
      <c r="B504" s="231">
        <v>45513</v>
      </c>
      <c r="C504" s="2">
        <v>19.189</v>
      </c>
      <c r="D504" s="105">
        <f t="shared" si="21"/>
        <v>-7.2943610967407535E-3</v>
      </c>
      <c r="E504" s="104">
        <f t="shared" si="22"/>
        <v>-7.3210950326341685E-3</v>
      </c>
      <c r="F504" s="109">
        <f t="shared" si="23"/>
        <v>5.2393966063655773E-5</v>
      </c>
      <c r="G504" s="107"/>
      <c r="I504" s="1">
        <v>1</v>
      </c>
      <c r="J504" s="1">
        <v>2</v>
      </c>
      <c r="K504" s="1">
        <v>10</v>
      </c>
      <c r="L504" s="1">
        <v>22</v>
      </c>
      <c r="M504" s="1">
        <v>255</v>
      </c>
    </row>
    <row r="505" spans="1:13" x14ac:dyDescent="0.3">
      <c r="A505" s="215"/>
      <c r="B505" s="231">
        <v>45516</v>
      </c>
      <c r="C505" s="2">
        <v>19.09</v>
      </c>
      <c r="D505" s="105">
        <f t="shared" si="21"/>
        <v>-5.1592057949867431E-3</v>
      </c>
      <c r="E505" s="104">
        <f t="shared" si="22"/>
        <v>-5.172560449949082E-3</v>
      </c>
      <c r="F505" s="109">
        <f t="shared" si="23"/>
        <v>2.6042776149384372E-5</v>
      </c>
      <c r="G505" s="107"/>
      <c r="H505" s="1" t="s">
        <v>13</v>
      </c>
      <c r="I505" s="22">
        <f>F506</f>
        <v>4.9322335753128919E-5</v>
      </c>
      <c r="J505" s="24">
        <f>$I$505*J504</f>
        <v>9.8644671506257838E-5</v>
      </c>
      <c r="K505" s="24">
        <f>$I$505*K504</f>
        <v>4.9322335753128918E-4</v>
      </c>
      <c r="L505" s="24">
        <f t="shared" ref="L505:M505" si="24">$I$505*L504</f>
        <v>1.0850913865688362E-3</v>
      </c>
      <c r="M505" s="24">
        <f t="shared" si="24"/>
        <v>1.2577195617047874E-2</v>
      </c>
    </row>
    <row r="506" spans="1:13" x14ac:dyDescent="0.3">
      <c r="B506" s="8"/>
      <c r="C506" s="19" t="s">
        <v>9</v>
      </c>
      <c r="D506" s="174">
        <f>AVERAGE(D6:D505)</f>
        <v>-5.5993458684796773E-5</v>
      </c>
      <c r="E506" s="174">
        <f>ROUND(AVERAGE(E6:E505),6)</f>
        <v>-8.0000000000000007E-5</v>
      </c>
      <c r="F506" s="110">
        <f>SUM(F6:F505)/(COUNT(F6:F505)-1)</f>
        <v>4.9322335753128919E-5</v>
      </c>
      <c r="G506" s="128" t="s">
        <v>13</v>
      </c>
      <c r="H506" s="1" t="s">
        <v>15</v>
      </c>
      <c r="I506" s="26">
        <f>SQRT(I505)</f>
        <v>7.0229862418439148E-3</v>
      </c>
      <c r="J506" s="26">
        <f t="shared" ref="J506:M506" si="25">SQRT(J505)</f>
        <v>9.9320023915753178E-3</v>
      </c>
      <c r="K506" s="26">
        <f t="shared" si="25"/>
        <v>2.2208632500252897E-2</v>
      </c>
      <c r="L506" s="26">
        <f t="shared" si="25"/>
        <v>3.2940725349767823E-2</v>
      </c>
      <c r="M506" s="26">
        <f t="shared" si="25"/>
        <v>0.11214809680528633</v>
      </c>
    </row>
    <row r="507" spans="1:13" x14ac:dyDescent="0.3">
      <c r="A507" s="213"/>
      <c r="B507" s="214"/>
      <c r="C507" s="19" t="s">
        <v>10</v>
      </c>
      <c r="D507" s="225">
        <f>ROUND(STDEV(D6:D505),6)</f>
        <v>7.0229999999999997E-3</v>
      </c>
      <c r="E507" s="106">
        <f>ROUND(STDEV(E6:E505),6)</f>
        <v>6.999E-3</v>
      </c>
      <c r="F507" s="108">
        <f>SQRT(F506)</f>
        <v>7.0229862418439148E-3</v>
      </c>
      <c r="G507" s="129" t="s">
        <v>101</v>
      </c>
      <c r="H507" s="1" t="s">
        <v>15</v>
      </c>
      <c r="I507" s="26">
        <f>F507</f>
        <v>7.0229862418439148E-3</v>
      </c>
      <c r="J507" s="26">
        <f>$I$507*SQRT(J504)</f>
        <v>9.9320023915753178E-3</v>
      </c>
      <c r="K507" s="26">
        <f t="shared" ref="K507:M507" si="26">$I$507*SQRT(K504)</f>
        <v>2.2208632500252897E-2</v>
      </c>
      <c r="L507" s="26">
        <f t="shared" si="26"/>
        <v>3.2940725349767816E-2</v>
      </c>
      <c r="M507" s="26">
        <f t="shared" si="26"/>
        <v>0.11214809680528633</v>
      </c>
    </row>
    <row r="508" spans="1:13" x14ac:dyDescent="0.3">
      <c r="B508" s="212"/>
      <c r="C508" s="19"/>
      <c r="D508" s="70"/>
      <c r="E508" s="70"/>
      <c r="F508" s="70"/>
      <c r="G508" s="70"/>
      <c r="H508" s="1"/>
      <c r="I508" s="26"/>
      <c r="J508" s="26"/>
      <c r="K508" s="26"/>
      <c r="L508" s="26"/>
      <c r="M508" s="26"/>
    </row>
    <row r="509" spans="1:13" x14ac:dyDescent="0.3">
      <c r="B509" s="8"/>
      <c r="C509" s="19"/>
      <c r="D509" s="216"/>
      <c r="E509" s="70"/>
      <c r="F509" s="70"/>
      <c r="G509" s="70"/>
      <c r="H509" s="1"/>
      <c r="I509" s="26"/>
      <c r="J509" s="26"/>
      <c r="K509" s="26"/>
      <c r="L509" s="26"/>
      <c r="M509" s="26"/>
    </row>
    <row r="510" spans="1:13" x14ac:dyDescent="0.3">
      <c r="B510" s="8"/>
      <c r="C510" s="19"/>
      <c r="D510" s="186"/>
      <c r="E510" s="70"/>
      <c r="F510" s="70"/>
      <c r="G510" s="70"/>
      <c r="H510" s="1"/>
      <c r="I510" s="26"/>
      <c r="J510" s="26"/>
      <c r="K510" s="26"/>
      <c r="L510" s="26"/>
      <c r="M510" s="26"/>
    </row>
    <row r="511" spans="1:13" x14ac:dyDescent="0.3">
      <c r="B511" s="8"/>
      <c r="C511" s="19"/>
      <c r="D511" s="186"/>
      <c r="E511" s="70"/>
      <c r="F511" s="70"/>
      <c r="G511" s="70"/>
      <c r="H511" s="1"/>
      <c r="I511" s="26"/>
      <c r="J511" s="26"/>
      <c r="K511" s="26"/>
      <c r="L511" s="26"/>
      <c r="M511" s="26"/>
    </row>
    <row r="512" spans="1:13" x14ac:dyDescent="0.3">
      <c r="B512" s="8"/>
      <c r="C512" s="19"/>
      <c r="D512" s="186"/>
      <c r="E512" s="70"/>
      <c r="F512" s="70"/>
      <c r="G512" s="70"/>
      <c r="H512" s="1"/>
      <c r="I512" s="26"/>
      <c r="J512" s="26"/>
      <c r="K512" s="26"/>
      <c r="L512" s="26"/>
      <c r="M512" s="26"/>
    </row>
    <row r="513" spans="1:13" x14ac:dyDescent="0.3">
      <c r="B513" s="8"/>
      <c r="C513" s="19"/>
      <c r="D513" s="204"/>
      <c r="F513" s="70"/>
      <c r="G513" s="70"/>
      <c r="H513" s="1"/>
      <c r="I513" s="26"/>
      <c r="J513" s="26"/>
      <c r="K513" s="26"/>
      <c r="L513" s="26"/>
      <c r="M513" s="26"/>
    </row>
    <row r="514" spans="1:13" x14ac:dyDescent="0.3">
      <c r="B514" s="8"/>
      <c r="C514" s="19"/>
      <c r="D514" s="33"/>
      <c r="E514" s="33"/>
      <c r="F514" s="70"/>
      <c r="G514" s="70"/>
      <c r="H514" s="1"/>
      <c r="I514" s="26"/>
      <c r="J514" s="26"/>
      <c r="K514" s="26"/>
      <c r="L514" s="26"/>
      <c r="M514" s="26"/>
    </row>
    <row r="515" spans="1:13" x14ac:dyDescent="0.3">
      <c r="C515" s="211"/>
      <c r="D515" s="33"/>
      <c r="E515" s="33"/>
      <c r="F515" s="33"/>
    </row>
    <row r="516" spans="1:13" ht="15.75" customHeight="1" thickBot="1" x14ac:dyDescent="0.35">
      <c r="A516" s="244" t="s">
        <v>67</v>
      </c>
      <c r="B516" s="244"/>
      <c r="C516" s="2"/>
      <c r="D516" s="202"/>
      <c r="E516" s="176"/>
      <c r="F516" s="203"/>
    </row>
    <row r="517" spans="1:13" x14ac:dyDescent="0.3">
      <c r="A517" s="10" t="s">
        <v>2</v>
      </c>
      <c r="B517" s="11">
        <v>4000000</v>
      </c>
      <c r="C517" s="2"/>
      <c r="D517" s="202"/>
      <c r="E517" s="176"/>
      <c r="F517" s="176"/>
    </row>
    <row r="518" spans="1:13" x14ac:dyDescent="0.3">
      <c r="A518" s="12" t="s">
        <v>3</v>
      </c>
      <c r="B518" s="13">
        <f>C505</f>
        <v>19.09</v>
      </c>
      <c r="D518" s="202"/>
      <c r="E518" s="176"/>
      <c r="I518" s="26"/>
    </row>
    <row r="519" spans="1:13" x14ac:dyDescent="0.3">
      <c r="A519" s="141" t="s">
        <v>4</v>
      </c>
      <c r="B519" s="135">
        <f>B517*B518</f>
        <v>76360000</v>
      </c>
      <c r="C519" s="34"/>
      <c r="D519" s="175"/>
      <c r="E519" s="176"/>
      <c r="I519" s="26"/>
    </row>
    <row r="520" spans="1:13" x14ac:dyDescent="0.3">
      <c r="A520" s="12" t="s">
        <v>142</v>
      </c>
      <c r="B520" s="15">
        <v>22</v>
      </c>
      <c r="C520" s="32"/>
      <c r="D520" s="175"/>
      <c r="E520" s="176"/>
    </row>
    <row r="521" spans="1:13" x14ac:dyDescent="0.3">
      <c r="A521" s="12" t="s">
        <v>6</v>
      </c>
      <c r="B521" s="16">
        <v>0.1075</v>
      </c>
      <c r="D521" s="175"/>
      <c r="E521" s="176"/>
    </row>
    <row r="522" spans="1:13" x14ac:dyDescent="0.3">
      <c r="A522" s="12" t="s">
        <v>7</v>
      </c>
      <c r="B522" s="16">
        <v>5.5E-2</v>
      </c>
      <c r="D522" s="175"/>
      <c r="E522" s="176"/>
    </row>
    <row r="523" spans="1:13" ht="15" thickBot="1" x14ac:dyDescent="0.35">
      <c r="A523" s="17" t="s">
        <v>8</v>
      </c>
      <c r="B523" s="36">
        <v>0.99</v>
      </c>
      <c r="D523" s="175"/>
      <c r="E523" s="176"/>
      <c r="K523" s="7"/>
    </row>
    <row r="524" spans="1:13" x14ac:dyDescent="0.3">
      <c r="B524" s="6"/>
      <c r="D524" s="175"/>
      <c r="E524" s="176"/>
      <c r="K524" s="7"/>
    </row>
    <row r="525" spans="1:13" x14ac:dyDescent="0.3">
      <c r="A525" s="150" t="s">
        <v>98</v>
      </c>
      <c r="B525" s="149"/>
      <c r="C525" s="150"/>
      <c r="D525" s="168"/>
      <c r="E525" s="168"/>
      <c r="F525" s="168"/>
      <c r="G525" s="168"/>
      <c r="K525" s="7"/>
    </row>
    <row r="526" spans="1:13" x14ac:dyDescent="0.3">
      <c r="A526" s="150" t="s">
        <v>99</v>
      </c>
      <c r="B526" s="149"/>
      <c r="C526" s="150"/>
      <c r="D526" s="250"/>
      <c r="E526" s="250"/>
      <c r="F526" s="250"/>
      <c r="G526" s="250"/>
      <c r="K526" s="7"/>
    </row>
    <row r="527" spans="1:13" x14ac:dyDescent="0.3">
      <c r="A527" s="150" t="s">
        <v>153</v>
      </c>
      <c r="B527" s="149"/>
      <c r="C527" s="150"/>
      <c r="D527" s="168"/>
      <c r="E527" s="168"/>
      <c r="F527" s="168"/>
      <c r="G527" s="168"/>
      <c r="K527" s="7"/>
    </row>
    <row r="528" spans="1:13" x14ac:dyDescent="0.3">
      <c r="A528" s="150" t="s">
        <v>154</v>
      </c>
      <c r="B528" s="149"/>
      <c r="C528" s="150"/>
      <c r="K528" s="7"/>
    </row>
    <row r="529" spans="1:11" x14ac:dyDescent="0.3">
      <c r="A529" s="150" t="s">
        <v>155</v>
      </c>
      <c r="B529" s="149"/>
      <c r="C529" s="150"/>
      <c r="K529" s="7"/>
    </row>
    <row r="530" spans="1:11" x14ac:dyDescent="0.3">
      <c r="A530" s="150" t="s">
        <v>156</v>
      </c>
      <c r="B530" s="149"/>
      <c r="C530" s="150"/>
      <c r="K530" s="7"/>
    </row>
    <row r="531" spans="1:11" x14ac:dyDescent="0.3">
      <c r="A531" s="150" t="s">
        <v>157</v>
      </c>
      <c r="B531" s="149"/>
      <c r="C531" s="150"/>
      <c r="K531" s="7"/>
    </row>
    <row r="532" spans="1:11" x14ac:dyDescent="0.3">
      <c r="A532" s="150" t="s">
        <v>158</v>
      </c>
      <c r="B532" s="149"/>
      <c r="C532" s="150"/>
      <c r="K532" s="7"/>
    </row>
    <row r="533" spans="1:11" x14ac:dyDescent="0.3">
      <c r="A533" s="168"/>
      <c r="B533" s="168"/>
      <c r="C533" s="168"/>
      <c r="D533" s="59"/>
    </row>
    <row r="535" spans="1:11" ht="15.6" x14ac:dyDescent="0.3">
      <c r="A535" s="251" t="s">
        <v>68</v>
      </c>
      <c r="B535" s="251"/>
      <c r="C535" s="251"/>
    </row>
    <row r="536" spans="1:11" ht="9.75" customHeight="1" x14ac:dyDescent="0.3"/>
    <row r="537" spans="1:11" x14ac:dyDescent="0.3">
      <c r="D537" s="7"/>
      <c r="E537" s="7"/>
      <c r="F537" s="7"/>
      <c r="G537" s="7"/>
      <c r="H537" s="7"/>
      <c r="I537" s="5"/>
    </row>
    <row r="538" spans="1:11" x14ac:dyDescent="0.3">
      <c r="D538" s="7"/>
      <c r="E538" s="7"/>
      <c r="F538" s="7"/>
      <c r="G538" s="7"/>
      <c r="H538" s="7"/>
      <c r="I538" s="5"/>
    </row>
    <row r="539" spans="1:11" x14ac:dyDescent="0.3">
      <c r="D539" s="7"/>
      <c r="E539" s="7"/>
      <c r="F539" s="7"/>
      <c r="G539" s="7"/>
      <c r="H539" s="7"/>
      <c r="I539" s="5"/>
    </row>
    <row r="540" spans="1:11" x14ac:dyDescent="0.3">
      <c r="D540" s="7"/>
      <c r="E540" s="7"/>
      <c r="F540" s="7"/>
      <c r="G540" s="7"/>
      <c r="H540" s="7"/>
      <c r="I540" s="5"/>
    </row>
    <row r="541" spans="1:11" ht="15.6" x14ac:dyDescent="0.3">
      <c r="A541" s="251" t="s">
        <v>164</v>
      </c>
      <c r="B541" s="251"/>
      <c r="C541" s="251"/>
      <c r="D541" s="7"/>
      <c r="E541" s="7"/>
      <c r="F541" s="7"/>
      <c r="G541" s="7"/>
      <c r="H541" s="7"/>
      <c r="I541" s="5"/>
    </row>
    <row r="542" spans="1:11" x14ac:dyDescent="0.3">
      <c r="D542" s="7"/>
      <c r="E542" s="7"/>
      <c r="F542" s="7"/>
      <c r="G542" s="7"/>
      <c r="H542" s="7"/>
      <c r="I542" s="5"/>
    </row>
    <row r="543" spans="1:11" x14ac:dyDescent="0.3">
      <c r="D543" s="7"/>
      <c r="E543" s="7"/>
      <c r="F543" s="7"/>
      <c r="G543" s="7"/>
      <c r="H543" s="7"/>
      <c r="I543" s="5"/>
    </row>
    <row r="544" spans="1:11" x14ac:dyDescent="0.3">
      <c r="D544" s="7"/>
      <c r="E544" s="7"/>
      <c r="F544" s="7"/>
      <c r="G544" s="7"/>
      <c r="H544" s="7"/>
      <c r="I544" s="5"/>
    </row>
    <row r="545" spans="1:17" ht="15" thickBot="1" x14ac:dyDescent="0.35">
      <c r="C545" s="238" t="s">
        <v>133</v>
      </c>
      <c r="D545" s="238"/>
      <c r="E545" s="238"/>
      <c r="F545" s="238"/>
      <c r="G545" s="238"/>
      <c r="H545" s="238"/>
      <c r="I545" s="5"/>
    </row>
    <row r="546" spans="1:17" x14ac:dyDescent="0.3">
      <c r="A546" s="55"/>
      <c r="B546" s="55"/>
      <c r="C546" s="71"/>
      <c r="D546" s="72"/>
      <c r="E546" s="55"/>
      <c r="F546" s="55"/>
      <c r="G546" s="55"/>
      <c r="H546" s="73"/>
      <c r="I546" s="55"/>
      <c r="J546" s="55"/>
      <c r="K546" s="55"/>
    </row>
    <row r="547" spans="1:17" x14ac:dyDescent="0.3">
      <c r="A547" s="55"/>
      <c r="B547" s="55"/>
      <c r="C547" s="71"/>
      <c r="D547" s="72"/>
      <c r="E547" s="55"/>
      <c r="F547" s="55"/>
      <c r="G547" s="55"/>
      <c r="H547" s="74"/>
      <c r="I547" s="55"/>
      <c r="J547" s="55"/>
      <c r="K547" s="55"/>
    </row>
    <row r="548" spans="1:17" x14ac:dyDescent="0.3">
      <c r="A548" s="55"/>
      <c r="B548" s="55"/>
      <c r="C548" s="71"/>
      <c r="D548" s="72"/>
      <c r="E548" s="55"/>
      <c r="F548" s="55"/>
      <c r="G548" s="55"/>
      <c r="H548" s="55"/>
      <c r="I548" s="55"/>
      <c r="J548" s="55"/>
      <c r="K548" s="55"/>
    </row>
    <row r="549" spans="1:17" x14ac:dyDescent="0.3">
      <c r="A549" s="55"/>
      <c r="B549" s="55"/>
      <c r="C549" s="71"/>
      <c r="D549" s="72"/>
      <c r="E549" s="55"/>
      <c r="F549" s="55"/>
      <c r="G549" s="55"/>
      <c r="H549" s="55"/>
      <c r="I549" s="55"/>
      <c r="J549" s="55"/>
      <c r="K549" s="55"/>
    </row>
    <row r="550" spans="1:17" x14ac:dyDescent="0.3">
      <c r="A550" s="55"/>
      <c r="B550" s="55"/>
      <c r="C550" s="71"/>
      <c r="D550" s="72"/>
      <c r="E550" s="55"/>
      <c r="F550" s="55"/>
      <c r="G550" s="55"/>
      <c r="H550" s="55"/>
      <c r="I550" s="55"/>
      <c r="J550" s="55"/>
      <c r="K550" s="55"/>
    </row>
    <row r="551" spans="1:17" x14ac:dyDescent="0.3">
      <c r="A551" s="55"/>
      <c r="B551" s="55"/>
      <c r="C551" s="71"/>
      <c r="D551" s="72"/>
      <c r="E551" s="55"/>
      <c r="F551" s="55"/>
      <c r="G551" s="55"/>
      <c r="H551" s="55"/>
      <c r="I551" s="55"/>
      <c r="K551" s="55"/>
    </row>
    <row r="552" spans="1:17" x14ac:dyDescent="0.3">
      <c r="A552" s="55"/>
      <c r="B552" s="55"/>
      <c r="C552" s="71"/>
      <c r="D552" s="72"/>
      <c r="E552" s="55"/>
      <c r="F552" s="55"/>
      <c r="G552" s="55"/>
      <c r="H552" s="55"/>
      <c r="I552" s="55"/>
      <c r="J552" s="55"/>
      <c r="K552" s="55"/>
    </row>
    <row r="553" spans="1:17" x14ac:dyDescent="0.3">
      <c r="A553" s="55"/>
      <c r="B553" s="55"/>
      <c r="C553" s="71"/>
      <c r="D553" s="72"/>
      <c r="E553" s="55"/>
      <c r="F553" s="55"/>
      <c r="G553" s="55"/>
      <c r="H553" s="55"/>
      <c r="I553" s="55"/>
      <c r="J553" s="55"/>
      <c r="K553" s="55"/>
    </row>
    <row r="554" spans="1:17" x14ac:dyDescent="0.3">
      <c r="A554" s="55"/>
      <c r="B554" s="55"/>
      <c r="C554" s="71"/>
      <c r="D554" s="72"/>
      <c r="E554" s="55"/>
      <c r="F554" s="55"/>
      <c r="G554" s="55"/>
      <c r="H554" s="55"/>
      <c r="I554" s="55"/>
      <c r="J554" s="55"/>
      <c r="K554" s="55"/>
    </row>
    <row r="555" spans="1:17" x14ac:dyDescent="0.3">
      <c r="A555" s="55"/>
      <c r="B555" s="55"/>
      <c r="C555" s="71"/>
      <c r="D555" s="72"/>
      <c r="E555" s="55"/>
      <c r="F555" s="55"/>
      <c r="G555" s="55"/>
      <c r="H555" s="55"/>
      <c r="I555" s="55"/>
      <c r="J555" s="55"/>
      <c r="K555" s="55"/>
    </row>
    <row r="556" spans="1:17" x14ac:dyDescent="0.3">
      <c r="A556" s="55"/>
      <c r="B556" s="55"/>
      <c r="C556" s="71"/>
      <c r="D556" s="72"/>
      <c r="E556" s="55"/>
      <c r="F556" s="55"/>
      <c r="G556" s="55"/>
      <c r="H556" s="55"/>
      <c r="I556" s="55"/>
      <c r="J556" s="55"/>
      <c r="K556" s="55"/>
    </row>
    <row r="557" spans="1:17" x14ac:dyDescent="0.3">
      <c r="A557" s="55"/>
      <c r="B557" s="55"/>
      <c r="C557" s="71"/>
      <c r="D557" s="72"/>
      <c r="E557" s="55"/>
      <c r="F557" s="55"/>
      <c r="G557" s="55"/>
      <c r="H557" s="55"/>
      <c r="I557" s="55"/>
      <c r="J557" s="55"/>
      <c r="K557" s="55"/>
    </row>
    <row r="558" spans="1:17" x14ac:dyDescent="0.3">
      <c r="A558" s="55"/>
      <c r="B558" s="55"/>
      <c r="C558" s="71"/>
      <c r="D558" s="72"/>
      <c r="E558" s="55"/>
      <c r="F558" s="55"/>
      <c r="G558" s="55"/>
      <c r="H558" s="55"/>
      <c r="I558" s="55"/>
      <c r="J558" s="55"/>
      <c r="K558" s="55"/>
    </row>
    <row r="559" spans="1:17" x14ac:dyDescent="0.3">
      <c r="A559" s="55"/>
      <c r="B559" s="55"/>
      <c r="C559" s="71"/>
      <c r="D559" s="72"/>
      <c r="E559" s="55"/>
      <c r="F559" s="55"/>
      <c r="G559" s="55"/>
      <c r="H559" s="55"/>
      <c r="I559" s="55"/>
      <c r="J559" s="55"/>
      <c r="K559" s="55"/>
    </row>
    <row r="560" spans="1:17" x14ac:dyDescent="0.3">
      <c r="A560" s="55"/>
      <c r="B560" s="55"/>
      <c r="C560" s="71"/>
      <c r="D560" s="72"/>
      <c r="E560" s="55"/>
      <c r="F560" s="55"/>
      <c r="G560" s="55"/>
      <c r="H560" s="55"/>
      <c r="I560" s="55"/>
      <c r="J560" s="55"/>
      <c r="K560" s="55"/>
      <c r="P560" s="21"/>
      <c r="Q560" s="21"/>
    </row>
    <row r="561" spans="1:17" x14ac:dyDescent="0.3">
      <c r="A561" s="55"/>
      <c r="B561" s="55"/>
      <c r="C561" s="254" t="s">
        <v>221</v>
      </c>
      <c r="D561" s="254"/>
      <c r="E561" s="254"/>
      <c r="F561" s="254"/>
      <c r="G561" s="246" t="s">
        <v>222</v>
      </c>
      <c r="H561" s="246"/>
      <c r="J561" s="111"/>
      <c r="K561" s="111"/>
      <c r="P561" s="21"/>
      <c r="Q561" s="21"/>
    </row>
    <row r="562" spans="1:17" x14ac:dyDescent="0.3">
      <c r="A562" s="55"/>
      <c r="B562" s="55"/>
      <c r="C562" s="246" t="s">
        <v>222</v>
      </c>
      <c r="D562" s="246"/>
      <c r="E562" s="55"/>
      <c r="F562" s="55"/>
      <c r="G562" s="55"/>
      <c r="H562" s="55"/>
      <c r="I562" s="55"/>
      <c r="J562" s="55"/>
      <c r="K562" s="55"/>
      <c r="M562" s="252"/>
      <c r="N562" s="252"/>
      <c r="O562" s="252"/>
      <c r="P562" s="255"/>
      <c r="Q562" s="255"/>
    </row>
    <row r="563" spans="1:17" x14ac:dyDescent="0.3">
      <c r="A563" s="55"/>
      <c r="B563" s="55"/>
      <c r="C563" s="71"/>
      <c r="D563" s="72"/>
      <c r="E563" s="254" t="s">
        <v>221</v>
      </c>
      <c r="F563" s="254"/>
      <c r="G563" s="254"/>
      <c r="H563" s="254"/>
      <c r="I563" s="55"/>
      <c r="J563" s="55"/>
      <c r="K563" s="55"/>
      <c r="P563" s="206"/>
      <c r="Q563" s="21"/>
    </row>
    <row r="564" spans="1:17" x14ac:dyDescent="0.3">
      <c r="A564" s="55"/>
      <c r="B564" s="55"/>
      <c r="C564" s="71"/>
      <c r="D564" s="72"/>
      <c r="E564" s="55"/>
      <c r="F564" s="55"/>
      <c r="G564" s="55"/>
      <c r="H564" s="55"/>
      <c r="I564" s="55"/>
      <c r="J564" s="55"/>
      <c r="K564" s="55"/>
      <c r="P564" s="21"/>
      <c r="Q564" s="21"/>
    </row>
    <row r="565" spans="1:17" ht="18" x14ac:dyDescent="0.35">
      <c r="A565" s="55"/>
      <c r="B565" s="55"/>
      <c r="C565" s="247" t="s">
        <v>86</v>
      </c>
      <c r="D565" s="247"/>
      <c r="E565" s="78">
        <f>C505</f>
        <v>19.09</v>
      </c>
      <c r="F565" s="78"/>
      <c r="G565" s="78"/>
      <c r="H565" s="55"/>
      <c r="I565" s="55"/>
      <c r="J565" s="55"/>
      <c r="K565" s="55"/>
      <c r="P565" s="21"/>
      <c r="Q565" s="21"/>
    </row>
    <row r="566" spans="1:17" x14ac:dyDescent="0.3">
      <c r="A566" s="55"/>
      <c r="B566" s="55"/>
      <c r="C566" s="248" t="s">
        <v>87</v>
      </c>
      <c r="D566" s="248"/>
      <c r="E566" s="75">
        <f>D506</f>
        <v>-5.5993458684796773E-5</v>
      </c>
      <c r="F566" s="75"/>
      <c r="G566" s="75"/>
      <c r="H566" s="55"/>
      <c r="I566" s="55"/>
      <c r="J566" s="55"/>
      <c r="K566" s="55"/>
      <c r="P566" s="21"/>
      <c r="Q566" s="21"/>
    </row>
    <row r="567" spans="1:17" x14ac:dyDescent="0.3">
      <c r="A567" s="55"/>
      <c r="B567" s="55"/>
      <c r="C567" s="248" t="s">
        <v>88</v>
      </c>
      <c r="D567" s="248"/>
      <c r="E567" s="75">
        <f>D507</f>
        <v>7.0229999999999997E-3</v>
      </c>
      <c r="F567" s="75"/>
      <c r="G567" s="75"/>
      <c r="H567" s="55"/>
      <c r="I567" s="55"/>
      <c r="J567" s="55"/>
      <c r="K567" s="55"/>
    </row>
    <row r="568" spans="1:17" x14ac:dyDescent="0.3">
      <c r="A568" s="55"/>
      <c r="B568" s="55"/>
      <c r="C568" s="248" t="s">
        <v>90</v>
      </c>
      <c r="D568" s="248"/>
      <c r="E568" s="112">
        <f>E565*(1+(E566-E567))</f>
        <v>18.954862014873708</v>
      </c>
      <c r="F568" s="79"/>
      <c r="G568" s="228" t="s">
        <v>234</v>
      </c>
      <c r="H568" s="220">
        <f>E565*(1+(E566-(E573*E567)))</f>
        <v>18.776550151773709</v>
      </c>
      <c r="I568" s="239"/>
      <c r="J568" s="239"/>
      <c r="K568" s="239"/>
    </row>
    <row r="569" spans="1:17" x14ac:dyDescent="0.3">
      <c r="A569" s="55"/>
      <c r="B569" s="55"/>
      <c r="C569" s="71"/>
      <c r="D569" s="72"/>
      <c r="E569" s="55"/>
      <c r="F569" s="55"/>
      <c r="G569" s="226" t="s">
        <v>235</v>
      </c>
      <c r="H569" s="220">
        <f>E565*(1+(E566-(E573*E567*SQRT(22))))</f>
        <v>17.62373463319312</v>
      </c>
      <c r="I569" s="55"/>
      <c r="J569" s="55"/>
      <c r="K569" s="55"/>
    </row>
    <row r="570" spans="1:17" x14ac:dyDescent="0.3">
      <c r="A570" s="55"/>
      <c r="B570" s="55"/>
      <c r="C570" s="248" t="s">
        <v>91</v>
      </c>
      <c r="D570" s="248"/>
      <c r="E570" s="112">
        <f>E565*(1+(E566+E567))</f>
        <v>19.223000154873706</v>
      </c>
      <c r="F570" s="79"/>
      <c r="G570" s="228" t="s">
        <v>236</v>
      </c>
      <c r="H570" s="220">
        <f>H569-E565</f>
        <v>-1.4662653668068799</v>
      </c>
      <c r="I570" s="239"/>
      <c r="J570" s="239"/>
      <c r="K570" s="239"/>
    </row>
    <row r="571" spans="1:17" x14ac:dyDescent="0.3">
      <c r="A571" s="55"/>
      <c r="B571" s="230"/>
      <c r="C571" s="71"/>
      <c r="D571" s="72"/>
      <c r="E571" s="55"/>
      <c r="F571" s="55"/>
      <c r="G571" s="226" t="s">
        <v>237</v>
      </c>
      <c r="H571" s="221">
        <f>H570*B517</f>
        <v>-5865061.4672275195</v>
      </c>
      <c r="I571" s="55"/>
      <c r="J571" s="55"/>
      <c r="K571" s="55"/>
    </row>
    <row r="572" spans="1:17" x14ac:dyDescent="0.3">
      <c r="A572" s="55"/>
      <c r="B572" s="55"/>
      <c r="C572" s="248" t="s">
        <v>8</v>
      </c>
      <c r="D572" s="248"/>
      <c r="E572" s="77">
        <v>0.99</v>
      </c>
      <c r="F572" s="77"/>
      <c r="G572" s="227" t="s">
        <v>238</v>
      </c>
      <c r="H572" s="222">
        <f>B519</f>
        <v>76360000</v>
      </c>
      <c r="I572" s="55"/>
      <c r="J572" s="55"/>
      <c r="K572" s="55"/>
    </row>
    <row r="573" spans="1:17" x14ac:dyDescent="0.3">
      <c r="A573" s="55"/>
      <c r="B573" s="55"/>
      <c r="C573" s="260" t="s">
        <v>89</v>
      </c>
      <c r="D573" s="260"/>
      <c r="E573" s="76">
        <f>ROUNDUP(NORMSINV(E572),2)</f>
        <v>2.3299999999999996</v>
      </c>
      <c r="F573" s="76"/>
      <c r="G573" s="229" t="s">
        <v>17</v>
      </c>
      <c r="H573" s="224">
        <f>H571/H572</f>
        <v>-7.6808033881973797E-2</v>
      </c>
      <c r="I573" s="239"/>
      <c r="J573" s="239"/>
      <c r="K573" s="239"/>
    </row>
    <row r="574" spans="1:17" x14ac:dyDescent="0.3">
      <c r="A574" s="55"/>
      <c r="B574" s="75"/>
      <c r="C574" s="71"/>
      <c r="D574" s="72"/>
      <c r="E574" s="55"/>
      <c r="F574" s="55"/>
      <c r="G574" s="72" t="s">
        <v>16</v>
      </c>
      <c r="H574" s="221">
        <f>-(E573*E567*SQRT(22)*H572)</f>
        <v>-5860785.8067223532</v>
      </c>
      <c r="I574" s="55"/>
      <c r="J574" s="55"/>
      <c r="K574" s="55"/>
    </row>
    <row r="575" spans="1:17" ht="14.4" customHeight="1" x14ac:dyDescent="0.3">
      <c r="A575" s="55"/>
      <c r="B575" s="75"/>
      <c r="C575" s="248"/>
      <c r="D575" s="248"/>
      <c r="E575" s="77"/>
      <c r="F575" s="77"/>
      <c r="G575" s="77"/>
      <c r="H575" s="223">
        <f>H574/H572</f>
        <v>-7.6752040423289064E-2</v>
      </c>
      <c r="I575" s="55"/>
      <c r="J575" s="55"/>
      <c r="K575" s="55"/>
    </row>
    <row r="576" spans="1:17" x14ac:dyDescent="0.3">
      <c r="A576" s="55"/>
      <c r="B576" s="55"/>
      <c r="C576" s="248"/>
      <c r="D576" s="248"/>
      <c r="E576" s="77"/>
      <c r="F576" s="77"/>
      <c r="G576" s="77"/>
      <c r="H576" s="55"/>
      <c r="I576" s="55"/>
      <c r="J576" s="55"/>
      <c r="K576" s="55"/>
    </row>
    <row r="578" spans="1:15" ht="15.6" x14ac:dyDescent="0.3">
      <c r="A578" s="245" t="s">
        <v>161</v>
      </c>
      <c r="B578" s="245"/>
    </row>
    <row r="579" spans="1:15" ht="9" customHeight="1" x14ac:dyDescent="0.3">
      <c r="A579" s="1"/>
      <c r="B579" s="1"/>
    </row>
    <row r="580" spans="1:15" x14ac:dyDescent="0.3">
      <c r="A580" t="s">
        <v>33</v>
      </c>
      <c r="B580" s="32">
        <f>B517</f>
        <v>4000000</v>
      </c>
      <c r="D580" s="1"/>
      <c r="E580" s="1"/>
    </row>
    <row r="581" spans="1:15" x14ac:dyDescent="0.3">
      <c r="A581" t="s">
        <v>3</v>
      </c>
      <c r="B581" s="33">
        <f>B518</f>
        <v>19.09</v>
      </c>
      <c r="D581" s="65"/>
    </row>
    <row r="582" spans="1:15" x14ac:dyDescent="0.3">
      <c r="A582" t="s">
        <v>34</v>
      </c>
      <c r="B582" s="34">
        <f>B580*B581</f>
        <v>76360000</v>
      </c>
    </row>
    <row r="583" spans="1:15" x14ac:dyDescent="0.3">
      <c r="A583" t="s">
        <v>145</v>
      </c>
      <c r="B583">
        <f>B520</f>
        <v>22</v>
      </c>
    </row>
    <row r="584" spans="1:15" x14ac:dyDescent="0.3">
      <c r="A584" t="s">
        <v>35</v>
      </c>
      <c r="B584" s="6">
        <v>0.99</v>
      </c>
      <c r="C584" t="s">
        <v>38</v>
      </c>
      <c r="E584" s="209"/>
    </row>
    <row r="585" spans="1:15" x14ac:dyDescent="0.3">
      <c r="A585" t="s">
        <v>218</v>
      </c>
      <c r="B585" s="201">
        <f>ROUNDUP(NORMSINV(B584),2)</f>
        <v>2.3299999999999996</v>
      </c>
      <c r="E585" s="104"/>
    </row>
    <row r="586" spans="1:15" x14ac:dyDescent="0.3">
      <c r="A586" s="53" t="s">
        <v>37</v>
      </c>
      <c r="B586" s="54">
        <v>0.4</v>
      </c>
      <c r="C586" s="6"/>
      <c r="F586" s="4"/>
      <c r="G586" s="4"/>
    </row>
    <row r="587" spans="1:15" ht="4.5" customHeight="1" x14ac:dyDescent="0.3"/>
    <row r="588" spans="1:15" x14ac:dyDescent="0.3">
      <c r="A588" s="18" t="s">
        <v>36</v>
      </c>
      <c r="B588" s="35">
        <f>B585*B586*SQRT(B583/255)*B582</f>
        <v>20903696.067302357</v>
      </c>
      <c r="C588" s="35"/>
    </row>
    <row r="589" spans="1:15" ht="15" thickBot="1" x14ac:dyDescent="0.35">
      <c r="A589" s="7" t="s">
        <v>17</v>
      </c>
      <c r="B589" s="4">
        <f>B588/B582</f>
        <v>0.27375191287719169</v>
      </c>
      <c r="C589" s="4"/>
    </row>
    <row r="590" spans="1:15" ht="15" thickBot="1" x14ac:dyDescent="0.35">
      <c r="A590" s="257" t="s">
        <v>143</v>
      </c>
      <c r="B590" s="258"/>
      <c r="C590" s="258"/>
      <c r="D590" s="259"/>
    </row>
    <row r="591" spans="1:15" x14ac:dyDescent="0.3">
      <c r="A591" s="151"/>
      <c r="B591" s="151"/>
      <c r="C591" s="151"/>
      <c r="D591" s="151"/>
    </row>
    <row r="592" spans="1:15" ht="16.2" thickBot="1" x14ac:dyDescent="0.35">
      <c r="A592" s="245" t="s">
        <v>162</v>
      </c>
      <c r="B592" s="245"/>
      <c r="J592" s="249" t="s">
        <v>167</v>
      </c>
      <c r="K592" s="249"/>
      <c r="M592" s="249" t="s">
        <v>168</v>
      </c>
      <c r="N592" s="249"/>
      <c r="O592" s="249"/>
    </row>
    <row r="593" spans="1:15" ht="6.75" customHeight="1" thickBot="1" x14ac:dyDescent="0.35"/>
    <row r="594" spans="1:15" x14ac:dyDescent="0.3">
      <c r="A594" s="10" t="s">
        <v>2</v>
      </c>
      <c r="B594" s="11">
        <f>B580</f>
        <v>4000000</v>
      </c>
      <c r="J594" t="s">
        <v>170</v>
      </c>
      <c r="M594" t="s">
        <v>169</v>
      </c>
    </row>
    <row r="595" spans="1:15" x14ac:dyDescent="0.3">
      <c r="A595" s="12" t="s">
        <v>3</v>
      </c>
      <c r="B595" s="13">
        <f>B581</f>
        <v>19.09</v>
      </c>
      <c r="D595" s="65" t="s">
        <v>201</v>
      </c>
      <c r="J595" s="177" t="s">
        <v>171</v>
      </c>
      <c r="K595" s="177"/>
      <c r="M595" t="s">
        <v>172</v>
      </c>
    </row>
    <row r="596" spans="1:15" x14ac:dyDescent="0.3">
      <c r="A596" s="12" t="s">
        <v>4</v>
      </c>
      <c r="B596" s="14">
        <f>+B594*B595</f>
        <v>76360000</v>
      </c>
      <c r="J596" t="s">
        <v>173</v>
      </c>
      <c r="M596" t="s">
        <v>174</v>
      </c>
    </row>
    <row r="597" spans="1:15" x14ac:dyDescent="0.3">
      <c r="A597" s="12" t="s">
        <v>5</v>
      </c>
      <c r="B597" s="15">
        <v>30</v>
      </c>
      <c r="D597" s="53" t="s">
        <v>107</v>
      </c>
      <c r="E597" s="53"/>
      <c r="F597" s="53"/>
      <c r="G597" s="53"/>
      <c r="H597" s="53"/>
      <c r="J597" t="s">
        <v>175</v>
      </c>
      <c r="M597" t="s">
        <v>176</v>
      </c>
    </row>
    <row r="598" spans="1:15" ht="15" thickBot="1" x14ac:dyDescent="0.35">
      <c r="A598" s="12" t="s">
        <v>6</v>
      </c>
      <c r="B598" s="16">
        <f>B521</f>
        <v>0.1075</v>
      </c>
      <c r="J598" t="s">
        <v>177</v>
      </c>
      <c r="M598" t="s">
        <v>178</v>
      </c>
    </row>
    <row r="599" spans="1:15" ht="15" thickBot="1" x14ac:dyDescent="0.35">
      <c r="A599" s="17" t="s">
        <v>7</v>
      </c>
      <c r="B599" s="36">
        <f>B522</f>
        <v>5.5E-2</v>
      </c>
      <c r="D599" s="187" t="s">
        <v>146</v>
      </c>
      <c r="E599" s="242" t="s">
        <v>139</v>
      </c>
      <c r="F599" s="243"/>
      <c r="J599" t="s">
        <v>179</v>
      </c>
      <c r="M599" t="s">
        <v>180</v>
      </c>
    </row>
    <row r="600" spans="1:15" ht="12" customHeight="1" thickBot="1" x14ac:dyDescent="0.35">
      <c r="D600" s="199" t="s">
        <v>137</v>
      </c>
      <c r="E600" s="240" t="s">
        <v>140</v>
      </c>
      <c r="F600" s="241"/>
      <c r="J600" t="s">
        <v>181</v>
      </c>
      <c r="M600" t="s">
        <v>182</v>
      </c>
    </row>
    <row r="601" spans="1:15" ht="15" thickBot="1" x14ac:dyDescent="0.35">
      <c r="A601" t="s">
        <v>39</v>
      </c>
      <c r="B601" s="144">
        <f>ROUND(B595*((1+(B598*(B597/360)))/(1+(B599*(B597/360)))),4)</f>
        <v>19.173100000000002</v>
      </c>
      <c r="D601" s="200" t="s">
        <v>138</v>
      </c>
      <c r="E601" s="238" t="s">
        <v>141</v>
      </c>
      <c r="F601" s="261"/>
      <c r="J601" t="s">
        <v>183</v>
      </c>
      <c r="M601" s="177" t="s">
        <v>184</v>
      </c>
      <c r="N601" s="53"/>
      <c r="O601" s="53"/>
    </row>
    <row r="602" spans="1:15" ht="11.4" customHeight="1" x14ac:dyDescent="0.3">
      <c r="H602" s="195"/>
      <c r="I602" s="195"/>
      <c r="M602" t="s">
        <v>185</v>
      </c>
    </row>
    <row r="603" spans="1:15" ht="15" thickBot="1" x14ac:dyDescent="0.35">
      <c r="A603" t="s">
        <v>40</v>
      </c>
      <c r="B603" s="32">
        <f>B594*B601</f>
        <v>76692400</v>
      </c>
      <c r="C603" s="252"/>
      <c r="D603" s="252"/>
      <c r="E603" s="1" t="s">
        <v>209</v>
      </c>
      <c r="F603" s="249" t="s">
        <v>210</v>
      </c>
      <c r="G603" s="249"/>
      <c r="H603" s="256" t="s">
        <v>214</v>
      </c>
      <c r="I603" s="256"/>
      <c r="J603" t="s">
        <v>186</v>
      </c>
      <c r="M603" t="s">
        <v>187</v>
      </c>
    </row>
    <row r="604" spans="1:15" ht="10.95" customHeight="1" x14ac:dyDescent="0.3">
      <c r="C604" s="7"/>
      <c r="D604" s="7"/>
      <c r="E604" s="192" t="s">
        <v>202</v>
      </c>
      <c r="F604" s="10" t="s">
        <v>206</v>
      </c>
      <c r="G604" s="183"/>
      <c r="H604" s="196" t="s">
        <v>211</v>
      </c>
      <c r="I604" s="195" t="s">
        <v>212</v>
      </c>
      <c r="J604" t="s">
        <v>193</v>
      </c>
      <c r="M604" t="s">
        <v>188</v>
      </c>
    </row>
    <row r="605" spans="1:15" x14ac:dyDescent="0.3">
      <c r="A605" t="s">
        <v>41</v>
      </c>
      <c r="B605" s="143">
        <v>22</v>
      </c>
      <c r="C605" s="191"/>
      <c r="D605" s="7"/>
      <c r="E605" s="193" t="s">
        <v>203</v>
      </c>
      <c r="F605" s="12" t="s">
        <v>208</v>
      </c>
      <c r="G605" s="15"/>
      <c r="H605" s="197">
        <v>1000</v>
      </c>
      <c r="I605" s="195">
        <f>D605</f>
        <v>0</v>
      </c>
      <c r="N605" t="s">
        <v>189</v>
      </c>
    </row>
    <row r="606" spans="1:15" ht="15" customHeight="1" x14ac:dyDescent="0.3">
      <c r="C606" s="7"/>
      <c r="E606" s="193" t="s">
        <v>204</v>
      </c>
      <c r="F606" s="12" t="s">
        <v>207</v>
      </c>
      <c r="G606" s="15"/>
      <c r="H606" s="196" t="s">
        <v>213</v>
      </c>
      <c r="I606" s="195"/>
      <c r="N606" t="s">
        <v>190</v>
      </c>
    </row>
    <row r="607" spans="1:15" x14ac:dyDescent="0.3">
      <c r="A607" s="53" t="s">
        <v>42</v>
      </c>
      <c r="B607" s="119">
        <f>B594*B605</f>
        <v>88000000</v>
      </c>
      <c r="C607" s="59"/>
      <c r="E607" s="193" t="s">
        <v>205</v>
      </c>
      <c r="F607" s="12"/>
      <c r="G607" s="15"/>
      <c r="H607" s="198">
        <f>H605*I605</f>
        <v>0</v>
      </c>
      <c r="I607" s="195"/>
      <c r="N607" t="s">
        <v>191</v>
      </c>
    </row>
    <row r="608" spans="1:15" x14ac:dyDescent="0.3">
      <c r="A608" s="53" t="s">
        <v>43</v>
      </c>
      <c r="B608" s="115">
        <f>(B601-B605)*B594</f>
        <v>-11307599.999999994</v>
      </c>
      <c r="E608" s="193"/>
      <c r="F608" s="12"/>
      <c r="G608" s="15"/>
      <c r="H608" s="195"/>
      <c r="I608" s="195"/>
      <c r="N608" t="s">
        <v>192</v>
      </c>
    </row>
    <row r="609" spans="1:13" ht="15" thickBot="1" x14ac:dyDescent="0.35">
      <c r="B609" s="37">
        <f>SUM(B607:B608)</f>
        <v>76692400</v>
      </c>
      <c r="E609" s="194"/>
      <c r="F609" s="17"/>
      <c r="G609" s="184"/>
      <c r="H609" s="195"/>
      <c r="I609" s="195"/>
      <c r="M609" t="s">
        <v>194</v>
      </c>
    </row>
    <row r="610" spans="1:13" x14ac:dyDescent="0.3">
      <c r="M610" s="178" t="s">
        <v>195</v>
      </c>
    </row>
    <row r="611" spans="1:13" ht="15.6" x14ac:dyDescent="0.3">
      <c r="A611" s="245" t="s">
        <v>163</v>
      </c>
      <c r="B611" s="245"/>
      <c r="D611" t="s">
        <v>148</v>
      </c>
    </row>
    <row r="612" spans="1:13" ht="15" thickBot="1" x14ac:dyDescent="0.35">
      <c r="A612" s="253"/>
      <c r="B612" s="253"/>
      <c r="D612" t="s">
        <v>149</v>
      </c>
    </row>
    <row r="613" spans="1:13" x14ac:dyDescent="0.3">
      <c r="A613" s="10" t="s">
        <v>2</v>
      </c>
      <c r="B613" s="11">
        <f>B594</f>
        <v>4000000</v>
      </c>
    </row>
    <row r="614" spans="1:13" x14ac:dyDescent="0.3">
      <c r="A614" s="12" t="s">
        <v>3</v>
      </c>
      <c r="B614" s="13">
        <f>B595</f>
        <v>19.09</v>
      </c>
      <c r="C614" s="134"/>
    </row>
    <row r="615" spans="1:13" x14ac:dyDescent="0.3">
      <c r="A615" s="12" t="s">
        <v>4</v>
      </c>
      <c r="B615" s="14">
        <f>+B613*B614</f>
        <v>76360000</v>
      </c>
      <c r="C615" s="134"/>
      <c r="E615" t="s">
        <v>108</v>
      </c>
    </row>
    <row r="616" spans="1:13" x14ac:dyDescent="0.3">
      <c r="A616" s="12" t="s">
        <v>5</v>
      </c>
      <c r="B616" s="15">
        <f>B597</f>
        <v>30</v>
      </c>
    </row>
    <row r="617" spans="1:13" x14ac:dyDescent="0.3">
      <c r="A617" s="12" t="s">
        <v>44</v>
      </c>
      <c r="B617" s="15">
        <v>9</v>
      </c>
      <c r="C617" s="179" t="s">
        <v>223</v>
      </c>
      <c r="D617" s="179"/>
      <c r="E617" s="179"/>
      <c r="F617" s="179"/>
    </row>
    <row r="618" spans="1:13" x14ac:dyDescent="0.3">
      <c r="A618" s="12" t="s">
        <v>6</v>
      </c>
      <c r="B618" s="16">
        <f>B598</f>
        <v>0.1075</v>
      </c>
      <c r="C618" s="179" t="s">
        <v>197</v>
      </c>
      <c r="D618" s="179"/>
      <c r="E618" s="179"/>
      <c r="F618" s="179"/>
    </row>
    <row r="619" spans="1:13" ht="15" thickBot="1" x14ac:dyDescent="0.35">
      <c r="A619" s="17" t="s">
        <v>7</v>
      </c>
      <c r="B619" s="36">
        <f>B599</f>
        <v>5.5E-2</v>
      </c>
      <c r="D619" t="s">
        <v>225</v>
      </c>
    </row>
    <row r="620" spans="1:13" ht="15" thickBot="1" x14ac:dyDescent="0.35">
      <c r="A620" s="38" t="s">
        <v>47</v>
      </c>
      <c r="B620" s="39">
        <v>19.495899999999999</v>
      </c>
    </row>
    <row r="621" spans="1:13" ht="15" thickBot="1" x14ac:dyDescent="0.35"/>
    <row r="622" spans="1:13" ht="28.8" x14ac:dyDescent="0.3">
      <c r="A622" s="40" t="s">
        <v>45</v>
      </c>
      <c r="B622" s="41" t="s">
        <v>46</v>
      </c>
      <c r="C622" s="41" t="s">
        <v>48</v>
      </c>
      <c r="D622" s="41" t="s">
        <v>49</v>
      </c>
      <c r="E622" s="41" t="s">
        <v>50</v>
      </c>
      <c r="F622" s="42" t="s">
        <v>51</v>
      </c>
      <c r="G622" s="52" t="s">
        <v>52</v>
      </c>
      <c r="H622" s="51" t="s">
        <v>53</v>
      </c>
      <c r="I622" s="51" t="s">
        <v>54</v>
      </c>
      <c r="J622" s="51" t="s">
        <v>55</v>
      </c>
    </row>
    <row r="623" spans="1:13" x14ac:dyDescent="0.3">
      <c r="A623" s="43">
        <v>1</v>
      </c>
      <c r="B623" s="44">
        <f>A623*$B$616</f>
        <v>30</v>
      </c>
      <c r="C623" s="45">
        <f>ROUND($B$614*((1+($B$618*(B623/360)))/(1+($B$619*(B623/360)))),4)</f>
        <v>19.173100000000002</v>
      </c>
      <c r="D623" s="46">
        <f>$B$613*C623</f>
        <v>76692400</v>
      </c>
      <c r="E623" s="46">
        <f>$B$613*$B$620</f>
        <v>77983600</v>
      </c>
      <c r="F623" s="47">
        <f>E623-D623</f>
        <v>1291200</v>
      </c>
      <c r="G623" s="133">
        <v>22</v>
      </c>
      <c r="H623" s="218">
        <f>$B$613*G623</f>
        <v>88000000</v>
      </c>
      <c r="I623" s="5">
        <f>($B$620-G623)*$B$613</f>
        <v>-10016400.000000004</v>
      </c>
      <c r="J623" s="32">
        <f>H623+I623</f>
        <v>77983600</v>
      </c>
    </row>
    <row r="624" spans="1:13" x14ac:dyDescent="0.3">
      <c r="A624" s="43">
        <v>2</v>
      </c>
      <c r="B624" s="44">
        <f t="shared" ref="B624:B631" si="27">A624*$B$616</f>
        <v>60</v>
      </c>
      <c r="C624" s="45">
        <f t="shared" ref="C624:C630" si="28">ROUND($B$614*((1+($B$618*(B624/360)))/(1+($B$619*(B624/360)))),4)</f>
        <v>19.255500000000001</v>
      </c>
      <c r="D624" s="46">
        <f t="shared" ref="D624:D631" si="29">$B$613*C624</f>
        <v>77022000</v>
      </c>
      <c r="E624" s="46">
        <f t="shared" ref="E624:E631" si="30">$B$613*$B$620</f>
        <v>77983600</v>
      </c>
      <c r="F624" s="47">
        <f t="shared" ref="F624:F631" si="31">E624-D624</f>
        <v>961600</v>
      </c>
      <c r="G624" s="133">
        <v>16.2</v>
      </c>
      <c r="H624" s="218">
        <f t="shared" ref="H624:H631" si="32">$B$613*G624</f>
        <v>64800000</v>
      </c>
      <c r="I624" s="5">
        <f t="shared" ref="I624:I631" si="33">($B$620-G624)*$B$613</f>
        <v>13183599.999999998</v>
      </c>
      <c r="J624" s="32">
        <f t="shared" ref="J624:J631" si="34">H624+I624</f>
        <v>77983600</v>
      </c>
    </row>
    <row r="625" spans="1:10" x14ac:dyDescent="0.3">
      <c r="A625" s="43">
        <v>3</v>
      </c>
      <c r="B625" s="44">
        <f t="shared" si="27"/>
        <v>90</v>
      </c>
      <c r="C625" s="45">
        <f t="shared" si="28"/>
        <v>19.337199999999999</v>
      </c>
      <c r="D625" s="46">
        <f t="shared" si="29"/>
        <v>77348800</v>
      </c>
      <c r="E625" s="46">
        <f t="shared" si="30"/>
        <v>77983600</v>
      </c>
      <c r="F625" s="47">
        <f t="shared" si="31"/>
        <v>634800</v>
      </c>
      <c r="G625" s="133">
        <v>20</v>
      </c>
      <c r="H625" s="218">
        <f t="shared" si="32"/>
        <v>80000000</v>
      </c>
      <c r="I625" s="5">
        <f t="shared" si="33"/>
        <v>-2016400.0000000044</v>
      </c>
      <c r="J625" s="32">
        <f t="shared" si="34"/>
        <v>77983600</v>
      </c>
    </row>
    <row r="626" spans="1:10" x14ac:dyDescent="0.3">
      <c r="A626" s="43">
        <v>4</v>
      </c>
      <c r="B626" s="44">
        <f t="shared" si="27"/>
        <v>120</v>
      </c>
      <c r="C626" s="45">
        <f t="shared" si="28"/>
        <v>19.418099999999999</v>
      </c>
      <c r="D626" s="46">
        <f t="shared" si="29"/>
        <v>77672400</v>
      </c>
      <c r="E626" s="46">
        <f t="shared" si="30"/>
        <v>77983600</v>
      </c>
      <c r="F626" s="47">
        <f t="shared" si="31"/>
        <v>311200</v>
      </c>
      <c r="G626" s="133">
        <v>16.5</v>
      </c>
      <c r="H626" s="218">
        <f t="shared" si="32"/>
        <v>66000000</v>
      </c>
      <c r="I626" s="5">
        <f t="shared" si="33"/>
        <v>11983599.999999996</v>
      </c>
      <c r="J626" s="32">
        <f t="shared" si="34"/>
        <v>77983600</v>
      </c>
    </row>
    <row r="627" spans="1:10" x14ac:dyDescent="0.3">
      <c r="A627" s="43">
        <v>5</v>
      </c>
      <c r="B627" s="44">
        <f t="shared" si="27"/>
        <v>150</v>
      </c>
      <c r="C627" s="45">
        <f t="shared" si="28"/>
        <v>19.498200000000001</v>
      </c>
      <c r="D627" s="46">
        <f t="shared" si="29"/>
        <v>77992800</v>
      </c>
      <c r="E627" s="46">
        <f t="shared" si="30"/>
        <v>77983600</v>
      </c>
      <c r="F627" s="47">
        <f t="shared" si="31"/>
        <v>-9200</v>
      </c>
      <c r="G627" s="133">
        <v>19</v>
      </c>
      <c r="H627" s="218">
        <f t="shared" si="32"/>
        <v>76000000</v>
      </c>
      <c r="I627" s="5">
        <f t="shared" si="33"/>
        <v>1983599.9999999956</v>
      </c>
      <c r="J627" s="32">
        <f t="shared" si="34"/>
        <v>77983600</v>
      </c>
    </row>
    <row r="628" spans="1:10" x14ac:dyDescent="0.3">
      <c r="A628" s="43">
        <v>6</v>
      </c>
      <c r="B628" s="44">
        <f t="shared" si="27"/>
        <v>180</v>
      </c>
      <c r="C628" s="45">
        <f t="shared" si="28"/>
        <v>19.5777</v>
      </c>
      <c r="D628" s="46">
        <f t="shared" si="29"/>
        <v>78310800</v>
      </c>
      <c r="E628" s="46">
        <f t="shared" si="30"/>
        <v>77983600</v>
      </c>
      <c r="F628" s="47">
        <f t="shared" si="31"/>
        <v>-327200</v>
      </c>
      <c r="G628" s="133">
        <v>20.55</v>
      </c>
      <c r="H628" s="218">
        <f t="shared" si="32"/>
        <v>82200000</v>
      </c>
      <c r="I628" s="5">
        <f t="shared" si="33"/>
        <v>-4216400.0000000075</v>
      </c>
      <c r="J628" s="32">
        <f t="shared" si="34"/>
        <v>77983600</v>
      </c>
    </row>
    <row r="629" spans="1:10" x14ac:dyDescent="0.3">
      <c r="A629" s="43">
        <v>7</v>
      </c>
      <c r="B629" s="44">
        <f t="shared" si="27"/>
        <v>210</v>
      </c>
      <c r="C629" s="45">
        <f t="shared" si="28"/>
        <v>19.656500000000001</v>
      </c>
      <c r="D629" s="46">
        <f t="shared" si="29"/>
        <v>78626000</v>
      </c>
      <c r="E629" s="46">
        <f t="shared" si="30"/>
        <v>77983600</v>
      </c>
      <c r="F629" s="47">
        <f t="shared" si="31"/>
        <v>-642400</v>
      </c>
      <c r="G629" s="133">
        <v>19.8</v>
      </c>
      <c r="H629" s="218">
        <f t="shared" si="32"/>
        <v>79200000</v>
      </c>
      <c r="I629" s="5">
        <f t="shared" si="33"/>
        <v>-1216400.0000000072</v>
      </c>
      <c r="J629" s="32">
        <f t="shared" si="34"/>
        <v>77983600</v>
      </c>
    </row>
    <row r="630" spans="1:10" x14ac:dyDescent="0.3">
      <c r="A630" s="43">
        <v>8</v>
      </c>
      <c r="B630" s="44">
        <f t="shared" si="27"/>
        <v>240</v>
      </c>
      <c r="C630" s="45">
        <f t="shared" si="28"/>
        <v>19.734500000000001</v>
      </c>
      <c r="D630" s="46">
        <f t="shared" si="29"/>
        <v>78938000</v>
      </c>
      <c r="E630" s="46">
        <f t="shared" si="30"/>
        <v>77983600</v>
      </c>
      <c r="F630" s="47">
        <f t="shared" si="31"/>
        <v>-954400</v>
      </c>
      <c r="G630" s="133">
        <v>20.452000000000002</v>
      </c>
      <c r="H630" s="218">
        <f t="shared" si="32"/>
        <v>81808000</v>
      </c>
      <c r="I630" s="5">
        <f t="shared" si="33"/>
        <v>-3824400.0000000112</v>
      </c>
      <c r="J630" s="32">
        <f t="shared" si="34"/>
        <v>77983599.999999985</v>
      </c>
    </row>
    <row r="631" spans="1:10" x14ac:dyDescent="0.3">
      <c r="A631" s="43">
        <v>9</v>
      </c>
      <c r="B631" s="44">
        <f t="shared" si="27"/>
        <v>270</v>
      </c>
      <c r="C631" s="45">
        <f>ROUND($B$614*((1+($B$618*(B631/360)))/(1+($B$619*(B631/360)))),4)</f>
        <v>19.811900000000001</v>
      </c>
      <c r="D631" s="46">
        <f t="shared" si="29"/>
        <v>79247600</v>
      </c>
      <c r="E631" s="46">
        <f t="shared" si="30"/>
        <v>77983600</v>
      </c>
      <c r="F631" s="47">
        <f t="shared" si="31"/>
        <v>-1264000</v>
      </c>
      <c r="G631" s="133">
        <v>17</v>
      </c>
      <c r="H631" s="218">
        <f t="shared" si="32"/>
        <v>68000000</v>
      </c>
      <c r="I631" s="5">
        <f t="shared" si="33"/>
        <v>9983599.9999999963</v>
      </c>
      <c r="J631" s="32">
        <f t="shared" si="34"/>
        <v>77983600</v>
      </c>
    </row>
    <row r="632" spans="1:10" ht="15" thickBot="1" x14ac:dyDescent="0.35">
      <c r="A632" s="48"/>
      <c r="B632" s="49"/>
      <c r="C632" s="49"/>
      <c r="D632" s="49"/>
      <c r="E632" s="49"/>
      <c r="F632" s="50">
        <f>SUM(F623:F631)</f>
        <v>1600</v>
      </c>
    </row>
    <row r="633" spans="1:10" x14ac:dyDescent="0.3">
      <c r="C633" s="23"/>
      <c r="G633" t="s">
        <v>198</v>
      </c>
    </row>
    <row r="634" spans="1:10" x14ac:dyDescent="0.3">
      <c r="G634" s="252" t="s">
        <v>199</v>
      </c>
      <c r="H634" s="252"/>
      <c r="I634" s="252"/>
    </row>
    <row r="647" spans="4:4" x14ac:dyDescent="0.3">
      <c r="D647" s="65"/>
    </row>
  </sheetData>
  <mergeCells count="39">
    <mergeCell ref="A541:C541"/>
    <mergeCell ref="C603:D603"/>
    <mergeCell ref="A592:B592"/>
    <mergeCell ref="E601:F601"/>
    <mergeCell ref="C567:D567"/>
    <mergeCell ref="C568:D568"/>
    <mergeCell ref="C570:D570"/>
    <mergeCell ref="G634:I634"/>
    <mergeCell ref="A612:B612"/>
    <mergeCell ref="E563:H563"/>
    <mergeCell ref="C561:F561"/>
    <mergeCell ref="P562:Q562"/>
    <mergeCell ref="M562:O562"/>
    <mergeCell ref="G561:H561"/>
    <mergeCell ref="H603:I603"/>
    <mergeCell ref="I573:K573"/>
    <mergeCell ref="F603:G603"/>
    <mergeCell ref="A590:D590"/>
    <mergeCell ref="A611:B611"/>
    <mergeCell ref="C572:D572"/>
    <mergeCell ref="C573:D573"/>
    <mergeCell ref="C576:D576"/>
    <mergeCell ref="C566:D566"/>
    <mergeCell ref="A1:E1"/>
    <mergeCell ref="C545:H545"/>
    <mergeCell ref="I568:K568"/>
    <mergeCell ref="I570:K570"/>
    <mergeCell ref="E600:F600"/>
    <mergeCell ref="E599:F599"/>
    <mergeCell ref="I503:M503"/>
    <mergeCell ref="A516:B516"/>
    <mergeCell ref="A578:B578"/>
    <mergeCell ref="C562:D562"/>
    <mergeCell ref="C565:D565"/>
    <mergeCell ref="C575:D575"/>
    <mergeCell ref="J592:K592"/>
    <mergeCell ref="M592:O592"/>
    <mergeCell ref="D526:G526"/>
    <mergeCell ref="A535:C535"/>
  </mergeCells>
  <phoneticPr fontId="32" type="noConversion"/>
  <hyperlinks>
    <hyperlink ref="M610" r:id="rId1" xr:uid="{A54FBA00-356F-49FC-B93E-4297FC8A97B1}"/>
  </hyperlinks>
  <pageMargins left="0.7" right="0.7" top="0.75" bottom="0.75" header="0.3" footer="0.3"/>
  <pageSetup orientation="portrait" r:id="rId2"/>
  <ignoredErrors>
    <ignoredError sqref="B582 B615" 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53AC-233B-4098-9E0F-53E01952870D}">
  <dimension ref="A1:L515"/>
  <sheetViews>
    <sheetView showGridLines="0" topLeftCell="A10" zoomScaleNormal="100" workbookViewId="0">
      <selection activeCell="E517" sqref="E517"/>
    </sheetView>
  </sheetViews>
  <sheetFormatPr baseColWidth="10" defaultColWidth="9.109375" defaultRowHeight="14.4" x14ac:dyDescent="0.3"/>
  <cols>
    <col min="1" max="1" width="9.44140625" style="7" customWidth="1"/>
    <col min="2" max="2" width="15" customWidth="1"/>
    <col min="3" max="3" width="14.88671875" customWidth="1"/>
    <col min="4" max="4" width="13.44140625" customWidth="1"/>
    <col min="5" max="5" width="11.88671875" customWidth="1"/>
    <col min="6" max="6" width="16.33203125" customWidth="1"/>
    <col min="7" max="7" width="12.44140625" customWidth="1"/>
    <col min="8" max="8" width="14.44140625" customWidth="1"/>
    <col min="9" max="9" width="9.109375" customWidth="1"/>
    <col min="10" max="10" width="11.33203125" hidden="1" customWidth="1"/>
    <col min="11" max="11" width="15" customWidth="1"/>
    <col min="12" max="12" width="18.109375" bestFit="1" customWidth="1"/>
  </cols>
  <sheetData>
    <row r="1" spans="1:12" ht="18" x14ac:dyDescent="0.35">
      <c r="B1" s="3"/>
    </row>
    <row r="2" spans="1:12" ht="15.6" x14ac:dyDescent="0.3">
      <c r="B2" s="263" t="s">
        <v>159</v>
      </c>
      <c r="C2" s="263"/>
      <c r="D2" s="263"/>
      <c r="E2" s="263"/>
      <c r="F2" s="263"/>
      <c r="G2" s="263"/>
      <c r="H2" s="263"/>
      <c r="K2" s="33"/>
    </row>
    <row r="3" spans="1:12" ht="15.6" x14ac:dyDescent="0.3">
      <c r="B3" s="263" t="s">
        <v>61</v>
      </c>
      <c r="C3" s="263"/>
      <c r="D3" s="263"/>
      <c r="E3" s="263"/>
      <c r="F3" s="263"/>
      <c r="G3" s="263"/>
      <c r="H3" s="263"/>
    </row>
    <row r="4" spans="1:12" ht="43.2" x14ac:dyDescent="0.3">
      <c r="B4" s="52" t="s">
        <v>0</v>
      </c>
      <c r="C4" s="52" t="s">
        <v>1</v>
      </c>
      <c r="D4" s="52" t="s">
        <v>11</v>
      </c>
      <c r="E4" s="51" t="s">
        <v>59</v>
      </c>
      <c r="F4" s="51" t="s">
        <v>60</v>
      </c>
      <c r="G4" s="51" t="s">
        <v>62</v>
      </c>
      <c r="H4" s="51" t="s">
        <v>63</v>
      </c>
      <c r="K4" s="51"/>
    </row>
    <row r="5" spans="1:12" x14ac:dyDescent="0.3">
      <c r="A5" s="7">
        <f t="shared" ref="A5:A68" si="0">A6-1</f>
        <v>1</v>
      </c>
      <c r="B5" s="231">
        <v>44789</v>
      </c>
      <c r="C5" s="2">
        <v>19.873999999999999</v>
      </c>
      <c r="D5" s="4"/>
      <c r="H5" s="7" t="s">
        <v>70</v>
      </c>
    </row>
    <row r="6" spans="1:12" x14ac:dyDescent="0.3">
      <c r="A6" s="7">
        <f t="shared" si="0"/>
        <v>2</v>
      </c>
      <c r="B6" s="231">
        <v>44790</v>
      </c>
      <c r="C6" s="2">
        <v>19.861799999999999</v>
      </c>
      <c r="D6" s="4">
        <f>C6/C5-1</f>
        <v>-6.1386736439572598E-4</v>
      </c>
      <c r="E6" s="20">
        <f>$C$505*(1+D6)</f>
        <v>19.078281272013687</v>
      </c>
      <c r="F6" s="5">
        <f>$D$508*E6</f>
        <v>76313125.088054746</v>
      </c>
      <c r="G6" s="32">
        <f>F6-$D$509</f>
        <v>-46874.911945253611</v>
      </c>
      <c r="H6" s="127">
        <v>-2209395.6108306944</v>
      </c>
    </row>
    <row r="7" spans="1:12" x14ac:dyDescent="0.3">
      <c r="A7" s="7">
        <f t="shared" si="0"/>
        <v>3</v>
      </c>
      <c r="B7" s="231">
        <v>44791</v>
      </c>
      <c r="C7" s="2">
        <v>19.930299999999999</v>
      </c>
      <c r="D7" s="4">
        <f t="shared" ref="D7:D70" si="1">C7/C6-1</f>
        <v>3.4488314251477359E-3</v>
      </c>
      <c r="E7" s="20">
        <f t="shared" ref="E7:E70" si="2">$C$505*(1+D7)</f>
        <v>19.155838191906071</v>
      </c>
      <c r="F7" s="5">
        <f t="shared" ref="F7:F70" si="3">$D$508*E7</f>
        <v>76623352.767624289</v>
      </c>
      <c r="G7" s="32">
        <f t="shared" ref="G7:G70" si="4">F7-$D$509</f>
        <v>263352.7676242888</v>
      </c>
      <c r="H7" s="127">
        <v>-1483651.8023566157</v>
      </c>
    </row>
    <row r="8" spans="1:12" x14ac:dyDescent="0.3">
      <c r="A8" s="7">
        <f t="shared" si="0"/>
        <v>4</v>
      </c>
      <c r="B8" s="231">
        <v>44792</v>
      </c>
      <c r="C8" s="2">
        <v>20.038699999999999</v>
      </c>
      <c r="D8" s="4">
        <f t="shared" si="1"/>
        <v>5.4389547573292507E-3</v>
      </c>
      <c r="E8" s="20">
        <f t="shared" si="2"/>
        <v>19.193829646317415</v>
      </c>
      <c r="F8" s="5">
        <f t="shared" si="3"/>
        <v>76775318.58526966</v>
      </c>
      <c r="G8" s="32">
        <f t="shared" si="4"/>
        <v>415318.58526965976</v>
      </c>
      <c r="H8" s="127">
        <v>-1289005.4701103568</v>
      </c>
      <c r="K8" s="262">
        <v>100</v>
      </c>
      <c r="L8" s="262"/>
    </row>
    <row r="9" spans="1:12" x14ac:dyDescent="0.3">
      <c r="A9" s="7">
        <f t="shared" si="0"/>
        <v>5</v>
      </c>
      <c r="B9" s="231">
        <v>44795</v>
      </c>
      <c r="C9" s="2">
        <v>20.083500000000001</v>
      </c>
      <c r="D9" s="4">
        <f t="shared" si="1"/>
        <v>2.2356739708664364E-3</v>
      </c>
      <c r="E9" s="20">
        <f t="shared" si="2"/>
        <v>19.13267901610384</v>
      </c>
      <c r="F9" s="5">
        <f t="shared" si="3"/>
        <v>76530716.064415365</v>
      </c>
      <c r="G9" s="32">
        <f t="shared" si="4"/>
        <v>170716.06441536546</v>
      </c>
      <c r="H9" s="127">
        <v>-1067588.8848440647</v>
      </c>
    </row>
    <row r="10" spans="1:12" x14ac:dyDescent="0.3">
      <c r="A10" s="7">
        <f t="shared" si="0"/>
        <v>6</v>
      </c>
      <c r="B10" s="231">
        <v>44796</v>
      </c>
      <c r="C10" s="2">
        <v>20.195699999999999</v>
      </c>
      <c r="D10" s="4">
        <f t="shared" si="1"/>
        <v>5.5866756292477504E-3</v>
      </c>
      <c r="E10" s="20">
        <f t="shared" si="2"/>
        <v>19.196649637762338</v>
      </c>
      <c r="F10" s="5">
        <f t="shared" si="3"/>
        <v>76786598.551049352</v>
      </c>
      <c r="G10" s="32">
        <f t="shared" si="4"/>
        <v>426598.55104935169</v>
      </c>
      <c r="H10" s="127">
        <v>-1032166.4391643405</v>
      </c>
    </row>
    <row r="11" spans="1:12" x14ac:dyDescent="0.3">
      <c r="A11" s="7">
        <f t="shared" si="0"/>
        <v>7</v>
      </c>
      <c r="B11" s="231">
        <v>44797</v>
      </c>
      <c r="C11" s="2">
        <v>20.159800000000001</v>
      </c>
      <c r="D11" s="4">
        <f t="shared" si="1"/>
        <v>-1.7776061240758478E-3</v>
      </c>
      <c r="E11" s="20">
        <f t="shared" si="2"/>
        <v>19.056065499091392</v>
      </c>
      <c r="F11" s="5">
        <f t="shared" si="3"/>
        <v>76224261.996365577</v>
      </c>
      <c r="G11" s="32">
        <f t="shared" si="4"/>
        <v>-135738.00363442302</v>
      </c>
      <c r="H11" s="208">
        <v>-1025811.8366399407</v>
      </c>
    </row>
    <row r="12" spans="1:12" x14ac:dyDescent="0.3">
      <c r="A12" s="7">
        <f t="shared" si="0"/>
        <v>8</v>
      </c>
      <c r="B12" s="231">
        <v>44798</v>
      </c>
      <c r="C12" s="2">
        <v>19.998200000000001</v>
      </c>
      <c r="D12" s="4">
        <f t="shared" si="1"/>
        <v>-8.0159525392117237E-3</v>
      </c>
      <c r="E12" s="20">
        <f t="shared" si="2"/>
        <v>18.93697546602645</v>
      </c>
      <c r="F12" s="5">
        <f t="shared" si="3"/>
        <v>75747901.864105806</v>
      </c>
      <c r="G12" s="32">
        <f t="shared" si="4"/>
        <v>-612098.13589419425</v>
      </c>
      <c r="H12" s="127">
        <v>-1004225.0106860697</v>
      </c>
      <c r="J12" s="7" t="s">
        <v>64</v>
      </c>
    </row>
    <row r="13" spans="1:12" x14ac:dyDescent="0.3">
      <c r="A13" s="7">
        <f t="shared" si="0"/>
        <v>9</v>
      </c>
      <c r="B13" s="231">
        <v>44799</v>
      </c>
      <c r="C13" s="2">
        <v>19.919799999999999</v>
      </c>
      <c r="D13" s="4">
        <f t="shared" si="1"/>
        <v>-3.9203528317549585E-3</v>
      </c>
      <c r="E13" s="20">
        <f t="shared" si="2"/>
        <v>19.015160464441799</v>
      </c>
      <c r="F13" s="5">
        <f t="shared" si="3"/>
        <v>76060641.857767195</v>
      </c>
      <c r="G13" s="32">
        <f t="shared" si="4"/>
        <v>-299358.14223280549</v>
      </c>
      <c r="H13" s="127">
        <v>-996795.91678911448</v>
      </c>
      <c r="J13" s="7">
        <v>99</v>
      </c>
      <c r="K13" s="262">
        <v>99</v>
      </c>
      <c r="L13" s="262"/>
    </row>
    <row r="14" spans="1:12" hidden="1" x14ac:dyDescent="0.3">
      <c r="A14" s="7">
        <f t="shared" si="0"/>
        <v>10</v>
      </c>
      <c r="B14" s="231">
        <v>44802</v>
      </c>
      <c r="C14" s="2">
        <v>19.9437</v>
      </c>
      <c r="D14" s="4">
        <f t="shared" si="1"/>
        <v>1.1998112430848806E-3</v>
      </c>
      <c r="E14" s="20">
        <f t="shared" si="2"/>
        <v>19.112904396630491</v>
      </c>
      <c r="F14" s="5">
        <f t="shared" si="3"/>
        <v>76451617.586521968</v>
      </c>
      <c r="G14" s="32">
        <f t="shared" si="4"/>
        <v>91617.586521968246</v>
      </c>
      <c r="H14" s="127">
        <v>-994787.46965374053</v>
      </c>
    </row>
    <row r="15" spans="1:12" hidden="1" x14ac:dyDescent="0.3">
      <c r="A15" s="7">
        <f t="shared" si="0"/>
        <v>11</v>
      </c>
      <c r="B15" s="231">
        <v>44803</v>
      </c>
      <c r="C15" s="2">
        <v>19.9268</v>
      </c>
      <c r="D15" s="4">
        <f t="shared" si="1"/>
        <v>-8.4738538987250145E-4</v>
      </c>
      <c r="E15" s="20">
        <f t="shared" si="2"/>
        <v>19.073823412907334</v>
      </c>
      <c r="F15" s="5">
        <f t="shared" si="3"/>
        <v>76295293.651629344</v>
      </c>
      <c r="G15" s="32">
        <f t="shared" si="4"/>
        <v>-64706.348370656371</v>
      </c>
      <c r="H15" s="127">
        <v>-962856.16959430277</v>
      </c>
    </row>
    <row r="16" spans="1:12" hidden="1" x14ac:dyDescent="0.3">
      <c r="A16" s="7">
        <f t="shared" si="0"/>
        <v>12</v>
      </c>
      <c r="B16" s="231">
        <v>44804</v>
      </c>
      <c r="C16" s="2">
        <v>19.994499999999999</v>
      </c>
      <c r="D16" s="4">
        <f t="shared" si="1"/>
        <v>3.3974346106750986E-3</v>
      </c>
      <c r="E16" s="20">
        <f t="shared" si="2"/>
        <v>19.154857026717789</v>
      </c>
      <c r="F16" s="5">
        <f t="shared" si="3"/>
        <v>76619428.106871158</v>
      </c>
      <c r="G16" s="32">
        <f t="shared" si="4"/>
        <v>259428.10687115788</v>
      </c>
      <c r="H16" s="127">
        <v>-932622.62988868356</v>
      </c>
    </row>
    <row r="17" spans="1:12" hidden="1" x14ac:dyDescent="0.3">
      <c r="A17" s="7">
        <f t="shared" si="0"/>
        <v>13</v>
      </c>
      <c r="B17" s="231">
        <v>44805</v>
      </c>
      <c r="C17" s="2">
        <v>20.1465</v>
      </c>
      <c r="D17" s="4">
        <f t="shared" si="1"/>
        <v>7.6020905749081269E-3</v>
      </c>
      <c r="E17" s="20">
        <f t="shared" si="2"/>
        <v>19.235123909074996</v>
      </c>
      <c r="F17" s="5">
        <f t="shared" si="3"/>
        <v>76940495.636299983</v>
      </c>
      <c r="G17" s="32">
        <f t="shared" si="4"/>
        <v>580495.63629998267</v>
      </c>
      <c r="H17" s="127">
        <v>-904152.32547399402</v>
      </c>
    </row>
    <row r="18" spans="1:12" hidden="1" x14ac:dyDescent="0.3">
      <c r="A18" s="7">
        <f t="shared" si="0"/>
        <v>14</v>
      </c>
      <c r="B18" s="231">
        <v>44806</v>
      </c>
      <c r="C18" s="2">
        <v>20.0962</v>
      </c>
      <c r="D18" s="4">
        <f t="shared" si="1"/>
        <v>-2.4967115876206591E-3</v>
      </c>
      <c r="E18" s="20">
        <f t="shared" si="2"/>
        <v>19.042337775792323</v>
      </c>
      <c r="F18" s="5">
        <f t="shared" si="3"/>
        <v>76169351.103169292</v>
      </c>
      <c r="G18" s="32">
        <f t="shared" si="4"/>
        <v>-190648.89683070779</v>
      </c>
      <c r="H18" s="127">
        <v>-897844.28792922199</v>
      </c>
      <c r="K18" s="262">
        <v>98</v>
      </c>
      <c r="L18" s="262"/>
    </row>
    <row r="19" spans="1:12" hidden="1" x14ac:dyDescent="0.3">
      <c r="A19" s="7">
        <f t="shared" si="0"/>
        <v>15</v>
      </c>
      <c r="B19" s="231">
        <v>44809</v>
      </c>
      <c r="C19" s="2">
        <v>20.247299999999999</v>
      </c>
      <c r="D19" s="4">
        <f t="shared" si="1"/>
        <v>7.518834406504693E-3</v>
      </c>
      <c r="E19" s="20">
        <f t="shared" si="2"/>
        <v>19.233534548820174</v>
      </c>
      <c r="F19" s="5">
        <f t="shared" si="3"/>
        <v>76934138.195280701</v>
      </c>
      <c r="G19" s="32">
        <f t="shared" si="4"/>
        <v>574138.19528070092</v>
      </c>
      <c r="H19" s="127">
        <v>-896237.01013080776</v>
      </c>
    </row>
    <row r="20" spans="1:12" hidden="1" x14ac:dyDescent="0.3">
      <c r="A20" s="7">
        <f t="shared" si="0"/>
        <v>16</v>
      </c>
      <c r="B20" s="231">
        <v>44810</v>
      </c>
      <c r="C20" s="2">
        <v>19.975300000000001</v>
      </c>
      <c r="D20" s="4">
        <f t="shared" si="1"/>
        <v>-1.3433889950758782E-2</v>
      </c>
      <c r="E20" s="20">
        <f t="shared" si="2"/>
        <v>18.833547040840013</v>
      </c>
      <c r="F20" s="5">
        <f t="shared" si="3"/>
        <v>75334188.163360059</v>
      </c>
      <c r="G20" s="32">
        <f t="shared" si="4"/>
        <v>-1025811.8366399407</v>
      </c>
      <c r="H20" s="127">
        <v>-848893.36451096833</v>
      </c>
    </row>
    <row r="21" spans="1:12" hidden="1" x14ac:dyDescent="0.3">
      <c r="A21" s="7">
        <f t="shared" si="0"/>
        <v>17</v>
      </c>
      <c r="B21" s="231">
        <v>44811</v>
      </c>
      <c r="C21" s="2">
        <v>19.962</v>
      </c>
      <c r="D21" s="4">
        <f t="shared" si="1"/>
        <v>-6.6582229052880582E-4</v>
      </c>
      <c r="E21" s="20">
        <f t="shared" si="2"/>
        <v>19.077289452473806</v>
      </c>
      <c r="F21" s="5">
        <f t="shared" si="3"/>
        <v>76309157.809895232</v>
      </c>
      <c r="G21" s="32">
        <f t="shared" si="4"/>
        <v>-50842.19010476768</v>
      </c>
      <c r="H21" s="127">
        <v>-812799.21622866392</v>
      </c>
    </row>
    <row r="22" spans="1:12" hidden="1" x14ac:dyDescent="0.3">
      <c r="A22" s="7">
        <f t="shared" si="0"/>
        <v>18</v>
      </c>
      <c r="B22" s="231">
        <v>44812</v>
      </c>
      <c r="C22" s="2">
        <v>20.138000000000002</v>
      </c>
      <c r="D22" s="4">
        <f t="shared" si="1"/>
        <v>8.8167518284743007E-3</v>
      </c>
      <c r="E22" s="20">
        <f t="shared" si="2"/>
        <v>19.258311792405575</v>
      </c>
      <c r="F22" s="5">
        <f t="shared" si="3"/>
        <v>77033247.169622302</v>
      </c>
      <c r="G22" s="32">
        <f t="shared" si="4"/>
        <v>673247.16962230206</v>
      </c>
      <c r="H22" s="127">
        <v>-801045.45060031116</v>
      </c>
    </row>
    <row r="23" spans="1:12" hidden="1" x14ac:dyDescent="0.3">
      <c r="A23" s="7">
        <f t="shared" si="0"/>
        <v>19</v>
      </c>
      <c r="B23" s="231">
        <v>44813</v>
      </c>
      <c r="C23" s="2">
        <v>20.029699999999998</v>
      </c>
      <c r="D23" s="4">
        <f t="shared" si="1"/>
        <v>-5.3778925414640355E-3</v>
      </c>
      <c r="E23" s="20">
        <f t="shared" si="2"/>
        <v>18.987336031383453</v>
      </c>
      <c r="F23" s="5">
        <f t="shared" si="3"/>
        <v>75949344.125533819</v>
      </c>
      <c r="G23" s="32">
        <f t="shared" si="4"/>
        <v>-410655.8744661808</v>
      </c>
      <c r="H23" s="127">
        <v>-784325.70516231656</v>
      </c>
      <c r="K23" s="262">
        <v>97</v>
      </c>
      <c r="L23" s="262"/>
    </row>
    <row r="24" spans="1:12" hidden="1" x14ac:dyDescent="0.3">
      <c r="A24" s="7">
        <f t="shared" si="0"/>
        <v>20</v>
      </c>
      <c r="B24" s="231">
        <v>44816</v>
      </c>
      <c r="C24" s="2">
        <v>20.020299999999999</v>
      </c>
      <c r="D24" s="4">
        <f t="shared" si="1"/>
        <v>-4.6930308491888173E-4</v>
      </c>
      <c r="E24" s="20">
        <f t="shared" si="2"/>
        <v>19.081041004108897</v>
      </c>
      <c r="F24" s="5">
        <f t="shared" si="3"/>
        <v>76324164.016435593</v>
      </c>
      <c r="G24" s="32">
        <f t="shared" si="4"/>
        <v>-35835.983564406633</v>
      </c>
      <c r="H24" s="127">
        <v>-760608.33432267606</v>
      </c>
      <c r="K24" s="26"/>
      <c r="L24" s="32"/>
    </row>
    <row r="25" spans="1:12" x14ac:dyDescent="0.3">
      <c r="A25" s="7">
        <f t="shared" si="0"/>
        <v>21</v>
      </c>
      <c r="B25" s="231">
        <v>44817</v>
      </c>
      <c r="C25" s="2">
        <v>19.902699999999999</v>
      </c>
      <c r="D25" s="4">
        <f t="shared" si="1"/>
        <v>-5.8740378515805824E-3</v>
      </c>
      <c r="E25" s="20">
        <f t="shared" si="2"/>
        <v>18.977864617413328</v>
      </c>
      <c r="F25" s="5">
        <f t="shared" si="3"/>
        <v>75911458.469653308</v>
      </c>
      <c r="G25" s="32">
        <f t="shared" si="4"/>
        <v>-448541.53034669161</v>
      </c>
      <c r="H25" s="127">
        <v>-760347.73926988244</v>
      </c>
      <c r="K25" s="1" t="s">
        <v>66</v>
      </c>
      <c r="L25" s="1" t="s">
        <v>62</v>
      </c>
    </row>
    <row r="26" spans="1:12" x14ac:dyDescent="0.3">
      <c r="A26" s="7">
        <f t="shared" si="0"/>
        <v>22</v>
      </c>
      <c r="B26" s="231">
        <v>44818</v>
      </c>
      <c r="C26" s="2">
        <v>19.7957</v>
      </c>
      <c r="D26" s="4">
        <f t="shared" si="1"/>
        <v>-5.3761549940459785E-3</v>
      </c>
      <c r="E26" s="20">
        <f t="shared" si="2"/>
        <v>18.987369201163663</v>
      </c>
      <c r="F26" s="5">
        <f t="shared" si="3"/>
        <v>75949476.804654658</v>
      </c>
      <c r="G26" s="32">
        <f t="shared" si="4"/>
        <v>-410523.19534534216</v>
      </c>
      <c r="H26" s="127">
        <v>-758972.8772200346</v>
      </c>
      <c r="K26" s="26">
        <f>C26/C5-1</f>
        <v>-3.9398208714903626E-3</v>
      </c>
      <c r="L26" s="32">
        <f>$D$509*K26</f>
        <v>-300844.72174700408</v>
      </c>
    </row>
    <row r="27" spans="1:12" x14ac:dyDescent="0.3">
      <c r="A27" s="7">
        <f t="shared" si="0"/>
        <v>23</v>
      </c>
      <c r="B27" s="231">
        <v>44819</v>
      </c>
      <c r="C27" s="2">
        <v>20.055</v>
      </c>
      <c r="D27" s="4">
        <f t="shared" si="1"/>
        <v>1.3098804285779142E-2</v>
      </c>
      <c r="E27" s="20">
        <f t="shared" si="2"/>
        <v>19.340056173815523</v>
      </c>
      <c r="F27" s="5">
        <f t="shared" si="3"/>
        <v>77360224.695262089</v>
      </c>
      <c r="G27" s="32">
        <f t="shared" si="4"/>
        <v>1000224.6952620894</v>
      </c>
      <c r="H27" s="127">
        <v>-757976.44250260293</v>
      </c>
      <c r="K27" s="26">
        <f t="shared" ref="K27:K90" si="5">C27/C6-1</f>
        <v>9.7272150560372417E-3</v>
      </c>
      <c r="L27" s="32">
        <f t="shared" ref="L27:L91" si="6">$D$509*K27</f>
        <v>742770.14167900372</v>
      </c>
    </row>
    <row r="28" spans="1:12" x14ac:dyDescent="0.3">
      <c r="A28" s="7">
        <f t="shared" si="0"/>
        <v>24</v>
      </c>
      <c r="B28" s="231">
        <v>44823</v>
      </c>
      <c r="C28" s="2">
        <v>19.976800000000001</v>
      </c>
      <c r="D28" s="4">
        <f t="shared" si="1"/>
        <v>-3.8992769882821854E-3</v>
      </c>
      <c r="E28" s="20">
        <f t="shared" si="2"/>
        <v>19.015562802293694</v>
      </c>
      <c r="F28" s="5">
        <f t="shared" si="3"/>
        <v>76062251.209174782</v>
      </c>
      <c r="G28" s="32">
        <f t="shared" si="4"/>
        <v>-297748.79082521796</v>
      </c>
      <c r="H28" s="127">
        <v>-756613.44954356551</v>
      </c>
      <c r="K28" s="26">
        <f t="shared" si="5"/>
        <v>2.3331309614005313E-3</v>
      </c>
      <c r="L28" s="32">
        <f t="shared" si="6"/>
        <v>178157.88021254458</v>
      </c>
    </row>
    <row r="29" spans="1:12" hidden="1" x14ac:dyDescent="0.3">
      <c r="A29" s="7">
        <f t="shared" si="0"/>
        <v>25</v>
      </c>
      <c r="B29" s="231">
        <v>44824</v>
      </c>
      <c r="C29" s="2">
        <v>20.052499999999998</v>
      </c>
      <c r="D29" s="4">
        <f t="shared" si="1"/>
        <v>3.7893956990107114E-3</v>
      </c>
      <c r="E29" s="20">
        <f t="shared" si="2"/>
        <v>19.162339563894115</v>
      </c>
      <c r="F29" s="5">
        <f t="shared" si="3"/>
        <v>76649358.255576462</v>
      </c>
      <c r="G29" s="32">
        <f t="shared" si="4"/>
        <v>289358.25557646155</v>
      </c>
      <c r="H29" s="127">
        <v>-751041.04431344569</v>
      </c>
      <c r="K29" s="26">
        <f t="shared" si="5"/>
        <v>6.8866742852580209E-4</v>
      </c>
      <c r="L29" s="32">
        <f t="shared" si="6"/>
        <v>52586.644842230249</v>
      </c>
    </row>
    <row r="30" spans="1:12" hidden="1" x14ac:dyDescent="0.3">
      <c r="A30" s="7">
        <f t="shared" si="0"/>
        <v>26</v>
      </c>
      <c r="B30" s="231">
        <v>44825</v>
      </c>
      <c r="C30" s="2">
        <v>19.994299999999999</v>
      </c>
      <c r="D30" s="4">
        <f t="shared" si="1"/>
        <v>-2.9023812492207091E-3</v>
      </c>
      <c r="E30" s="20">
        <f t="shared" si="2"/>
        <v>19.034593541952376</v>
      </c>
      <c r="F30" s="5">
        <f t="shared" si="3"/>
        <v>76138374.167809501</v>
      </c>
      <c r="G30" s="32">
        <f t="shared" si="4"/>
        <v>-221625.83219049871</v>
      </c>
      <c r="H30" s="127">
        <v>-727987.30335514247</v>
      </c>
      <c r="K30" s="26">
        <f t="shared" si="5"/>
        <v>-4.4414569173700791E-3</v>
      </c>
      <c r="L30" s="32">
        <f t="shared" si="6"/>
        <v>-339149.65021037922</v>
      </c>
    </row>
    <row r="31" spans="1:12" hidden="1" x14ac:dyDescent="0.3">
      <c r="A31" s="7">
        <f t="shared" si="0"/>
        <v>27</v>
      </c>
      <c r="B31" s="231">
        <v>44826</v>
      </c>
      <c r="C31" s="2">
        <v>20</v>
      </c>
      <c r="D31" s="4">
        <f t="shared" si="1"/>
        <v>2.8508124815584956E-4</v>
      </c>
      <c r="E31" s="20">
        <f t="shared" si="2"/>
        <v>19.095442201027296</v>
      </c>
      <c r="F31" s="5">
        <f t="shared" si="3"/>
        <v>76381768.804109186</v>
      </c>
      <c r="G31" s="32">
        <f t="shared" si="4"/>
        <v>21768.804109185934</v>
      </c>
      <c r="H31" s="127">
        <v>-727602.80842526257</v>
      </c>
      <c r="K31" s="26">
        <f t="shared" si="5"/>
        <v>-9.6901815733051455E-3</v>
      </c>
      <c r="L31" s="32">
        <f t="shared" si="6"/>
        <v>-739942.26493758091</v>
      </c>
    </row>
    <row r="32" spans="1:12" hidden="1" x14ac:dyDescent="0.3">
      <c r="A32" s="7">
        <f t="shared" si="0"/>
        <v>28</v>
      </c>
      <c r="B32" s="231">
        <v>44827</v>
      </c>
      <c r="C32" s="2">
        <v>20.002700000000001</v>
      </c>
      <c r="D32" s="4">
        <f t="shared" si="1"/>
        <v>1.3499999999999623E-4</v>
      </c>
      <c r="E32" s="20">
        <f t="shared" si="2"/>
        <v>19.09257715</v>
      </c>
      <c r="F32" s="5">
        <f t="shared" si="3"/>
        <v>76370308.599999994</v>
      </c>
      <c r="G32" s="32">
        <f t="shared" si="4"/>
        <v>10308.59999999404</v>
      </c>
      <c r="H32" s="127">
        <v>-724209.84107029438</v>
      </c>
      <c r="K32" s="26">
        <f t="shared" si="5"/>
        <v>-7.7927360390479539E-3</v>
      </c>
      <c r="L32" s="32">
        <f t="shared" si="6"/>
        <v>-595053.32394170179</v>
      </c>
    </row>
    <row r="33" spans="1:12" hidden="1" x14ac:dyDescent="0.3">
      <c r="A33" s="7">
        <f t="shared" si="0"/>
        <v>29</v>
      </c>
      <c r="B33" s="231">
        <v>44830</v>
      </c>
      <c r="C33" s="2">
        <v>19.960799999999999</v>
      </c>
      <c r="D33" s="4">
        <f t="shared" si="1"/>
        <v>-2.0947172131763336E-3</v>
      </c>
      <c r="E33" s="20">
        <f t="shared" si="2"/>
        <v>19.050011848400462</v>
      </c>
      <c r="F33" s="5">
        <f t="shared" si="3"/>
        <v>76200047.39360185</v>
      </c>
      <c r="G33" s="32">
        <f t="shared" si="4"/>
        <v>-159952.60639815032</v>
      </c>
      <c r="H33" s="127">
        <v>-720264.45782083273</v>
      </c>
      <c r="K33" s="26">
        <f t="shared" si="5"/>
        <v>-1.8701683151484128E-3</v>
      </c>
      <c r="L33" s="32">
        <f t="shared" si="6"/>
        <v>-142806.05254473281</v>
      </c>
    </row>
    <row r="34" spans="1:12" hidden="1" x14ac:dyDescent="0.3">
      <c r="A34" s="7">
        <f t="shared" si="0"/>
        <v>30</v>
      </c>
      <c r="B34" s="231">
        <v>44831</v>
      </c>
      <c r="C34" s="2">
        <v>20.162700000000001</v>
      </c>
      <c r="D34" s="4">
        <f t="shared" si="1"/>
        <v>1.0114825057112142E-2</v>
      </c>
      <c r="E34" s="20">
        <f t="shared" si="2"/>
        <v>19.283092010340269</v>
      </c>
      <c r="F34" s="5">
        <f t="shared" si="3"/>
        <v>77132368.041361079</v>
      </c>
      <c r="G34" s="32">
        <f t="shared" si="4"/>
        <v>772368.04136107862</v>
      </c>
      <c r="H34" s="127">
        <v>-699021.98200727999</v>
      </c>
      <c r="K34" s="26">
        <f t="shared" si="5"/>
        <v>1.2193897529091835E-2</v>
      </c>
      <c r="L34" s="32">
        <f t="shared" si="6"/>
        <v>931126.01532145252</v>
      </c>
    </row>
    <row r="35" spans="1:12" hidden="1" x14ac:dyDescent="0.3">
      <c r="A35" s="7">
        <f t="shared" si="0"/>
        <v>31</v>
      </c>
      <c r="B35" s="231">
        <v>44832</v>
      </c>
      <c r="C35" s="2">
        <v>20.351700000000001</v>
      </c>
      <c r="D35" s="4">
        <f t="shared" si="1"/>
        <v>9.3737445877783987E-3</v>
      </c>
      <c r="E35" s="20">
        <f t="shared" si="2"/>
        <v>19.26894478418069</v>
      </c>
      <c r="F35" s="5">
        <f t="shared" si="3"/>
        <v>77075779.136722758</v>
      </c>
      <c r="G35" s="32">
        <f t="shared" si="4"/>
        <v>715779.13672275841</v>
      </c>
      <c r="H35" s="127">
        <v>-697538.24900707603</v>
      </c>
      <c r="K35" s="26">
        <f t="shared" si="5"/>
        <v>2.0457588110531111E-2</v>
      </c>
      <c r="L35" s="32">
        <f t="shared" si="6"/>
        <v>1562141.4281201556</v>
      </c>
    </row>
    <row r="36" spans="1:12" hidden="1" x14ac:dyDescent="0.3">
      <c r="A36" s="7">
        <f t="shared" si="0"/>
        <v>32</v>
      </c>
      <c r="B36" s="231">
        <v>44833</v>
      </c>
      <c r="C36" s="2">
        <v>20.356999999999999</v>
      </c>
      <c r="D36" s="4">
        <f t="shared" si="1"/>
        <v>2.6042050541219552E-4</v>
      </c>
      <c r="E36" s="20">
        <f t="shared" si="2"/>
        <v>19.094971427448318</v>
      </c>
      <c r="F36" s="5">
        <f t="shared" si="3"/>
        <v>76379885.70979327</v>
      </c>
      <c r="G36" s="32">
        <f t="shared" si="4"/>
        <v>19885.709793269634</v>
      </c>
      <c r="H36" s="127">
        <v>-672574.08559159935</v>
      </c>
      <c r="K36" s="26">
        <f t="shared" si="5"/>
        <v>2.1589015797820021E-2</v>
      </c>
      <c r="L36" s="32">
        <f t="shared" si="6"/>
        <v>1648537.2463215368</v>
      </c>
    </row>
    <row r="37" spans="1:12" hidden="1" x14ac:dyDescent="0.3">
      <c r="A37" s="7">
        <f t="shared" si="0"/>
        <v>33</v>
      </c>
      <c r="B37" s="231">
        <v>44834</v>
      </c>
      <c r="C37" s="2">
        <v>20.305800000000001</v>
      </c>
      <c r="D37" s="4">
        <f t="shared" si="1"/>
        <v>-2.5151053691603309E-3</v>
      </c>
      <c r="E37" s="20">
        <f t="shared" si="2"/>
        <v>19.041986638502728</v>
      </c>
      <c r="F37" s="5">
        <f t="shared" si="3"/>
        <v>76167946.554010913</v>
      </c>
      <c r="G37" s="32">
        <f t="shared" si="4"/>
        <v>-192053.44598908722</v>
      </c>
      <c r="H37" s="127">
        <v>-670612.74861522019</v>
      </c>
      <c r="K37" s="26">
        <f t="shared" si="5"/>
        <v>1.5569281552427094E-2</v>
      </c>
      <c r="L37" s="32">
        <f t="shared" si="6"/>
        <v>1188870.3393433329</v>
      </c>
    </row>
    <row r="38" spans="1:12" hidden="1" x14ac:dyDescent="0.3">
      <c r="A38" s="7">
        <f t="shared" si="0"/>
        <v>34</v>
      </c>
      <c r="B38" s="231">
        <v>44837</v>
      </c>
      <c r="C38" s="2">
        <v>20.192699999999999</v>
      </c>
      <c r="D38" s="4">
        <f t="shared" si="1"/>
        <v>-5.569837189374649E-3</v>
      </c>
      <c r="E38" s="20">
        <f t="shared" si="2"/>
        <v>18.983671808054837</v>
      </c>
      <c r="F38" s="5">
        <f t="shared" si="3"/>
        <v>75934687.232219353</v>
      </c>
      <c r="G38" s="32">
        <f t="shared" si="4"/>
        <v>-425312.76778064668</v>
      </c>
      <c r="H38" s="127">
        <v>-668080.6490675658</v>
      </c>
      <c r="K38" s="26">
        <f t="shared" si="5"/>
        <v>2.29320229320229E-3</v>
      </c>
      <c r="L38" s="32">
        <f t="shared" si="6"/>
        <v>175108.92710892687</v>
      </c>
    </row>
    <row r="39" spans="1:12" hidden="1" x14ac:dyDescent="0.3">
      <c r="A39" s="7">
        <f t="shared" si="0"/>
        <v>35</v>
      </c>
      <c r="B39" s="231">
        <v>44838</v>
      </c>
      <c r="C39" s="2">
        <v>20.092500000000001</v>
      </c>
      <c r="D39" s="4">
        <f t="shared" si="1"/>
        <v>-4.9621893060362021E-3</v>
      </c>
      <c r="E39" s="20">
        <f t="shared" si="2"/>
        <v>18.99527180614777</v>
      </c>
      <c r="F39" s="5">
        <f t="shared" si="3"/>
        <v>75981087.224591076</v>
      </c>
      <c r="G39" s="32">
        <f t="shared" si="4"/>
        <v>-378912.77540892363</v>
      </c>
      <c r="H39" s="127">
        <v>-667085.50185875595</v>
      </c>
      <c r="K39" s="26">
        <f t="shared" si="5"/>
        <v>-1.84114409689351E-4</v>
      </c>
      <c r="L39" s="32">
        <f t="shared" si="6"/>
        <v>-14058.976323878842</v>
      </c>
    </row>
    <row r="40" spans="1:12" hidden="1" x14ac:dyDescent="0.3">
      <c r="A40" s="7">
        <f t="shared" si="0"/>
        <v>36</v>
      </c>
      <c r="B40" s="231">
        <v>44839</v>
      </c>
      <c r="C40" s="2">
        <v>20.000800000000002</v>
      </c>
      <c r="D40" s="4">
        <f t="shared" si="1"/>
        <v>-4.5638919995022453E-3</v>
      </c>
      <c r="E40" s="20">
        <f t="shared" si="2"/>
        <v>19.002875301729503</v>
      </c>
      <c r="F40" s="5">
        <f t="shared" si="3"/>
        <v>76011501.206918016</v>
      </c>
      <c r="G40" s="32">
        <f t="shared" si="4"/>
        <v>-348498.79308198392</v>
      </c>
      <c r="H40" s="127">
        <v>-658963.26367785037</v>
      </c>
      <c r="K40" s="26">
        <f t="shared" si="5"/>
        <v>-1.2174462767875149E-2</v>
      </c>
      <c r="L40" s="32">
        <f t="shared" si="6"/>
        <v>-929641.97695494641</v>
      </c>
    </row>
    <row r="41" spans="1:12" hidden="1" x14ac:dyDescent="0.3">
      <c r="A41" s="7">
        <f t="shared" si="0"/>
        <v>37</v>
      </c>
      <c r="B41" s="231">
        <v>44840</v>
      </c>
      <c r="C41" s="2">
        <v>19.969799999999999</v>
      </c>
      <c r="D41" s="4">
        <f t="shared" si="1"/>
        <v>-1.5499380024800447E-3</v>
      </c>
      <c r="E41" s="20">
        <f t="shared" si="2"/>
        <v>19.060411683532656</v>
      </c>
      <c r="F41" s="5">
        <f t="shared" si="3"/>
        <v>76241646.734130621</v>
      </c>
      <c r="G41" s="32">
        <f t="shared" si="4"/>
        <v>-118353.26586937904</v>
      </c>
      <c r="H41" s="127">
        <v>-654996.52177815139</v>
      </c>
      <c r="K41" s="26">
        <f t="shared" si="5"/>
        <v>-2.7534004495555209E-4</v>
      </c>
      <c r="L41" s="32">
        <f t="shared" si="6"/>
        <v>-21024.965832805956</v>
      </c>
    </row>
    <row r="42" spans="1:12" hidden="1" x14ac:dyDescent="0.3">
      <c r="A42" s="7">
        <f t="shared" si="0"/>
        <v>38</v>
      </c>
      <c r="B42" s="231">
        <v>44841</v>
      </c>
      <c r="C42" s="2">
        <v>20.1267</v>
      </c>
      <c r="D42" s="4">
        <f t="shared" si="1"/>
        <v>7.8568638644354039E-3</v>
      </c>
      <c r="E42" s="20">
        <f t="shared" si="2"/>
        <v>19.239987531172073</v>
      </c>
      <c r="F42" s="5">
        <f t="shared" si="3"/>
        <v>76959950.124688298</v>
      </c>
      <c r="G42" s="32">
        <f t="shared" si="4"/>
        <v>599950.12468829751</v>
      </c>
      <c r="H42" s="127">
        <v>-649318.15147063136</v>
      </c>
      <c r="K42" s="26">
        <f t="shared" si="5"/>
        <v>8.2506762849414716E-3</v>
      </c>
      <c r="L42" s="32">
        <f t="shared" si="6"/>
        <v>630021.64111813076</v>
      </c>
    </row>
    <row r="43" spans="1:12" hidden="1" x14ac:dyDescent="0.3">
      <c r="A43" s="7">
        <f t="shared" si="0"/>
        <v>39</v>
      </c>
      <c r="B43" s="231">
        <v>44844</v>
      </c>
      <c r="C43" s="2">
        <v>20.108699999999999</v>
      </c>
      <c r="D43" s="4">
        <f t="shared" si="1"/>
        <v>-8.9433439162911466E-4</v>
      </c>
      <c r="E43" s="20">
        <f t="shared" si="2"/>
        <v>19.072927156463798</v>
      </c>
      <c r="F43" s="5">
        <f t="shared" si="3"/>
        <v>76291708.625855193</v>
      </c>
      <c r="G43" s="32">
        <f t="shared" si="4"/>
        <v>-68291.374144807458</v>
      </c>
      <c r="H43" s="127">
        <v>-648957.7412545085</v>
      </c>
      <c r="K43" s="26">
        <f t="shared" si="5"/>
        <v>-1.4549607706824119E-3</v>
      </c>
      <c r="L43" s="32">
        <f t="shared" si="6"/>
        <v>-111100.80444930897</v>
      </c>
    </row>
    <row r="44" spans="1:12" hidden="1" x14ac:dyDescent="0.3">
      <c r="A44" s="7">
        <f t="shared" si="0"/>
        <v>40</v>
      </c>
      <c r="B44" s="231">
        <v>44845</v>
      </c>
      <c r="C44" s="2">
        <v>20.0502</v>
      </c>
      <c r="D44" s="4">
        <f t="shared" si="1"/>
        <v>-2.9091885601754131E-3</v>
      </c>
      <c r="E44" s="20">
        <f t="shared" si="2"/>
        <v>19.034463590386252</v>
      </c>
      <c r="F44" s="5">
        <f t="shared" si="3"/>
        <v>76137854.361545011</v>
      </c>
      <c r="G44" s="32">
        <f t="shared" si="4"/>
        <v>-222145.6384549886</v>
      </c>
      <c r="H44" s="127">
        <v>-635353.63528740406</v>
      </c>
      <c r="K44" s="26">
        <f t="shared" si="5"/>
        <v>1.0234801320041509E-3</v>
      </c>
      <c r="L44" s="32">
        <f t="shared" si="6"/>
        <v>78152.942879836963</v>
      </c>
    </row>
    <row r="45" spans="1:12" hidden="1" x14ac:dyDescent="0.3">
      <c r="A45" s="7">
        <f t="shared" si="0"/>
        <v>41</v>
      </c>
      <c r="B45" s="231">
        <v>44846</v>
      </c>
      <c r="C45" s="2">
        <v>19.975200000000001</v>
      </c>
      <c r="D45" s="4">
        <f t="shared" si="1"/>
        <v>-3.740611066223698E-3</v>
      </c>
      <c r="E45" s="20">
        <f t="shared" si="2"/>
        <v>19.01859173474579</v>
      </c>
      <c r="F45" s="5">
        <f t="shared" si="3"/>
        <v>76074366.938983157</v>
      </c>
      <c r="G45" s="32">
        <f t="shared" si="4"/>
        <v>-285633.06101684272</v>
      </c>
      <c r="H45" s="127">
        <v>-634042.0842910111</v>
      </c>
      <c r="K45" s="26">
        <f t="shared" si="5"/>
        <v>-2.2527134958016948E-3</v>
      </c>
      <c r="L45" s="32">
        <f t="shared" si="6"/>
        <v>-172017.20253941743</v>
      </c>
    </row>
    <row r="46" spans="1:12" hidden="1" x14ac:dyDescent="0.3">
      <c r="A46" s="7">
        <f t="shared" si="0"/>
        <v>42</v>
      </c>
      <c r="B46" s="231">
        <v>44847</v>
      </c>
      <c r="C46" s="2">
        <v>19.965199999999999</v>
      </c>
      <c r="D46" s="4">
        <f t="shared" si="1"/>
        <v>-5.0062076975454506E-4</v>
      </c>
      <c r="E46" s="20">
        <f t="shared" si="2"/>
        <v>19.080443149505385</v>
      </c>
      <c r="F46" s="5">
        <f t="shared" si="3"/>
        <v>76321772.598021537</v>
      </c>
      <c r="G46" s="32">
        <f t="shared" si="4"/>
        <v>-38227.401978462934</v>
      </c>
      <c r="H46" s="127">
        <v>-629325.60514476895</v>
      </c>
      <c r="K46" s="26">
        <f t="shared" si="5"/>
        <v>3.1402774497932828E-3</v>
      </c>
      <c r="L46" s="32">
        <f t="shared" si="6"/>
        <v>239791.58606621507</v>
      </c>
    </row>
    <row r="47" spans="1:12" hidden="1" x14ac:dyDescent="0.3">
      <c r="A47" s="7">
        <f t="shared" si="0"/>
        <v>43</v>
      </c>
      <c r="B47" s="231">
        <v>44848</v>
      </c>
      <c r="C47" s="2">
        <v>20.0352</v>
      </c>
      <c r="D47" s="4">
        <f t="shared" si="1"/>
        <v>3.5061006150702845E-3</v>
      </c>
      <c r="E47" s="20">
        <f t="shared" si="2"/>
        <v>19.156931460741692</v>
      </c>
      <c r="F47" s="5">
        <f t="shared" si="3"/>
        <v>76627725.842966765</v>
      </c>
      <c r="G47" s="32">
        <f t="shared" si="4"/>
        <v>267725.84296676517</v>
      </c>
      <c r="H47" s="127">
        <v>-615404.9626622498</v>
      </c>
      <c r="K47" s="26">
        <f t="shared" si="5"/>
        <v>1.2098587066888156E-2</v>
      </c>
      <c r="L47" s="32">
        <f t="shared" si="6"/>
        <v>923848.10842757951</v>
      </c>
    </row>
    <row r="48" spans="1:12" hidden="1" x14ac:dyDescent="0.3">
      <c r="A48" s="7">
        <f t="shared" si="0"/>
        <v>44</v>
      </c>
      <c r="B48" s="231">
        <v>44851</v>
      </c>
      <c r="C48" s="2">
        <v>20.0398</v>
      </c>
      <c r="D48" s="4">
        <f t="shared" si="1"/>
        <v>2.2959591119620093E-4</v>
      </c>
      <c r="E48" s="20">
        <f t="shared" si="2"/>
        <v>19.094382985944737</v>
      </c>
      <c r="F48" s="5">
        <f t="shared" si="3"/>
        <v>76377531.943778947</v>
      </c>
      <c r="G48" s="32">
        <f t="shared" si="4"/>
        <v>17531.943778946996</v>
      </c>
      <c r="H48" s="127">
        <v>-612098.13589419425</v>
      </c>
      <c r="K48" s="26">
        <f t="shared" si="5"/>
        <v>-7.5791573173777937E-4</v>
      </c>
      <c r="L48" s="32">
        <f t="shared" si="6"/>
        <v>-57874.44527549683</v>
      </c>
    </row>
    <row r="49" spans="1:12" hidden="1" x14ac:dyDescent="0.3">
      <c r="A49" s="7">
        <f t="shared" si="0"/>
        <v>45</v>
      </c>
      <c r="B49" s="231">
        <v>44852</v>
      </c>
      <c r="C49" s="2">
        <v>20.0838</v>
      </c>
      <c r="D49" s="4">
        <f t="shared" si="1"/>
        <v>2.1956306949171278E-3</v>
      </c>
      <c r="E49" s="20">
        <f t="shared" si="2"/>
        <v>19.131914589965969</v>
      </c>
      <c r="F49" s="5">
        <f t="shared" si="3"/>
        <v>76527658.359863877</v>
      </c>
      <c r="G49" s="32">
        <f t="shared" si="4"/>
        <v>167658.3598638773</v>
      </c>
      <c r="H49" s="127">
        <v>-612051.9289393574</v>
      </c>
      <c r="K49" s="26">
        <f t="shared" si="5"/>
        <v>5.3562132073203816E-3</v>
      </c>
      <c r="L49" s="32">
        <f t="shared" si="6"/>
        <v>409000.44051098434</v>
      </c>
    </row>
    <row r="50" spans="1:12" hidden="1" x14ac:dyDescent="0.3">
      <c r="A50" s="7">
        <f t="shared" si="0"/>
        <v>46</v>
      </c>
      <c r="B50" s="231">
        <v>44853</v>
      </c>
      <c r="C50" s="2">
        <v>19.991299999999999</v>
      </c>
      <c r="D50" s="4">
        <f t="shared" si="1"/>
        <v>-4.6057021081667981E-3</v>
      </c>
      <c r="E50" s="20">
        <f t="shared" si="2"/>
        <v>19.002077146755095</v>
      </c>
      <c r="F50" s="5">
        <f t="shared" si="3"/>
        <v>76008308.587020382</v>
      </c>
      <c r="G50" s="32">
        <f t="shared" si="4"/>
        <v>-351691.41297961771</v>
      </c>
      <c r="H50" s="127">
        <v>-597708.61465160549</v>
      </c>
      <c r="K50" s="26">
        <f t="shared" si="5"/>
        <v>-3.0519885301084626E-3</v>
      </c>
      <c r="L50" s="32">
        <f t="shared" si="6"/>
        <v>-233049.84415908222</v>
      </c>
    </row>
    <row r="51" spans="1:12" hidden="1" x14ac:dyDescent="0.3">
      <c r="A51" s="7">
        <f t="shared" si="0"/>
        <v>47</v>
      </c>
      <c r="B51" s="231">
        <v>44854</v>
      </c>
      <c r="C51" s="2">
        <v>20.020700000000001</v>
      </c>
      <c r="D51" s="4">
        <f t="shared" si="1"/>
        <v>1.4706397282819861E-3</v>
      </c>
      <c r="E51" s="20">
        <f t="shared" si="2"/>
        <v>19.118074512412903</v>
      </c>
      <c r="F51" s="5">
        <f t="shared" si="3"/>
        <v>76472298.049651608</v>
      </c>
      <c r="G51" s="32">
        <f t="shared" si="4"/>
        <v>112298.04965160787</v>
      </c>
      <c r="H51" s="127">
        <v>-592370.01024143398</v>
      </c>
      <c r="K51" s="26">
        <f t="shared" si="5"/>
        <v>1.3203763072477948E-3</v>
      </c>
      <c r="L51" s="32">
        <f t="shared" si="6"/>
        <v>100823.93482144161</v>
      </c>
    </row>
    <row r="52" spans="1:12" hidden="1" x14ac:dyDescent="0.3">
      <c r="A52" s="7">
        <f t="shared" si="0"/>
        <v>48</v>
      </c>
      <c r="B52" s="231">
        <v>44855</v>
      </c>
      <c r="C52" s="2">
        <v>20.127199999999998</v>
      </c>
      <c r="D52" s="4">
        <f t="shared" si="1"/>
        <v>5.3194943233751957E-3</v>
      </c>
      <c r="E52" s="20">
        <f t="shared" si="2"/>
        <v>19.191549146633232</v>
      </c>
      <c r="F52" s="5">
        <f t="shared" si="3"/>
        <v>76766196.586532921</v>
      </c>
      <c r="G52" s="32">
        <f t="shared" si="4"/>
        <v>406196.5865329206</v>
      </c>
      <c r="H52" s="127">
        <v>-586308.20513658226</v>
      </c>
      <c r="K52" s="26">
        <f t="shared" si="5"/>
        <v>6.3599999999999213E-3</v>
      </c>
      <c r="L52" s="32">
        <f t="shared" si="6"/>
        <v>485649.59999999398</v>
      </c>
    </row>
    <row r="53" spans="1:12" hidden="1" x14ac:dyDescent="0.3">
      <c r="A53" s="7">
        <f t="shared" si="0"/>
        <v>49</v>
      </c>
      <c r="B53" s="231">
        <v>44858</v>
      </c>
      <c r="C53" s="2">
        <v>20.044799999999999</v>
      </c>
      <c r="D53" s="4">
        <f t="shared" si="1"/>
        <v>-4.0939623991415042E-3</v>
      </c>
      <c r="E53" s="20">
        <f t="shared" si="2"/>
        <v>19.011846257800389</v>
      </c>
      <c r="F53" s="5">
        <f t="shared" si="3"/>
        <v>76047385.031201556</v>
      </c>
      <c r="G53" s="32">
        <f t="shared" si="4"/>
        <v>-312614.96879844368</v>
      </c>
      <c r="H53" s="127">
        <v>-583255.4635387361</v>
      </c>
      <c r="K53" s="26">
        <f t="shared" si="5"/>
        <v>2.104715863358253E-3</v>
      </c>
      <c r="L53" s="32">
        <f t="shared" si="6"/>
        <v>160716.10332603619</v>
      </c>
    </row>
    <row r="54" spans="1:12" hidden="1" x14ac:dyDescent="0.3">
      <c r="A54" s="7">
        <f t="shared" si="0"/>
        <v>50</v>
      </c>
      <c r="B54" s="231">
        <v>44859</v>
      </c>
      <c r="C54" s="2">
        <v>19.964700000000001</v>
      </c>
      <c r="D54" s="4">
        <f t="shared" si="1"/>
        <v>-3.996048850574585E-3</v>
      </c>
      <c r="E54" s="20">
        <f t="shared" si="2"/>
        <v>19.013715427442531</v>
      </c>
      <c r="F54" s="5">
        <f t="shared" si="3"/>
        <v>76054861.709770128</v>
      </c>
      <c r="G54" s="32">
        <f t="shared" si="4"/>
        <v>-305138.29022987187</v>
      </c>
      <c r="H54" s="127">
        <v>-582652.72337250412</v>
      </c>
      <c r="K54" s="26">
        <f t="shared" si="5"/>
        <v>1.9538295058318944E-4</v>
      </c>
      <c r="L54" s="32">
        <f t="shared" si="6"/>
        <v>14919.442106532346</v>
      </c>
    </row>
    <row r="55" spans="1:12" hidden="1" x14ac:dyDescent="0.3">
      <c r="A55" s="7">
        <f t="shared" si="0"/>
        <v>51</v>
      </c>
      <c r="B55" s="231">
        <v>44860</v>
      </c>
      <c r="C55" s="2">
        <v>19.953499999999998</v>
      </c>
      <c r="D55" s="4">
        <f t="shared" si="1"/>
        <v>-5.6099014761068489E-4</v>
      </c>
      <c r="E55" s="20">
        <f t="shared" si="2"/>
        <v>19.079290698082112</v>
      </c>
      <c r="F55" s="5">
        <f t="shared" si="3"/>
        <v>76317162.792328447</v>
      </c>
      <c r="G55" s="32">
        <f t="shared" si="4"/>
        <v>-42837.207671552896</v>
      </c>
      <c r="H55" s="127">
        <v>-577389.67771016061</v>
      </c>
      <c r="K55" s="26">
        <f t="shared" si="5"/>
        <v>-1.0375594538429955E-2</v>
      </c>
      <c r="L55" s="32">
        <f t="shared" si="6"/>
        <v>-792280.39895451139</v>
      </c>
    </row>
    <row r="56" spans="1:12" hidden="1" x14ac:dyDescent="0.3">
      <c r="A56" s="7">
        <f t="shared" si="0"/>
        <v>52</v>
      </c>
      <c r="B56" s="231">
        <v>44861</v>
      </c>
      <c r="C56" s="2">
        <v>19.871200000000002</v>
      </c>
      <c r="D56" s="4">
        <f t="shared" si="1"/>
        <v>-4.1245896709848351E-3</v>
      </c>
      <c r="E56" s="20">
        <f t="shared" si="2"/>
        <v>19.0112615831809</v>
      </c>
      <c r="F56" s="5">
        <f t="shared" si="3"/>
        <v>76045046.332723603</v>
      </c>
      <c r="G56" s="32">
        <f t="shared" si="4"/>
        <v>-314953.66727639735</v>
      </c>
      <c r="H56" s="127">
        <v>-571128.52297978103</v>
      </c>
      <c r="K56" s="26">
        <f t="shared" si="5"/>
        <v>-2.3609821292570166E-2</v>
      </c>
      <c r="L56" s="32">
        <f t="shared" si="6"/>
        <v>-1802845.9539006578</v>
      </c>
    </row>
    <row r="57" spans="1:12" hidden="1" x14ac:dyDescent="0.3">
      <c r="A57" s="7">
        <f t="shared" si="0"/>
        <v>53</v>
      </c>
      <c r="B57" s="231">
        <v>44862</v>
      </c>
      <c r="C57" s="2">
        <v>19.8553</v>
      </c>
      <c r="D57" s="4">
        <f t="shared" si="1"/>
        <v>-8.0015298522495559E-4</v>
      </c>
      <c r="E57" s="20">
        <f t="shared" si="2"/>
        <v>19.074725079512056</v>
      </c>
      <c r="F57" s="5">
        <f t="shared" si="3"/>
        <v>76298900.318048224</v>
      </c>
      <c r="G57" s="32">
        <f t="shared" si="4"/>
        <v>-61099.681951776147</v>
      </c>
      <c r="H57" s="127">
        <v>-566828.85460306704</v>
      </c>
      <c r="K57" s="26">
        <f t="shared" si="5"/>
        <v>-2.4645085228668262E-2</v>
      </c>
      <c r="L57" s="32">
        <f t="shared" si="6"/>
        <v>-1881898.7080611086</v>
      </c>
    </row>
    <row r="58" spans="1:12" hidden="1" x14ac:dyDescent="0.3">
      <c r="A58" s="7">
        <f t="shared" si="0"/>
        <v>54</v>
      </c>
      <c r="B58" s="231">
        <v>44865</v>
      </c>
      <c r="C58" s="2">
        <v>19.836500000000001</v>
      </c>
      <c r="D58" s="4">
        <f t="shared" si="1"/>
        <v>-9.4685046310050147E-4</v>
      </c>
      <c r="E58" s="20">
        <f t="shared" si="2"/>
        <v>19.07192462465941</v>
      </c>
      <c r="F58" s="5">
        <f t="shared" si="3"/>
        <v>76287698.498637632</v>
      </c>
      <c r="G58" s="32">
        <f t="shared" si="4"/>
        <v>-72301.501362368464</v>
      </c>
      <c r="H58" s="127">
        <v>-557786.91838683188</v>
      </c>
      <c r="K58" s="26">
        <f t="shared" si="5"/>
        <v>-2.3111623280048121E-2</v>
      </c>
      <c r="L58" s="32">
        <f t="shared" si="6"/>
        <v>-1764803.5536644745</v>
      </c>
    </row>
    <row r="59" spans="1:12" hidden="1" x14ac:dyDescent="0.3">
      <c r="A59" s="7">
        <f t="shared" si="0"/>
        <v>55</v>
      </c>
      <c r="B59" s="231">
        <v>44866</v>
      </c>
      <c r="C59" s="2">
        <v>19.830300000000001</v>
      </c>
      <c r="D59" s="4">
        <f t="shared" si="1"/>
        <v>-3.1255513825523273E-4</v>
      </c>
      <c r="E59" s="20">
        <f t="shared" si="2"/>
        <v>19.084033322410708</v>
      </c>
      <c r="F59" s="5">
        <f t="shared" si="3"/>
        <v>76336133.289642826</v>
      </c>
      <c r="G59" s="32">
        <f t="shared" si="4"/>
        <v>-23866.710357174277</v>
      </c>
      <c r="H59" s="127">
        <v>-556997.41334712505</v>
      </c>
      <c r="K59" s="26">
        <f t="shared" si="5"/>
        <v>-1.7947079885304973E-2</v>
      </c>
      <c r="L59" s="32">
        <f t="shared" si="6"/>
        <v>-1370439.0200418876</v>
      </c>
    </row>
    <row r="60" spans="1:12" hidden="1" x14ac:dyDescent="0.3">
      <c r="A60" s="7">
        <f t="shared" si="0"/>
        <v>56</v>
      </c>
      <c r="B60" s="231">
        <v>44868</v>
      </c>
      <c r="C60" s="2">
        <v>19.8245</v>
      </c>
      <c r="D60" s="4">
        <f t="shared" si="1"/>
        <v>-2.924817072863517E-4</v>
      </c>
      <c r="E60" s="20">
        <f t="shared" si="2"/>
        <v>19.084416524207903</v>
      </c>
      <c r="F60" s="5">
        <f t="shared" si="3"/>
        <v>76337666.096831605</v>
      </c>
      <c r="G60" s="32">
        <f t="shared" si="4"/>
        <v>-22333.903168395162</v>
      </c>
      <c r="H60" s="127">
        <v>-556503.21472996473</v>
      </c>
      <c r="K60" s="26">
        <f t="shared" si="5"/>
        <v>-1.3338310314794155E-2</v>
      </c>
      <c r="L60" s="32">
        <f t="shared" si="6"/>
        <v>-1018513.3756376817</v>
      </c>
    </row>
    <row r="61" spans="1:12" hidden="1" x14ac:dyDescent="0.3">
      <c r="A61" s="7">
        <f t="shared" si="0"/>
        <v>57</v>
      </c>
      <c r="B61" s="231">
        <v>44869</v>
      </c>
      <c r="C61" s="2">
        <v>19.746300000000002</v>
      </c>
      <c r="D61" s="4">
        <f t="shared" si="1"/>
        <v>-3.9446139877423736E-3</v>
      </c>
      <c r="E61" s="20">
        <f t="shared" si="2"/>
        <v>19.014697318973997</v>
      </c>
      <c r="F61" s="5">
        <f t="shared" si="3"/>
        <v>76058789.275895983</v>
      </c>
      <c r="G61" s="32">
        <f t="shared" si="4"/>
        <v>-301210.72410401702</v>
      </c>
      <c r="H61" s="127">
        <v>-555861.27941764891</v>
      </c>
      <c r="K61" s="26">
        <f t="shared" si="5"/>
        <v>-1.2724491020359219E-2</v>
      </c>
      <c r="L61" s="32">
        <f t="shared" si="6"/>
        <v>-971642.13431462995</v>
      </c>
    </row>
    <row r="62" spans="1:12" hidden="1" x14ac:dyDescent="0.3">
      <c r="A62" s="7">
        <f t="shared" si="0"/>
        <v>58</v>
      </c>
      <c r="B62" s="231">
        <v>44872</v>
      </c>
      <c r="C62" s="2">
        <v>19.667300000000001</v>
      </c>
      <c r="D62" s="4">
        <f t="shared" si="1"/>
        <v>-4.0007495075027322E-3</v>
      </c>
      <c r="E62" s="20">
        <f t="shared" si="2"/>
        <v>19.013625691901773</v>
      </c>
      <c r="F62" s="5">
        <f t="shared" si="3"/>
        <v>76054502.767607093</v>
      </c>
      <c r="G62" s="32">
        <f t="shared" si="4"/>
        <v>-305497.23239290714</v>
      </c>
      <c r="H62" s="127">
        <v>-553546.62769758701</v>
      </c>
      <c r="K62" s="26">
        <f t="shared" si="5"/>
        <v>-1.5147873288665847E-2</v>
      </c>
      <c r="L62" s="32">
        <f t="shared" si="6"/>
        <v>-1156691.604322524</v>
      </c>
    </row>
    <row r="63" spans="1:12" hidden="1" x14ac:dyDescent="0.3">
      <c r="A63" s="7">
        <f t="shared" si="0"/>
        <v>59</v>
      </c>
      <c r="B63" s="231">
        <v>44873</v>
      </c>
      <c r="C63" s="2">
        <v>19.520199999999999</v>
      </c>
      <c r="D63" s="4">
        <f t="shared" si="1"/>
        <v>-7.4794201542662808E-3</v>
      </c>
      <c r="E63" s="20">
        <f t="shared" si="2"/>
        <v>18.947217869255056</v>
      </c>
      <c r="F63" s="5">
        <f t="shared" si="3"/>
        <v>75788871.477020219</v>
      </c>
      <c r="G63" s="32">
        <f t="shared" si="4"/>
        <v>-571128.52297978103</v>
      </c>
      <c r="H63" s="127">
        <v>-546102.19145821035</v>
      </c>
      <c r="K63" s="26">
        <f t="shared" si="5"/>
        <v>-3.0134100473500403E-2</v>
      </c>
      <c r="L63" s="32">
        <f t="shared" si="6"/>
        <v>-2301039.9121564906</v>
      </c>
    </row>
    <row r="64" spans="1:12" hidden="1" x14ac:dyDescent="0.3">
      <c r="A64" s="7">
        <f t="shared" si="0"/>
        <v>60</v>
      </c>
      <c r="B64" s="231">
        <v>44874</v>
      </c>
      <c r="C64" s="2">
        <v>19.464700000000001</v>
      </c>
      <c r="D64" s="4">
        <f t="shared" si="1"/>
        <v>-2.8432085736825874E-3</v>
      </c>
      <c r="E64" s="20">
        <f t="shared" si="2"/>
        <v>19.035723148328398</v>
      </c>
      <c r="F64" s="5">
        <f t="shared" si="3"/>
        <v>76142892.59331359</v>
      </c>
      <c r="G64" s="32">
        <f t="shared" si="4"/>
        <v>-217107.40668641031</v>
      </c>
      <c r="H64" s="127">
        <v>-545086.81419712305</v>
      </c>
      <c r="K64" s="26">
        <f t="shared" si="5"/>
        <v>-3.2025939021418481E-2</v>
      </c>
      <c r="L64" s="32">
        <f t="shared" si="6"/>
        <v>-2445500.703675515</v>
      </c>
    </row>
    <row r="65" spans="1:12" hidden="1" x14ac:dyDescent="0.3">
      <c r="A65" s="7">
        <f t="shared" si="0"/>
        <v>61</v>
      </c>
      <c r="B65" s="231">
        <v>44875</v>
      </c>
      <c r="C65" s="2">
        <v>19.477499999999999</v>
      </c>
      <c r="D65" s="4">
        <f t="shared" si="1"/>
        <v>6.5760068226072832E-4</v>
      </c>
      <c r="E65" s="20">
        <f t="shared" si="2"/>
        <v>19.102553597024357</v>
      </c>
      <c r="F65" s="5">
        <f t="shared" si="3"/>
        <v>76410214.388097435</v>
      </c>
      <c r="G65" s="32">
        <f t="shared" si="4"/>
        <v>50214.388097435236</v>
      </c>
      <c r="H65" s="127">
        <v>-542906.59848771989</v>
      </c>
      <c r="K65" s="26">
        <f t="shared" si="5"/>
        <v>-2.8563306101684782E-2</v>
      </c>
      <c r="L65" s="32">
        <f t="shared" si="6"/>
        <v>-2181094.05392465</v>
      </c>
    </row>
    <row r="66" spans="1:12" hidden="1" x14ac:dyDescent="0.3">
      <c r="A66" s="7">
        <f t="shared" si="0"/>
        <v>62</v>
      </c>
      <c r="B66" s="231">
        <v>44876</v>
      </c>
      <c r="C66" s="2">
        <v>19.588699999999999</v>
      </c>
      <c r="D66" s="4">
        <f t="shared" si="1"/>
        <v>5.7091515851623864E-3</v>
      </c>
      <c r="E66" s="20">
        <f t="shared" si="2"/>
        <v>19.19898770376075</v>
      </c>
      <c r="F66" s="5">
        <f t="shared" si="3"/>
        <v>76795950.815043002</v>
      </c>
      <c r="G66" s="32">
        <f t="shared" si="4"/>
        <v>435950.81504300237</v>
      </c>
      <c r="H66" s="127">
        <v>-538901.12714518607</v>
      </c>
      <c r="K66" s="26">
        <f t="shared" si="5"/>
        <v>-1.9348992751011318E-2</v>
      </c>
      <c r="L66" s="32">
        <f t="shared" si="6"/>
        <v>-1477489.0864672242</v>
      </c>
    </row>
    <row r="67" spans="1:12" hidden="1" x14ac:dyDescent="0.3">
      <c r="A67" s="7">
        <f t="shared" si="0"/>
        <v>63</v>
      </c>
      <c r="B67" s="231">
        <v>44879</v>
      </c>
      <c r="C67" s="2">
        <v>19.393999999999998</v>
      </c>
      <c r="D67" s="4">
        <f t="shared" si="1"/>
        <v>-9.9394038399690521E-3</v>
      </c>
      <c r="E67" s="20">
        <f t="shared" si="2"/>
        <v>18.900256780694992</v>
      </c>
      <c r="F67" s="5">
        <f t="shared" si="3"/>
        <v>75601027.122779965</v>
      </c>
      <c r="G67" s="32">
        <f t="shared" si="4"/>
        <v>-758972.8772200346</v>
      </c>
      <c r="H67" s="127">
        <v>-538088.83785974979</v>
      </c>
      <c r="K67" s="26">
        <f t="shared" si="5"/>
        <v>-2.8609781018973046E-2</v>
      </c>
      <c r="L67" s="32">
        <f t="shared" si="6"/>
        <v>-2184642.8786087818</v>
      </c>
    </row>
    <row r="68" spans="1:12" hidden="1" x14ac:dyDescent="0.3">
      <c r="A68" s="7">
        <f t="shared" si="0"/>
        <v>64</v>
      </c>
      <c r="B68" s="231">
        <v>44880</v>
      </c>
      <c r="C68" s="2">
        <v>19.535299999999999</v>
      </c>
      <c r="D68" s="4">
        <f t="shared" si="1"/>
        <v>7.285758482004745E-3</v>
      </c>
      <c r="E68" s="20">
        <f t="shared" si="2"/>
        <v>19.22908512942147</v>
      </c>
      <c r="F68" s="5">
        <f t="shared" si="3"/>
        <v>76916340.517685875</v>
      </c>
      <c r="G68" s="32">
        <f t="shared" si="4"/>
        <v>556340.5176858753</v>
      </c>
      <c r="H68" s="127">
        <v>-536834.70493362844</v>
      </c>
      <c r="K68" s="26">
        <f t="shared" si="5"/>
        <v>-2.4951086088484287E-2</v>
      </c>
      <c r="L68" s="32">
        <f t="shared" si="6"/>
        <v>-1905264.9337166601</v>
      </c>
    </row>
    <row r="69" spans="1:12" hidden="1" x14ac:dyDescent="0.3">
      <c r="A69" s="7">
        <f t="shared" ref="A69:A132" si="7">A70-1</f>
        <v>65</v>
      </c>
      <c r="B69" s="231">
        <v>44881</v>
      </c>
      <c r="C69" s="2">
        <v>19.401499999999999</v>
      </c>
      <c r="D69" s="4">
        <f t="shared" si="1"/>
        <v>-6.8491397623788863E-3</v>
      </c>
      <c r="E69" s="20">
        <f t="shared" si="2"/>
        <v>18.959249921936188</v>
      </c>
      <c r="F69" s="5">
        <f t="shared" si="3"/>
        <v>75836999.687744752</v>
      </c>
      <c r="G69" s="32">
        <f t="shared" si="4"/>
        <v>-523000.31225524843</v>
      </c>
      <c r="H69" s="127">
        <v>-535673.92208512127</v>
      </c>
      <c r="K69" s="26">
        <f t="shared" si="5"/>
        <v>-3.185161528558178E-2</v>
      </c>
      <c r="L69" s="32">
        <f t="shared" si="6"/>
        <v>-2432189.343207025</v>
      </c>
    </row>
    <row r="70" spans="1:12" hidden="1" x14ac:dyDescent="0.3">
      <c r="A70" s="7">
        <f t="shared" si="7"/>
        <v>66</v>
      </c>
      <c r="B70" s="231">
        <v>44882</v>
      </c>
      <c r="C70" s="2">
        <v>19.381799999999998</v>
      </c>
      <c r="D70" s="4">
        <f t="shared" si="1"/>
        <v>-1.0153854083447822E-3</v>
      </c>
      <c r="E70" s="20">
        <f t="shared" si="2"/>
        <v>19.070616292554696</v>
      </c>
      <c r="F70" s="5">
        <f t="shared" si="3"/>
        <v>76282465.170218781</v>
      </c>
      <c r="G70" s="32">
        <f t="shared" si="4"/>
        <v>-77534.829781219363</v>
      </c>
      <c r="H70" s="127">
        <v>-523000.31225524843</v>
      </c>
      <c r="K70" s="26">
        <f t="shared" si="5"/>
        <v>-3.4953544647925328E-2</v>
      </c>
      <c r="L70" s="32">
        <f t="shared" si="6"/>
        <v>-2669052.669315578</v>
      </c>
    </row>
    <row r="71" spans="1:12" hidden="1" x14ac:dyDescent="0.3">
      <c r="A71" s="7">
        <f t="shared" si="7"/>
        <v>67</v>
      </c>
      <c r="B71" s="231">
        <v>44883</v>
      </c>
      <c r="C71" s="2">
        <v>19.313700000000001</v>
      </c>
      <c r="D71" s="4">
        <f t="shared" ref="D71:D134" si="8">C71/C70-1</f>
        <v>-3.5136055474722649E-3</v>
      </c>
      <c r="E71" s="20">
        <f t="shared" ref="E71:E134" si="9">$C$505*(1+D71)</f>
        <v>19.022925270098753</v>
      </c>
      <c r="F71" s="5">
        <f t="shared" ref="F71:F134" si="10">$D$508*E71</f>
        <v>76091701.080395013</v>
      </c>
      <c r="G71" s="32">
        <f t="shared" ref="G71:G134" si="11">F71-$D$509</f>
        <v>-268298.91960498691</v>
      </c>
      <c r="H71" s="127">
        <v>-519588.52334316075</v>
      </c>
      <c r="K71" s="26">
        <f t="shared" si="5"/>
        <v>-3.3894744213732841E-2</v>
      </c>
      <c r="L71" s="32">
        <f t="shared" si="6"/>
        <v>-2588202.6681606397</v>
      </c>
    </row>
    <row r="72" spans="1:12" hidden="1" x14ac:dyDescent="0.3">
      <c r="A72" s="7">
        <f t="shared" si="7"/>
        <v>68</v>
      </c>
      <c r="B72" s="231">
        <v>44887</v>
      </c>
      <c r="C72" s="2">
        <v>19.433299999999999</v>
      </c>
      <c r="D72" s="4">
        <f t="shared" si="8"/>
        <v>6.1924954824812417E-3</v>
      </c>
      <c r="E72" s="20">
        <f t="shared" si="9"/>
        <v>19.208214738760567</v>
      </c>
      <c r="F72" s="5">
        <f t="shared" si="10"/>
        <v>76832858.955042273</v>
      </c>
      <c r="G72" s="32">
        <f t="shared" si="11"/>
        <v>472858.95504227281</v>
      </c>
      <c r="H72" s="127">
        <v>-508031.011161834</v>
      </c>
      <c r="K72" s="26">
        <f t="shared" si="5"/>
        <v>-2.9339633479348981E-2</v>
      </c>
      <c r="L72" s="32">
        <f t="shared" si="6"/>
        <v>-2240374.4124830882</v>
      </c>
    </row>
    <row r="73" spans="1:12" hidden="1" x14ac:dyDescent="0.3">
      <c r="A73" s="7">
        <f t="shared" si="7"/>
        <v>69</v>
      </c>
      <c r="B73" s="231">
        <v>44888</v>
      </c>
      <c r="C73" s="2">
        <v>19.492999999999999</v>
      </c>
      <c r="D73" s="4">
        <f t="shared" si="8"/>
        <v>3.072046435757203E-3</v>
      </c>
      <c r="E73" s="20">
        <f t="shared" si="9"/>
        <v>19.148645366458606</v>
      </c>
      <c r="F73" s="5">
        <f t="shared" si="10"/>
        <v>76594581.465834424</v>
      </c>
      <c r="G73" s="32">
        <f t="shared" si="11"/>
        <v>234581.4658344239</v>
      </c>
      <c r="H73" s="127">
        <v>-491726.74986179173</v>
      </c>
      <c r="K73" s="26">
        <f t="shared" si="5"/>
        <v>-3.1509598950673734E-2</v>
      </c>
      <c r="L73" s="32">
        <f t="shared" si="6"/>
        <v>-2406072.9758734461</v>
      </c>
    </row>
    <row r="74" spans="1:12" hidden="1" x14ac:dyDescent="0.3">
      <c r="A74" s="7">
        <f t="shared" si="7"/>
        <v>70</v>
      </c>
      <c r="B74" s="231">
        <v>44889</v>
      </c>
      <c r="C74" s="2">
        <v>19.466699999999999</v>
      </c>
      <c r="D74" s="4">
        <f t="shared" si="8"/>
        <v>-1.3492022777407131E-3</v>
      </c>
      <c r="E74" s="20">
        <f t="shared" si="9"/>
        <v>19.06424372851793</v>
      </c>
      <c r="F74" s="5">
        <f t="shared" si="10"/>
        <v>76256974.914071724</v>
      </c>
      <c r="G74" s="32">
        <f t="shared" si="11"/>
        <v>-103025.08592827618</v>
      </c>
      <c r="H74" s="127">
        <v>-485470.14529272914</v>
      </c>
      <c r="K74" s="26">
        <f t="shared" si="5"/>
        <v>-2.8840397509578453E-2</v>
      </c>
      <c r="L74" s="32">
        <f t="shared" si="6"/>
        <v>-2202252.7538314108</v>
      </c>
    </row>
    <row r="75" spans="1:12" hidden="1" x14ac:dyDescent="0.3">
      <c r="A75" s="7">
        <f t="shared" si="7"/>
        <v>71</v>
      </c>
      <c r="B75" s="231">
        <v>44890</v>
      </c>
      <c r="C75" s="2">
        <v>19.368300000000001</v>
      </c>
      <c r="D75" s="4">
        <f t="shared" si="8"/>
        <v>-5.0547858650925592E-3</v>
      </c>
      <c r="E75" s="20">
        <f t="shared" si="9"/>
        <v>18.993504137835384</v>
      </c>
      <c r="F75" s="5">
        <f t="shared" si="10"/>
        <v>75974016.551341534</v>
      </c>
      <c r="G75" s="32">
        <f t="shared" si="11"/>
        <v>-385983.44865846634</v>
      </c>
      <c r="H75" s="127">
        <v>-485155.04826447368</v>
      </c>
      <c r="K75" s="26">
        <f t="shared" si="5"/>
        <v>-2.9872725360260866E-2</v>
      </c>
      <c r="L75" s="32">
        <f t="shared" si="6"/>
        <v>-2281081.3085095198</v>
      </c>
    </row>
    <row r="76" spans="1:12" hidden="1" x14ac:dyDescent="0.3">
      <c r="A76" s="7">
        <f t="shared" si="7"/>
        <v>72</v>
      </c>
      <c r="B76" s="231">
        <v>44893</v>
      </c>
      <c r="C76" s="2">
        <v>19.369199999999999</v>
      </c>
      <c r="D76" s="4">
        <f t="shared" si="8"/>
        <v>4.646768172733573E-5</v>
      </c>
      <c r="E76" s="20">
        <f t="shared" si="9"/>
        <v>19.090887068044175</v>
      </c>
      <c r="F76" s="5">
        <f t="shared" si="10"/>
        <v>76363548.272176698</v>
      </c>
      <c r="G76" s="32">
        <f t="shared" si="11"/>
        <v>3548.2721766978502</v>
      </c>
      <c r="H76" s="127">
        <v>-483075.09492255747</v>
      </c>
      <c r="K76" s="26">
        <f t="shared" si="5"/>
        <v>-2.9283083168366364E-2</v>
      </c>
      <c r="L76" s="32">
        <f t="shared" si="6"/>
        <v>-2236056.2307364554</v>
      </c>
    </row>
    <row r="77" spans="1:12" hidden="1" x14ac:dyDescent="0.3">
      <c r="A77" s="7">
        <f t="shared" si="7"/>
        <v>73</v>
      </c>
      <c r="B77" s="231">
        <v>44894</v>
      </c>
      <c r="C77" s="2">
        <v>19.339300000000001</v>
      </c>
      <c r="D77" s="4">
        <f t="shared" si="8"/>
        <v>-1.5436879168988504E-3</v>
      </c>
      <c r="E77" s="20">
        <f t="shared" si="9"/>
        <v>19.060530997666401</v>
      </c>
      <c r="F77" s="5">
        <f t="shared" si="10"/>
        <v>76242123.9906656</v>
      </c>
      <c r="G77" s="32">
        <f t="shared" si="11"/>
        <v>-117876.0093344003</v>
      </c>
      <c r="H77" s="127">
        <v>-478987.75239987671</v>
      </c>
      <c r="K77" s="26">
        <f t="shared" si="5"/>
        <v>-2.6767381939691637E-2</v>
      </c>
      <c r="L77" s="32">
        <f t="shared" si="6"/>
        <v>-2043957.2849148533</v>
      </c>
    </row>
    <row r="78" spans="1:12" hidden="1" x14ac:dyDescent="0.3">
      <c r="A78" s="7">
        <f t="shared" si="7"/>
        <v>74</v>
      </c>
      <c r="B78" s="231">
        <v>44895</v>
      </c>
      <c r="C78" s="2">
        <v>19.324999999999999</v>
      </c>
      <c r="D78" s="4">
        <f t="shared" si="8"/>
        <v>-7.3942696995243917E-4</v>
      </c>
      <c r="E78" s="20">
        <f t="shared" si="9"/>
        <v>19.075884339143609</v>
      </c>
      <c r="F78" s="5">
        <f t="shared" si="10"/>
        <v>76303537.356574431</v>
      </c>
      <c r="G78" s="32">
        <f t="shared" si="11"/>
        <v>-56462.643425568938</v>
      </c>
      <c r="H78" s="127">
        <v>-477608.64789871871</v>
      </c>
      <c r="K78" s="26">
        <f t="shared" si="5"/>
        <v>-2.6708234073521964E-2</v>
      </c>
      <c r="L78" s="32">
        <f t="shared" si="6"/>
        <v>-2039440.7538541371</v>
      </c>
    </row>
    <row r="79" spans="1:12" hidden="1" x14ac:dyDescent="0.3">
      <c r="A79" s="7">
        <f t="shared" si="7"/>
        <v>75</v>
      </c>
      <c r="B79" s="231">
        <v>44896</v>
      </c>
      <c r="C79" s="2">
        <v>19.216000000000001</v>
      </c>
      <c r="D79" s="4">
        <f t="shared" si="8"/>
        <v>-5.6403622250968954E-3</v>
      </c>
      <c r="E79" s="20">
        <f t="shared" si="9"/>
        <v>18.9823254851229</v>
      </c>
      <c r="F79" s="5">
        <f t="shared" si="10"/>
        <v>75929301.940491602</v>
      </c>
      <c r="G79" s="32">
        <f t="shared" si="11"/>
        <v>-430698.05950839818</v>
      </c>
      <c r="H79" s="127">
        <v>-472843.24739019573</v>
      </c>
      <c r="K79" s="26">
        <f t="shared" si="5"/>
        <v>-3.1280719885060315E-2</v>
      </c>
      <c r="L79" s="32">
        <f t="shared" si="6"/>
        <v>-2388595.7704232056</v>
      </c>
    </row>
    <row r="80" spans="1:12" hidden="1" x14ac:dyDescent="0.3">
      <c r="A80" s="7">
        <f t="shared" si="7"/>
        <v>76</v>
      </c>
      <c r="B80" s="231">
        <v>44897</v>
      </c>
      <c r="C80" s="2">
        <v>19.3965</v>
      </c>
      <c r="D80" s="4">
        <f t="shared" si="8"/>
        <v>9.3932139883430299E-3</v>
      </c>
      <c r="E80" s="20">
        <f t="shared" si="9"/>
        <v>19.269316455037469</v>
      </c>
      <c r="F80" s="5">
        <f t="shared" si="10"/>
        <v>77077265.820149869</v>
      </c>
      <c r="G80" s="32">
        <f t="shared" si="11"/>
        <v>717265.82014986873</v>
      </c>
      <c r="H80" s="127">
        <v>-471876.19403384626</v>
      </c>
      <c r="K80" s="26">
        <f t="shared" si="5"/>
        <v>-2.1875614589794479E-2</v>
      </c>
      <c r="L80" s="32">
        <f t="shared" si="6"/>
        <v>-1670421.9300767065</v>
      </c>
    </row>
    <row r="81" spans="1:12" hidden="1" x14ac:dyDescent="0.3">
      <c r="A81" s="7">
        <f t="shared" si="7"/>
        <v>77</v>
      </c>
      <c r="B81" s="231">
        <v>44900</v>
      </c>
      <c r="C81" s="2">
        <v>19.1433</v>
      </c>
      <c r="D81" s="4">
        <f t="shared" si="8"/>
        <v>-1.305390147707064E-2</v>
      </c>
      <c r="E81" s="20">
        <f t="shared" si="9"/>
        <v>18.840801020802722</v>
      </c>
      <c r="F81" s="5">
        <f t="shared" si="10"/>
        <v>75363204.083210886</v>
      </c>
      <c r="G81" s="32">
        <f t="shared" si="11"/>
        <v>-996795.91678911448</v>
      </c>
      <c r="H81" s="127">
        <v>-471117.61899277568</v>
      </c>
      <c r="K81" s="26">
        <f t="shared" si="5"/>
        <v>-3.4361522358697605E-2</v>
      </c>
      <c r="L81" s="32">
        <f t="shared" si="6"/>
        <v>-2623845.8473101491</v>
      </c>
    </row>
    <row r="82" spans="1:12" hidden="1" x14ac:dyDescent="0.3">
      <c r="A82" s="7">
        <f t="shared" si="7"/>
        <v>78</v>
      </c>
      <c r="B82" s="231">
        <v>44901</v>
      </c>
      <c r="C82" s="2">
        <v>19.342199999999998</v>
      </c>
      <c r="D82" s="4">
        <f t="shared" si="8"/>
        <v>1.0390058140445912E-2</v>
      </c>
      <c r="E82" s="20">
        <f t="shared" si="9"/>
        <v>19.288346209901114</v>
      </c>
      <c r="F82" s="5">
        <f t="shared" si="10"/>
        <v>77153384.839604452</v>
      </c>
      <c r="G82" s="32">
        <f t="shared" si="11"/>
        <v>793384.83960445225</v>
      </c>
      <c r="H82" s="127">
        <v>-470339.73162160814</v>
      </c>
      <c r="K82" s="26">
        <f t="shared" si="5"/>
        <v>-2.0464593366858796E-2</v>
      </c>
      <c r="L82" s="32">
        <f t="shared" si="6"/>
        <v>-1562676.3494933378</v>
      </c>
    </row>
    <row r="83" spans="1:12" hidden="1" x14ac:dyDescent="0.3">
      <c r="A83" s="7">
        <f t="shared" si="7"/>
        <v>79</v>
      </c>
      <c r="B83" s="231">
        <v>44902</v>
      </c>
      <c r="C83" s="2">
        <v>19.756699999999999</v>
      </c>
      <c r="D83" s="4">
        <f t="shared" si="8"/>
        <v>2.1429827010371216E-2</v>
      </c>
      <c r="E83" s="20">
        <f t="shared" si="9"/>
        <v>19.499095397627986</v>
      </c>
      <c r="F83" s="5">
        <f t="shared" si="10"/>
        <v>77996381.590511948</v>
      </c>
      <c r="G83" s="32">
        <f t="shared" si="11"/>
        <v>1636381.5905119479</v>
      </c>
      <c r="H83" s="127">
        <v>-462506.47901624441</v>
      </c>
      <c r="K83" s="26">
        <f t="shared" si="5"/>
        <v>4.5456163276096362E-3</v>
      </c>
      <c r="L83" s="32">
        <f t="shared" si="6"/>
        <v>347103.26277627185</v>
      </c>
    </row>
    <row r="84" spans="1:12" hidden="1" x14ac:dyDescent="0.3">
      <c r="A84" s="7">
        <f t="shared" si="7"/>
        <v>80</v>
      </c>
      <c r="B84" s="231">
        <v>44903</v>
      </c>
      <c r="C84" s="2">
        <v>19.803000000000001</v>
      </c>
      <c r="D84" s="4">
        <f t="shared" si="8"/>
        <v>2.3435087843619584E-3</v>
      </c>
      <c r="E84" s="20">
        <f t="shared" si="9"/>
        <v>19.134737582693468</v>
      </c>
      <c r="F84" s="5">
        <f t="shared" si="10"/>
        <v>76538950.330773875</v>
      </c>
      <c r="G84" s="32">
        <f t="shared" si="11"/>
        <v>178950.33077387512</v>
      </c>
      <c r="H84" s="127">
        <v>-462195.68175816536</v>
      </c>
      <c r="K84" s="26">
        <f t="shared" si="5"/>
        <v>1.4487556479954256E-2</v>
      </c>
      <c r="L84" s="32">
        <f t="shared" si="6"/>
        <v>1106269.8128093069</v>
      </c>
    </row>
    <row r="85" spans="1:12" hidden="1" x14ac:dyDescent="0.3">
      <c r="A85" s="7">
        <f t="shared" si="7"/>
        <v>81</v>
      </c>
      <c r="B85" s="231">
        <v>44904</v>
      </c>
      <c r="C85" s="2">
        <v>19.697700000000001</v>
      </c>
      <c r="D85" s="4">
        <f t="shared" si="8"/>
        <v>-5.3173761551279508E-3</v>
      </c>
      <c r="E85" s="20">
        <f t="shared" si="9"/>
        <v>18.988491289198606</v>
      </c>
      <c r="F85" s="5">
        <f t="shared" si="10"/>
        <v>75953965.156794429</v>
      </c>
      <c r="G85" s="32">
        <f t="shared" si="11"/>
        <v>-406034.84320557117</v>
      </c>
      <c r="H85" s="127">
        <v>-461668.68198305368</v>
      </c>
      <c r="K85" s="26">
        <f t="shared" si="5"/>
        <v>1.1970387419276918E-2</v>
      </c>
      <c r="L85" s="32">
        <f t="shared" si="6"/>
        <v>914058.78333598538</v>
      </c>
    </row>
    <row r="86" spans="1:12" hidden="1" x14ac:dyDescent="0.3">
      <c r="A86" s="7">
        <f t="shared" si="7"/>
        <v>82</v>
      </c>
      <c r="B86" s="231">
        <v>44908</v>
      </c>
      <c r="C86" s="2">
        <v>19.673200000000001</v>
      </c>
      <c r="D86" s="4">
        <f t="shared" si="8"/>
        <v>-1.2438000375678548E-3</v>
      </c>
      <c r="E86" s="20">
        <f t="shared" si="9"/>
        <v>19.06625585728283</v>
      </c>
      <c r="F86" s="5">
        <f t="shared" si="10"/>
        <v>76265023.429131314</v>
      </c>
      <c r="G86" s="32">
        <f t="shared" si="11"/>
        <v>-94976.570868685842</v>
      </c>
      <c r="H86" s="127">
        <v>-457965.60196559131</v>
      </c>
      <c r="K86" s="26">
        <f t="shared" si="5"/>
        <v>1.0047490694391037E-2</v>
      </c>
      <c r="L86" s="32">
        <f t="shared" si="6"/>
        <v>767226.38942369958</v>
      </c>
    </row>
    <row r="87" spans="1:12" hidden="1" x14ac:dyDescent="0.3">
      <c r="A87" s="7">
        <f t="shared" si="7"/>
        <v>83</v>
      </c>
      <c r="B87" s="231">
        <v>44909</v>
      </c>
      <c r="C87" s="2">
        <v>19.819199999999999</v>
      </c>
      <c r="D87" s="4">
        <f t="shared" si="8"/>
        <v>7.421263444685966E-3</v>
      </c>
      <c r="E87" s="20">
        <f t="shared" si="9"/>
        <v>19.231671919159055</v>
      </c>
      <c r="F87" s="5">
        <f t="shared" si="10"/>
        <v>76926687.676636219</v>
      </c>
      <c r="G87" s="32">
        <f t="shared" si="11"/>
        <v>566687.67663621902</v>
      </c>
      <c r="H87" s="127">
        <v>-450028.16464118659</v>
      </c>
      <c r="K87" s="26">
        <f t="shared" si="5"/>
        <v>1.176698811049226E-2</v>
      </c>
      <c r="L87" s="32">
        <f t="shared" si="6"/>
        <v>898527.21211718896</v>
      </c>
    </row>
    <row r="88" spans="1:12" hidden="1" x14ac:dyDescent="0.3">
      <c r="A88" s="7">
        <f t="shared" si="7"/>
        <v>84</v>
      </c>
      <c r="B88" s="231">
        <v>44910</v>
      </c>
      <c r="C88" s="2">
        <v>19.645800000000001</v>
      </c>
      <c r="D88" s="4">
        <f t="shared" si="8"/>
        <v>-8.7490917897794507E-3</v>
      </c>
      <c r="E88" s="20">
        <f t="shared" si="9"/>
        <v>18.922979837733109</v>
      </c>
      <c r="F88" s="5">
        <f t="shared" si="10"/>
        <v>75691919.350932434</v>
      </c>
      <c r="G88" s="32">
        <f t="shared" si="11"/>
        <v>-668080.6490675658</v>
      </c>
      <c r="H88" s="127">
        <v>-448541.53034669161</v>
      </c>
      <c r="K88" s="26">
        <f t="shared" si="5"/>
        <v>1.2983396926884661E-2</v>
      </c>
      <c r="L88" s="32">
        <f t="shared" si="6"/>
        <v>991412.18933691271</v>
      </c>
    </row>
    <row r="89" spans="1:12" hidden="1" x14ac:dyDescent="0.3">
      <c r="A89" s="7">
        <f t="shared" si="7"/>
        <v>85</v>
      </c>
      <c r="B89" s="231">
        <v>44911</v>
      </c>
      <c r="C89" s="2">
        <v>19.695499999999999</v>
      </c>
      <c r="D89" s="4">
        <f t="shared" si="8"/>
        <v>2.5298028077247459E-3</v>
      </c>
      <c r="E89" s="20">
        <f t="shared" si="9"/>
        <v>19.138293935599464</v>
      </c>
      <c r="F89" s="5">
        <f t="shared" si="10"/>
        <v>76553175.74239786</v>
      </c>
      <c r="G89" s="32">
        <f t="shared" si="11"/>
        <v>193175.74239785969</v>
      </c>
      <c r="H89" s="127">
        <v>-447416.00454348326</v>
      </c>
      <c r="K89" s="26">
        <f t="shared" si="5"/>
        <v>8.2005395361217648E-3</v>
      </c>
      <c r="L89" s="32">
        <f t="shared" si="6"/>
        <v>626193.19897825795</v>
      </c>
    </row>
    <row r="90" spans="1:12" hidden="1" x14ac:dyDescent="0.3">
      <c r="A90" s="7">
        <f t="shared" si="7"/>
        <v>86</v>
      </c>
      <c r="B90" s="231">
        <v>44914</v>
      </c>
      <c r="C90" s="2">
        <v>19.796299999999999</v>
      </c>
      <c r="D90" s="4">
        <f t="shared" si="8"/>
        <v>5.1179203371327642E-3</v>
      </c>
      <c r="E90" s="20">
        <f t="shared" si="9"/>
        <v>19.187701099235863</v>
      </c>
      <c r="F90" s="5">
        <f t="shared" si="10"/>
        <v>76750804.39694345</v>
      </c>
      <c r="G90" s="32">
        <f t="shared" si="11"/>
        <v>390804.39694344997</v>
      </c>
      <c r="H90" s="127">
        <v>-439162.81275939941</v>
      </c>
      <c r="K90" s="26">
        <f t="shared" si="5"/>
        <v>2.0348942092106359E-2</v>
      </c>
      <c r="L90" s="32">
        <f t="shared" si="6"/>
        <v>1553845.2181532416</v>
      </c>
    </row>
    <row r="91" spans="1:12" hidden="1" x14ac:dyDescent="0.3">
      <c r="A91" s="7">
        <f t="shared" si="7"/>
        <v>87</v>
      </c>
      <c r="B91" s="231">
        <v>44915</v>
      </c>
      <c r="C91" s="2">
        <v>19.793199999999999</v>
      </c>
      <c r="D91" s="4">
        <f t="shared" si="8"/>
        <v>-1.5659491925257285E-4</v>
      </c>
      <c r="E91" s="20">
        <f t="shared" si="9"/>
        <v>19.087010602991469</v>
      </c>
      <c r="F91" s="5">
        <f t="shared" si="10"/>
        <v>76348042.411965877</v>
      </c>
      <c r="G91" s="32">
        <f t="shared" si="11"/>
        <v>-11957.588034123182</v>
      </c>
      <c r="H91" s="127">
        <v>-434512.01287505031</v>
      </c>
      <c r="K91" s="26">
        <f t="shared" ref="K91:K154" si="12">C91/C70-1</f>
        <v>2.12260987111621E-2</v>
      </c>
      <c r="L91" s="32">
        <f t="shared" si="6"/>
        <v>1620824.897584338</v>
      </c>
    </row>
    <row r="92" spans="1:12" hidden="1" x14ac:dyDescent="0.3">
      <c r="A92" s="7">
        <f t="shared" si="7"/>
        <v>88</v>
      </c>
      <c r="B92" s="231">
        <v>44916</v>
      </c>
      <c r="C92" s="2">
        <v>19.755700000000001</v>
      </c>
      <c r="D92" s="4">
        <f t="shared" si="8"/>
        <v>-1.894590061233048E-3</v>
      </c>
      <c r="E92" s="20">
        <f t="shared" si="9"/>
        <v>19.053832275731061</v>
      </c>
      <c r="F92" s="5">
        <f t="shared" si="10"/>
        <v>76215329.102924243</v>
      </c>
      <c r="G92" s="32">
        <f t="shared" si="11"/>
        <v>-144670.89707575738</v>
      </c>
      <c r="H92" s="127">
        <v>-433670.06618832052</v>
      </c>
      <c r="K92" s="26">
        <f t="shared" si="12"/>
        <v>2.2885309391778907E-2</v>
      </c>
      <c r="L92" s="32">
        <f t="shared" ref="L92:L155" si="13">$D$509*K92</f>
        <v>1747522.2251562374</v>
      </c>
    </row>
    <row r="93" spans="1:12" hidden="1" x14ac:dyDescent="0.3">
      <c r="A93" s="7">
        <f t="shared" si="7"/>
        <v>89</v>
      </c>
      <c r="B93" s="231">
        <v>44917</v>
      </c>
      <c r="C93" s="2">
        <v>19.748200000000001</v>
      </c>
      <c r="D93" s="4">
        <f t="shared" si="8"/>
        <v>-3.7963726924383767E-4</v>
      </c>
      <c r="E93" s="20">
        <f t="shared" si="9"/>
        <v>19.082752724530135</v>
      </c>
      <c r="F93" s="5">
        <f t="shared" si="10"/>
        <v>76331010.898120537</v>
      </c>
      <c r="G93" s="32">
        <f t="shared" si="11"/>
        <v>-28989.1018794626</v>
      </c>
      <c r="H93" s="127">
        <v>-431231.58789488673</v>
      </c>
      <c r="K93" s="26">
        <f t="shared" si="12"/>
        <v>1.6204144432494738E-2</v>
      </c>
      <c r="L93" s="32">
        <f t="shared" si="13"/>
        <v>1237348.4688652982</v>
      </c>
    </row>
    <row r="94" spans="1:12" hidden="1" x14ac:dyDescent="0.3">
      <c r="A94" s="7">
        <f t="shared" si="7"/>
        <v>90</v>
      </c>
      <c r="B94" s="231">
        <v>44918</v>
      </c>
      <c r="C94" s="2">
        <v>19.693200000000001</v>
      </c>
      <c r="D94" s="4">
        <f t="shared" si="8"/>
        <v>-2.7850639551959544E-3</v>
      </c>
      <c r="E94" s="20">
        <f t="shared" si="9"/>
        <v>19.03683312909531</v>
      </c>
      <c r="F94" s="5">
        <f t="shared" si="10"/>
        <v>76147332.516381234</v>
      </c>
      <c r="G94" s="32">
        <f t="shared" si="11"/>
        <v>-212667.48361876607</v>
      </c>
      <c r="H94" s="127">
        <v>-430698.05950839818</v>
      </c>
      <c r="K94" s="26">
        <f t="shared" si="12"/>
        <v>1.0270353460216652E-2</v>
      </c>
      <c r="L94" s="32">
        <f t="shared" si="13"/>
        <v>784244.19022214354</v>
      </c>
    </row>
    <row r="95" spans="1:12" hidden="1" x14ac:dyDescent="0.3">
      <c r="A95" s="7">
        <f t="shared" si="7"/>
        <v>91</v>
      </c>
      <c r="B95" s="231">
        <v>44921</v>
      </c>
      <c r="C95" s="2">
        <v>19.574000000000002</v>
      </c>
      <c r="D95" s="4">
        <f t="shared" si="8"/>
        <v>-6.0528507302012313E-3</v>
      </c>
      <c r="E95" s="20">
        <f t="shared" si="9"/>
        <v>18.97445107956046</v>
      </c>
      <c r="F95" s="5">
        <f t="shared" si="10"/>
        <v>75897804.318241835</v>
      </c>
      <c r="G95" s="32">
        <f t="shared" si="11"/>
        <v>-462195.68175816536</v>
      </c>
      <c r="H95" s="127">
        <v>-429288.54024915397</v>
      </c>
      <c r="K95" s="26">
        <f t="shared" si="12"/>
        <v>5.5119768630533805E-3</v>
      </c>
      <c r="L95" s="32">
        <f t="shared" si="13"/>
        <v>420894.55326275615</v>
      </c>
    </row>
    <row r="96" spans="1:12" hidden="1" x14ac:dyDescent="0.3">
      <c r="A96" s="7">
        <f t="shared" si="7"/>
        <v>92</v>
      </c>
      <c r="B96" s="231">
        <v>44922</v>
      </c>
      <c r="C96" s="2">
        <v>19.428699999999999</v>
      </c>
      <c r="D96" s="4">
        <f t="shared" si="8"/>
        <v>-7.4231122918158032E-3</v>
      </c>
      <c r="E96" s="20">
        <f t="shared" si="9"/>
        <v>18.948292786349235</v>
      </c>
      <c r="F96" s="5">
        <f t="shared" si="10"/>
        <v>75793171.145396933</v>
      </c>
      <c r="G96" s="32">
        <f t="shared" si="11"/>
        <v>-566828.85460306704</v>
      </c>
      <c r="H96" s="127">
        <v>-425312.76778064668</v>
      </c>
      <c r="K96" s="26">
        <f t="shared" si="12"/>
        <v>3.1184977514804313E-3</v>
      </c>
      <c r="L96" s="32">
        <f t="shared" si="13"/>
        <v>238128.48830304574</v>
      </c>
    </row>
    <row r="97" spans="1:12" hidden="1" x14ac:dyDescent="0.3">
      <c r="A97" s="7">
        <f t="shared" si="7"/>
        <v>93</v>
      </c>
      <c r="B97" s="231">
        <v>44923</v>
      </c>
      <c r="C97" s="2">
        <v>19.398299999999999</v>
      </c>
      <c r="D97" s="4">
        <f t="shared" si="8"/>
        <v>-1.5646955277501817E-3</v>
      </c>
      <c r="E97" s="20">
        <f t="shared" si="9"/>
        <v>19.06012996237525</v>
      </c>
      <c r="F97" s="5">
        <f t="shared" si="10"/>
        <v>76240519.849500999</v>
      </c>
      <c r="G97" s="32">
        <f t="shared" si="11"/>
        <v>-119480.15049900115</v>
      </c>
      <c r="H97" s="127">
        <v>-424720.13274975121</v>
      </c>
      <c r="K97" s="26">
        <f t="shared" si="12"/>
        <v>1.50238523015922E-3</v>
      </c>
      <c r="L97" s="32">
        <f t="shared" si="13"/>
        <v>114722.13617495804</v>
      </c>
    </row>
    <row r="98" spans="1:12" hidden="1" x14ac:dyDescent="0.3">
      <c r="A98" s="7">
        <f t="shared" si="7"/>
        <v>94</v>
      </c>
      <c r="B98" s="231">
        <v>44924</v>
      </c>
      <c r="C98" s="2">
        <v>19.4407</v>
      </c>
      <c r="D98" s="4">
        <f t="shared" si="8"/>
        <v>2.1857585458520123E-3</v>
      </c>
      <c r="E98" s="20">
        <f t="shared" si="9"/>
        <v>19.131726130640313</v>
      </c>
      <c r="F98" s="5">
        <f t="shared" si="10"/>
        <v>76526904.522561252</v>
      </c>
      <c r="G98" s="32">
        <f t="shared" si="11"/>
        <v>166904.52256125212</v>
      </c>
      <c r="H98" s="127">
        <v>-422754.63883267343</v>
      </c>
      <c r="K98" s="26">
        <f t="shared" si="12"/>
        <v>5.2432094232985893E-3</v>
      </c>
      <c r="L98" s="32">
        <f t="shared" si="13"/>
        <v>400371.47156308027</v>
      </c>
    </row>
    <row r="99" spans="1:12" hidden="1" x14ac:dyDescent="0.3">
      <c r="A99" s="7">
        <f t="shared" si="7"/>
        <v>95</v>
      </c>
      <c r="B99" s="231">
        <v>44925</v>
      </c>
      <c r="C99" s="2">
        <v>19.414300000000001</v>
      </c>
      <c r="D99" s="4">
        <f t="shared" si="8"/>
        <v>-1.3579757930526348E-3</v>
      </c>
      <c r="E99" s="20">
        <f t="shared" si="9"/>
        <v>19.064076242110627</v>
      </c>
      <c r="F99" s="5">
        <f t="shared" si="10"/>
        <v>76256304.9684425</v>
      </c>
      <c r="G99" s="32">
        <f t="shared" si="11"/>
        <v>-103695.03155750036</v>
      </c>
      <c r="H99" s="127">
        <v>-419481.55720847845</v>
      </c>
      <c r="K99" s="26">
        <f t="shared" si="12"/>
        <v>4.6209573091851031E-3</v>
      </c>
      <c r="L99" s="32">
        <f t="shared" si="13"/>
        <v>352856.30012937449</v>
      </c>
    </row>
    <row r="100" spans="1:12" hidden="1" x14ac:dyDescent="0.3">
      <c r="A100" s="7">
        <f t="shared" si="7"/>
        <v>96</v>
      </c>
      <c r="B100" s="231">
        <v>44928</v>
      </c>
      <c r="C100" s="2">
        <v>19.361499999999999</v>
      </c>
      <c r="D100" s="4">
        <f t="shared" si="8"/>
        <v>-2.7196447979067617E-3</v>
      </c>
      <c r="E100" s="20">
        <f t="shared" si="9"/>
        <v>19.038081980807959</v>
      </c>
      <c r="F100" s="5">
        <f t="shared" si="10"/>
        <v>76152327.92323184</v>
      </c>
      <c r="G100" s="32">
        <f t="shared" si="11"/>
        <v>-207672.07676815987</v>
      </c>
      <c r="H100" s="127">
        <v>-419430.88561894</v>
      </c>
      <c r="K100" s="26">
        <f t="shared" si="12"/>
        <v>7.5718151540382639E-3</v>
      </c>
      <c r="L100" s="32">
        <f t="shared" si="13"/>
        <v>578183.80516236182</v>
      </c>
    </row>
    <row r="101" spans="1:12" hidden="1" x14ac:dyDescent="0.3">
      <c r="A101" s="7">
        <f t="shared" si="7"/>
        <v>97</v>
      </c>
      <c r="B101" s="231">
        <v>44929</v>
      </c>
      <c r="C101" s="2">
        <v>19.471499999999999</v>
      </c>
      <c r="D101" s="4">
        <f t="shared" si="8"/>
        <v>5.6813779924076435E-3</v>
      </c>
      <c r="E101" s="20">
        <f t="shared" si="9"/>
        <v>19.198457505875062</v>
      </c>
      <c r="F101" s="5">
        <f t="shared" si="10"/>
        <v>76793830.023500249</v>
      </c>
      <c r="G101" s="32">
        <f t="shared" si="11"/>
        <v>433830.02350024879</v>
      </c>
      <c r="H101" s="127">
        <v>-415980.95072160661</v>
      </c>
      <c r="K101" s="26">
        <f t="shared" si="12"/>
        <v>3.8666769778052945E-3</v>
      </c>
      <c r="L101" s="32">
        <f t="shared" si="13"/>
        <v>295259.45402521227</v>
      </c>
    </row>
    <row r="102" spans="1:12" hidden="1" x14ac:dyDescent="0.3">
      <c r="A102" s="7">
        <f t="shared" si="7"/>
        <v>98</v>
      </c>
      <c r="B102" s="231">
        <v>44930</v>
      </c>
      <c r="C102" s="2">
        <v>19.488299999999999</v>
      </c>
      <c r="D102" s="4">
        <f t="shared" si="8"/>
        <v>8.6279947615741648E-4</v>
      </c>
      <c r="E102" s="20">
        <f t="shared" si="9"/>
        <v>19.106470841999844</v>
      </c>
      <c r="F102" s="5">
        <f t="shared" si="10"/>
        <v>76425883.367999375</v>
      </c>
      <c r="G102" s="32">
        <f t="shared" si="11"/>
        <v>65883.367999374866</v>
      </c>
      <c r="H102" s="127">
        <v>-414855.50312766433</v>
      </c>
      <c r="K102" s="26">
        <f t="shared" si="12"/>
        <v>1.8021971133503678E-2</v>
      </c>
      <c r="L102" s="32">
        <f t="shared" si="13"/>
        <v>1376157.7157543409</v>
      </c>
    </row>
    <row r="103" spans="1:12" hidden="1" x14ac:dyDescent="0.3">
      <c r="A103" s="7">
        <f t="shared" si="7"/>
        <v>99</v>
      </c>
      <c r="B103" s="231">
        <v>44931</v>
      </c>
      <c r="C103" s="2">
        <v>19.422000000000001</v>
      </c>
      <c r="D103" s="4">
        <f t="shared" si="8"/>
        <v>-3.4020412247347531E-3</v>
      </c>
      <c r="E103" s="20">
        <f t="shared" si="9"/>
        <v>19.025055033019814</v>
      </c>
      <c r="F103" s="5">
        <f t="shared" si="10"/>
        <v>76100220.132079259</v>
      </c>
      <c r="G103" s="32">
        <f t="shared" si="11"/>
        <v>-259779.86792074144</v>
      </c>
      <c r="H103" s="127">
        <v>-412411.04436230659</v>
      </c>
      <c r="K103" s="26">
        <f t="shared" si="12"/>
        <v>4.1256940782332663E-3</v>
      </c>
      <c r="L103" s="32">
        <f t="shared" si="13"/>
        <v>315037.99981389224</v>
      </c>
    </row>
    <row r="104" spans="1:12" hidden="1" x14ac:dyDescent="0.3">
      <c r="A104" s="7">
        <f t="shared" si="7"/>
        <v>100</v>
      </c>
      <c r="B104" s="231">
        <v>44932</v>
      </c>
      <c r="C104" s="2">
        <v>19.3568</v>
      </c>
      <c r="D104" s="4">
        <f t="shared" si="8"/>
        <v>-3.3570178148492058E-3</v>
      </c>
      <c r="E104" s="20">
        <f t="shared" si="9"/>
        <v>19.02591452991453</v>
      </c>
      <c r="F104" s="5">
        <f t="shared" si="10"/>
        <v>76103658.119658127</v>
      </c>
      <c r="G104" s="32">
        <f t="shared" si="11"/>
        <v>-256341.88034187257</v>
      </c>
      <c r="H104" s="127">
        <v>-410655.8744661808</v>
      </c>
      <c r="K104" s="26">
        <f t="shared" si="12"/>
        <v>-2.0241234619141846E-2</v>
      </c>
      <c r="L104" s="32">
        <f t="shared" si="13"/>
        <v>-1545620.6755176713</v>
      </c>
    </row>
    <row r="105" spans="1:12" hidden="1" x14ac:dyDescent="0.3">
      <c r="A105" s="7">
        <f t="shared" si="7"/>
        <v>101</v>
      </c>
      <c r="B105" s="231">
        <v>44935</v>
      </c>
      <c r="C105" s="2">
        <v>19.3672</v>
      </c>
      <c r="D105" s="4">
        <f t="shared" si="8"/>
        <v>5.372788890725122E-4</v>
      </c>
      <c r="E105" s="20">
        <f t="shared" si="9"/>
        <v>19.100256653992393</v>
      </c>
      <c r="F105" s="5">
        <f t="shared" si="10"/>
        <v>76401026.615969568</v>
      </c>
      <c r="G105" s="32">
        <f t="shared" si="11"/>
        <v>41026.615969568491</v>
      </c>
      <c r="H105" s="127">
        <v>-410523.19534534216</v>
      </c>
      <c r="K105" s="26">
        <f t="shared" si="12"/>
        <v>-2.2006766651517462E-2</v>
      </c>
      <c r="L105" s="32">
        <f t="shared" si="13"/>
        <v>-1680436.7015098734</v>
      </c>
    </row>
    <row r="106" spans="1:12" hidden="1" x14ac:dyDescent="0.3">
      <c r="A106" s="7">
        <f t="shared" si="7"/>
        <v>102</v>
      </c>
      <c r="B106" s="231">
        <v>44936</v>
      </c>
      <c r="C106" s="2">
        <v>19.1753</v>
      </c>
      <c r="D106" s="4">
        <f t="shared" si="8"/>
        <v>-9.9085051014086156E-3</v>
      </c>
      <c r="E106" s="20">
        <f t="shared" si="9"/>
        <v>18.900846637614109</v>
      </c>
      <c r="F106" s="5">
        <f t="shared" si="10"/>
        <v>75603386.550456434</v>
      </c>
      <c r="G106" s="32">
        <f t="shared" si="11"/>
        <v>-756613.44954356551</v>
      </c>
      <c r="H106" s="127">
        <v>-406034.84320557117</v>
      </c>
      <c r="K106" s="26">
        <f t="shared" si="12"/>
        <v>-2.6520862841854731E-2</v>
      </c>
      <c r="L106" s="32">
        <f t="shared" si="13"/>
        <v>-2025133.0866040273</v>
      </c>
    </row>
    <row r="107" spans="1:12" hidden="1" x14ac:dyDescent="0.3">
      <c r="A107" s="7">
        <f t="shared" si="7"/>
        <v>103</v>
      </c>
      <c r="B107" s="231">
        <v>44937</v>
      </c>
      <c r="C107" s="2">
        <v>19.1648</v>
      </c>
      <c r="D107" s="4">
        <f t="shared" si="8"/>
        <v>-5.4757943813132925E-4</v>
      </c>
      <c r="E107" s="20">
        <f t="shared" si="9"/>
        <v>19.079546708526074</v>
      </c>
      <c r="F107" s="5">
        <f t="shared" si="10"/>
        <v>76318186.8341043</v>
      </c>
      <c r="G107" s="32">
        <f t="shared" si="11"/>
        <v>-41813.165895700455</v>
      </c>
      <c r="H107" s="127">
        <v>-399437.80150799453</v>
      </c>
      <c r="K107" s="26">
        <f t="shared" si="12"/>
        <v>-2.5842262570400454E-2</v>
      </c>
      <c r="L107" s="32">
        <f t="shared" si="13"/>
        <v>-1973315.1698757787</v>
      </c>
    </row>
    <row r="108" spans="1:12" hidden="1" x14ac:dyDescent="0.3">
      <c r="A108" s="7">
        <f t="shared" si="7"/>
        <v>104</v>
      </c>
      <c r="B108" s="231">
        <v>44938</v>
      </c>
      <c r="C108" s="2">
        <v>19.110800000000001</v>
      </c>
      <c r="D108" s="4">
        <f t="shared" si="8"/>
        <v>-2.8176657204874722E-3</v>
      </c>
      <c r="E108" s="20">
        <f t="shared" si="9"/>
        <v>19.036210761395893</v>
      </c>
      <c r="F108" s="5">
        <f t="shared" si="10"/>
        <v>76144843.045583576</v>
      </c>
      <c r="G108" s="32">
        <f t="shared" si="11"/>
        <v>-215156.95441642404</v>
      </c>
      <c r="H108" s="127">
        <v>-393956.95450519025</v>
      </c>
      <c r="K108" s="26">
        <f t="shared" si="12"/>
        <v>-3.5743117784774237E-2</v>
      </c>
      <c r="L108" s="32">
        <f t="shared" si="13"/>
        <v>-2729344.4740453609</v>
      </c>
    </row>
    <row r="109" spans="1:12" hidden="1" x14ac:dyDescent="0.3">
      <c r="A109" s="7">
        <f t="shared" si="7"/>
        <v>105</v>
      </c>
      <c r="B109" s="231">
        <v>44939</v>
      </c>
      <c r="C109" s="2">
        <v>19.026</v>
      </c>
      <c r="D109" s="4">
        <f t="shared" si="8"/>
        <v>-4.4372815371414021E-3</v>
      </c>
      <c r="E109" s="20">
        <f t="shared" si="9"/>
        <v>19.00529229545597</v>
      </c>
      <c r="F109" s="5">
        <f t="shared" si="10"/>
        <v>76021169.181823879</v>
      </c>
      <c r="G109" s="32">
        <f t="shared" si="11"/>
        <v>-338830.81817612052</v>
      </c>
      <c r="H109" s="127">
        <v>-393638.33946768939</v>
      </c>
      <c r="K109" s="26">
        <f t="shared" si="12"/>
        <v>-3.1548727972391166E-2</v>
      </c>
      <c r="L109" s="32">
        <f t="shared" si="13"/>
        <v>-2409060.8679717896</v>
      </c>
    </row>
    <row r="110" spans="1:12" hidden="1" x14ac:dyDescent="0.3">
      <c r="A110" s="7">
        <f t="shared" si="7"/>
        <v>106</v>
      </c>
      <c r="B110" s="231">
        <v>44942</v>
      </c>
      <c r="C110" s="2">
        <v>18.8735</v>
      </c>
      <c r="D110" s="4">
        <f t="shared" si="8"/>
        <v>-8.0153474193209728E-3</v>
      </c>
      <c r="E110" s="20">
        <f t="shared" si="9"/>
        <v>18.936987017765162</v>
      </c>
      <c r="F110" s="5">
        <f t="shared" si="10"/>
        <v>75747948.071060643</v>
      </c>
      <c r="G110" s="32">
        <f t="shared" si="11"/>
        <v>-612051.9289393574</v>
      </c>
      <c r="H110" s="127">
        <v>-389387.95920503139</v>
      </c>
      <c r="K110" s="26">
        <f t="shared" si="12"/>
        <v>-4.1735421796857075E-2</v>
      </c>
      <c r="L110" s="32">
        <f t="shared" si="13"/>
        <v>-3186916.8084080061</v>
      </c>
    </row>
    <row r="111" spans="1:12" hidden="1" x14ac:dyDescent="0.3">
      <c r="A111" s="7">
        <f t="shared" si="7"/>
        <v>107</v>
      </c>
      <c r="B111" s="231">
        <v>44943</v>
      </c>
      <c r="C111" s="2">
        <v>18.792200000000001</v>
      </c>
      <c r="D111" s="4">
        <f t="shared" si="8"/>
        <v>-4.3076270961930341E-3</v>
      </c>
      <c r="E111" s="20">
        <f t="shared" si="9"/>
        <v>19.007767398733677</v>
      </c>
      <c r="F111" s="5">
        <f t="shared" si="10"/>
        <v>76031069.594934702</v>
      </c>
      <c r="G111" s="32">
        <f t="shared" si="11"/>
        <v>-328930.40506529808</v>
      </c>
      <c r="H111" s="127">
        <v>-389075.76109690964</v>
      </c>
      <c r="K111" s="26">
        <f t="shared" si="12"/>
        <v>-5.0721599490813785E-2</v>
      </c>
      <c r="L111" s="32">
        <f t="shared" si="13"/>
        <v>-3873101.3371185404</v>
      </c>
    </row>
    <row r="112" spans="1:12" hidden="1" x14ac:dyDescent="0.3">
      <c r="A112" s="7">
        <f t="shared" si="7"/>
        <v>108</v>
      </c>
      <c r="B112" s="231">
        <v>44944</v>
      </c>
      <c r="C112" s="2">
        <v>18.7913</v>
      </c>
      <c r="D112" s="4">
        <f t="shared" si="8"/>
        <v>-4.7892210598088347E-5</v>
      </c>
      <c r="E112" s="20">
        <f t="shared" si="9"/>
        <v>19.089085737699683</v>
      </c>
      <c r="F112" s="5">
        <f t="shared" si="10"/>
        <v>76356342.950798735</v>
      </c>
      <c r="G112" s="32">
        <f t="shared" si="11"/>
        <v>-3657.0492012649775</v>
      </c>
      <c r="H112" s="127">
        <v>-386867.38905258477</v>
      </c>
      <c r="K112" s="26">
        <f t="shared" si="12"/>
        <v>-5.061839419598646E-2</v>
      </c>
      <c r="L112" s="32">
        <f t="shared" si="13"/>
        <v>-3865220.5808055261</v>
      </c>
    </row>
    <row r="113" spans="1:12" hidden="1" x14ac:dyDescent="0.3">
      <c r="A113" s="7">
        <f t="shared" si="7"/>
        <v>109</v>
      </c>
      <c r="B113" s="231">
        <v>44945</v>
      </c>
      <c r="C113" s="2">
        <v>18.749300000000002</v>
      </c>
      <c r="D113" s="4">
        <f t="shared" si="8"/>
        <v>-2.2350768706793644E-3</v>
      </c>
      <c r="E113" s="20">
        <f t="shared" si="9"/>
        <v>19.04733238253873</v>
      </c>
      <c r="F113" s="5">
        <f t="shared" si="10"/>
        <v>76189329.530154929</v>
      </c>
      <c r="G113" s="32">
        <f t="shared" si="11"/>
        <v>-170670.46984507143</v>
      </c>
      <c r="H113" s="127">
        <v>-385983.44865846634</v>
      </c>
      <c r="K113" s="26">
        <f t="shared" si="12"/>
        <v>-5.0942259702263071E-2</v>
      </c>
      <c r="L113" s="32">
        <f t="shared" si="13"/>
        <v>-3889950.9508648082</v>
      </c>
    </row>
    <row r="114" spans="1:12" hidden="1" x14ac:dyDescent="0.3">
      <c r="A114" s="7">
        <f t="shared" si="7"/>
        <v>110</v>
      </c>
      <c r="B114" s="231">
        <v>44946</v>
      </c>
      <c r="C114" s="2">
        <v>18.749300000000002</v>
      </c>
      <c r="D114" s="4">
        <f t="shared" si="8"/>
        <v>0</v>
      </c>
      <c r="E114" s="20">
        <f t="shared" si="9"/>
        <v>19.09</v>
      </c>
      <c r="F114" s="5">
        <f t="shared" si="10"/>
        <v>76360000</v>
      </c>
      <c r="G114" s="32">
        <f t="shared" si="11"/>
        <v>0</v>
      </c>
      <c r="H114" s="127">
        <v>-385896.19319829345</v>
      </c>
      <c r="K114" s="26">
        <f t="shared" si="12"/>
        <v>-5.0581825179003559E-2</v>
      </c>
      <c r="L114" s="32">
        <f t="shared" si="13"/>
        <v>-3862428.1706687119</v>
      </c>
    </row>
    <row r="115" spans="1:12" hidden="1" x14ac:dyDescent="0.3">
      <c r="A115" s="7">
        <f t="shared" si="7"/>
        <v>111</v>
      </c>
      <c r="B115" s="231">
        <v>44949</v>
      </c>
      <c r="C115" s="2">
        <v>19.032699999999998</v>
      </c>
      <c r="D115" s="4">
        <f t="shared" si="8"/>
        <v>1.5115230968622662E-2</v>
      </c>
      <c r="E115" s="20">
        <f t="shared" si="9"/>
        <v>19.378549759191007</v>
      </c>
      <c r="F115" s="5">
        <f t="shared" si="10"/>
        <v>77514199.036764026</v>
      </c>
      <c r="G115" s="32">
        <f t="shared" si="11"/>
        <v>1154199.0367640257</v>
      </c>
      <c r="H115" s="127">
        <v>-381374.75819216669</v>
      </c>
      <c r="K115" s="26">
        <f t="shared" si="12"/>
        <v>-3.353949586659366E-2</v>
      </c>
      <c r="L115" s="32">
        <f t="shared" si="13"/>
        <v>-2561075.9043730921</v>
      </c>
    </row>
    <row r="116" spans="1:12" hidden="1" x14ac:dyDescent="0.3">
      <c r="A116" s="7">
        <f t="shared" si="7"/>
        <v>112</v>
      </c>
      <c r="B116" s="231">
        <v>44950</v>
      </c>
      <c r="C116" s="2">
        <v>18.925699999999999</v>
      </c>
      <c r="D116" s="4">
        <f t="shared" si="8"/>
        <v>-5.6219033558033704E-3</v>
      </c>
      <c r="E116" s="20">
        <f t="shared" si="9"/>
        <v>18.982677864937713</v>
      </c>
      <c r="F116" s="5">
        <f t="shared" si="10"/>
        <v>75930711.459750846</v>
      </c>
      <c r="G116" s="32">
        <f t="shared" si="11"/>
        <v>-429288.54024915397</v>
      </c>
      <c r="H116" s="127">
        <v>-381333.06155729294</v>
      </c>
      <c r="K116" s="26">
        <f t="shared" si="12"/>
        <v>-3.3120465924185272E-2</v>
      </c>
      <c r="L116" s="32">
        <f t="shared" si="13"/>
        <v>-2529078.7779707871</v>
      </c>
    </row>
    <row r="117" spans="1:12" hidden="1" x14ac:dyDescent="0.3">
      <c r="A117" s="7">
        <f t="shared" si="7"/>
        <v>113</v>
      </c>
      <c r="B117" s="231">
        <v>44951</v>
      </c>
      <c r="C117" s="2">
        <v>18.826699999999999</v>
      </c>
      <c r="D117" s="4">
        <f t="shared" si="8"/>
        <v>-5.2309822093766778E-3</v>
      </c>
      <c r="E117" s="20">
        <f t="shared" si="9"/>
        <v>18.990140549623</v>
      </c>
      <c r="F117" s="5">
        <f t="shared" si="10"/>
        <v>75960562.198492005</v>
      </c>
      <c r="G117" s="32">
        <f t="shared" si="11"/>
        <v>-399437.80150799453</v>
      </c>
      <c r="H117" s="127">
        <v>-378912.77540892363</v>
      </c>
      <c r="K117" s="26">
        <f t="shared" si="12"/>
        <v>-3.0985089069263561E-2</v>
      </c>
      <c r="L117" s="32">
        <f t="shared" si="13"/>
        <v>-2366021.4013289656</v>
      </c>
    </row>
    <row r="118" spans="1:12" hidden="1" x14ac:dyDescent="0.3">
      <c r="A118" s="7">
        <f t="shared" si="7"/>
        <v>114</v>
      </c>
      <c r="B118" s="231">
        <v>44952</v>
      </c>
      <c r="C118" s="2">
        <v>18.831800000000001</v>
      </c>
      <c r="D118" s="4">
        <f t="shared" si="8"/>
        <v>2.7089187165052486E-4</v>
      </c>
      <c r="E118" s="20">
        <f t="shared" si="9"/>
        <v>19.09517132582981</v>
      </c>
      <c r="F118" s="5">
        <f t="shared" si="10"/>
        <v>76380685.303319246</v>
      </c>
      <c r="G118" s="32">
        <f t="shared" si="11"/>
        <v>20685.303319245577</v>
      </c>
      <c r="H118" s="127">
        <v>-374763.71106104553</v>
      </c>
      <c r="K118" s="26">
        <f t="shared" si="12"/>
        <v>-2.9203590005309588E-2</v>
      </c>
      <c r="L118" s="32">
        <f t="shared" si="13"/>
        <v>-2229986.1328054401</v>
      </c>
    </row>
    <row r="119" spans="1:12" hidden="1" x14ac:dyDescent="0.3">
      <c r="A119" s="7">
        <f t="shared" si="7"/>
        <v>115</v>
      </c>
      <c r="B119" s="231">
        <v>44953</v>
      </c>
      <c r="C119" s="2">
        <v>18.82</v>
      </c>
      <c r="D119" s="4">
        <f t="shared" si="8"/>
        <v>-6.2659968776224151E-4</v>
      </c>
      <c r="E119" s="20">
        <f t="shared" si="9"/>
        <v>19.078038211960617</v>
      </c>
      <c r="F119" s="5">
        <f t="shared" si="10"/>
        <v>76312152.84784247</v>
      </c>
      <c r="G119" s="32">
        <f t="shared" si="11"/>
        <v>-47847.152157530189</v>
      </c>
      <c r="H119" s="127">
        <v>-372144.08460743725</v>
      </c>
      <c r="K119" s="26">
        <f t="shared" si="12"/>
        <v>-3.1927862679841712E-2</v>
      </c>
      <c r="L119" s="32">
        <f t="shared" si="13"/>
        <v>-2438011.5942327133</v>
      </c>
    </row>
    <row r="120" spans="1:12" hidden="1" x14ac:dyDescent="0.3">
      <c r="A120" s="7">
        <f t="shared" si="7"/>
        <v>116</v>
      </c>
      <c r="B120" s="231">
        <v>44956</v>
      </c>
      <c r="C120" s="2">
        <v>18.8355</v>
      </c>
      <c r="D120" s="4">
        <f t="shared" si="8"/>
        <v>8.2359192348557819E-4</v>
      </c>
      <c r="E120" s="20">
        <f t="shared" si="9"/>
        <v>19.10572236981934</v>
      </c>
      <c r="F120" s="5">
        <f t="shared" si="10"/>
        <v>76422889.479277357</v>
      </c>
      <c r="G120" s="32">
        <f t="shared" si="11"/>
        <v>62889.479277357459</v>
      </c>
      <c r="H120" s="127">
        <v>-366164.80524532497</v>
      </c>
      <c r="K120" s="26">
        <f t="shared" si="12"/>
        <v>-2.9813075928568189E-2</v>
      </c>
      <c r="L120" s="32">
        <f t="shared" si="13"/>
        <v>-2276526.4779054667</v>
      </c>
    </row>
    <row r="121" spans="1:12" hidden="1" x14ac:dyDescent="0.3">
      <c r="A121" s="7">
        <f t="shared" si="7"/>
        <v>117</v>
      </c>
      <c r="B121" s="231">
        <v>44957</v>
      </c>
      <c r="C121" s="2">
        <v>18.787199999999999</v>
      </c>
      <c r="D121" s="4">
        <f t="shared" si="8"/>
        <v>-2.5643067611691439E-3</v>
      </c>
      <c r="E121" s="20">
        <f t="shared" si="9"/>
        <v>19.041047383929282</v>
      </c>
      <c r="F121" s="5">
        <f t="shared" si="10"/>
        <v>76164189.53571713</v>
      </c>
      <c r="G121" s="32">
        <f t="shared" si="11"/>
        <v>-195810.46428287029</v>
      </c>
      <c r="H121" s="127">
        <v>-359588.31620681286</v>
      </c>
      <c r="K121" s="26">
        <f t="shared" si="12"/>
        <v>-2.9661958009451816E-2</v>
      </c>
      <c r="L121" s="32">
        <f t="shared" si="13"/>
        <v>-2264987.1136017409</v>
      </c>
    </row>
    <row r="122" spans="1:12" hidden="1" x14ac:dyDescent="0.3">
      <c r="A122" s="7">
        <f t="shared" si="7"/>
        <v>118</v>
      </c>
      <c r="B122" s="231">
        <v>44958</v>
      </c>
      <c r="C122" s="2">
        <v>18.779299999999999</v>
      </c>
      <c r="D122" s="4">
        <f t="shared" si="8"/>
        <v>-4.2049906319197028E-4</v>
      </c>
      <c r="E122" s="20">
        <f t="shared" si="9"/>
        <v>19.081972672883666</v>
      </c>
      <c r="F122" s="5">
        <f t="shared" si="10"/>
        <v>76327890.691534668</v>
      </c>
      <c r="G122" s="32">
        <f t="shared" si="11"/>
        <v>-32109.308465331793</v>
      </c>
      <c r="H122" s="127">
        <v>-355173.3127925396</v>
      </c>
      <c r="K122" s="26">
        <f t="shared" si="12"/>
        <v>-3.5549392702154403E-2</v>
      </c>
      <c r="L122" s="32">
        <f t="shared" si="13"/>
        <v>-2714551.6267365101</v>
      </c>
    </row>
    <row r="123" spans="1:12" hidden="1" x14ac:dyDescent="0.3">
      <c r="A123" s="7">
        <f t="shared" si="7"/>
        <v>119</v>
      </c>
      <c r="B123" s="231">
        <v>44959</v>
      </c>
      <c r="C123" s="2">
        <v>18.793700000000001</v>
      </c>
      <c r="D123" s="4">
        <f t="shared" si="8"/>
        <v>7.668017444739661E-4</v>
      </c>
      <c r="E123" s="20">
        <f t="shared" si="9"/>
        <v>19.104638245302009</v>
      </c>
      <c r="F123" s="5">
        <f t="shared" si="10"/>
        <v>76418552.981208041</v>
      </c>
      <c r="G123" s="32">
        <f t="shared" si="11"/>
        <v>58552.98120804131</v>
      </c>
      <c r="H123" s="127">
        <v>-352513.63358810544</v>
      </c>
      <c r="K123" s="26">
        <f t="shared" si="12"/>
        <v>-3.5641897959288293E-2</v>
      </c>
      <c r="L123" s="32">
        <f t="shared" si="13"/>
        <v>-2721615.3281712541</v>
      </c>
    </row>
    <row r="124" spans="1:12" hidden="1" x14ac:dyDescent="0.3">
      <c r="A124" s="7">
        <f t="shared" si="7"/>
        <v>120</v>
      </c>
      <c r="B124" s="231">
        <v>44960</v>
      </c>
      <c r="C124" s="2">
        <v>18.739000000000001</v>
      </c>
      <c r="D124" s="4">
        <f t="shared" si="8"/>
        <v>-2.9105498119050832E-3</v>
      </c>
      <c r="E124" s="20">
        <f t="shared" si="9"/>
        <v>19.034437604090733</v>
      </c>
      <c r="F124" s="5">
        <f t="shared" si="10"/>
        <v>76137750.416362941</v>
      </c>
      <c r="G124" s="32">
        <f t="shared" si="11"/>
        <v>-222249.58363705873</v>
      </c>
      <c r="H124" s="127">
        <v>-351691.41297961771</v>
      </c>
      <c r="K124" s="26">
        <f t="shared" si="12"/>
        <v>-3.5166306250643542E-2</v>
      </c>
      <c r="L124" s="32">
        <f t="shared" si="13"/>
        <v>-2685299.1452991408</v>
      </c>
    </row>
    <row r="125" spans="1:12" hidden="1" x14ac:dyDescent="0.3">
      <c r="A125" s="7">
        <f t="shared" si="7"/>
        <v>121</v>
      </c>
      <c r="B125" s="231">
        <v>44964</v>
      </c>
      <c r="C125" s="2">
        <v>18.623200000000001</v>
      </c>
      <c r="D125" s="4">
        <f t="shared" si="8"/>
        <v>-6.1796253802230972E-3</v>
      </c>
      <c r="E125" s="20">
        <f t="shared" si="9"/>
        <v>18.97203095149154</v>
      </c>
      <c r="F125" s="5">
        <f t="shared" si="10"/>
        <v>75888123.805966154</v>
      </c>
      <c r="G125" s="32">
        <f t="shared" si="11"/>
        <v>-471876.19403384626</v>
      </c>
      <c r="H125" s="127">
        <v>-348498.79308198392</v>
      </c>
      <c r="K125" s="26">
        <f t="shared" si="12"/>
        <v>-3.7898826252273032E-2</v>
      </c>
      <c r="L125" s="32">
        <f t="shared" si="13"/>
        <v>-2893954.3726235689</v>
      </c>
    </row>
    <row r="126" spans="1:12" hidden="1" x14ac:dyDescent="0.3">
      <c r="A126" s="7">
        <f t="shared" si="7"/>
        <v>122</v>
      </c>
      <c r="B126" s="231">
        <v>44965</v>
      </c>
      <c r="C126" s="2">
        <v>18.889500000000002</v>
      </c>
      <c r="D126" s="4">
        <f t="shared" si="8"/>
        <v>1.4299368529576029E-2</v>
      </c>
      <c r="E126" s="20">
        <f t="shared" si="9"/>
        <v>19.362974945229606</v>
      </c>
      <c r="F126" s="5">
        <f t="shared" si="10"/>
        <v>77451899.780918419</v>
      </c>
      <c r="G126" s="32">
        <f t="shared" si="11"/>
        <v>1091899.7809184194</v>
      </c>
      <c r="H126" s="127">
        <v>-338830.81817612052</v>
      </c>
      <c r="K126" s="26">
        <f t="shared" si="12"/>
        <v>-2.4665413689123783E-2</v>
      </c>
      <c r="L126" s="32">
        <f t="shared" si="13"/>
        <v>-1883450.989301492</v>
      </c>
    </row>
    <row r="127" spans="1:12" hidden="1" x14ac:dyDescent="0.3">
      <c r="A127" s="7">
        <f t="shared" si="7"/>
        <v>123</v>
      </c>
      <c r="B127" s="231">
        <v>44966</v>
      </c>
      <c r="C127" s="2">
        <v>19.0517</v>
      </c>
      <c r="D127" s="4">
        <f t="shared" si="8"/>
        <v>8.5867810159081515E-3</v>
      </c>
      <c r="E127" s="20">
        <f t="shared" si="9"/>
        <v>19.253921649593686</v>
      </c>
      <c r="F127" s="5">
        <f t="shared" si="10"/>
        <v>77015686.598374739</v>
      </c>
      <c r="G127" s="32">
        <f t="shared" si="11"/>
        <v>655686.59837473929</v>
      </c>
      <c r="H127" s="127">
        <v>-336156.39658020437</v>
      </c>
      <c r="K127" s="26">
        <f t="shared" si="12"/>
        <v>-6.4457922431461201E-3</v>
      </c>
      <c r="L127" s="32">
        <f t="shared" si="13"/>
        <v>-492200.69568663771</v>
      </c>
    </row>
    <row r="128" spans="1:12" hidden="1" x14ac:dyDescent="0.3">
      <c r="A128" s="7">
        <f t="shared" si="7"/>
        <v>124</v>
      </c>
      <c r="B128" s="231">
        <v>44967</v>
      </c>
      <c r="C128" s="2">
        <v>18.9435</v>
      </c>
      <c r="D128" s="4">
        <f t="shared" si="8"/>
        <v>-5.6792832135714733E-3</v>
      </c>
      <c r="E128" s="20">
        <f t="shared" si="9"/>
        <v>18.981582483452922</v>
      </c>
      <c r="F128" s="5">
        <f t="shared" si="10"/>
        <v>75926329.933811679</v>
      </c>
      <c r="G128" s="32">
        <f t="shared" si="11"/>
        <v>-433670.06618832052</v>
      </c>
      <c r="H128" s="127">
        <v>-333580.25989195704</v>
      </c>
      <c r="K128" s="26">
        <f t="shared" si="12"/>
        <v>-1.1547211554516545E-2</v>
      </c>
      <c r="L128" s="32">
        <f t="shared" si="13"/>
        <v>-881745.07430288347</v>
      </c>
    </row>
    <row r="129" spans="1:12" hidden="1" x14ac:dyDescent="0.3">
      <c r="A129" s="7">
        <f t="shared" si="7"/>
        <v>125</v>
      </c>
      <c r="B129" s="231">
        <v>44970</v>
      </c>
      <c r="C129" s="2">
        <v>18.9543</v>
      </c>
      <c r="D129" s="4">
        <f t="shared" si="8"/>
        <v>5.7011639876480835E-4</v>
      </c>
      <c r="E129" s="20">
        <f t="shared" si="9"/>
        <v>19.10088352205242</v>
      </c>
      <c r="F129" s="5">
        <f t="shared" si="10"/>
        <v>76403534.088209689</v>
      </c>
      <c r="G129" s="32">
        <f t="shared" si="11"/>
        <v>43534.088209688663</v>
      </c>
      <c r="H129" s="127">
        <v>-330337.56855265796</v>
      </c>
      <c r="K129" s="26">
        <f t="shared" si="12"/>
        <v>-8.1890867990874749E-3</v>
      </c>
      <c r="L129" s="32">
        <f t="shared" si="13"/>
        <v>-625318.66797831957</v>
      </c>
    </row>
    <row r="130" spans="1:12" hidden="1" x14ac:dyDescent="0.3">
      <c r="A130" s="7">
        <f t="shared" si="7"/>
        <v>126</v>
      </c>
      <c r="B130" s="231">
        <v>44971</v>
      </c>
      <c r="C130" s="2">
        <v>18.689299999999999</v>
      </c>
      <c r="D130" s="4">
        <f t="shared" si="8"/>
        <v>-1.3980996396596002E-2</v>
      </c>
      <c r="E130" s="20">
        <f t="shared" si="9"/>
        <v>18.823102778788982</v>
      </c>
      <c r="F130" s="5">
        <f t="shared" si="10"/>
        <v>75292411.115155935</v>
      </c>
      <c r="G130" s="32">
        <f t="shared" si="11"/>
        <v>-1067588.8848440647</v>
      </c>
      <c r="H130" s="127">
        <v>-328930.40506529808</v>
      </c>
      <c r="K130" s="26">
        <f t="shared" si="12"/>
        <v>-1.7696835908756481E-2</v>
      </c>
      <c r="L130" s="32">
        <f t="shared" si="13"/>
        <v>-1351330.3899926448</v>
      </c>
    </row>
    <row r="131" spans="1:12" hidden="1" x14ac:dyDescent="0.3">
      <c r="A131" s="7">
        <f t="shared" si="7"/>
        <v>127</v>
      </c>
      <c r="B131" s="231">
        <v>44972</v>
      </c>
      <c r="C131" s="2">
        <v>18.6327</v>
      </c>
      <c r="D131" s="4">
        <f t="shared" si="8"/>
        <v>-3.0284708362539048E-3</v>
      </c>
      <c r="E131" s="20">
        <f t="shared" si="9"/>
        <v>19.032186491735914</v>
      </c>
      <c r="F131" s="5">
        <f t="shared" si="10"/>
        <v>76128745.966943651</v>
      </c>
      <c r="G131" s="32">
        <f t="shared" si="11"/>
        <v>-231254.03305634856</v>
      </c>
      <c r="H131" s="127">
        <v>-318065.14865845442</v>
      </c>
      <c r="K131" s="26">
        <f t="shared" si="12"/>
        <v>-1.2758629824886736E-2</v>
      </c>
      <c r="L131" s="32">
        <f t="shared" si="13"/>
        <v>-974248.97342835111</v>
      </c>
    </row>
    <row r="132" spans="1:12" hidden="1" x14ac:dyDescent="0.3">
      <c r="A132" s="7">
        <f t="shared" si="7"/>
        <v>128</v>
      </c>
      <c r="B132" s="231">
        <v>44973</v>
      </c>
      <c r="C132" s="2">
        <v>18.5383</v>
      </c>
      <c r="D132" s="4">
        <f t="shared" si="8"/>
        <v>-5.0663618262517529E-3</v>
      </c>
      <c r="E132" s="20">
        <f t="shared" si="9"/>
        <v>18.993283152736854</v>
      </c>
      <c r="F132" s="5">
        <f t="shared" si="10"/>
        <v>75973132.610947415</v>
      </c>
      <c r="G132" s="32">
        <f t="shared" si="11"/>
        <v>-386867.38905258477</v>
      </c>
      <c r="H132" s="127">
        <v>-316048.7597040683</v>
      </c>
      <c r="K132" s="26">
        <f t="shared" si="12"/>
        <v>-1.3510924745373187E-2</v>
      </c>
      <c r="L132" s="32">
        <f t="shared" si="13"/>
        <v>-1031694.2135566965</v>
      </c>
    </row>
    <row r="133" spans="1:12" hidden="1" x14ac:dyDescent="0.3">
      <c r="A133" s="7">
        <f t="shared" ref="A133:A196" si="14">A134-1</f>
        <v>129</v>
      </c>
      <c r="B133" s="231">
        <v>44974</v>
      </c>
      <c r="C133" s="2">
        <v>18.642800000000001</v>
      </c>
      <c r="D133" s="4">
        <f t="shared" si="8"/>
        <v>5.636978579481422E-3</v>
      </c>
      <c r="E133" s="20">
        <f t="shared" si="9"/>
        <v>19.1976099210823</v>
      </c>
      <c r="F133" s="5">
        <f t="shared" si="10"/>
        <v>76790439.684329197</v>
      </c>
      <c r="G133" s="32">
        <f t="shared" si="11"/>
        <v>430439.68432919681</v>
      </c>
      <c r="H133" s="127">
        <v>-314953.66727639735</v>
      </c>
      <c r="K133" s="26">
        <f t="shared" si="12"/>
        <v>-7.9025932213310224E-3</v>
      </c>
      <c r="L133" s="32">
        <f t="shared" si="13"/>
        <v>-603442.01838083682</v>
      </c>
    </row>
    <row r="134" spans="1:12" hidden="1" x14ac:dyDescent="0.3">
      <c r="A134" s="7">
        <f t="shared" si="14"/>
        <v>130</v>
      </c>
      <c r="B134" s="231">
        <v>44977</v>
      </c>
      <c r="C134" s="2">
        <v>18.549700000000001</v>
      </c>
      <c r="D134" s="4">
        <f t="shared" si="8"/>
        <v>-4.9938850387281075E-3</v>
      </c>
      <c r="E134" s="20">
        <f t="shared" si="9"/>
        <v>18.994666734610679</v>
      </c>
      <c r="F134" s="5">
        <f t="shared" si="10"/>
        <v>75978666.938442707</v>
      </c>
      <c r="G134" s="32">
        <f t="shared" si="11"/>
        <v>-381333.06155729294</v>
      </c>
      <c r="H134" s="127">
        <v>-312614.96879844368</v>
      </c>
      <c r="K134" s="26">
        <f t="shared" si="12"/>
        <v>-1.0645730773948925E-2</v>
      </c>
      <c r="L134" s="32">
        <f t="shared" si="13"/>
        <v>-812908.00189873995</v>
      </c>
    </row>
    <row r="135" spans="1:12" hidden="1" x14ac:dyDescent="0.3">
      <c r="A135" s="7">
        <f t="shared" si="14"/>
        <v>131</v>
      </c>
      <c r="B135" s="231">
        <v>44978</v>
      </c>
      <c r="C135" s="2">
        <v>18.414200000000001</v>
      </c>
      <c r="D135" s="4">
        <f t="shared" ref="D135:D198" si="15">C135/C134-1</f>
        <v>-7.3047003455581905E-3</v>
      </c>
      <c r="E135" s="20">
        <f t="shared" ref="E135:E198" si="16">$C$505*(1+D135)</f>
        <v>18.950553270403294</v>
      </c>
      <c r="F135" s="5">
        <f t="shared" ref="F135:F198" si="17">$D$508*E135</f>
        <v>75802213.081613168</v>
      </c>
      <c r="G135" s="32">
        <f t="shared" ref="G135:G198" si="18">F135-$D$509</f>
        <v>-557786.91838683188</v>
      </c>
      <c r="H135" s="127">
        <v>-309296.13584752381</v>
      </c>
      <c r="K135" s="26">
        <f t="shared" si="12"/>
        <v>-1.7872667246243923E-2</v>
      </c>
      <c r="L135" s="32">
        <f t="shared" si="13"/>
        <v>-1364756.870923186</v>
      </c>
    </row>
    <row r="136" spans="1:12" hidden="1" x14ac:dyDescent="0.3">
      <c r="A136" s="7">
        <f t="shared" si="14"/>
        <v>132</v>
      </c>
      <c r="B136" s="231">
        <v>44979</v>
      </c>
      <c r="C136" s="2">
        <v>18.396999999999998</v>
      </c>
      <c r="D136" s="4">
        <f t="shared" si="15"/>
        <v>-9.3406175668786506E-4</v>
      </c>
      <c r="E136" s="20">
        <f t="shared" si="16"/>
        <v>19.07216876106483</v>
      </c>
      <c r="F136" s="5">
        <f t="shared" si="17"/>
        <v>76288675.044259325</v>
      </c>
      <c r="G136" s="32">
        <f t="shared" si="18"/>
        <v>-71324.95574067533</v>
      </c>
      <c r="H136" s="127">
        <v>-308261.37529936433</v>
      </c>
      <c r="K136" s="26">
        <f t="shared" si="12"/>
        <v>-3.3400410871815334E-2</v>
      </c>
      <c r="L136" s="32">
        <f t="shared" si="13"/>
        <v>-2550455.3741718191</v>
      </c>
    </row>
    <row r="137" spans="1:12" hidden="1" x14ac:dyDescent="0.3">
      <c r="A137" s="7">
        <f t="shared" si="14"/>
        <v>133</v>
      </c>
      <c r="B137" s="231">
        <v>44980</v>
      </c>
      <c r="C137" s="2">
        <v>18.393799999999999</v>
      </c>
      <c r="D137" s="4">
        <f t="shared" si="15"/>
        <v>-1.7394140348969689E-4</v>
      </c>
      <c r="E137" s="20">
        <f t="shared" si="16"/>
        <v>19.086679458607382</v>
      </c>
      <c r="F137" s="5">
        <f t="shared" si="17"/>
        <v>76346717.834429532</v>
      </c>
      <c r="G137" s="32">
        <f t="shared" si="18"/>
        <v>-13282.16557046771</v>
      </c>
      <c r="H137" s="127">
        <v>-305497.23239290714</v>
      </c>
      <c r="K137" s="26">
        <f t="shared" si="12"/>
        <v>-2.810464077946917E-2</v>
      </c>
      <c r="L137" s="32">
        <f t="shared" si="13"/>
        <v>-2146070.3699202659</v>
      </c>
    </row>
    <row r="138" spans="1:12" hidden="1" x14ac:dyDescent="0.3">
      <c r="A138" s="7">
        <f t="shared" si="14"/>
        <v>134</v>
      </c>
      <c r="B138" s="231">
        <v>44981</v>
      </c>
      <c r="C138" s="2">
        <v>18.348299999999998</v>
      </c>
      <c r="D138" s="4">
        <f t="shared" si="15"/>
        <v>-2.4736596026921909E-3</v>
      </c>
      <c r="E138" s="20">
        <f t="shared" si="16"/>
        <v>19.042777838184605</v>
      </c>
      <c r="F138" s="5">
        <f t="shared" si="17"/>
        <v>76171111.352738425</v>
      </c>
      <c r="G138" s="32">
        <f t="shared" si="18"/>
        <v>-188888.64726157486</v>
      </c>
      <c r="H138" s="127">
        <v>-305138.29022987187</v>
      </c>
      <c r="K138" s="26">
        <f t="shared" si="12"/>
        <v>-2.5410719881869936E-2</v>
      </c>
      <c r="L138" s="32">
        <f t="shared" si="13"/>
        <v>-1940362.5701795884</v>
      </c>
    </row>
    <row r="139" spans="1:12" hidden="1" x14ac:dyDescent="0.3">
      <c r="A139" s="7">
        <f t="shared" si="14"/>
        <v>135</v>
      </c>
      <c r="B139" s="231">
        <v>44984</v>
      </c>
      <c r="C139" s="2">
        <v>18.410699999999999</v>
      </c>
      <c r="D139" s="4">
        <f t="shared" si="15"/>
        <v>3.4008600251793641E-3</v>
      </c>
      <c r="E139" s="20">
        <f t="shared" si="16"/>
        <v>19.154922417880673</v>
      </c>
      <c r="F139" s="5">
        <f t="shared" si="17"/>
        <v>76619689.671522692</v>
      </c>
      <c r="G139" s="32">
        <f t="shared" si="18"/>
        <v>259689.67152269185</v>
      </c>
      <c r="H139" s="127">
        <v>-301210.72410401702</v>
      </c>
      <c r="K139" s="26">
        <f t="shared" si="12"/>
        <v>-2.2361112586157583E-2</v>
      </c>
      <c r="L139" s="32">
        <f t="shared" si="13"/>
        <v>-1707494.5570789929</v>
      </c>
    </row>
    <row r="140" spans="1:12" hidden="1" x14ac:dyDescent="0.3">
      <c r="A140" s="7">
        <f t="shared" si="14"/>
        <v>136</v>
      </c>
      <c r="B140" s="231">
        <v>44985</v>
      </c>
      <c r="C140" s="2">
        <v>18.4023</v>
      </c>
      <c r="D140" s="4">
        <f t="shared" si="15"/>
        <v>-4.562564161058047E-4</v>
      </c>
      <c r="E140" s="20">
        <f t="shared" si="16"/>
        <v>19.081290065016539</v>
      </c>
      <c r="F140" s="5">
        <f t="shared" si="17"/>
        <v>76325160.260066152</v>
      </c>
      <c r="G140" s="32">
        <f t="shared" si="18"/>
        <v>-34839.739933848381</v>
      </c>
      <c r="H140" s="127">
        <v>-299358.14223280549</v>
      </c>
      <c r="K140" s="26">
        <f t="shared" si="12"/>
        <v>-2.21944739638682E-2</v>
      </c>
      <c r="L140" s="32">
        <f t="shared" si="13"/>
        <v>-1694770.0318809757</v>
      </c>
    </row>
    <row r="141" spans="1:12" hidden="1" x14ac:dyDescent="0.3">
      <c r="A141" s="7">
        <f t="shared" si="14"/>
        <v>137</v>
      </c>
      <c r="B141" s="231">
        <v>44986</v>
      </c>
      <c r="C141" s="2">
        <v>18.407699999999998</v>
      </c>
      <c r="D141" s="4">
        <f t="shared" si="15"/>
        <v>2.9344158067190484E-4</v>
      </c>
      <c r="E141" s="20">
        <f t="shared" si="16"/>
        <v>19.095601799775025</v>
      </c>
      <c r="F141" s="5">
        <f t="shared" si="17"/>
        <v>76382407.199100107</v>
      </c>
      <c r="G141" s="32">
        <f t="shared" si="18"/>
        <v>22407.199100106955</v>
      </c>
      <c r="H141" s="127">
        <v>-299033.0301579535</v>
      </c>
      <c r="K141" s="26">
        <f t="shared" si="12"/>
        <v>-2.2712431313211878E-2</v>
      </c>
      <c r="L141" s="32">
        <f t="shared" si="13"/>
        <v>-1734321.2550768589</v>
      </c>
    </row>
    <row r="142" spans="1:12" hidden="1" x14ac:dyDescent="0.3">
      <c r="A142" s="7">
        <f t="shared" si="14"/>
        <v>138</v>
      </c>
      <c r="B142" s="231">
        <v>44987</v>
      </c>
      <c r="C142" s="2">
        <v>18.344799999999999</v>
      </c>
      <c r="D142" s="4">
        <f t="shared" si="15"/>
        <v>-3.4170483004394292E-3</v>
      </c>
      <c r="E142" s="20">
        <f t="shared" si="16"/>
        <v>19.02476854794461</v>
      </c>
      <c r="F142" s="5">
        <f t="shared" si="17"/>
        <v>76099074.191778436</v>
      </c>
      <c r="G142" s="32">
        <f t="shared" si="18"/>
        <v>-260925.8082215637</v>
      </c>
      <c r="H142" s="127">
        <v>-297748.79082521796</v>
      </c>
      <c r="K142" s="26">
        <f t="shared" si="12"/>
        <v>-2.3547947538749781E-2</v>
      </c>
      <c r="L142" s="32">
        <f t="shared" si="13"/>
        <v>-1798121.2740589331</v>
      </c>
    </row>
    <row r="143" spans="1:12" hidden="1" x14ac:dyDescent="0.3">
      <c r="A143" s="7">
        <f t="shared" si="14"/>
        <v>139</v>
      </c>
      <c r="B143" s="231">
        <v>44988</v>
      </c>
      <c r="C143" s="2">
        <v>18.170000000000002</v>
      </c>
      <c r="D143" s="4">
        <f t="shared" si="15"/>
        <v>-9.5285857572716681E-3</v>
      </c>
      <c r="E143" s="20">
        <f t="shared" si="16"/>
        <v>18.908099297893685</v>
      </c>
      <c r="F143" s="5">
        <f t="shared" si="17"/>
        <v>75632397.191574737</v>
      </c>
      <c r="G143" s="32">
        <f t="shared" si="18"/>
        <v>-727602.80842526257</v>
      </c>
      <c r="H143" s="127">
        <v>-297457.48422919214</v>
      </c>
      <c r="K143" s="26">
        <f t="shared" si="12"/>
        <v>-3.244529881305469E-2</v>
      </c>
      <c r="L143" s="32">
        <f t="shared" si="13"/>
        <v>-2477523.0173648563</v>
      </c>
    </row>
    <row r="144" spans="1:12" hidden="1" x14ac:dyDescent="0.3">
      <c r="A144" s="7">
        <f t="shared" si="14"/>
        <v>140</v>
      </c>
      <c r="B144" s="231">
        <v>44991</v>
      </c>
      <c r="C144" s="2">
        <v>18.126000000000001</v>
      </c>
      <c r="D144" s="4">
        <f t="shared" si="15"/>
        <v>-2.4215740231150473E-3</v>
      </c>
      <c r="E144" s="20">
        <f t="shared" si="16"/>
        <v>19.043772151898732</v>
      </c>
      <c r="F144" s="5">
        <f t="shared" si="17"/>
        <v>76175088.607594922</v>
      </c>
      <c r="G144" s="32">
        <f t="shared" si="18"/>
        <v>-184911.39240507782</v>
      </c>
      <c r="H144" s="127">
        <v>-292046.01191172004</v>
      </c>
      <c r="K144" s="26">
        <f t="shared" si="12"/>
        <v>-3.5527863060493714E-2</v>
      </c>
      <c r="L144" s="32">
        <f t="shared" si="13"/>
        <v>-2712907.6232993002</v>
      </c>
    </row>
    <row r="145" spans="1:12" hidden="1" x14ac:dyDescent="0.3">
      <c r="A145" s="7">
        <f t="shared" si="14"/>
        <v>141</v>
      </c>
      <c r="B145" s="231">
        <v>44992</v>
      </c>
      <c r="C145" s="2">
        <v>18.0123</v>
      </c>
      <c r="D145" s="4">
        <f t="shared" si="15"/>
        <v>-6.2727573651110147E-3</v>
      </c>
      <c r="E145" s="20">
        <f t="shared" si="16"/>
        <v>18.970253061900031</v>
      </c>
      <c r="F145" s="5">
        <f t="shared" si="17"/>
        <v>75881012.247600123</v>
      </c>
      <c r="G145" s="32">
        <f t="shared" si="18"/>
        <v>-478987.75239987671</v>
      </c>
      <c r="H145" s="127">
        <v>-285633.06101684272</v>
      </c>
      <c r="K145" s="26">
        <f t="shared" si="12"/>
        <v>-3.8780084316132224E-2</v>
      </c>
      <c r="L145" s="32">
        <f t="shared" si="13"/>
        <v>-2961247.2383798566</v>
      </c>
    </row>
    <row r="146" spans="1:12" hidden="1" x14ac:dyDescent="0.3">
      <c r="A146" s="7">
        <f t="shared" si="14"/>
        <v>142</v>
      </c>
      <c r="B146" s="231">
        <v>44993</v>
      </c>
      <c r="C146" s="2">
        <v>18.0122</v>
      </c>
      <c r="D146" s="4">
        <f t="shared" si="15"/>
        <v>-5.551761851574355E-6</v>
      </c>
      <c r="E146" s="20">
        <f t="shared" si="16"/>
        <v>19.089894016866253</v>
      </c>
      <c r="F146" s="5">
        <f t="shared" si="17"/>
        <v>76359576.067465007</v>
      </c>
      <c r="G146" s="32">
        <f t="shared" si="18"/>
        <v>-423.93253499269485</v>
      </c>
      <c r="H146" s="127">
        <v>-282806.96299175918</v>
      </c>
      <c r="K146" s="26">
        <f t="shared" si="12"/>
        <v>-3.2808539885733956E-2</v>
      </c>
      <c r="L146" s="32">
        <f t="shared" si="13"/>
        <v>-2505260.1056746449</v>
      </c>
    </row>
    <row r="147" spans="1:12" hidden="1" x14ac:dyDescent="0.3">
      <c r="A147" s="7">
        <f t="shared" si="14"/>
        <v>143</v>
      </c>
      <c r="B147" s="231">
        <v>44994</v>
      </c>
      <c r="C147" s="2">
        <v>18.115500000000001</v>
      </c>
      <c r="D147" s="4">
        <f t="shared" si="15"/>
        <v>5.7350018320916352E-3</v>
      </c>
      <c r="E147" s="20">
        <f t="shared" si="16"/>
        <v>19.19948118497463</v>
      </c>
      <c r="F147" s="5">
        <f t="shared" si="17"/>
        <v>76797924.739898518</v>
      </c>
      <c r="G147" s="32">
        <f t="shared" si="18"/>
        <v>437924.73989851773</v>
      </c>
      <c r="H147" s="127">
        <v>-276234.04205663502</v>
      </c>
      <c r="K147" s="26">
        <f t="shared" si="12"/>
        <v>-4.0975144921782003E-2</v>
      </c>
      <c r="L147" s="32">
        <f t="shared" si="13"/>
        <v>-3128862.0662272735</v>
      </c>
    </row>
    <row r="148" spans="1:12" hidden="1" x14ac:dyDescent="0.3">
      <c r="A148" s="7">
        <f t="shared" si="14"/>
        <v>144</v>
      </c>
      <c r="B148" s="231">
        <v>44995</v>
      </c>
      <c r="C148" s="2">
        <v>17.966200000000001</v>
      </c>
      <c r="D148" s="4">
        <f t="shared" si="15"/>
        <v>-8.241561094090688E-3</v>
      </c>
      <c r="E148" s="20">
        <f t="shared" si="16"/>
        <v>18.932668598713807</v>
      </c>
      <c r="F148" s="5">
        <f t="shared" si="17"/>
        <v>75730674.394855231</v>
      </c>
      <c r="G148" s="32">
        <f t="shared" si="18"/>
        <v>-629325.60514476895</v>
      </c>
      <c r="H148" s="127">
        <v>-268298.91960498691</v>
      </c>
      <c r="K148" s="26">
        <f t="shared" si="12"/>
        <v>-5.6976542775710293E-2</v>
      </c>
      <c r="L148" s="32">
        <f t="shared" si="13"/>
        <v>-4350728.8063532384</v>
      </c>
    </row>
    <row r="149" spans="1:12" hidden="1" x14ac:dyDescent="0.3">
      <c r="A149" s="7">
        <f t="shared" si="14"/>
        <v>145</v>
      </c>
      <c r="B149" s="231">
        <v>44998</v>
      </c>
      <c r="C149" s="2">
        <v>18.057700000000001</v>
      </c>
      <c r="D149" s="4">
        <f t="shared" si="15"/>
        <v>5.0928966615089166E-3</v>
      </c>
      <c r="E149" s="20">
        <f t="shared" si="16"/>
        <v>19.187223397268205</v>
      </c>
      <c r="F149" s="5">
        <f t="shared" si="17"/>
        <v>76748893.589072824</v>
      </c>
      <c r="G149" s="32">
        <f t="shared" si="18"/>
        <v>388893.58907282352</v>
      </c>
      <c r="H149" s="127">
        <v>-265149.45381475985</v>
      </c>
      <c r="K149" s="26">
        <f t="shared" si="12"/>
        <v>-4.6760102409797555E-2</v>
      </c>
      <c r="L149" s="32">
        <f t="shared" si="13"/>
        <v>-3570601.4200121411</v>
      </c>
    </row>
    <row r="150" spans="1:12" hidden="1" x14ac:dyDescent="0.3">
      <c r="A150" s="7">
        <f t="shared" si="14"/>
        <v>146</v>
      </c>
      <c r="B150" s="231">
        <v>44999</v>
      </c>
      <c r="C150" s="2">
        <v>18.408300000000001</v>
      </c>
      <c r="D150" s="4">
        <f t="shared" si="15"/>
        <v>1.9415540185073299E-2</v>
      </c>
      <c r="E150" s="20">
        <f t="shared" si="16"/>
        <v>19.460642662133051</v>
      </c>
      <c r="F150" s="5">
        <f t="shared" si="17"/>
        <v>77842570.648532197</v>
      </c>
      <c r="G150" s="32">
        <f t="shared" si="18"/>
        <v>1482570.6485321969</v>
      </c>
      <c r="H150" s="127">
        <v>-260925.8082215637</v>
      </c>
      <c r="K150" s="26">
        <f t="shared" si="12"/>
        <v>-2.8806128424684552E-2</v>
      </c>
      <c r="L150" s="32">
        <f t="shared" si="13"/>
        <v>-2199635.9665089124</v>
      </c>
    </row>
    <row r="151" spans="1:12" hidden="1" x14ac:dyDescent="0.3">
      <c r="A151" s="7">
        <f t="shared" si="14"/>
        <v>147</v>
      </c>
      <c r="B151" s="231">
        <v>45000</v>
      </c>
      <c r="C151" s="2">
        <v>18.830200000000001</v>
      </c>
      <c r="D151" s="4">
        <f t="shared" si="15"/>
        <v>2.2919009359908316E-2</v>
      </c>
      <c r="E151" s="20">
        <f t="shared" si="16"/>
        <v>19.527523888680651</v>
      </c>
      <c r="F151" s="5">
        <f t="shared" si="17"/>
        <v>78110095.554722607</v>
      </c>
      <c r="G151" s="32">
        <f t="shared" si="18"/>
        <v>1750095.5547226071</v>
      </c>
      <c r="H151" s="127">
        <v>-259779.86792074144</v>
      </c>
      <c r="K151" s="26">
        <f t="shared" si="12"/>
        <v>7.5390731595084137E-3</v>
      </c>
      <c r="L151" s="32">
        <f t="shared" si="13"/>
        <v>575683.62646006246</v>
      </c>
    </row>
    <row r="152" spans="1:12" hidden="1" x14ac:dyDescent="0.3">
      <c r="A152" s="7">
        <f t="shared" si="14"/>
        <v>148</v>
      </c>
      <c r="B152" s="231">
        <v>45001</v>
      </c>
      <c r="C152" s="2">
        <v>18.642700000000001</v>
      </c>
      <c r="D152" s="4">
        <f t="shared" si="15"/>
        <v>-9.9574088432411445E-3</v>
      </c>
      <c r="E152" s="20">
        <f t="shared" si="16"/>
        <v>18.899913065182528</v>
      </c>
      <c r="F152" s="5">
        <f t="shared" si="17"/>
        <v>75599652.260730118</v>
      </c>
      <c r="G152" s="32">
        <f t="shared" si="18"/>
        <v>-760347.73926988244</v>
      </c>
      <c r="H152" s="127">
        <v>-259228.00244651735</v>
      </c>
      <c r="K152" s="26">
        <f t="shared" si="12"/>
        <v>5.3669087142504956E-4</v>
      </c>
      <c r="L152" s="32">
        <f t="shared" si="13"/>
        <v>40981.714942016784</v>
      </c>
    </row>
    <row r="153" spans="1:12" hidden="1" x14ac:dyDescent="0.3">
      <c r="A153" s="7">
        <f t="shared" si="14"/>
        <v>149</v>
      </c>
      <c r="B153" s="231">
        <v>45002</v>
      </c>
      <c r="C153" s="2">
        <v>18.997199999999999</v>
      </c>
      <c r="D153" s="4">
        <f t="shared" si="15"/>
        <v>1.9015485954287703E-2</v>
      </c>
      <c r="E153" s="20">
        <f t="shared" si="16"/>
        <v>19.453005626867352</v>
      </c>
      <c r="F153" s="5">
        <f t="shared" si="17"/>
        <v>77812022.507469401</v>
      </c>
      <c r="G153" s="32">
        <f t="shared" si="18"/>
        <v>1452022.5074694008</v>
      </c>
      <c r="H153" s="127">
        <v>-256739.52469557524</v>
      </c>
      <c r="K153" s="26">
        <f t="shared" si="12"/>
        <v>2.4754157608842142E-2</v>
      </c>
      <c r="L153" s="32">
        <f t="shared" si="13"/>
        <v>1890227.475011186</v>
      </c>
    </row>
    <row r="154" spans="1:12" hidden="1" x14ac:dyDescent="0.3">
      <c r="A154" s="7">
        <f t="shared" si="14"/>
        <v>150</v>
      </c>
      <c r="B154" s="231">
        <v>45006</v>
      </c>
      <c r="C154" s="2">
        <v>18.909500000000001</v>
      </c>
      <c r="D154" s="4">
        <f t="shared" si="15"/>
        <v>-4.6164697955487499E-3</v>
      </c>
      <c r="E154" s="20">
        <f t="shared" si="16"/>
        <v>19.001871591602974</v>
      </c>
      <c r="F154" s="5">
        <f t="shared" si="17"/>
        <v>76007486.366411895</v>
      </c>
      <c r="G154" s="32">
        <f t="shared" si="18"/>
        <v>-352513.63358810544</v>
      </c>
      <c r="H154" s="127">
        <v>-256341.88034187257</v>
      </c>
      <c r="K154" s="26">
        <f t="shared" si="12"/>
        <v>1.4305790975604582E-2</v>
      </c>
      <c r="L154" s="32">
        <f t="shared" si="13"/>
        <v>1092390.1988971659</v>
      </c>
    </row>
    <row r="155" spans="1:12" hidden="1" x14ac:dyDescent="0.3">
      <c r="A155" s="7">
        <f t="shared" si="14"/>
        <v>151</v>
      </c>
      <c r="B155" s="231">
        <v>45007</v>
      </c>
      <c r="C155" s="2">
        <v>18.8977</v>
      </c>
      <c r="D155" s="4">
        <f t="shared" si="15"/>
        <v>-6.2402496099844829E-4</v>
      </c>
      <c r="E155" s="20">
        <f t="shared" si="16"/>
        <v>19.078087363494539</v>
      </c>
      <c r="F155" s="5">
        <f t="shared" si="17"/>
        <v>76312349.453978151</v>
      </c>
      <c r="G155" s="32">
        <f t="shared" si="18"/>
        <v>-47650.546021848917</v>
      </c>
      <c r="H155" s="127">
        <v>-256006.24598143995</v>
      </c>
      <c r="K155" s="26">
        <f t="shared" ref="K155:K218" si="19">C155/C134-1</f>
        <v>1.8760411219588491E-2</v>
      </c>
      <c r="L155" s="32">
        <f t="shared" si="13"/>
        <v>1432545.0007277771</v>
      </c>
    </row>
    <row r="156" spans="1:12" hidden="1" x14ac:dyDescent="0.3">
      <c r="A156" s="7">
        <f t="shared" si="14"/>
        <v>152</v>
      </c>
      <c r="B156" s="231">
        <v>45008</v>
      </c>
      <c r="C156" s="2">
        <v>18.6755</v>
      </c>
      <c r="D156" s="4">
        <f t="shared" si="15"/>
        <v>-1.1758044629769815E-2</v>
      </c>
      <c r="E156" s="20">
        <f t="shared" si="16"/>
        <v>18.865538928017695</v>
      </c>
      <c r="F156" s="5">
        <f t="shared" si="17"/>
        <v>75462155.712070778</v>
      </c>
      <c r="G156" s="32">
        <f t="shared" si="18"/>
        <v>-897844.28792922199</v>
      </c>
      <c r="H156" s="127">
        <v>-252588.62445478141</v>
      </c>
      <c r="K156" s="26">
        <f t="shared" si="19"/>
        <v>1.419013587340201E-2</v>
      </c>
      <c r="L156" s="32">
        <f t="shared" ref="L156:L219" si="20">$D$509*K156</f>
        <v>1083558.7752929775</v>
      </c>
    </row>
    <row r="157" spans="1:12" hidden="1" x14ac:dyDescent="0.3">
      <c r="A157" s="7">
        <f t="shared" si="14"/>
        <v>153</v>
      </c>
      <c r="B157" s="231">
        <v>45009</v>
      </c>
      <c r="C157" s="2">
        <v>18.543700000000001</v>
      </c>
      <c r="D157" s="4">
        <f t="shared" si="15"/>
        <v>-7.0573746352171618E-3</v>
      </c>
      <c r="E157" s="20">
        <f t="shared" si="16"/>
        <v>18.955274718213705</v>
      </c>
      <c r="F157" s="5">
        <f t="shared" si="17"/>
        <v>75821098.872854814</v>
      </c>
      <c r="G157" s="32">
        <f t="shared" si="18"/>
        <v>-538901.12714518607</v>
      </c>
      <c r="H157" s="127">
        <v>-252210.30339856446</v>
      </c>
      <c r="K157" s="26">
        <f t="shared" si="19"/>
        <v>7.9741262162309479E-3</v>
      </c>
      <c r="L157" s="32">
        <f t="shared" si="20"/>
        <v>608904.27787139523</v>
      </c>
    </row>
    <row r="158" spans="1:12" hidden="1" x14ac:dyDescent="0.3">
      <c r="A158" s="7">
        <f t="shared" si="14"/>
        <v>154</v>
      </c>
      <c r="B158" s="231">
        <v>45012</v>
      </c>
      <c r="C158" s="2">
        <v>18.490200000000002</v>
      </c>
      <c r="D158" s="4">
        <f t="shared" si="15"/>
        <v>-2.8850768724687503E-3</v>
      </c>
      <c r="E158" s="20">
        <f t="shared" si="16"/>
        <v>19.034923882504572</v>
      </c>
      <c r="F158" s="5">
        <f t="shared" si="17"/>
        <v>76139695.530018285</v>
      </c>
      <c r="G158" s="32">
        <f t="shared" si="18"/>
        <v>-220304.46998171508</v>
      </c>
      <c r="H158" s="127">
        <v>-238657.42628072202</v>
      </c>
      <c r="K158" s="26">
        <f t="shared" si="19"/>
        <v>5.2408963890007154E-3</v>
      </c>
      <c r="L158" s="32">
        <f t="shared" si="20"/>
        <v>400194.84826409462</v>
      </c>
    </row>
    <row r="159" spans="1:12" hidden="1" x14ac:dyDescent="0.3">
      <c r="A159" s="7">
        <f t="shared" si="14"/>
        <v>155</v>
      </c>
      <c r="B159" s="231">
        <v>45013</v>
      </c>
      <c r="C159" s="2">
        <v>18.517800000000001</v>
      </c>
      <c r="D159" s="4">
        <f t="shared" si="15"/>
        <v>1.4926826102474866E-3</v>
      </c>
      <c r="E159" s="20">
        <f t="shared" si="16"/>
        <v>19.118495311029623</v>
      </c>
      <c r="F159" s="5">
        <f t="shared" si="17"/>
        <v>76473981.244118497</v>
      </c>
      <c r="G159" s="32">
        <f t="shared" si="18"/>
        <v>113981.24411849678</v>
      </c>
      <c r="H159" s="127">
        <v>-238615.8425937593</v>
      </c>
      <c r="K159" s="26">
        <f t="shared" si="19"/>
        <v>9.237913049165547E-3</v>
      </c>
      <c r="L159" s="32">
        <f t="shared" si="20"/>
        <v>705407.04043428123</v>
      </c>
    </row>
    <row r="160" spans="1:12" hidden="1" x14ac:dyDescent="0.3">
      <c r="A160" s="7">
        <f t="shared" si="14"/>
        <v>156</v>
      </c>
      <c r="B160" s="231">
        <v>45014</v>
      </c>
      <c r="C160" s="2">
        <v>18.382999999999999</v>
      </c>
      <c r="D160" s="4">
        <f t="shared" si="15"/>
        <v>-7.2794824439189609E-3</v>
      </c>
      <c r="E160" s="20">
        <f t="shared" si="16"/>
        <v>18.951034680145586</v>
      </c>
      <c r="F160" s="5">
        <f t="shared" si="17"/>
        <v>75804138.720582351</v>
      </c>
      <c r="G160" s="32">
        <f t="shared" si="18"/>
        <v>-555861.27941764891</v>
      </c>
      <c r="H160" s="127">
        <v>-238249.6583378464</v>
      </c>
      <c r="K160" s="26">
        <f t="shared" si="19"/>
        <v>-1.5045598483490741E-3</v>
      </c>
      <c r="L160" s="32">
        <f t="shared" si="20"/>
        <v>-114888.1900199353</v>
      </c>
    </row>
    <row r="161" spans="1:12" hidden="1" x14ac:dyDescent="0.3">
      <c r="A161" s="7">
        <f t="shared" si="14"/>
        <v>157</v>
      </c>
      <c r="B161" s="231">
        <v>45015</v>
      </c>
      <c r="C161" s="2">
        <v>18.252300000000002</v>
      </c>
      <c r="D161" s="4">
        <f t="shared" si="15"/>
        <v>-7.1098297339932115E-3</v>
      </c>
      <c r="E161" s="20">
        <f t="shared" si="16"/>
        <v>18.95427335037807</v>
      </c>
      <c r="F161" s="5">
        <f t="shared" si="17"/>
        <v>75817093.40151228</v>
      </c>
      <c r="G161" s="32">
        <f t="shared" si="18"/>
        <v>-542906.59848771989</v>
      </c>
      <c r="H161" s="127">
        <v>-235986.53938603401</v>
      </c>
      <c r="K161" s="26">
        <f t="shared" si="19"/>
        <v>-8.1511550186660342E-3</v>
      </c>
      <c r="L161" s="32">
        <f t="shared" si="20"/>
        <v>-622422.19722533831</v>
      </c>
    </row>
    <row r="162" spans="1:12" hidden="1" x14ac:dyDescent="0.3">
      <c r="A162" s="7">
        <f t="shared" si="14"/>
        <v>158</v>
      </c>
      <c r="B162" s="231">
        <v>45016</v>
      </c>
      <c r="C162" s="2">
        <v>18.1052</v>
      </c>
      <c r="D162" s="4">
        <f t="shared" si="15"/>
        <v>-8.0592582852573313E-3</v>
      </c>
      <c r="E162" s="20">
        <f t="shared" si="16"/>
        <v>18.936148759334436</v>
      </c>
      <c r="F162" s="5">
        <f t="shared" si="17"/>
        <v>75744595.03733775</v>
      </c>
      <c r="G162" s="32">
        <f t="shared" si="18"/>
        <v>-615404.9626622498</v>
      </c>
      <c r="H162" s="127">
        <v>-235657.17859046161</v>
      </c>
      <c r="K162" s="26">
        <f t="shared" si="19"/>
        <v>-1.6433340395595186E-2</v>
      </c>
      <c r="L162" s="32">
        <f t="shared" si="20"/>
        <v>-1254849.8726076484</v>
      </c>
    </row>
    <row r="163" spans="1:12" hidden="1" x14ac:dyDescent="0.3">
      <c r="A163" s="7">
        <f t="shared" si="14"/>
        <v>159</v>
      </c>
      <c r="B163" s="231">
        <v>45019</v>
      </c>
      <c r="C163" s="2">
        <v>18.0932</v>
      </c>
      <c r="D163" s="4">
        <f t="shared" si="15"/>
        <v>-6.6279300974303457E-4</v>
      </c>
      <c r="E163" s="20">
        <f t="shared" si="16"/>
        <v>19.077347281444005</v>
      </c>
      <c r="F163" s="5">
        <f t="shared" si="17"/>
        <v>76309389.125776023</v>
      </c>
      <c r="G163" s="32">
        <f t="shared" si="18"/>
        <v>-50610.874223977327</v>
      </c>
      <c r="H163" s="127">
        <v>-232701.80603390932</v>
      </c>
      <c r="K163" s="26">
        <f t="shared" si="19"/>
        <v>-1.3715058218132681E-2</v>
      </c>
      <c r="L163" s="32">
        <f t="shared" si="20"/>
        <v>-1047281.8455366115</v>
      </c>
    </row>
    <row r="164" spans="1:12" hidden="1" x14ac:dyDescent="0.3">
      <c r="A164" s="7">
        <f t="shared" si="14"/>
        <v>160</v>
      </c>
      <c r="B164" s="231">
        <v>45020</v>
      </c>
      <c r="C164" s="2">
        <v>18.041499999999999</v>
      </c>
      <c r="D164" s="4">
        <f t="shared" si="15"/>
        <v>-2.8574270996838402E-3</v>
      </c>
      <c r="E164" s="20">
        <f t="shared" si="16"/>
        <v>19.035451716667037</v>
      </c>
      <c r="F164" s="5">
        <f t="shared" si="17"/>
        <v>76141806.86666815</v>
      </c>
      <c r="G164" s="32">
        <f t="shared" si="18"/>
        <v>-218193.13333185017</v>
      </c>
      <c r="H164" s="127">
        <v>-231254.03305634856</v>
      </c>
      <c r="K164" s="26">
        <f t="shared" si="19"/>
        <v>-7.0720968629610637E-3</v>
      </c>
      <c r="L164" s="32">
        <f t="shared" si="20"/>
        <v>-540025.31645570684</v>
      </c>
    </row>
    <row r="165" spans="1:12" hidden="1" x14ac:dyDescent="0.3">
      <c r="A165" s="7">
        <f t="shared" si="14"/>
        <v>161</v>
      </c>
      <c r="B165" s="231">
        <v>45021</v>
      </c>
      <c r="C165" s="2">
        <v>18.106999999999999</v>
      </c>
      <c r="D165" s="4">
        <f t="shared" si="15"/>
        <v>3.63051852673002E-3</v>
      </c>
      <c r="E165" s="20">
        <f t="shared" si="16"/>
        <v>19.159306598675276</v>
      </c>
      <c r="F165" s="5">
        <f t="shared" si="17"/>
        <v>76637226.394701108</v>
      </c>
      <c r="G165" s="32">
        <f t="shared" si="18"/>
        <v>277226.39470110834</v>
      </c>
      <c r="H165" s="127">
        <v>-230697.54987280071</v>
      </c>
      <c r="K165" s="26">
        <f t="shared" si="19"/>
        <v>-1.0482180293501786E-3</v>
      </c>
      <c r="L165" s="32">
        <f t="shared" si="20"/>
        <v>-80041.928721179633</v>
      </c>
    </row>
    <row r="166" spans="1:12" hidden="1" x14ac:dyDescent="0.3">
      <c r="A166" s="7">
        <f t="shared" si="14"/>
        <v>162</v>
      </c>
      <c r="B166" s="231">
        <v>45026</v>
      </c>
      <c r="C166" s="2">
        <v>18.118500000000001</v>
      </c>
      <c r="D166" s="4">
        <f t="shared" si="15"/>
        <v>6.3511349201972322E-4</v>
      </c>
      <c r="E166" s="20">
        <f t="shared" si="16"/>
        <v>19.102124316562655</v>
      </c>
      <c r="F166" s="5">
        <f t="shared" si="17"/>
        <v>76408497.266250625</v>
      </c>
      <c r="G166" s="32">
        <f t="shared" si="18"/>
        <v>48497.266250625253</v>
      </c>
      <c r="H166" s="127">
        <v>-228098.77037830651</v>
      </c>
      <c r="K166" s="26">
        <f t="shared" si="19"/>
        <v>5.8959710864243675E-3</v>
      </c>
      <c r="L166" s="32">
        <f t="shared" si="20"/>
        <v>450216.35215936473</v>
      </c>
    </row>
    <row r="167" spans="1:12" hidden="1" x14ac:dyDescent="0.3">
      <c r="A167" s="7">
        <f t="shared" si="14"/>
        <v>163</v>
      </c>
      <c r="B167" s="231">
        <v>45027</v>
      </c>
      <c r="C167" s="2">
        <v>18.3323</v>
      </c>
      <c r="D167" s="4">
        <f t="shared" si="15"/>
        <v>1.1800093826751512E-2</v>
      </c>
      <c r="E167" s="20">
        <f t="shared" si="16"/>
        <v>19.315263791152685</v>
      </c>
      <c r="F167" s="5">
        <f t="shared" si="17"/>
        <v>77261055.164610744</v>
      </c>
      <c r="G167" s="32">
        <f t="shared" si="18"/>
        <v>901055.16461074352</v>
      </c>
      <c r="H167" s="127">
        <v>-223766.22087830305</v>
      </c>
      <c r="K167" s="26">
        <f t="shared" si="19"/>
        <v>1.7771288349007985E-2</v>
      </c>
      <c r="L167" s="32">
        <f t="shared" si="20"/>
        <v>1357015.5783302498</v>
      </c>
    </row>
    <row r="168" spans="1:12" hidden="1" x14ac:dyDescent="0.3">
      <c r="A168" s="7">
        <f t="shared" si="14"/>
        <v>164</v>
      </c>
      <c r="B168" s="231">
        <v>45028</v>
      </c>
      <c r="C168" s="2">
        <v>18.176500000000001</v>
      </c>
      <c r="D168" s="4">
        <f t="shared" si="15"/>
        <v>-8.4986608336106162E-3</v>
      </c>
      <c r="E168" s="20">
        <f t="shared" si="16"/>
        <v>18.927760564686373</v>
      </c>
      <c r="F168" s="5">
        <f t="shared" si="17"/>
        <v>75711042.258745492</v>
      </c>
      <c r="G168" s="32">
        <f t="shared" si="18"/>
        <v>-648957.7412545085</v>
      </c>
      <c r="H168" s="127">
        <v>-223122.32702054083</v>
      </c>
      <c r="K168" s="26">
        <f t="shared" si="19"/>
        <v>3.3672821616848037E-3</v>
      </c>
      <c r="L168" s="32">
        <f t="shared" si="20"/>
        <v>257125.6658662516</v>
      </c>
    </row>
    <row r="169" spans="1:12" hidden="1" x14ac:dyDescent="0.3">
      <c r="A169" s="7">
        <f t="shared" si="14"/>
        <v>165</v>
      </c>
      <c r="B169" s="231">
        <v>45029</v>
      </c>
      <c r="C169" s="2">
        <v>18.187000000000001</v>
      </c>
      <c r="D169" s="4">
        <f t="shared" si="15"/>
        <v>5.7766896817312841E-4</v>
      </c>
      <c r="E169" s="20">
        <f t="shared" si="16"/>
        <v>19.101027700602426</v>
      </c>
      <c r="F169" s="5">
        <f t="shared" si="17"/>
        <v>76404110.802409708</v>
      </c>
      <c r="G169" s="32">
        <f t="shared" si="18"/>
        <v>44110.8024097085</v>
      </c>
      <c r="H169" s="127">
        <v>-222249.58363705873</v>
      </c>
      <c r="K169" s="26">
        <f t="shared" si="19"/>
        <v>1.2289744074985176E-2</v>
      </c>
      <c r="L169" s="32">
        <f t="shared" si="20"/>
        <v>938444.85756586806</v>
      </c>
    </row>
    <row r="170" spans="1:12" hidden="1" x14ac:dyDescent="0.3">
      <c r="A170" s="7">
        <f t="shared" si="14"/>
        <v>166</v>
      </c>
      <c r="B170" s="231">
        <v>45030</v>
      </c>
      <c r="C170" s="2">
        <v>18.065999999999999</v>
      </c>
      <c r="D170" s="4">
        <f t="shared" si="15"/>
        <v>-6.6531038653985242E-3</v>
      </c>
      <c r="E170" s="20">
        <f t="shared" si="16"/>
        <v>18.962992247209542</v>
      </c>
      <c r="F170" s="5">
        <f t="shared" si="17"/>
        <v>75851968.988838166</v>
      </c>
      <c r="G170" s="32">
        <f t="shared" si="18"/>
        <v>-508031.011161834</v>
      </c>
      <c r="H170" s="127">
        <v>-222145.6384549886</v>
      </c>
      <c r="K170" s="26">
        <f t="shared" si="19"/>
        <v>4.5963771687418387E-4</v>
      </c>
      <c r="L170" s="32">
        <f t="shared" si="20"/>
        <v>35097.936060512679</v>
      </c>
    </row>
    <row r="171" spans="1:12" hidden="1" x14ac:dyDescent="0.3">
      <c r="A171" s="7">
        <f t="shared" si="14"/>
        <v>167</v>
      </c>
      <c r="B171" s="231">
        <v>45033</v>
      </c>
      <c r="C171" s="2">
        <v>18.0152</v>
      </c>
      <c r="D171" s="4">
        <f t="shared" si="15"/>
        <v>-2.8119118786670283E-3</v>
      </c>
      <c r="E171" s="20">
        <f t="shared" si="16"/>
        <v>19.036320602236245</v>
      </c>
      <c r="F171" s="5">
        <f t="shared" si="17"/>
        <v>76145282.408944979</v>
      </c>
      <c r="G171" s="32">
        <f t="shared" si="18"/>
        <v>-214717.59105502069</v>
      </c>
      <c r="H171" s="127">
        <v>-221625.83219049871</v>
      </c>
      <c r="K171" s="26">
        <f t="shared" si="19"/>
        <v>-2.1354497699407338E-2</v>
      </c>
      <c r="L171" s="32">
        <f t="shared" si="20"/>
        <v>-1630629.4443267444</v>
      </c>
    </row>
    <row r="172" spans="1:12" hidden="1" x14ac:dyDescent="0.3">
      <c r="A172" s="7">
        <f t="shared" si="14"/>
        <v>168</v>
      </c>
      <c r="B172" s="231">
        <v>45034</v>
      </c>
      <c r="C172" s="2">
        <v>18.063800000000001</v>
      </c>
      <c r="D172" s="4">
        <f t="shared" si="15"/>
        <v>2.6977219237089844E-3</v>
      </c>
      <c r="E172" s="20">
        <f t="shared" si="16"/>
        <v>19.141499511523605</v>
      </c>
      <c r="F172" s="5">
        <f t="shared" si="17"/>
        <v>76565998.046094418</v>
      </c>
      <c r="G172" s="32">
        <f t="shared" si="18"/>
        <v>205998.04609441757</v>
      </c>
      <c r="H172" s="127">
        <v>-221305.49616399407</v>
      </c>
      <c r="K172" s="26">
        <f t="shared" si="19"/>
        <v>-4.070057673312022E-2</v>
      </c>
      <c r="L172" s="32">
        <f t="shared" si="20"/>
        <v>-3107896.03934106</v>
      </c>
    </row>
    <row r="173" spans="1:12" hidden="1" x14ac:dyDescent="0.3">
      <c r="A173" s="7">
        <f t="shared" si="14"/>
        <v>169</v>
      </c>
      <c r="B173" s="231">
        <v>45035</v>
      </c>
      <c r="C173" s="2">
        <v>18.0868</v>
      </c>
      <c r="D173" s="4">
        <f t="shared" si="15"/>
        <v>1.2732647615674164E-3</v>
      </c>
      <c r="E173" s="20">
        <f t="shared" si="16"/>
        <v>19.114306624298322</v>
      </c>
      <c r="F173" s="5">
        <f t="shared" si="17"/>
        <v>76457226.497193292</v>
      </c>
      <c r="G173" s="32">
        <f t="shared" si="18"/>
        <v>97226.497193291783</v>
      </c>
      <c r="H173" s="127">
        <v>-220304.46998171508</v>
      </c>
      <c r="K173" s="26">
        <f t="shared" si="19"/>
        <v>-2.9818642149474162E-2</v>
      </c>
      <c r="L173" s="32">
        <f t="shared" si="20"/>
        <v>-2276951.5145338471</v>
      </c>
    </row>
    <row r="174" spans="1:12" hidden="1" x14ac:dyDescent="0.3">
      <c r="A174" s="7">
        <f t="shared" si="14"/>
        <v>170</v>
      </c>
      <c r="B174" s="231">
        <v>45036</v>
      </c>
      <c r="C174" s="2">
        <v>18.062999999999999</v>
      </c>
      <c r="D174" s="4">
        <f t="shared" si="15"/>
        <v>-1.3158767720106157E-3</v>
      </c>
      <c r="E174" s="20">
        <f t="shared" si="16"/>
        <v>19.064879912422317</v>
      </c>
      <c r="F174" s="5">
        <f t="shared" si="17"/>
        <v>76259519.649689272</v>
      </c>
      <c r="G174" s="32">
        <f t="shared" si="18"/>
        <v>-100480.35031072795</v>
      </c>
      <c r="H174" s="127">
        <v>-220145.89375913143</v>
      </c>
      <c r="K174" s="26">
        <f t="shared" si="19"/>
        <v>-4.9175667993177963E-2</v>
      </c>
      <c r="L174" s="32">
        <f t="shared" si="20"/>
        <v>-3755054.0079590692</v>
      </c>
    </row>
    <row r="175" spans="1:12" hidden="1" x14ac:dyDescent="0.3">
      <c r="A175" s="7">
        <f t="shared" si="14"/>
        <v>171</v>
      </c>
      <c r="B175" s="231">
        <v>45037</v>
      </c>
      <c r="C175" s="2">
        <v>18.044799999999999</v>
      </c>
      <c r="D175" s="4">
        <f t="shared" si="15"/>
        <v>-1.0075845651331683E-3</v>
      </c>
      <c r="E175" s="20">
        <f t="shared" si="16"/>
        <v>19.070765210651608</v>
      </c>
      <c r="F175" s="5">
        <f t="shared" si="17"/>
        <v>76283060.842606425</v>
      </c>
      <c r="G175" s="32">
        <f t="shared" si="18"/>
        <v>-76939.157393574715</v>
      </c>
      <c r="H175" s="127">
        <v>-218193.13333185017</v>
      </c>
      <c r="K175" s="26">
        <f t="shared" si="19"/>
        <v>-4.5728337608080705E-2</v>
      </c>
      <c r="L175" s="32">
        <f t="shared" si="20"/>
        <v>-3491815.8597530425</v>
      </c>
    </row>
    <row r="176" spans="1:12" hidden="1" x14ac:dyDescent="0.3">
      <c r="A176" s="7">
        <f t="shared" si="14"/>
        <v>172</v>
      </c>
      <c r="B176" s="231">
        <v>45040</v>
      </c>
      <c r="C176" s="2">
        <v>18.009</v>
      </c>
      <c r="D176" s="4">
        <f t="shared" si="15"/>
        <v>-1.9839510551514783E-3</v>
      </c>
      <c r="E176" s="20">
        <f t="shared" si="16"/>
        <v>19.052126374357158</v>
      </c>
      <c r="F176" s="5">
        <f t="shared" si="17"/>
        <v>76208505.497428626</v>
      </c>
      <c r="G176" s="32">
        <f t="shared" si="18"/>
        <v>-151494.50257137418</v>
      </c>
      <c r="H176" s="127">
        <v>-217107.40668641031</v>
      </c>
      <c r="K176" s="26">
        <f t="shared" si="19"/>
        <v>-4.7026886869830697E-2</v>
      </c>
      <c r="L176" s="32">
        <f t="shared" si="20"/>
        <v>-3590973.0813802723</v>
      </c>
    </row>
    <row r="177" spans="1:12" hidden="1" x14ac:dyDescent="0.3">
      <c r="A177" s="7">
        <f t="shared" si="14"/>
        <v>173</v>
      </c>
      <c r="B177" s="231">
        <v>45041</v>
      </c>
      <c r="C177" s="2">
        <v>17.998799999999999</v>
      </c>
      <c r="D177" s="4">
        <f t="shared" si="15"/>
        <v>-5.6638347492921071E-4</v>
      </c>
      <c r="E177" s="20">
        <f t="shared" si="16"/>
        <v>19.079187739463602</v>
      </c>
      <c r="F177" s="5">
        <f t="shared" si="17"/>
        <v>76316750.957854405</v>
      </c>
      <c r="G177" s="32">
        <f t="shared" si="18"/>
        <v>-43249.042145594954</v>
      </c>
      <c r="H177" s="127">
        <v>-215156.95441642404</v>
      </c>
      <c r="K177" s="26">
        <f t="shared" si="19"/>
        <v>-3.6234638965489507E-2</v>
      </c>
      <c r="L177" s="32">
        <f t="shared" si="20"/>
        <v>-2766877.0314047788</v>
      </c>
    </row>
    <row r="178" spans="1:12" hidden="1" x14ac:dyDescent="0.3">
      <c r="A178" s="7">
        <f t="shared" si="14"/>
        <v>174</v>
      </c>
      <c r="B178" s="231">
        <v>45042</v>
      </c>
      <c r="C178" s="2">
        <v>18.008199999999999</v>
      </c>
      <c r="D178" s="4">
        <f t="shared" si="15"/>
        <v>5.2225703935815382E-4</v>
      </c>
      <c r="E178" s="20">
        <f t="shared" si="16"/>
        <v>19.099969886881347</v>
      </c>
      <c r="F178" s="5">
        <f t="shared" si="17"/>
        <v>76399879.547525391</v>
      </c>
      <c r="G178" s="32">
        <f t="shared" si="18"/>
        <v>39879.547525390983</v>
      </c>
      <c r="H178" s="127">
        <v>-214717.59105502069</v>
      </c>
      <c r="K178" s="26">
        <f t="shared" si="19"/>
        <v>-2.8877732059945038E-2</v>
      </c>
      <c r="L178" s="32">
        <f t="shared" si="20"/>
        <v>-2205103.6200974029</v>
      </c>
    </row>
    <row r="179" spans="1:12" hidden="1" x14ac:dyDescent="0.3">
      <c r="A179" s="7">
        <f t="shared" si="14"/>
        <v>175</v>
      </c>
      <c r="B179" s="231">
        <v>45043</v>
      </c>
      <c r="C179" s="2">
        <v>18.089200000000002</v>
      </c>
      <c r="D179" s="4">
        <f t="shared" si="15"/>
        <v>4.4979509334637235E-3</v>
      </c>
      <c r="E179" s="20">
        <f t="shared" si="16"/>
        <v>19.175865883319823</v>
      </c>
      <c r="F179" s="5">
        <f t="shared" si="17"/>
        <v>76703463.533279285</v>
      </c>
      <c r="G179" s="32">
        <f t="shared" si="18"/>
        <v>343463.53327928483</v>
      </c>
      <c r="H179" s="127">
        <v>-214457.49985671043</v>
      </c>
      <c r="K179" s="26">
        <f t="shared" si="19"/>
        <v>-2.1687164011205962E-2</v>
      </c>
      <c r="L179" s="32">
        <f t="shared" si="20"/>
        <v>-1656031.8438956873</v>
      </c>
    </row>
    <row r="180" spans="1:12" hidden="1" x14ac:dyDescent="0.3">
      <c r="A180" s="7">
        <f t="shared" si="14"/>
        <v>176</v>
      </c>
      <c r="B180" s="231">
        <v>45044</v>
      </c>
      <c r="C180" s="2">
        <v>18.103000000000002</v>
      </c>
      <c r="D180" s="4">
        <f t="shared" si="15"/>
        <v>7.6288614200747951E-4</v>
      </c>
      <c r="E180" s="20">
        <f t="shared" si="16"/>
        <v>19.104563496450922</v>
      </c>
      <c r="F180" s="5">
        <f t="shared" si="17"/>
        <v>76418253.985803694</v>
      </c>
      <c r="G180" s="32">
        <f t="shared" si="18"/>
        <v>58253.985803693533</v>
      </c>
      <c r="H180" s="127">
        <v>-212667.48361876607</v>
      </c>
      <c r="K180" s="26">
        <f t="shared" si="19"/>
        <v>-2.2400069122681887E-2</v>
      </c>
      <c r="L180" s="32">
        <f t="shared" si="20"/>
        <v>-1710469.2782079889</v>
      </c>
    </row>
    <row r="181" spans="1:12" hidden="1" x14ac:dyDescent="0.3">
      <c r="A181" s="7">
        <f t="shared" si="14"/>
        <v>177</v>
      </c>
      <c r="B181" s="231">
        <v>45048</v>
      </c>
      <c r="C181" s="2">
        <v>18.072299999999998</v>
      </c>
      <c r="D181" s="4">
        <f t="shared" si="15"/>
        <v>-1.6958515163234544E-3</v>
      </c>
      <c r="E181" s="20">
        <f t="shared" si="16"/>
        <v>19.057626194553386</v>
      </c>
      <c r="F181" s="5">
        <f t="shared" si="17"/>
        <v>76230504.778213546</v>
      </c>
      <c r="G181" s="32">
        <f t="shared" si="18"/>
        <v>-129495.22178645432</v>
      </c>
      <c r="H181" s="127">
        <v>-208018.05739328265</v>
      </c>
      <c r="K181" s="26">
        <f t="shared" si="19"/>
        <v>-1.6901485067725597E-2</v>
      </c>
      <c r="L181" s="32">
        <f t="shared" si="20"/>
        <v>-1290597.3997715265</v>
      </c>
    </row>
    <row r="182" spans="1:12" hidden="1" x14ac:dyDescent="0.3">
      <c r="A182" s="7">
        <f t="shared" si="14"/>
        <v>178</v>
      </c>
      <c r="B182" s="231">
        <v>45049</v>
      </c>
      <c r="C182" s="2">
        <v>17.997499999999999</v>
      </c>
      <c r="D182" s="4">
        <f t="shared" si="15"/>
        <v>-4.1389308499748534E-3</v>
      </c>
      <c r="E182" s="20">
        <f t="shared" si="16"/>
        <v>19.010987810073981</v>
      </c>
      <c r="F182" s="5">
        <f t="shared" si="17"/>
        <v>76043951.240295932</v>
      </c>
      <c r="G182" s="32">
        <f t="shared" si="18"/>
        <v>-316048.7597040683</v>
      </c>
      <c r="H182" s="127">
        <v>-207672.07676815987</v>
      </c>
      <c r="K182" s="26">
        <f t="shared" si="19"/>
        <v>-1.3959884507706022E-2</v>
      </c>
      <c r="L182" s="32">
        <f t="shared" si="20"/>
        <v>-1065976.7810084319</v>
      </c>
    </row>
    <row r="183" spans="1:12" hidden="1" x14ac:dyDescent="0.3">
      <c r="A183" s="7">
        <f t="shared" si="14"/>
        <v>179</v>
      </c>
      <c r="B183" s="231">
        <v>45050</v>
      </c>
      <c r="C183" s="2">
        <v>18.032499999999999</v>
      </c>
      <c r="D183" s="4">
        <f t="shared" si="15"/>
        <v>1.9447145436866098E-3</v>
      </c>
      <c r="E183" s="20">
        <f t="shared" si="16"/>
        <v>19.127124600638979</v>
      </c>
      <c r="F183" s="5">
        <f t="shared" si="17"/>
        <v>76508498.402555913</v>
      </c>
      <c r="G183" s="32">
        <f t="shared" si="18"/>
        <v>148498.40255591273</v>
      </c>
      <c r="H183" s="127">
        <v>-202150.61731345952</v>
      </c>
      <c r="K183" s="26">
        <f t="shared" si="19"/>
        <v>-4.0154209840267407E-3</v>
      </c>
      <c r="L183" s="32">
        <f t="shared" si="20"/>
        <v>-306617.5463402819</v>
      </c>
    </row>
    <row r="184" spans="1:12" hidden="1" x14ac:dyDescent="0.3">
      <c r="A184" s="7">
        <f t="shared" si="14"/>
        <v>180</v>
      </c>
      <c r="B184" s="231">
        <v>45051</v>
      </c>
      <c r="C184" s="2">
        <v>17.905999999999999</v>
      </c>
      <c r="D184" s="4">
        <f t="shared" si="15"/>
        <v>-7.0151116040482187E-3</v>
      </c>
      <c r="E184" s="20">
        <f t="shared" si="16"/>
        <v>18.956081519478719</v>
      </c>
      <c r="F184" s="5">
        <f t="shared" si="17"/>
        <v>75824326.077914879</v>
      </c>
      <c r="G184" s="32">
        <f t="shared" si="18"/>
        <v>-535673.92208512127</v>
      </c>
      <c r="H184" s="127">
        <v>-200289.36113338172</v>
      </c>
      <c r="K184" s="26">
        <f t="shared" si="19"/>
        <v>-1.0346428492472359E-2</v>
      </c>
      <c r="L184" s="32">
        <f t="shared" si="20"/>
        <v>-790053.27968518937</v>
      </c>
    </row>
    <row r="185" spans="1:12" hidden="1" x14ac:dyDescent="0.3">
      <c r="A185" s="7">
        <f t="shared" si="14"/>
        <v>181</v>
      </c>
      <c r="B185" s="231">
        <v>45054</v>
      </c>
      <c r="C185" s="2">
        <v>17.9575</v>
      </c>
      <c r="D185" s="4">
        <f t="shared" si="15"/>
        <v>2.8761309058416007E-3</v>
      </c>
      <c r="E185" s="20">
        <f t="shared" si="16"/>
        <v>19.144905338992515</v>
      </c>
      <c r="F185" s="5">
        <f t="shared" si="17"/>
        <v>76579621.355970055</v>
      </c>
      <c r="G185" s="32">
        <f t="shared" si="18"/>
        <v>219621.35597005486</v>
      </c>
      <c r="H185" s="127">
        <v>-195810.46428287029</v>
      </c>
      <c r="K185" s="26">
        <f t="shared" si="19"/>
        <v>-4.6559321564171308E-3</v>
      </c>
      <c r="L185" s="32">
        <f t="shared" si="20"/>
        <v>-355526.97946401208</v>
      </c>
    </row>
    <row r="186" spans="1:12" hidden="1" x14ac:dyDescent="0.3">
      <c r="A186" s="7">
        <f t="shared" si="14"/>
        <v>182</v>
      </c>
      <c r="B186" s="231">
        <v>45055</v>
      </c>
      <c r="C186" s="2">
        <v>17.786300000000001</v>
      </c>
      <c r="D186" s="4">
        <f t="shared" si="15"/>
        <v>-9.5336210497005691E-3</v>
      </c>
      <c r="E186" s="20">
        <f t="shared" si="16"/>
        <v>18.908003174161216</v>
      </c>
      <c r="F186" s="5">
        <f t="shared" si="17"/>
        <v>75632012.696644858</v>
      </c>
      <c r="G186" s="32">
        <f t="shared" si="18"/>
        <v>-727987.30335514247</v>
      </c>
      <c r="H186" s="127">
        <v>-192833.98487170041</v>
      </c>
      <c r="K186" s="26">
        <f t="shared" si="19"/>
        <v>-1.7711382338322146E-2</v>
      </c>
      <c r="L186" s="32">
        <f t="shared" si="20"/>
        <v>-1352441.1553542791</v>
      </c>
    </row>
    <row r="187" spans="1:12" hidden="1" x14ac:dyDescent="0.3">
      <c r="A187" s="7">
        <f t="shared" si="14"/>
        <v>183</v>
      </c>
      <c r="B187" s="231">
        <v>45056</v>
      </c>
      <c r="C187" s="2">
        <v>17.821300000000001</v>
      </c>
      <c r="D187" s="4">
        <f t="shared" si="15"/>
        <v>1.9678066826716023E-3</v>
      </c>
      <c r="E187" s="20">
        <f t="shared" si="16"/>
        <v>19.127565429572201</v>
      </c>
      <c r="F187" s="5">
        <f t="shared" si="17"/>
        <v>76510261.718288809</v>
      </c>
      <c r="G187" s="32">
        <f t="shared" si="18"/>
        <v>150261.71828880906</v>
      </c>
      <c r="H187" s="127">
        <v>-192408.76082709432</v>
      </c>
      <c r="K187" s="26">
        <f t="shared" si="19"/>
        <v>-1.6403123878908299E-2</v>
      </c>
      <c r="L187" s="32">
        <f t="shared" si="20"/>
        <v>-1252542.5393934378</v>
      </c>
    </row>
    <row r="188" spans="1:12" hidden="1" x14ac:dyDescent="0.3">
      <c r="A188" s="7">
        <f t="shared" si="14"/>
        <v>184</v>
      </c>
      <c r="B188" s="231">
        <v>45057</v>
      </c>
      <c r="C188" s="2">
        <v>17.7608</v>
      </c>
      <c r="D188" s="4">
        <f t="shared" si="15"/>
        <v>-3.3948140708029984E-3</v>
      </c>
      <c r="E188" s="20">
        <f t="shared" si="16"/>
        <v>19.02519299938837</v>
      </c>
      <c r="F188" s="5">
        <f t="shared" si="17"/>
        <v>76100771.997553483</v>
      </c>
      <c r="G188" s="32">
        <f t="shared" si="18"/>
        <v>-259228.00244651735</v>
      </c>
      <c r="H188" s="127">
        <v>-192053.44598908722</v>
      </c>
      <c r="K188" s="26">
        <f t="shared" si="19"/>
        <v>-3.1174484380028677E-2</v>
      </c>
      <c r="L188" s="32">
        <f t="shared" si="20"/>
        <v>-2380483.62725899</v>
      </c>
    </row>
    <row r="189" spans="1:12" hidden="1" x14ac:dyDescent="0.3">
      <c r="A189" s="7">
        <f t="shared" si="14"/>
        <v>185</v>
      </c>
      <c r="B189" s="231">
        <v>45058</v>
      </c>
      <c r="C189" s="2">
        <v>17.584499999999998</v>
      </c>
      <c r="D189" s="4">
        <f t="shared" si="15"/>
        <v>-9.9263546687087256E-3</v>
      </c>
      <c r="E189" s="20">
        <f t="shared" si="16"/>
        <v>18.900505889374351</v>
      </c>
      <c r="F189" s="5">
        <f t="shared" si="17"/>
        <v>75602023.557497397</v>
      </c>
      <c r="G189" s="32">
        <f t="shared" si="18"/>
        <v>-757976.44250260293</v>
      </c>
      <c r="H189" s="127">
        <v>-191855.8117852211</v>
      </c>
      <c r="K189" s="26">
        <f t="shared" si="19"/>
        <v>-3.2569526586526676E-2</v>
      </c>
      <c r="L189" s="32">
        <f t="shared" si="20"/>
        <v>-2487009.0501471772</v>
      </c>
    </row>
    <row r="190" spans="1:12" hidden="1" x14ac:dyDescent="0.3">
      <c r="A190" s="7">
        <f t="shared" si="14"/>
        <v>186</v>
      </c>
      <c r="B190" s="231">
        <v>45061</v>
      </c>
      <c r="C190" s="2">
        <v>17.628699999999998</v>
      </c>
      <c r="D190" s="4">
        <f t="shared" si="15"/>
        <v>2.513577298188796E-3</v>
      </c>
      <c r="E190" s="20">
        <f t="shared" si="16"/>
        <v>19.137984190622426</v>
      </c>
      <c r="F190" s="5">
        <f t="shared" si="17"/>
        <v>76551936.762489706</v>
      </c>
      <c r="G190" s="32">
        <f t="shared" si="18"/>
        <v>191936.76248970628</v>
      </c>
      <c r="H190" s="127">
        <v>-190648.89683070779</v>
      </c>
      <c r="K190" s="26">
        <f t="shared" si="19"/>
        <v>-3.0697751140924989E-2</v>
      </c>
      <c r="L190" s="32">
        <f t="shared" si="20"/>
        <v>-2344080.2771210321</v>
      </c>
    </row>
    <row r="191" spans="1:12" hidden="1" x14ac:dyDescent="0.3">
      <c r="A191" s="7">
        <f t="shared" si="14"/>
        <v>187</v>
      </c>
      <c r="B191" s="231">
        <v>45062</v>
      </c>
      <c r="C191" s="2">
        <v>17.6142</v>
      </c>
      <c r="D191" s="4">
        <f t="shared" si="15"/>
        <v>-8.2252236409929846E-4</v>
      </c>
      <c r="E191" s="20">
        <f t="shared" si="16"/>
        <v>19.074298048069345</v>
      </c>
      <c r="F191" s="5">
        <f t="shared" si="17"/>
        <v>76297192.192277372</v>
      </c>
      <c r="G191" s="32">
        <f t="shared" si="18"/>
        <v>-62807.807722628117</v>
      </c>
      <c r="H191" s="127">
        <v>-189667.16343764961</v>
      </c>
      <c r="K191" s="26">
        <f t="shared" si="19"/>
        <v>-2.5008302889405476E-2</v>
      </c>
      <c r="L191" s="32">
        <f t="shared" si="20"/>
        <v>-1909634.0086350022</v>
      </c>
    </row>
    <row r="192" spans="1:12" hidden="1" x14ac:dyDescent="0.3">
      <c r="A192" s="7">
        <f t="shared" si="14"/>
        <v>188</v>
      </c>
      <c r="B192" s="231">
        <v>45063</v>
      </c>
      <c r="C192" s="2">
        <v>17.538</v>
      </c>
      <c r="D192" s="4">
        <f t="shared" si="15"/>
        <v>-4.3260551146234727E-3</v>
      </c>
      <c r="E192" s="20">
        <f t="shared" si="16"/>
        <v>19.007415607861837</v>
      </c>
      <c r="F192" s="5">
        <f t="shared" si="17"/>
        <v>76029662.431447342</v>
      </c>
      <c r="G192" s="32">
        <f t="shared" si="18"/>
        <v>-330337.56855265796</v>
      </c>
      <c r="H192" s="127">
        <v>-188888.64726157486</v>
      </c>
      <c r="K192" s="26">
        <f t="shared" si="19"/>
        <v>-2.6488742839380075E-2</v>
      </c>
      <c r="L192" s="32">
        <f t="shared" si="20"/>
        <v>-2022680.4032150626</v>
      </c>
    </row>
    <row r="193" spans="1:12" hidden="1" x14ac:dyDescent="0.3">
      <c r="A193" s="7">
        <f t="shared" si="14"/>
        <v>189</v>
      </c>
      <c r="B193" s="231">
        <v>45064</v>
      </c>
      <c r="C193" s="2">
        <v>17.467199999999998</v>
      </c>
      <c r="D193" s="4">
        <f t="shared" si="15"/>
        <v>-4.0369483407459716E-3</v>
      </c>
      <c r="E193" s="20">
        <f t="shared" si="16"/>
        <v>19.012934656175158</v>
      </c>
      <c r="F193" s="5">
        <f t="shared" si="17"/>
        <v>76051738.624700636</v>
      </c>
      <c r="G193" s="32">
        <f t="shared" si="18"/>
        <v>-308261.37529936433</v>
      </c>
      <c r="H193" s="127">
        <v>-186164.22380198538</v>
      </c>
      <c r="K193" s="26">
        <f t="shared" si="19"/>
        <v>-3.3027380728307576E-2</v>
      </c>
      <c r="L193" s="32">
        <f t="shared" si="20"/>
        <v>-2521970.7924135667</v>
      </c>
    </row>
    <row r="194" spans="1:12" hidden="1" x14ac:dyDescent="0.3">
      <c r="A194" s="7">
        <f t="shared" si="14"/>
        <v>190</v>
      </c>
      <c r="B194" s="231">
        <v>45065</v>
      </c>
      <c r="C194" s="2">
        <v>17.587199999999999</v>
      </c>
      <c r="D194" s="4">
        <f t="shared" si="15"/>
        <v>6.8700192360540147E-3</v>
      </c>
      <c r="E194" s="20">
        <f t="shared" si="16"/>
        <v>19.221148667216269</v>
      </c>
      <c r="F194" s="5">
        <f t="shared" si="17"/>
        <v>76884594.66886507</v>
      </c>
      <c r="G194" s="32">
        <f t="shared" si="18"/>
        <v>524594.66886506975</v>
      </c>
      <c r="H194" s="127">
        <v>-184911.39240507782</v>
      </c>
      <c r="K194" s="26">
        <f t="shared" si="19"/>
        <v>-2.7622354424221007E-2</v>
      </c>
      <c r="L194" s="32">
        <f t="shared" si="20"/>
        <v>-2109242.983833516</v>
      </c>
    </row>
    <row r="195" spans="1:12" hidden="1" x14ac:dyDescent="0.3">
      <c r="A195" s="7">
        <f t="shared" si="14"/>
        <v>191</v>
      </c>
      <c r="B195" s="231">
        <v>45068</v>
      </c>
      <c r="C195" s="2">
        <v>17.734200000000001</v>
      </c>
      <c r="D195" s="4">
        <f t="shared" si="15"/>
        <v>8.3583515283844889E-3</v>
      </c>
      <c r="E195" s="20">
        <f t="shared" si="16"/>
        <v>19.249560930676861</v>
      </c>
      <c r="F195" s="5">
        <f t="shared" si="17"/>
        <v>76998243.722707435</v>
      </c>
      <c r="G195" s="32">
        <f t="shared" si="18"/>
        <v>638243.72270743549</v>
      </c>
      <c r="H195" s="127">
        <v>-181732.97780272365</v>
      </c>
      <c r="K195" s="26">
        <f t="shared" si="19"/>
        <v>-1.8202956319548158E-2</v>
      </c>
      <c r="L195" s="32">
        <f t="shared" si="20"/>
        <v>-1389977.7445606973</v>
      </c>
    </row>
    <row r="196" spans="1:12" hidden="1" x14ac:dyDescent="0.3">
      <c r="A196" s="7">
        <f t="shared" si="14"/>
        <v>192</v>
      </c>
      <c r="B196" s="231">
        <v>45069</v>
      </c>
      <c r="C196" s="2">
        <v>17.693000000000001</v>
      </c>
      <c r="D196" s="4">
        <f t="shared" si="15"/>
        <v>-2.3231947310845547E-3</v>
      </c>
      <c r="E196" s="20">
        <f t="shared" si="16"/>
        <v>19.045650212583595</v>
      </c>
      <c r="F196" s="5">
        <f t="shared" si="17"/>
        <v>76182600.850334376</v>
      </c>
      <c r="G196" s="32">
        <f t="shared" si="18"/>
        <v>-177399.1496656239</v>
      </c>
      <c r="H196" s="127">
        <v>-177681.34948036075</v>
      </c>
      <c r="K196" s="26">
        <f t="shared" si="19"/>
        <v>-1.9495921262635107E-2</v>
      </c>
      <c r="L196" s="32">
        <f t="shared" si="20"/>
        <v>-1488708.5476148168</v>
      </c>
    </row>
    <row r="197" spans="1:12" hidden="1" x14ac:dyDescent="0.3">
      <c r="A197" s="7">
        <f t="shared" ref="A197:A260" si="21">A198-1</f>
        <v>193</v>
      </c>
      <c r="B197" s="231">
        <v>45070</v>
      </c>
      <c r="C197" s="2">
        <v>17.867999999999999</v>
      </c>
      <c r="D197" s="4">
        <f t="shared" si="15"/>
        <v>9.8909173119310356E-3</v>
      </c>
      <c r="E197" s="20">
        <f t="shared" si="16"/>
        <v>19.278817611484762</v>
      </c>
      <c r="F197" s="5">
        <f t="shared" si="17"/>
        <v>77115270.445939049</v>
      </c>
      <c r="G197" s="32">
        <f t="shared" si="18"/>
        <v>755270.44593904912</v>
      </c>
      <c r="H197" s="127">
        <v>-177399.1496656239</v>
      </c>
      <c r="K197" s="26">
        <f t="shared" si="19"/>
        <v>-7.8294186240214225E-3</v>
      </c>
      <c r="L197" s="32">
        <f t="shared" si="20"/>
        <v>-597854.40613027581</v>
      </c>
    </row>
    <row r="198" spans="1:12" hidden="1" x14ac:dyDescent="0.3">
      <c r="A198" s="7">
        <f t="shared" si="21"/>
        <v>194</v>
      </c>
      <c r="B198" s="231">
        <v>45071</v>
      </c>
      <c r="C198" s="2">
        <v>17.968699999999998</v>
      </c>
      <c r="D198" s="4">
        <f t="shared" si="15"/>
        <v>5.6357734497425316E-3</v>
      </c>
      <c r="E198" s="20">
        <f t="shared" si="16"/>
        <v>19.197586915155586</v>
      </c>
      <c r="F198" s="5">
        <f t="shared" si="17"/>
        <v>76790347.660622343</v>
      </c>
      <c r="G198" s="32">
        <f t="shared" si="18"/>
        <v>430347.66062234342</v>
      </c>
      <c r="H198" s="127">
        <v>-174506.89414100349</v>
      </c>
      <c r="K198" s="26">
        <f t="shared" si="19"/>
        <v>-1.6723337111363978E-3</v>
      </c>
      <c r="L198" s="32">
        <f t="shared" si="20"/>
        <v>-127699.40218237534</v>
      </c>
    </row>
    <row r="199" spans="1:12" hidden="1" x14ac:dyDescent="0.3">
      <c r="A199" s="7">
        <f t="shared" si="21"/>
        <v>195</v>
      </c>
      <c r="B199" s="231">
        <v>45072</v>
      </c>
      <c r="C199" s="2">
        <v>17.819500000000001</v>
      </c>
      <c r="D199" s="4">
        <f t="shared" ref="D199:D262" si="22">C199/C198-1</f>
        <v>-8.303327452737097E-3</v>
      </c>
      <c r="E199" s="20">
        <f t="shared" ref="E199:E262" si="23">$C$505*(1+D199)</f>
        <v>18.931489478927247</v>
      </c>
      <c r="F199" s="5">
        <f t="shared" ref="F199:F262" si="24">$D$508*E199</f>
        <v>75725957.915708989</v>
      </c>
      <c r="G199" s="32">
        <f t="shared" ref="G199:G262" si="25">F199-$D$509</f>
        <v>-634042.0842910111</v>
      </c>
      <c r="H199" s="127">
        <v>-171955.34320674837</v>
      </c>
      <c r="K199" s="26">
        <f t="shared" si="19"/>
        <v>-1.0478559767217011E-2</v>
      </c>
      <c r="L199" s="32">
        <f t="shared" si="20"/>
        <v>-800142.82382469089</v>
      </c>
    </row>
    <row r="200" spans="1:12" hidden="1" x14ac:dyDescent="0.3">
      <c r="A200" s="7">
        <f t="shared" si="21"/>
        <v>196</v>
      </c>
      <c r="B200" s="231">
        <v>45075</v>
      </c>
      <c r="C200" s="2">
        <v>17.825199999999999</v>
      </c>
      <c r="D200" s="4">
        <f t="shared" si="22"/>
        <v>3.1987429501367792E-4</v>
      </c>
      <c r="E200" s="20">
        <f t="shared" si="23"/>
        <v>19.096106400291809</v>
      </c>
      <c r="F200" s="5">
        <f t="shared" si="24"/>
        <v>76384425.601167232</v>
      </c>
      <c r="G200" s="32">
        <f t="shared" si="25"/>
        <v>24425.601167231798</v>
      </c>
      <c r="H200" s="127">
        <v>-170670.46984507143</v>
      </c>
      <c r="K200" s="26">
        <f t="shared" si="19"/>
        <v>-1.4594343586228353E-2</v>
      </c>
      <c r="L200" s="32">
        <f t="shared" si="20"/>
        <v>-1114424.0762443971</v>
      </c>
    </row>
    <row r="201" spans="1:12" hidden="1" x14ac:dyDescent="0.3">
      <c r="A201" s="7">
        <f t="shared" si="21"/>
        <v>197</v>
      </c>
      <c r="B201" s="231">
        <v>45076</v>
      </c>
      <c r="C201" s="2">
        <v>17.6723</v>
      </c>
      <c r="D201" s="4">
        <f t="shared" si="22"/>
        <v>-8.5777438682314022E-3</v>
      </c>
      <c r="E201" s="20">
        <f t="shared" si="23"/>
        <v>18.926250869555464</v>
      </c>
      <c r="F201" s="5">
        <f t="shared" si="24"/>
        <v>75705003.478221849</v>
      </c>
      <c r="G201" s="32">
        <f t="shared" si="25"/>
        <v>-654996.52177815139</v>
      </c>
      <c r="H201" s="127">
        <v>-168992.32553988695</v>
      </c>
      <c r="K201" s="26">
        <f t="shared" si="19"/>
        <v>-2.3791636745290945E-2</v>
      </c>
      <c r="L201" s="32">
        <f t="shared" si="20"/>
        <v>-1816729.3818704165</v>
      </c>
    </row>
    <row r="202" spans="1:12" hidden="1" x14ac:dyDescent="0.3">
      <c r="A202" s="7">
        <f t="shared" si="21"/>
        <v>198</v>
      </c>
      <c r="B202" s="231">
        <v>45077</v>
      </c>
      <c r="C202" s="2">
        <v>17.560500000000001</v>
      </c>
      <c r="D202" s="4">
        <f t="shared" si="22"/>
        <v>-6.3262846375400361E-3</v>
      </c>
      <c r="E202" s="20">
        <f t="shared" si="23"/>
        <v>18.969231226269361</v>
      </c>
      <c r="F202" s="5">
        <f t="shared" si="24"/>
        <v>75876924.905077443</v>
      </c>
      <c r="G202" s="32">
        <f t="shared" si="25"/>
        <v>-483075.09492255747</v>
      </c>
      <c r="H202" s="127">
        <v>-167157.89473682642</v>
      </c>
      <c r="K202" s="26">
        <f t="shared" si="19"/>
        <v>-2.8319583008250104E-2</v>
      </c>
      <c r="L202" s="32">
        <f t="shared" si="20"/>
        <v>-2162483.3585099778</v>
      </c>
    </row>
    <row r="203" spans="1:12" hidden="1" x14ac:dyDescent="0.3">
      <c r="A203" s="7">
        <f t="shared" si="21"/>
        <v>199</v>
      </c>
      <c r="B203" s="231">
        <v>45078</v>
      </c>
      <c r="C203" s="2">
        <v>17.653199999999998</v>
      </c>
      <c r="D203" s="4">
        <f t="shared" si="22"/>
        <v>5.2788929700178233E-3</v>
      </c>
      <c r="E203" s="20">
        <f t="shared" si="23"/>
        <v>19.190774066797641</v>
      </c>
      <c r="F203" s="5">
        <f t="shared" si="24"/>
        <v>76763096.267190561</v>
      </c>
      <c r="G203" s="32">
        <f t="shared" si="25"/>
        <v>403096.2671905607</v>
      </c>
      <c r="H203" s="127">
        <v>-159952.60639815032</v>
      </c>
      <c r="K203" s="26">
        <f t="shared" si="19"/>
        <v>-1.9130434782608674E-2</v>
      </c>
      <c r="L203" s="32">
        <f t="shared" si="20"/>
        <v>-1460799.9999999984</v>
      </c>
    </row>
    <row r="204" spans="1:12" hidden="1" x14ac:dyDescent="0.3">
      <c r="A204" s="7">
        <f t="shared" si="21"/>
        <v>200</v>
      </c>
      <c r="B204" s="231">
        <v>45079</v>
      </c>
      <c r="C204" s="2">
        <v>17.741800000000001</v>
      </c>
      <c r="D204" s="4">
        <f t="shared" si="22"/>
        <v>5.0189200824781732E-3</v>
      </c>
      <c r="E204" s="20">
        <f t="shared" si="23"/>
        <v>19.185811184374508</v>
      </c>
      <c r="F204" s="5">
        <f t="shared" si="24"/>
        <v>76743244.73749803</v>
      </c>
      <c r="G204" s="32">
        <f t="shared" si="25"/>
        <v>383244.73749803007</v>
      </c>
      <c r="H204" s="127">
        <v>-158412.12702049315</v>
      </c>
      <c r="K204" s="26">
        <f t="shared" si="19"/>
        <v>-1.6120892832385825E-2</v>
      </c>
      <c r="L204" s="32">
        <f t="shared" si="20"/>
        <v>-1230991.3766809816</v>
      </c>
    </row>
    <row r="205" spans="1:12" hidden="1" x14ac:dyDescent="0.3">
      <c r="A205" s="7">
        <f t="shared" si="21"/>
        <v>201</v>
      </c>
      <c r="B205" s="231">
        <v>45082</v>
      </c>
      <c r="C205" s="2">
        <v>17.567299999999999</v>
      </c>
      <c r="D205" s="4">
        <f t="shared" si="22"/>
        <v>-9.8355296531356107E-3</v>
      </c>
      <c r="E205" s="20">
        <f t="shared" si="23"/>
        <v>18.90223973892164</v>
      </c>
      <c r="F205" s="5">
        <f t="shared" si="24"/>
        <v>75608958.955686554</v>
      </c>
      <c r="G205" s="32">
        <f t="shared" si="25"/>
        <v>-751041.04431344569</v>
      </c>
      <c r="H205" s="127">
        <v>-155569.1376349777</v>
      </c>
      <c r="K205" s="26">
        <f t="shared" si="19"/>
        <v>-1.8915447336088409E-2</v>
      </c>
      <c r="L205" s="32">
        <f t="shared" si="20"/>
        <v>-1444383.5585837108</v>
      </c>
    </row>
    <row r="206" spans="1:12" hidden="1" x14ac:dyDescent="0.3">
      <c r="A206" s="7">
        <f t="shared" si="21"/>
        <v>202</v>
      </c>
      <c r="B206" s="231">
        <v>45083</v>
      </c>
      <c r="C206" s="2">
        <v>17.5063</v>
      </c>
      <c r="D206" s="4">
        <f t="shared" si="22"/>
        <v>-3.4723605790303314E-3</v>
      </c>
      <c r="E206" s="20">
        <f t="shared" si="23"/>
        <v>19.023712636546311</v>
      </c>
      <c r="F206" s="5">
        <f t="shared" si="24"/>
        <v>76094850.54618524</v>
      </c>
      <c r="G206" s="32">
        <f t="shared" si="25"/>
        <v>-265149.45381475985</v>
      </c>
      <c r="H206" s="127">
        <v>-153489.22054459155</v>
      </c>
      <c r="K206" s="26">
        <f t="shared" si="19"/>
        <v>-2.5125991925379343E-2</v>
      </c>
      <c r="L206" s="32">
        <f t="shared" si="20"/>
        <v>-1918620.7434219667</v>
      </c>
    </row>
    <row r="207" spans="1:12" hidden="1" x14ac:dyDescent="0.3">
      <c r="A207" s="7">
        <f t="shared" si="21"/>
        <v>203</v>
      </c>
      <c r="B207" s="231">
        <v>45084</v>
      </c>
      <c r="C207" s="2">
        <v>17.473199999999999</v>
      </c>
      <c r="D207" s="4">
        <f t="shared" si="22"/>
        <v>-1.8907479021837981E-3</v>
      </c>
      <c r="E207" s="20">
        <f t="shared" si="23"/>
        <v>19.053905622547312</v>
      </c>
      <c r="F207" s="5">
        <f t="shared" si="24"/>
        <v>76215622.490189254</v>
      </c>
      <c r="G207" s="32">
        <f t="shared" si="25"/>
        <v>-144377.50981074572</v>
      </c>
      <c r="H207" s="127">
        <v>-152841.36060275137</v>
      </c>
      <c r="K207" s="26">
        <f t="shared" si="19"/>
        <v>-1.7603436352698565E-2</v>
      </c>
      <c r="L207" s="32">
        <f t="shared" si="20"/>
        <v>-1344198.3998920624</v>
      </c>
    </row>
    <row r="208" spans="1:12" hidden="1" x14ac:dyDescent="0.3">
      <c r="A208" s="7">
        <f t="shared" si="21"/>
        <v>204</v>
      </c>
      <c r="B208" s="231">
        <v>45085</v>
      </c>
      <c r="C208" s="2">
        <v>17.4192</v>
      </c>
      <c r="D208" s="4">
        <f t="shared" si="22"/>
        <v>-3.0904470846782051E-3</v>
      </c>
      <c r="E208" s="20">
        <f t="shared" si="23"/>
        <v>19.031003365153492</v>
      </c>
      <c r="F208" s="5">
        <f t="shared" si="24"/>
        <v>76124013.460613966</v>
      </c>
      <c r="G208" s="32">
        <f t="shared" si="25"/>
        <v>-235986.53938603401</v>
      </c>
      <c r="H208" s="127">
        <v>-151494.50257137418</v>
      </c>
      <c r="K208" s="26">
        <f t="shared" si="19"/>
        <v>-2.2562888229253786E-2</v>
      </c>
      <c r="L208" s="32">
        <f t="shared" si="20"/>
        <v>-1722902.1451858191</v>
      </c>
    </row>
    <row r="209" spans="1:12" hidden="1" x14ac:dyDescent="0.3">
      <c r="A209" s="7">
        <f t="shared" si="21"/>
        <v>205</v>
      </c>
      <c r="B209" s="231">
        <v>45086</v>
      </c>
      <c r="C209" s="2">
        <v>17.360800000000001</v>
      </c>
      <c r="D209" s="4">
        <f t="shared" si="22"/>
        <v>-3.3526223936805044E-3</v>
      </c>
      <c r="E209" s="20">
        <f t="shared" si="23"/>
        <v>19.02599843850464</v>
      </c>
      <c r="F209" s="5">
        <f t="shared" si="24"/>
        <v>76103993.75401856</v>
      </c>
      <c r="G209" s="32">
        <f t="shared" si="25"/>
        <v>-256006.24598143995</v>
      </c>
      <c r="H209" s="127">
        <v>-147048.63191822171</v>
      </c>
      <c r="K209" s="26">
        <f t="shared" si="19"/>
        <v>-2.2521508040178273E-2</v>
      </c>
      <c r="L209" s="32">
        <f t="shared" si="20"/>
        <v>-1719742.3539480129</v>
      </c>
    </row>
    <row r="210" spans="1:12" hidden="1" x14ac:dyDescent="0.3">
      <c r="A210" s="7">
        <f t="shared" si="21"/>
        <v>206</v>
      </c>
      <c r="B210" s="231">
        <v>45089</v>
      </c>
      <c r="C210" s="2">
        <v>17.4085</v>
      </c>
      <c r="D210" s="4">
        <f t="shared" si="22"/>
        <v>2.7475692364407056E-3</v>
      </c>
      <c r="E210" s="20">
        <f t="shared" si="23"/>
        <v>19.142451096723654</v>
      </c>
      <c r="F210" s="5">
        <f t="shared" si="24"/>
        <v>76569804.386894614</v>
      </c>
      <c r="G210" s="32">
        <f t="shared" si="25"/>
        <v>209804.3868946135</v>
      </c>
      <c r="H210" s="127">
        <v>-146947.5088031143</v>
      </c>
      <c r="K210" s="26">
        <f t="shared" si="19"/>
        <v>-1.0008814581022984E-2</v>
      </c>
      <c r="L210" s="32">
        <f t="shared" si="20"/>
        <v>-764273.08140691509</v>
      </c>
    </row>
    <row r="211" spans="1:12" hidden="1" x14ac:dyDescent="0.3">
      <c r="A211" s="7">
        <f t="shared" si="21"/>
        <v>207</v>
      </c>
      <c r="B211" s="231">
        <v>45090</v>
      </c>
      <c r="C211" s="2">
        <v>17.283999999999999</v>
      </c>
      <c r="D211" s="4">
        <f t="shared" si="22"/>
        <v>-7.1516787776086943E-3</v>
      </c>
      <c r="E211" s="20">
        <f t="shared" si="23"/>
        <v>18.953474452135449</v>
      </c>
      <c r="F211" s="5">
        <f t="shared" si="24"/>
        <v>75813897.80854179</v>
      </c>
      <c r="G211" s="32">
        <f t="shared" si="25"/>
        <v>-546102.19145821035</v>
      </c>
      <c r="H211" s="127">
        <v>-144670.89707575738</v>
      </c>
      <c r="K211" s="26">
        <f t="shared" si="19"/>
        <v>-1.9553341993453821E-2</v>
      </c>
      <c r="L211" s="32">
        <f t="shared" si="20"/>
        <v>-1493093.1946201338</v>
      </c>
    </row>
    <row r="212" spans="1:12" hidden="1" x14ac:dyDescent="0.3">
      <c r="A212" s="7">
        <f t="shared" si="21"/>
        <v>208</v>
      </c>
      <c r="B212" s="231">
        <v>45091</v>
      </c>
      <c r="C212" s="2">
        <v>17.312000000000001</v>
      </c>
      <c r="D212" s="4">
        <f t="shared" si="22"/>
        <v>1.6199953714419735E-3</v>
      </c>
      <c r="E212" s="20">
        <f t="shared" si="23"/>
        <v>19.120925711640826</v>
      </c>
      <c r="F212" s="5">
        <f t="shared" si="24"/>
        <v>76483702.846563309</v>
      </c>
      <c r="G212" s="32">
        <f t="shared" si="25"/>
        <v>123702.84656330943</v>
      </c>
      <c r="H212" s="127">
        <v>-144377.50981074572</v>
      </c>
      <c r="K212" s="26">
        <f t="shared" si="19"/>
        <v>-1.7156612278729666E-2</v>
      </c>
      <c r="L212" s="32">
        <f t="shared" si="20"/>
        <v>-1310078.9136037973</v>
      </c>
    </row>
    <row r="213" spans="1:12" hidden="1" x14ac:dyDescent="0.3">
      <c r="A213" s="7">
        <f t="shared" si="21"/>
        <v>209</v>
      </c>
      <c r="B213" s="231">
        <v>45092</v>
      </c>
      <c r="C213" s="2">
        <v>17.218499999999999</v>
      </c>
      <c r="D213" s="4">
        <f t="shared" si="22"/>
        <v>-5.4008780036970405E-3</v>
      </c>
      <c r="E213" s="20">
        <f t="shared" si="23"/>
        <v>18.986897238909425</v>
      </c>
      <c r="F213" s="5">
        <f t="shared" si="24"/>
        <v>75947588.955637693</v>
      </c>
      <c r="G213" s="32">
        <f t="shared" si="25"/>
        <v>-412411.04436230659</v>
      </c>
      <c r="H213" s="127">
        <v>-138934.88109749556</v>
      </c>
      <c r="K213" s="26">
        <f t="shared" si="19"/>
        <v>-1.821758467328094E-2</v>
      </c>
      <c r="L213" s="32">
        <f t="shared" si="20"/>
        <v>-1391094.7656517327</v>
      </c>
    </row>
    <row r="214" spans="1:12" hidden="1" x14ac:dyDescent="0.3">
      <c r="A214" s="7">
        <f t="shared" si="21"/>
        <v>210</v>
      </c>
      <c r="B214" s="231">
        <v>45093</v>
      </c>
      <c r="C214" s="2">
        <v>17.124700000000001</v>
      </c>
      <c r="D214" s="4">
        <f t="shared" si="22"/>
        <v>-5.4476290036877817E-3</v>
      </c>
      <c r="E214" s="20">
        <f t="shared" si="23"/>
        <v>18.986004762319599</v>
      </c>
      <c r="F214" s="5">
        <f t="shared" si="24"/>
        <v>75944019.049278393</v>
      </c>
      <c r="G214" s="32">
        <f t="shared" si="25"/>
        <v>-415980.95072160661</v>
      </c>
      <c r="H214" s="127">
        <v>-136347.53189390898</v>
      </c>
      <c r="K214" s="26">
        <f t="shared" si="19"/>
        <v>-1.9608179902903644E-2</v>
      </c>
      <c r="L214" s="32">
        <f t="shared" si="20"/>
        <v>-1497280.6173857222</v>
      </c>
    </row>
    <row r="215" spans="1:12" hidden="1" x14ac:dyDescent="0.3">
      <c r="A215" s="7">
        <f t="shared" si="21"/>
        <v>211</v>
      </c>
      <c r="B215" s="231">
        <v>45096</v>
      </c>
      <c r="C215" s="2">
        <v>17.176200000000001</v>
      </c>
      <c r="D215" s="4">
        <f t="shared" si="22"/>
        <v>3.0073519536109039E-3</v>
      </c>
      <c r="E215" s="20">
        <f t="shared" si="23"/>
        <v>19.14741034879443</v>
      </c>
      <c r="F215" s="5">
        <f t="shared" si="24"/>
        <v>76589641.395177722</v>
      </c>
      <c r="G215" s="32">
        <f t="shared" si="25"/>
        <v>229641.39517772198</v>
      </c>
      <c r="H215" s="127">
        <v>-135738.00363442302</v>
      </c>
      <c r="K215" s="26">
        <f t="shared" si="19"/>
        <v>-2.3369268558951828E-2</v>
      </c>
      <c r="L215" s="32">
        <f t="shared" si="20"/>
        <v>-1784477.3471615615</v>
      </c>
    </row>
    <row r="216" spans="1:12" hidden="1" x14ac:dyDescent="0.3">
      <c r="A216" s="7">
        <f t="shared" si="21"/>
        <v>212</v>
      </c>
      <c r="B216" s="231">
        <v>45097</v>
      </c>
      <c r="C216" s="2">
        <v>17.0792</v>
      </c>
      <c r="D216" s="4">
        <f t="shared" si="22"/>
        <v>-5.6473492390634039E-3</v>
      </c>
      <c r="E216" s="20">
        <f t="shared" si="23"/>
        <v>18.982192103026279</v>
      </c>
      <c r="F216" s="5">
        <f t="shared" si="24"/>
        <v>75928768.412105113</v>
      </c>
      <c r="G216" s="32">
        <f t="shared" si="25"/>
        <v>-431231.58789488673</v>
      </c>
      <c r="H216" s="127">
        <v>-132794.59321127832</v>
      </c>
      <c r="K216" s="26">
        <f t="shared" si="19"/>
        <v>-3.6934285166514425E-2</v>
      </c>
      <c r="L216" s="32">
        <f t="shared" si="20"/>
        <v>-2820302.0153150414</v>
      </c>
    </row>
    <row r="217" spans="1:12" hidden="1" x14ac:dyDescent="0.3">
      <c r="A217" s="7">
        <f t="shared" si="21"/>
        <v>213</v>
      </c>
      <c r="B217" s="231">
        <v>45098</v>
      </c>
      <c r="C217" s="2">
        <v>17.0945</v>
      </c>
      <c r="D217" s="4">
        <f t="shared" si="22"/>
        <v>8.9582650241237793E-4</v>
      </c>
      <c r="E217" s="20">
        <f t="shared" si="23"/>
        <v>19.107101327931051</v>
      </c>
      <c r="F217" s="5">
        <f t="shared" si="24"/>
        <v>76428405.311724201</v>
      </c>
      <c r="G217" s="32">
        <f t="shared" si="25"/>
        <v>68405.311724200845</v>
      </c>
      <c r="H217" s="127">
        <v>-132581.03045451641</v>
      </c>
      <c r="K217" s="26">
        <f t="shared" si="19"/>
        <v>-3.3826937206805074E-2</v>
      </c>
      <c r="L217" s="32">
        <f t="shared" si="20"/>
        <v>-2583024.9251116356</v>
      </c>
    </row>
    <row r="218" spans="1:12" hidden="1" x14ac:dyDescent="0.3">
      <c r="A218" s="7">
        <f t="shared" si="21"/>
        <v>214</v>
      </c>
      <c r="B218" s="231">
        <v>45099</v>
      </c>
      <c r="C218" s="2">
        <v>17.2043</v>
      </c>
      <c r="D218" s="4">
        <f t="shared" si="22"/>
        <v>6.4231185469010299E-3</v>
      </c>
      <c r="E218" s="20">
        <f t="shared" si="23"/>
        <v>19.21261733306034</v>
      </c>
      <c r="F218" s="5">
        <f t="shared" si="24"/>
        <v>76850469.332241356</v>
      </c>
      <c r="G218" s="32">
        <f t="shared" si="25"/>
        <v>490469.33224135637</v>
      </c>
      <c r="H218" s="127">
        <v>-130829.11825416982</v>
      </c>
      <c r="K218" s="26">
        <f t="shared" si="19"/>
        <v>-3.7144616073427228E-2</v>
      </c>
      <c r="L218" s="32">
        <f t="shared" si="20"/>
        <v>-2836362.8833669033</v>
      </c>
    </row>
    <row r="219" spans="1:12" hidden="1" x14ac:dyDescent="0.3">
      <c r="A219" s="7">
        <f t="shared" si="21"/>
        <v>215</v>
      </c>
      <c r="B219" s="231">
        <v>45100</v>
      </c>
      <c r="C219" s="2">
        <v>17.154699999999998</v>
      </c>
      <c r="D219" s="4">
        <f t="shared" si="22"/>
        <v>-2.8830001801876115E-3</v>
      </c>
      <c r="E219" s="20">
        <f t="shared" si="23"/>
        <v>19.034963526560219</v>
      </c>
      <c r="F219" s="5">
        <f t="shared" si="24"/>
        <v>76139854.106240869</v>
      </c>
      <c r="G219" s="32">
        <f t="shared" si="25"/>
        <v>-220145.89375913143</v>
      </c>
      <c r="H219" s="127">
        <v>-130212.380305022</v>
      </c>
      <c r="K219" s="26">
        <f t="shared" ref="K219:K282" si="26">C219/C198-1</f>
        <v>-4.5300995620161766E-2</v>
      </c>
      <c r="L219" s="32">
        <f t="shared" si="20"/>
        <v>-3459184.0255555524</v>
      </c>
    </row>
    <row r="220" spans="1:12" hidden="1" x14ac:dyDescent="0.3">
      <c r="A220" s="7">
        <f t="shared" si="21"/>
        <v>216</v>
      </c>
      <c r="B220" s="231">
        <v>45103</v>
      </c>
      <c r="C220" s="2">
        <v>17.171299999999999</v>
      </c>
      <c r="D220" s="4">
        <f t="shared" si="22"/>
        <v>9.6766483820753812E-4</v>
      </c>
      <c r="E220" s="20">
        <f t="shared" si="23"/>
        <v>19.10847272176138</v>
      </c>
      <c r="F220" s="5">
        <f t="shared" si="24"/>
        <v>76433890.887045518</v>
      </c>
      <c r="G220" s="32">
        <f t="shared" si="25"/>
        <v>73890.887045517564</v>
      </c>
      <c r="H220" s="127">
        <v>-129495.22178645432</v>
      </c>
      <c r="K220" s="26">
        <f t="shared" si="26"/>
        <v>-3.6375880355790202E-2</v>
      </c>
      <c r="L220" s="32">
        <f t="shared" ref="L220:L283" si="27">$D$509*K220</f>
        <v>-2777662.2239681398</v>
      </c>
    </row>
    <row r="221" spans="1:12" hidden="1" x14ac:dyDescent="0.3">
      <c r="A221" s="7">
        <f t="shared" si="21"/>
        <v>217</v>
      </c>
      <c r="B221" s="231">
        <v>45104</v>
      </c>
      <c r="C221" s="2">
        <v>17.179500000000001</v>
      </c>
      <c r="D221" s="4">
        <f t="shared" si="22"/>
        <v>4.7754101320229836E-4</v>
      </c>
      <c r="E221" s="20">
        <f t="shared" si="23"/>
        <v>19.099116257942033</v>
      </c>
      <c r="F221" s="5">
        <f t="shared" si="24"/>
        <v>76396465.031768128</v>
      </c>
      <c r="G221" s="32">
        <f t="shared" si="25"/>
        <v>36465.031768128276</v>
      </c>
      <c r="H221" s="127">
        <v>-128605.36579601467</v>
      </c>
      <c r="K221" s="26">
        <f t="shared" si="26"/>
        <v>-3.6223997486704129E-2</v>
      </c>
      <c r="L221" s="32">
        <f t="shared" si="27"/>
        <v>-2766064.4480847274</v>
      </c>
    </row>
    <row r="222" spans="1:12" hidden="1" x14ac:dyDescent="0.3">
      <c r="A222" s="7">
        <f t="shared" si="21"/>
        <v>218</v>
      </c>
      <c r="B222" s="231">
        <v>45105</v>
      </c>
      <c r="C222" s="2">
        <v>17.144500000000001</v>
      </c>
      <c r="D222" s="4">
        <f t="shared" si="22"/>
        <v>-2.0373119124538208E-3</v>
      </c>
      <c r="E222" s="20">
        <f t="shared" si="23"/>
        <v>19.051107715591257</v>
      </c>
      <c r="F222" s="5">
        <f t="shared" si="24"/>
        <v>76204430.862365022</v>
      </c>
      <c r="G222" s="32">
        <f t="shared" si="25"/>
        <v>-155569.1376349777</v>
      </c>
      <c r="H222" s="127">
        <v>-123177.90669709444</v>
      </c>
      <c r="K222" s="26">
        <f t="shared" si="26"/>
        <v>-2.9865948405131126E-2</v>
      </c>
      <c r="L222" s="32">
        <f t="shared" si="27"/>
        <v>-2280563.8202158129</v>
      </c>
    </row>
    <row r="223" spans="1:12" hidden="1" x14ac:dyDescent="0.3">
      <c r="A223" s="7">
        <f t="shared" si="21"/>
        <v>219</v>
      </c>
      <c r="B223" s="231">
        <v>45106</v>
      </c>
      <c r="C223" s="2">
        <v>17.101299999999998</v>
      </c>
      <c r="D223" s="4">
        <f t="shared" si="22"/>
        <v>-2.5197585231416797E-3</v>
      </c>
      <c r="E223" s="20">
        <f t="shared" si="23"/>
        <v>19.041897809793227</v>
      </c>
      <c r="F223" s="5">
        <f t="shared" si="24"/>
        <v>76167591.239172906</v>
      </c>
      <c r="G223" s="32">
        <f t="shared" si="25"/>
        <v>-192408.76082709432</v>
      </c>
      <c r="H223" s="127">
        <v>-119480.15049900115</v>
      </c>
      <c r="K223" s="26">
        <f t="shared" si="26"/>
        <v>-2.614959710714404E-2</v>
      </c>
      <c r="L223" s="32">
        <f t="shared" si="27"/>
        <v>-1996783.2351015189</v>
      </c>
    </row>
    <row r="224" spans="1:12" hidden="1" x14ac:dyDescent="0.3">
      <c r="A224" s="7">
        <f t="shared" si="21"/>
        <v>220</v>
      </c>
      <c r="B224" s="231">
        <v>45107</v>
      </c>
      <c r="C224" s="2">
        <v>17.071999999999999</v>
      </c>
      <c r="D224" s="4">
        <f t="shared" si="22"/>
        <v>-1.7133200399969128E-3</v>
      </c>
      <c r="E224" s="20">
        <f t="shared" si="23"/>
        <v>19.057292720436458</v>
      </c>
      <c r="F224" s="5">
        <f t="shared" si="24"/>
        <v>76229170.88174583</v>
      </c>
      <c r="G224" s="32">
        <f t="shared" si="25"/>
        <v>-130829.11825416982</v>
      </c>
      <c r="H224" s="127">
        <v>-118914.24673905969</v>
      </c>
      <c r="K224" s="26">
        <f t="shared" si="26"/>
        <v>-3.292320938979898E-2</v>
      </c>
      <c r="L224" s="32">
        <f t="shared" si="27"/>
        <v>-2514016.26900505</v>
      </c>
    </row>
    <row r="225" spans="1:12" hidden="1" x14ac:dyDescent="0.3">
      <c r="A225" s="7">
        <f t="shared" si="21"/>
        <v>221</v>
      </c>
      <c r="B225" s="231">
        <v>45110</v>
      </c>
      <c r="C225" s="2">
        <v>17.1187</v>
      </c>
      <c r="D225" s="4">
        <f t="shared" si="22"/>
        <v>2.7354732895970013E-3</v>
      </c>
      <c r="E225" s="20">
        <f t="shared" si="23"/>
        <v>19.142220185098406</v>
      </c>
      <c r="F225" s="5">
        <f t="shared" si="24"/>
        <v>76568880.740393624</v>
      </c>
      <c r="G225" s="32">
        <f t="shared" si="25"/>
        <v>208880.74039362371</v>
      </c>
      <c r="H225" s="127">
        <v>-118353.26586937904</v>
      </c>
      <c r="K225" s="26">
        <f t="shared" si="26"/>
        <v>-3.5120450010709181E-2</v>
      </c>
      <c r="L225" s="32">
        <f t="shared" si="27"/>
        <v>-2681797.5628177533</v>
      </c>
    </row>
    <row r="226" spans="1:12" hidden="1" x14ac:dyDescent="0.3">
      <c r="A226" s="7">
        <f t="shared" si="21"/>
        <v>222</v>
      </c>
      <c r="B226" s="231">
        <v>45111</v>
      </c>
      <c r="C226" s="2">
        <v>17.1358</v>
      </c>
      <c r="D226" s="4">
        <f t="shared" si="22"/>
        <v>9.989076273315689E-4</v>
      </c>
      <c r="E226" s="20">
        <f t="shared" si="23"/>
        <v>19.109069146605759</v>
      </c>
      <c r="F226" s="5">
        <f t="shared" si="24"/>
        <v>76436276.586423039</v>
      </c>
      <c r="G226" s="32">
        <f t="shared" si="25"/>
        <v>76276.586423039436</v>
      </c>
      <c r="H226" s="127">
        <v>-117876.0093344003</v>
      </c>
      <c r="K226" s="26">
        <f t="shared" si="26"/>
        <v>-2.4562681800845865E-2</v>
      </c>
      <c r="L226" s="32">
        <f t="shared" si="27"/>
        <v>-1875606.3823125903</v>
      </c>
    </row>
    <row r="227" spans="1:12" hidden="1" x14ac:dyDescent="0.3">
      <c r="A227" s="7">
        <f t="shared" si="21"/>
        <v>223</v>
      </c>
      <c r="B227" s="231">
        <v>45112</v>
      </c>
      <c r="C227" s="2">
        <v>17.0517</v>
      </c>
      <c r="D227" s="4">
        <f t="shared" si="22"/>
        <v>-4.9078537331200822E-3</v>
      </c>
      <c r="E227" s="20">
        <f t="shared" si="23"/>
        <v>18.996309072234737</v>
      </c>
      <c r="F227" s="5">
        <f t="shared" si="24"/>
        <v>75985236.288938954</v>
      </c>
      <c r="G227" s="32">
        <f t="shared" si="25"/>
        <v>-374763.71106104553</v>
      </c>
      <c r="H227" s="127">
        <v>-115255.22014081478</v>
      </c>
      <c r="K227" s="26">
        <f t="shared" si="26"/>
        <v>-2.5967794451140391E-2</v>
      </c>
      <c r="L227" s="32">
        <f t="shared" si="27"/>
        <v>-1982900.7842890802</v>
      </c>
    </row>
    <row r="228" spans="1:12" hidden="1" x14ac:dyDescent="0.3">
      <c r="A228" s="7">
        <f t="shared" si="21"/>
        <v>224</v>
      </c>
      <c r="B228" s="231">
        <v>45113</v>
      </c>
      <c r="C228" s="2">
        <v>17.026</v>
      </c>
      <c r="D228" s="4">
        <f t="shared" si="22"/>
        <v>-1.5071811021775128E-3</v>
      </c>
      <c r="E228" s="20">
        <f t="shared" si="23"/>
        <v>19.061227912759431</v>
      </c>
      <c r="F228" s="5">
        <f t="shared" si="24"/>
        <v>76244911.651037723</v>
      </c>
      <c r="G228" s="32">
        <f t="shared" si="25"/>
        <v>-115088.34896227717</v>
      </c>
      <c r="H228" s="127">
        <v>-115203.79328510165</v>
      </c>
      <c r="K228" s="26">
        <f t="shared" si="26"/>
        <v>-2.5593480301261295E-2</v>
      </c>
      <c r="L228" s="32">
        <f t="shared" si="27"/>
        <v>-1954318.1558043126</v>
      </c>
    </row>
    <row r="229" spans="1:12" hidden="1" x14ac:dyDescent="0.3">
      <c r="A229" s="7">
        <f t="shared" si="21"/>
        <v>225</v>
      </c>
      <c r="B229" s="231">
        <v>45114</v>
      </c>
      <c r="C229" s="2">
        <v>17.004000000000001</v>
      </c>
      <c r="D229" s="4">
        <f t="shared" si="22"/>
        <v>-1.2921414307528467E-3</v>
      </c>
      <c r="E229" s="20">
        <f t="shared" si="23"/>
        <v>19.065333020086928</v>
      </c>
      <c r="F229" s="5">
        <f t="shared" si="24"/>
        <v>76261332.080347717</v>
      </c>
      <c r="G229" s="32">
        <f t="shared" si="25"/>
        <v>-98667.919652283192</v>
      </c>
      <c r="H229" s="127">
        <v>-115088.34896227717</v>
      </c>
      <c r="K229" s="26">
        <f t="shared" si="26"/>
        <v>-2.3835767429043697E-2</v>
      </c>
      <c r="L229" s="32">
        <f t="shared" si="27"/>
        <v>-1820099.2008817766</v>
      </c>
    </row>
    <row r="230" spans="1:12" hidden="1" x14ac:dyDescent="0.3">
      <c r="A230" s="7">
        <f t="shared" si="21"/>
        <v>226</v>
      </c>
      <c r="B230" s="231">
        <v>45117</v>
      </c>
      <c r="C230" s="2">
        <v>17.282499999999999</v>
      </c>
      <c r="D230" s="4">
        <f t="shared" si="22"/>
        <v>1.637849917666423E-2</v>
      </c>
      <c r="E230" s="20">
        <f t="shared" si="23"/>
        <v>19.402665549282521</v>
      </c>
      <c r="F230" s="5">
        <f t="shared" si="24"/>
        <v>77610662.197130084</v>
      </c>
      <c r="G230" s="32">
        <f t="shared" si="25"/>
        <v>1250662.197130084</v>
      </c>
      <c r="H230" s="127">
        <v>-114979.62798936665</v>
      </c>
      <c r="K230" s="26">
        <f t="shared" si="26"/>
        <v>-4.5101608220821099E-3</v>
      </c>
      <c r="L230" s="32">
        <f t="shared" si="27"/>
        <v>-344395.88037418993</v>
      </c>
    </row>
    <row r="231" spans="1:12" hidden="1" x14ac:dyDescent="0.3">
      <c r="A231" s="7">
        <f t="shared" si="21"/>
        <v>227</v>
      </c>
      <c r="B231" s="231">
        <v>45118</v>
      </c>
      <c r="C231" s="2">
        <v>17.101199999999999</v>
      </c>
      <c r="D231" s="4">
        <f t="shared" si="22"/>
        <v>-1.0490380442644276E-2</v>
      </c>
      <c r="E231" s="20">
        <f t="shared" si="23"/>
        <v>18.889738637349922</v>
      </c>
      <c r="F231" s="5">
        <f t="shared" si="24"/>
        <v>75558954.549399689</v>
      </c>
      <c r="G231" s="32">
        <f t="shared" si="25"/>
        <v>-801045.45060031116</v>
      </c>
      <c r="H231" s="127">
        <v>-113798.35613322258</v>
      </c>
      <c r="K231" s="26">
        <f t="shared" si="26"/>
        <v>-1.7652296292041347E-2</v>
      </c>
      <c r="L231" s="32">
        <f t="shared" si="27"/>
        <v>-1347929.3448602774</v>
      </c>
    </row>
    <row r="232" spans="1:12" hidden="1" x14ac:dyDescent="0.3">
      <c r="A232" s="7">
        <f t="shared" si="21"/>
        <v>228</v>
      </c>
      <c r="B232" s="231">
        <v>45119</v>
      </c>
      <c r="C232" s="2">
        <v>17.060500000000001</v>
      </c>
      <c r="D232" s="4">
        <f t="shared" si="22"/>
        <v>-2.3799499450329886E-3</v>
      </c>
      <c r="E232" s="20">
        <f t="shared" si="23"/>
        <v>19.044566755549319</v>
      </c>
      <c r="F232" s="5">
        <f t="shared" si="24"/>
        <v>76178267.022197276</v>
      </c>
      <c r="G232" s="32">
        <f t="shared" si="25"/>
        <v>-181732.97780272365</v>
      </c>
      <c r="H232" s="127">
        <v>-112908.47257134318</v>
      </c>
      <c r="K232" s="26">
        <f t="shared" si="26"/>
        <v>-1.2931034482758452E-2</v>
      </c>
      <c r="L232" s="32">
        <f t="shared" si="27"/>
        <v>-987413.79310343543</v>
      </c>
    </row>
    <row r="233" spans="1:12" hidden="1" x14ac:dyDescent="0.3">
      <c r="A233" s="7">
        <f t="shared" si="21"/>
        <v>229</v>
      </c>
      <c r="B233" s="231">
        <v>45120</v>
      </c>
      <c r="C233" s="2">
        <v>17.078299999999999</v>
      </c>
      <c r="D233" s="4">
        <f t="shared" si="22"/>
        <v>1.0433457401599622E-3</v>
      </c>
      <c r="E233" s="20">
        <f t="shared" si="23"/>
        <v>19.109917470179653</v>
      </c>
      <c r="F233" s="5">
        <f t="shared" si="24"/>
        <v>76439669.880718619</v>
      </c>
      <c r="G233" s="32">
        <f t="shared" si="25"/>
        <v>79669.880718618631</v>
      </c>
      <c r="H233" s="127">
        <v>-111762.03927285969</v>
      </c>
      <c r="K233" s="26">
        <f t="shared" si="26"/>
        <v>-1.3499306839186875E-2</v>
      </c>
      <c r="L233" s="32">
        <f t="shared" si="27"/>
        <v>-1030807.0702403098</v>
      </c>
    </row>
    <row r="234" spans="1:12" hidden="1" x14ac:dyDescent="0.3">
      <c r="A234" s="7">
        <f t="shared" si="21"/>
        <v>230</v>
      </c>
      <c r="B234" s="231">
        <v>45121</v>
      </c>
      <c r="C234" s="2">
        <v>16.8537</v>
      </c>
      <c r="D234" s="4">
        <f t="shared" si="22"/>
        <v>-1.3151191863358669E-2</v>
      </c>
      <c r="E234" s="20">
        <f t="shared" si="23"/>
        <v>18.838943747328482</v>
      </c>
      <c r="F234" s="5">
        <f t="shared" si="24"/>
        <v>75355774.98931393</v>
      </c>
      <c r="G234" s="32">
        <f t="shared" si="25"/>
        <v>-1004225.0106860697</v>
      </c>
      <c r="H234" s="127">
        <v>-111713.68981046975</v>
      </c>
      <c r="K234" s="26">
        <f t="shared" si="26"/>
        <v>-2.1186514504747733E-2</v>
      </c>
      <c r="L234" s="32">
        <f t="shared" si="27"/>
        <v>-1617802.2475825369</v>
      </c>
    </row>
    <row r="235" spans="1:12" hidden="1" x14ac:dyDescent="0.3">
      <c r="A235" s="7">
        <f t="shared" si="21"/>
        <v>231</v>
      </c>
      <c r="B235" s="231">
        <v>45124</v>
      </c>
      <c r="C235" s="2">
        <v>16.890499999999999</v>
      </c>
      <c r="D235" s="4">
        <f t="shared" si="22"/>
        <v>2.1834967989224907E-3</v>
      </c>
      <c r="E235" s="20">
        <f t="shared" si="23"/>
        <v>19.131682953891431</v>
      </c>
      <c r="F235" s="5">
        <f t="shared" si="24"/>
        <v>76526731.81556572</v>
      </c>
      <c r="G235" s="32">
        <f t="shared" si="25"/>
        <v>166731.8155657202</v>
      </c>
      <c r="H235" s="127">
        <v>-104913.41307981312</v>
      </c>
      <c r="K235" s="26">
        <f t="shared" si="26"/>
        <v>-1.367615199098382E-2</v>
      </c>
      <c r="L235" s="32">
        <f t="shared" si="27"/>
        <v>-1044310.9660315245</v>
      </c>
    </row>
    <row r="236" spans="1:12" hidden="1" x14ac:dyDescent="0.3">
      <c r="A236" s="7">
        <f t="shared" si="21"/>
        <v>232</v>
      </c>
      <c r="B236" s="231">
        <v>45125</v>
      </c>
      <c r="C236" s="2">
        <v>16.789200000000001</v>
      </c>
      <c r="D236" s="4">
        <f t="shared" si="22"/>
        <v>-5.9974541902251266E-3</v>
      </c>
      <c r="E236" s="20">
        <f t="shared" si="23"/>
        <v>18.975508599508601</v>
      </c>
      <c r="F236" s="5">
        <f t="shared" si="24"/>
        <v>75902034.398034409</v>
      </c>
      <c r="G236" s="32">
        <f t="shared" si="25"/>
        <v>-457965.60196559131</v>
      </c>
      <c r="H236" s="127">
        <v>-103695.03155750036</v>
      </c>
      <c r="K236" s="26">
        <f t="shared" si="26"/>
        <v>-2.2531176861005364E-2</v>
      </c>
      <c r="L236" s="32">
        <f t="shared" si="27"/>
        <v>-1720480.6651063696</v>
      </c>
    </row>
    <row r="237" spans="1:12" hidden="1" x14ac:dyDescent="0.3">
      <c r="A237" s="7">
        <f t="shared" si="21"/>
        <v>233</v>
      </c>
      <c r="B237" s="231">
        <v>45126</v>
      </c>
      <c r="C237" s="2">
        <v>16.785799999999998</v>
      </c>
      <c r="D237" s="4">
        <f t="shared" si="22"/>
        <v>-2.0251113811275978E-4</v>
      </c>
      <c r="E237" s="20">
        <f t="shared" si="23"/>
        <v>19.086134062373429</v>
      </c>
      <c r="F237" s="5">
        <f t="shared" si="24"/>
        <v>76344536.249493718</v>
      </c>
      <c r="G237" s="32">
        <f t="shared" si="25"/>
        <v>-15463.750506281853</v>
      </c>
      <c r="H237" s="127">
        <v>-103025.08592827618</v>
      </c>
      <c r="K237" s="26">
        <f t="shared" si="26"/>
        <v>-1.7178790575671066E-2</v>
      </c>
      <c r="L237" s="32">
        <f t="shared" si="27"/>
        <v>-1311772.4483582426</v>
      </c>
    </row>
    <row r="238" spans="1:12" hidden="1" x14ac:dyDescent="0.3">
      <c r="A238" s="7">
        <f t="shared" si="21"/>
        <v>234</v>
      </c>
      <c r="B238" s="231">
        <v>45127</v>
      </c>
      <c r="C238" s="2">
        <v>16.748000000000001</v>
      </c>
      <c r="D238" s="4">
        <f t="shared" si="22"/>
        <v>-2.251903394535737E-3</v>
      </c>
      <c r="E238" s="20">
        <f t="shared" si="23"/>
        <v>19.047011164198313</v>
      </c>
      <c r="F238" s="5">
        <f t="shared" si="24"/>
        <v>76188044.656793252</v>
      </c>
      <c r="G238" s="32">
        <f t="shared" si="25"/>
        <v>-171955.34320674837</v>
      </c>
      <c r="H238" s="127">
        <v>-100480.35031072795</v>
      </c>
      <c r="K238" s="26">
        <f t="shared" si="26"/>
        <v>-2.0269677381613893E-2</v>
      </c>
      <c r="L238" s="32">
        <f t="shared" si="27"/>
        <v>-1547792.5648600368</v>
      </c>
    </row>
    <row r="239" spans="1:12" hidden="1" x14ac:dyDescent="0.3">
      <c r="A239" s="7">
        <f t="shared" si="21"/>
        <v>235</v>
      </c>
      <c r="B239" s="231">
        <v>45128</v>
      </c>
      <c r="C239" s="2">
        <v>16.7667</v>
      </c>
      <c r="D239" s="4">
        <f t="shared" si="22"/>
        <v>1.1165512299975422E-3</v>
      </c>
      <c r="E239" s="20">
        <f t="shared" si="23"/>
        <v>19.111314962980654</v>
      </c>
      <c r="F239" s="5">
        <f t="shared" si="24"/>
        <v>76445259.851922616</v>
      </c>
      <c r="G239" s="32">
        <f t="shared" si="25"/>
        <v>85259.851922616363</v>
      </c>
      <c r="H239" s="127">
        <v>-98667.919652283192</v>
      </c>
      <c r="K239" s="26">
        <f t="shared" si="26"/>
        <v>-2.5435501589718856E-2</v>
      </c>
      <c r="L239" s="32">
        <f t="shared" si="27"/>
        <v>-1942254.9013909318</v>
      </c>
    </row>
    <row r="240" spans="1:12" hidden="1" x14ac:dyDescent="0.3">
      <c r="A240" s="7">
        <f t="shared" si="21"/>
        <v>236</v>
      </c>
      <c r="B240" s="231">
        <v>45131</v>
      </c>
      <c r="C240" s="2">
        <v>16.846</v>
      </c>
      <c r="D240" s="4">
        <f t="shared" si="22"/>
        <v>4.729612863592747E-3</v>
      </c>
      <c r="E240" s="20">
        <f t="shared" si="23"/>
        <v>19.180288309565984</v>
      </c>
      <c r="F240" s="5">
        <f t="shared" si="24"/>
        <v>76721153.238263935</v>
      </c>
      <c r="G240" s="32">
        <f t="shared" si="25"/>
        <v>361153.23826393485</v>
      </c>
      <c r="H240" s="127">
        <v>-94976.570868685842</v>
      </c>
      <c r="K240" s="26">
        <f t="shared" si="26"/>
        <v>-1.7995068406908787E-2</v>
      </c>
      <c r="L240" s="32">
        <f t="shared" si="27"/>
        <v>-1374103.423551555</v>
      </c>
    </row>
    <row r="241" spans="1:12" hidden="1" x14ac:dyDescent="0.3">
      <c r="A241" s="7">
        <f t="shared" si="21"/>
        <v>237</v>
      </c>
      <c r="B241" s="231">
        <v>45132</v>
      </c>
      <c r="C241" s="2">
        <v>16.939299999999999</v>
      </c>
      <c r="D241" s="4">
        <f t="shared" si="22"/>
        <v>5.5384067434405271E-3</v>
      </c>
      <c r="E241" s="20">
        <f t="shared" si="23"/>
        <v>19.195728184732278</v>
      </c>
      <c r="F241" s="5">
        <f t="shared" si="24"/>
        <v>76782912.738929108</v>
      </c>
      <c r="G241" s="32">
        <f t="shared" si="25"/>
        <v>422912.73892910779</v>
      </c>
      <c r="H241" s="127">
        <v>-94577.895851671696</v>
      </c>
      <c r="K241" s="26">
        <f t="shared" si="26"/>
        <v>-1.3510916471088374E-2</v>
      </c>
      <c r="L241" s="32">
        <f t="shared" si="27"/>
        <v>-1031693.5817323083</v>
      </c>
    </row>
    <row r="242" spans="1:12" hidden="1" x14ac:dyDescent="0.3">
      <c r="A242" s="7">
        <f t="shared" si="21"/>
        <v>238</v>
      </c>
      <c r="B242" s="231">
        <v>45133</v>
      </c>
      <c r="C242" s="2">
        <v>16.8367</v>
      </c>
      <c r="D242" s="4">
        <f t="shared" si="22"/>
        <v>-6.0569208881121606E-3</v>
      </c>
      <c r="E242" s="20">
        <f t="shared" si="23"/>
        <v>18.97437338024594</v>
      </c>
      <c r="F242" s="5">
        <f t="shared" si="24"/>
        <v>75897493.520983756</v>
      </c>
      <c r="G242" s="32">
        <f t="shared" si="25"/>
        <v>-462506.47901624441</v>
      </c>
      <c r="H242" s="127">
        <v>-91906.587263569236</v>
      </c>
      <c r="K242" s="26">
        <f t="shared" si="26"/>
        <v>-1.9954014959690403E-2</v>
      </c>
      <c r="L242" s="32">
        <f t="shared" si="27"/>
        <v>-1523688.5823219591</v>
      </c>
    </row>
    <row r="243" spans="1:12" hidden="1" x14ac:dyDescent="0.3">
      <c r="A243" s="7">
        <f t="shared" si="21"/>
        <v>239</v>
      </c>
      <c r="B243" s="231">
        <v>45134</v>
      </c>
      <c r="C243" s="2">
        <v>16.907499999999999</v>
      </c>
      <c r="D243" s="4">
        <f t="shared" si="22"/>
        <v>4.2050995741444996E-3</v>
      </c>
      <c r="E243" s="20">
        <f t="shared" si="23"/>
        <v>19.170275350870419</v>
      </c>
      <c r="F243" s="5">
        <f t="shared" si="24"/>
        <v>76681101.403481677</v>
      </c>
      <c r="G243" s="32">
        <f t="shared" si="25"/>
        <v>321101.40348167717</v>
      </c>
      <c r="H243" s="127">
        <v>-89140.522398948669</v>
      </c>
      <c r="K243" s="26">
        <f t="shared" si="26"/>
        <v>-1.3823675231123822E-2</v>
      </c>
      <c r="L243" s="32">
        <f t="shared" si="27"/>
        <v>-1055575.840648615</v>
      </c>
    </row>
    <row r="244" spans="1:12" hidden="1" x14ac:dyDescent="0.3">
      <c r="A244" s="7">
        <f t="shared" si="21"/>
        <v>240</v>
      </c>
      <c r="B244" s="231">
        <v>45135</v>
      </c>
      <c r="C244" s="2">
        <v>16.8825</v>
      </c>
      <c r="D244" s="4">
        <f t="shared" si="22"/>
        <v>-1.4786337424219642E-3</v>
      </c>
      <c r="E244" s="20">
        <f t="shared" si="23"/>
        <v>19.061772881857163</v>
      </c>
      <c r="F244" s="5">
        <f t="shared" si="24"/>
        <v>76247091.527428657</v>
      </c>
      <c r="G244" s="32">
        <f t="shared" si="25"/>
        <v>-112908.47257134318</v>
      </c>
      <c r="H244" s="127">
        <v>-88130.803532391787</v>
      </c>
      <c r="K244" s="26">
        <f t="shared" si="26"/>
        <v>-1.2794348967622216E-2</v>
      </c>
      <c r="L244" s="32">
        <f t="shared" si="27"/>
        <v>-976976.48716763232</v>
      </c>
    </row>
    <row r="245" spans="1:12" hidden="1" x14ac:dyDescent="0.3">
      <c r="A245" s="7">
        <f t="shared" si="21"/>
        <v>241</v>
      </c>
      <c r="B245" s="231">
        <v>45138</v>
      </c>
      <c r="C245" s="2">
        <v>16.733799999999999</v>
      </c>
      <c r="D245" s="4">
        <f t="shared" si="22"/>
        <v>-8.8079372130905886E-3</v>
      </c>
      <c r="E245" s="20">
        <f t="shared" si="23"/>
        <v>18.921856478602102</v>
      </c>
      <c r="F245" s="5">
        <f t="shared" si="24"/>
        <v>75687425.914408401</v>
      </c>
      <c r="G245" s="32">
        <f t="shared" si="25"/>
        <v>-672574.08559159935</v>
      </c>
      <c r="H245" s="127">
        <v>-86065.815983891487</v>
      </c>
      <c r="K245" s="26">
        <f t="shared" si="26"/>
        <v>-1.9810215557638289E-2</v>
      </c>
      <c r="L245" s="32">
        <f t="shared" si="27"/>
        <v>-1512708.0599812598</v>
      </c>
    </row>
    <row r="246" spans="1:12" hidden="1" x14ac:dyDescent="0.3">
      <c r="A246" s="7">
        <f t="shared" si="21"/>
        <v>242</v>
      </c>
      <c r="B246" s="231">
        <v>45139</v>
      </c>
      <c r="C246" s="2">
        <v>16.689499999999999</v>
      </c>
      <c r="D246" s="4">
        <f t="shared" si="22"/>
        <v>-2.6473365284633843E-3</v>
      </c>
      <c r="E246" s="20">
        <f t="shared" si="23"/>
        <v>19.039462345671634</v>
      </c>
      <c r="F246" s="5">
        <f t="shared" si="24"/>
        <v>76157849.38268654</v>
      </c>
      <c r="G246" s="32">
        <f t="shared" si="25"/>
        <v>-202150.61731345952</v>
      </c>
      <c r="H246" s="127">
        <v>-84139.825218468904</v>
      </c>
      <c r="K246" s="26">
        <f t="shared" si="26"/>
        <v>-2.5071997289513925E-2</v>
      </c>
      <c r="L246" s="32">
        <f t="shared" si="27"/>
        <v>-1914497.7130272833</v>
      </c>
    </row>
    <row r="247" spans="1:12" hidden="1" x14ac:dyDescent="0.3">
      <c r="A247" s="7">
        <f t="shared" si="21"/>
        <v>243</v>
      </c>
      <c r="B247" s="231">
        <v>45140</v>
      </c>
      <c r="C247" s="2">
        <v>16.7303</v>
      </c>
      <c r="D247" s="4">
        <f t="shared" si="22"/>
        <v>2.4446508283650914E-3</v>
      </c>
      <c r="E247" s="20">
        <f t="shared" si="23"/>
        <v>19.136668384313488</v>
      </c>
      <c r="F247" s="5">
        <f t="shared" si="24"/>
        <v>76546673.537253946</v>
      </c>
      <c r="G247" s="32">
        <f t="shared" si="25"/>
        <v>186673.53725394607</v>
      </c>
      <c r="H247" s="127">
        <v>-78212.51938778162</v>
      </c>
      <c r="K247" s="26">
        <f t="shared" si="26"/>
        <v>-2.3663908308920512E-2</v>
      </c>
      <c r="L247" s="32">
        <f t="shared" si="27"/>
        <v>-1806976.0384691702</v>
      </c>
    </row>
    <row r="248" spans="1:12" hidden="1" x14ac:dyDescent="0.3">
      <c r="A248" s="7">
        <f t="shared" si="21"/>
        <v>244</v>
      </c>
      <c r="B248" s="231">
        <v>45141</v>
      </c>
      <c r="C248" s="2">
        <v>16.853300000000001</v>
      </c>
      <c r="D248" s="4">
        <f t="shared" si="22"/>
        <v>7.3519303300000338E-3</v>
      </c>
      <c r="E248" s="20">
        <f t="shared" si="23"/>
        <v>19.230348349999701</v>
      </c>
      <c r="F248" s="5">
        <f t="shared" si="24"/>
        <v>76921393.399998799</v>
      </c>
      <c r="G248" s="32">
        <f t="shared" si="25"/>
        <v>561393.39999879897</v>
      </c>
      <c r="H248" s="127">
        <v>-77534.829781219363</v>
      </c>
      <c r="K248" s="26">
        <f t="shared" si="26"/>
        <v>-1.1635203528093996E-2</v>
      </c>
      <c r="L248" s="32">
        <f t="shared" si="27"/>
        <v>-888464.14140525751</v>
      </c>
    </row>
    <row r="249" spans="1:12" hidden="1" x14ac:dyDescent="0.3">
      <c r="A249" s="7">
        <f t="shared" si="21"/>
        <v>245</v>
      </c>
      <c r="B249" s="231">
        <v>45142</v>
      </c>
      <c r="C249" s="2">
        <v>17.019300000000001</v>
      </c>
      <c r="D249" s="4">
        <f t="shared" si="22"/>
        <v>9.84970302552024E-3</v>
      </c>
      <c r="E249" s="20">
        <f t="shared" si="23"/>
        <v>19.278030830757181</v>
      </c>
      <c r="F249" s="5">
        <f t="shared" si="24"/>
        <v>77112123.323028728</v>
      </c>
      <c r="G249" s="32">
        <f t="shared" si="25"/>
        <v>752123.32302872837</v>
      </c>
      <c r="H249" s="127">
        <v>-76939.157393574715</v>
      </c>
      <c r="K249" s="26">
        <f t="shared" si="26"/>
        <v>-3.9351579936564018E-4</v>
      </c>
      <c r="L249" s="32">
        <f t="shared" si="27"/>
        <v>-30048.866439560283</v>
      </c>
    </row>
    <row r="250" spans="1:12" hidden="1" x14ac:dyDescent="0.3">
      <c r="A250" s="7">
        <f t="shared" si="21"/>
        <v>246</v>
      </c>
      <c r="B250" s="231">
        <v>45145</v>
      </c>
      <c r="C250" s="2">
        <v>17.289200000000001</v>
      </c>
      <c r="D250" s="4">
        <f t="shared" si="22"/>
        <v>1.5858466564429685E-2</v>
      </c>
      <c r="E250" s="20">
        <f t="shared" si="23"/>
        <v>19.392738126714963</v>
      </c>
      <c r="F250" s="5">
        <f t="shared" si="24"/>
        <v>77570952.506859854</v>
      </c>
      <c r="G250" s="32">
        <f t="shared" si="25"/>
        <v>1210952.5068598539</v>
      </c>
      <c r="H250" s="127">
        <v>-75010.261777669191</v>
      </c>
      <c r="K250" s="26">
        <f t="shared" si="26"/>
        <v>1.6772524111973608E-2</v>
      </c>
      <c r="L250" s="32">
        <f t="shared" si="27"/>
        <v>1280749.9411903047</v>
      </c>
    </row>
    <row r="251" spans="1:12" hidden="1" x14ac:dyDescent="0.3">
      <c r="A251" s="7">
        <f t="shared" si="21"/>
        <v>247</v>
      </c>
      <c r="B251" s="231">
        <v>45146</v>
      </c>
      <c r="C251" s="2">
        <v>17.055499999999999</v>
      </c>
      <c r="D251" s="4">
        <f t="shared" si="22"/>
        <v>-1.3517108946625833E-2</v>
      </c>
      <c r="E251" s="20">
        <f t="shared" si="23"/>
        <v>18.831958390208914</v>
      </c>
      <c r="F251" s="5">
        <f t="shared" si="24"/>
        <v>75327833.56083566</v>
      </c>
      <c r="G251" s="32">
        <f t="shared" si="25"/>
        <v>-1032166.4391643405</v>
      </c>
      <c r="H251" s="127">
        <v>-72301.501362368464</v>
      </c>
      <c r="K251" s="26">
        <f t="shared" si="26"/>
        <v>-1.3134673802979946E-2</v>
      </c>
      <c r="L251" s="32">
        <f t="shared" si="27"/>
        <v>-1002963.6915955486</v>
      </c>
    </row>
    <row r="252" spans="1:12" hidden="1" x14ac:dyDescent="0.3">
      <c r="A252" s="7">
        <f t="shared" si="21"/>
        <v>248</v>
      </c>
      <c r="B252" s="231">
        <v>45147</v>
      </c>
      <c r="C252" s="2">
        <v>17.0608</v>
      </c>
      <c r="D252" s="4">
        <f t="shared" si="22"/>
        <v>3.1075019788340263E-4</v>
      </c>
      <c r="E252" s="20">
        <f t="shared" si="23"/>
        <v>19.095932221277593</v>
      </c>
      <c r="F252" s="5">
        <f t="shared" si="24"/>
        <v>76383728.885110378</v>
      </c>
      <c r="G252" s="32">
        <f t="shared" si="25"/>
        <v>23728.885110378265</v>
      </c>
      <c r="H252" s="127">
        <v>-71324.95574067533</v>
      </c>
      <c r="K252" s="26">
        <f t="shared" si="26"/>
        <v>-2.3624073164455472E-3</v>
      </c>
      <c r="L252" s="32">
        <f t="shared" si="27"/>
        <v>-180393.42268378197</v>
      </c>
    </row>
    <row r="253" spans="1:12" hidden="1" x14ac:dyDescent="0.3">
      <c r="A253" s="7">
        <f t="shared" si="21"/>
        <v>249</v>
      </c>
      <c r="B253" s="231">
        <v>45148</v>
      </c>
      <c r="C253" s="2">
        <v>17.112200000000001</v>
      </c>
      <c r="D253" s="4">
        <f t="shared" si="22"/>
        <v>3.0127543843196936E-3</v>
      </c>
      <c r="E253" s="20">
        <f t="shared" si="23"/>
        <v>19.147513481196661</v>
      </c>
      <c r="F253" s="5">
        <f t="shared" si="24"/>
        <v>76590053.924786642</v>
      </c>
      <c r="G253" s="32">
        <f t="shared" si="25"/>
        <v>230053.92478664219</v>
      </c>
      <c r="H253" s="127">
        <v>-68291.374144807458</v>
      </c>
      <c r="K253" s="26">
        <f t="shared" si="26"/>
        <v>3.0303918408018937E-3</v>
      </c>
      <c r="L253" s="32">
        <f t="shared" si="27"/>
        <v>231400.7209636326</v>
      </c>
    </row>
    <row r="254" spans="1:12" hidden="1" x14ac:dyDescent="0.3">
      <c r="A254" s="7">
        <f t="shared" si="21"/>
        <v>250</v>
      </c>
      <c r="B254" s="231">
        <v>45149</v>
      </c>
      <c r="C254" s="2">
        <v>17.076699999999999</v>
      </c>
      <c r="D254" s="4">
        <f t="shared" si="22"/>
        <v>-2.074543308283161E-3</v>
      </c>
      <c r="E254" s="20">
        <f t="shared" si="23"/>
        <v>19.050396968244875</v>
      </c>
      <c r="F254" s="5">
        <f t="shared" si="24"/>
        <v>76201587.872979507</v>
      </c>
      <c r="G254" s="32">
        <f t="shared" si="25"/>
        <v>-158412.12702049315</v>
      </c>
      <c r="H254" s="127">
        <v>-64706.348370656371</v>
      </c>
      <c r="K254" s="26">
        <f t="shared" si="26"/>
        <v>-9.3686139721160799E-5</v>
      </c>
      <c r="L254" s="32">
        <f t="shared" si="27"/>
        <v>-7153.8736291078385</v>
      </c>
    </row>
    <row r="255" spans="1:12" hidden="1" x14ac:dyDescent="0.3">
      <c r="A255" s="7">
        <f t="shared" si="21"/>
        <v>251</v>
      </c>
      <c r="B255" s="231">
        <v>45152</v>
      </c>
      <c r="C255" s="2">
        <v>16.954799999999999</v>
      </c>
      <c r="D255" s="4">
        <f t="shared" si="22"/>
        <v>-7.1383815374165271E-3</v>
      </c>
      <c r="E255" s="20">
        <f t="shared" si="23"/>
        <v>18.95372829645072</v>
      </c>
      <c r="F255" s="5">
        <f t="shared" si="24"/>
        <v>75814913.185802877</v>
      </c>
      <c r="G255" s="32">
        <f t="shared" si="25"/>
        <v>-545086.81419712305</v>
      </c>
      <c r="H255" s="127">
        <v>-62807.807722628117</v>
      </c>
      <c r="K255" s="26">
        <f t="shared" si="26"/>
        <v>5.998682781822362E-3</v>
      </c>
      <c r="L255" s="32">
        <f t="shared" si="27"/>
        <v>458059.41721995559</v>
      </c>
    </row>
    <row r="256" spans="1:12" hidden="1" x14ac:dyDescent="0.3">
      <c r="A256" s="7">
        <f t="shared" si="21"/>
        <v>252</v>
      </c>
      <c r="B256" s="231">
        <v>45153</v>
      </c>
      <c r="C256" s="2">
        <v>17.0045</v>
      </c>
      <c r="D256" s="4">
        <f t="shared" si="22"/>
        <v>2.931323283082099E-3</v>
      </c>
      <c r="E256" s="20">
        <f t="shared" si="23"/>
        <v>19.145958961474037</v>
      </c>
      <c r="F256" s="5">
        <f t="shared" si="24"/>
        <v>76583835.84589614</v>
      </c>
      <c r="G256" s="32">
        <f t="shared" si="25"/>
        <v>223835.84589613974</v>
      </c>
      <c r="H256" s="127">
        <v>-61099.681951776147</v>
      </c>
      <c r="K256" s="26">
        <f t="shared" si="26"/>
        <v>6.7493561469464947E-3</v>
      </c>
      <c r="L256" s="32">
        <f t="shared" si="27"/>
        <v>515380.83538083435</v>
      </c>
    </row>
    <row r="257" spans="1:12" hidden="1" x14ac:dyDescent="0.3">
      <c r="A257" s="7">
        <f t="shared" si="21"/>
        <v>253</v>
      </c>
      <c r="B257" s="231">
        <v>45154</v>
      </c>
      <c r="C257" s="2">
        <v>17.0672</v>
      </c>
      <c r="D257" s="4">
        <f t="shared" si="22"/>
        <v>3.6872592549030969E-3</v>
      </c>
      <c r="E257" s="20">
        <f t="shared" si="23"/>
        <v>19.1603897791761</v>
      </c>
      <c r="F257" s="5">
        <f t="shared" si="24"/>
        <v>76641559.116704404</v>
      </c>
      <c r="G257" s="32">
        <f t="shared" si="25"/>
        <v>281559.11670440435</v>
      </c>
      <c r="H257" s="127">
        <v>-56462.643425568938</v>
      </c>
      <c r="K257" s="26">
        <f t="shared" si="26"/>
        <v>1.6558263645676918E-2</v>
      </c>
      <c r="L257" s="32">
        <f t="shared" si="27"/>
        <v>1264389.0119838894</v>
      </c>
    </row>
    <row r="258" spans="1:12" hidden="1" x14ac:dyDescent="0.3">
      <c r="A258" s="7">
        <f t="shared" si="21"/>
        <v>254</v>
      </c>
      <c r="B258" s="231">
        <v>45155</v>
      </c>
      <c r="C258" s="2">
        <v>17.1388</v>
      </c>
      <c r="D258" s="4">
        <f t="shared" si="22"/>
        <v>4.1951814005811716E-3</v>
      </c>
      <c r="E258" s="20">
        <f t="shared" si="23"/>
        <v>19.170086012937094</v>
      </c>
      <c r="F258" s="5">
        <f t="shared" si="24"/>
        <v>76680344.05174838</v>
      </c>
      <c r="G258" s="32">
        <f t="shared" si="25"/>
        <v>320344.05174838006</v>
      </c>
      <c r="H258" s="127">
        <v>-56282.761103212833</v>
      </c>
      <c r="K258" s="26">
        <f t="shared" si="26"/>
        <v>2.1029679848443505E-2</v>
      </c>
      <c r="L258" s="32">
        <f t="shared" si="27"/>
        <v>1605826.353227146</v>
      </c>
    </row>
    <row r="259" spans="1:12" hidden="1" x14ac:dyDescent="0.3">
      <c r="A259" s="7">
        <f t="shared" si="21"/>
        <v>255</v>
      </c>
      <c r="B259" s="231">
        <v>45156</v>
      </c>
      <c r="C259" s="2">
        <v>17.076799999999999</v>
      </c>
      <c r="D259" s="4">
        <f t="shared" si="22"/>
        <v>-3.617522813732621E-3</v>
      </c>
      <c r="E259" s="20">
        <f t="shared" si="23"/>
        <v>19.020941489485843</v>
      </c>
      <c r="F259" s="5">
        <f t="shared" si="24"/>
        <v>76083765.957943365</v>
      </c>
      <c r="G259" s="32">
        <f t="shared" si="25"/>
        <v>-276234.04205663502</v>
      </c>
      <c r="H259" s="127">
        <v>-55411.68141593039</v>
      </c>
      <c r="K259" s="26">
        <f t="shared" si="26"/>
        <v>1.9632194888941745E-2</v>
      </c>
      <c r="L259" s="32">
        <f t="shared" si="27"/>
        <v>1499114.4017195916</v>
      </c>
    </row>
    <row r="260" spans="1:12" hidden="1" x14ac:dyDescent="0.3">
      <c r="A260" s="7">
        <f t="shared" si="21"/>
        <v>256</v>
      </c>
      <c r="B260" s="231">
        <v>45159</v>
      </c>
      <c r="C260" s="2">
        <v>17.122499999999999</v>
      </c>
      <c r="D260" s="4">
        <f t="shared" si="22"/>
        <v>2.6761454136605689E-3</v>
      </c>
      <c r="E260" s="20">
        <f t="shared" si="23"/>
        <v>19.14108761594678</v>
      </c>
      <c r="F260" s="5">
        <f t="shared" si="24"/>
        <v>76564350.463787124</v>
      </c>
      <c r="G260" s="32">
        <f t="shared" si="25"/>
        <v>204350.46378712356</v>
      </c>
      <c r="H260" s="127">
        <v>-50842.19010476768</v>
      </c>
      <c r="K260" s="26">
        <f t="shared" si="26"/>
        <v>2.1220633756195317E-2</v>
      </c>
      <c r="L260" s="32">
        <f t="shared" si="27"/>
        <v>1620407.5936230745</v>
      </c>
    </row>
    <row r="261" spans="1:12" hidden="1" x14ac:dyDescent="0.3">
      <c r="A261" s="7">
        <f t="shared" ref="A261:A324" si="28">A262-1</f>
        <v>257</v>
      </c>
      <c r="B261" s="231">
        <v>45160</v>
      </c>
      <c r="C261" s="2">
        <v>17.047699999999999</v>
      </c>
      <c r="D261" s="4">
        <f t="shared" si="22"/>
        <v>-4.3685209519638279E-3</v>
      </c>
      <c r="E261" s="20">
        <f t="shared" si="23"/>
        <v>19.00660493502701</v>
      </c>
      <c r="F261" s="5">
        <f t="shared" si="24"/>
        <v>76026419.740108043</v>
      </c>
      <c r="G261" s="32">
        <f t="shared" si="25"/>
        <v>-333580.25989195704</v>
      </c>
      <c r="H261" s="127">
        <v>-50610.874223977327</v>
      </c>
      <c r="K261" s="26">
        <f t="shared" si="26"/>
        <v>1.1973168704736858E-2</v>
      </c>
      <c r="L261" s="32">
        <f t="shared" si="27"/>
        <v>914271.16229370655</v>
      </c>
    </row>
    <row r="262" spans="1:12" hidden="1" x14ac:dyDescent="0.3">
      <c r="A262" s="7">
        <f t="shared" si="28"/>
        <v>258</v>
      </c>
      <c r="B262" s="231">
        <v>45161</v>
      </c>
      <c r="C262" s="2">
        <v>17.020199999999999</v>
      </c>
      <c r="D262" s="4">
        <f t="shared" si="22"/>
        <v>-1.6131208315490753E-3</v>
      </c>
      <c r="E262" s="20">
        <f t="shared" si="23"/>
        <v>19.059205523325726</v>
      </c>
      <c r="F262" s="5">
        <f t="shared" si="24"/>
        <v>76236822.093302906</v>
      </c>
      <c r="G262" s="32">
        <f t="shared" si="25"/>
        <v>-123177.90669709444</v>
      </c>
      <c r="H262" s="127">
        <v>-47847.152157530189</v>
      </c>
      <c r="K262" s="26">
        <f t="shared" si="26"/>
        <v>4.7758762168448321E-3</v>
      </c>
      <c r="L262" s="32">
        <f t="shared" si="27"/>
        <v>364685.90791827138</v>
      </c>
    </row>
    <row r="263" spans="1:12" hidden="1" x14ac:dyDescent="0.3">
      <c r="A263" s="7">
        <f t="shared" si="28"/>
        <v>259</v>
      </c>
      <c r="B263" s="231">
        <v>45162</v>
      </c>
      <c r="C263" s="2">
        <v>16.9267</v>
      </c>
      <c r="D263" s="4">
        <f t="shared" ref="D263:D326" si="29">C263/C262-1</f>
        <v>-5.4934724621331643E-3</v>
      </c>
      <c r="E263" s="20">
        <f t="shared" ref="E263:E326" si="30">$C$505*(1+D263)</f>
        <v>18.985129610697879</v>
      </c>
      <c r="F263" s="5">
        <f t="shared" ref="F263:F326" si="31">$D$508*E263</f>
        <v>75940518.442791522</v>
      </c>
      <c r="G263" s="32">
        <f t="shared" ref="G263:G326" si="32">F263-$D$509</f>
        <v>-419481.55720847845</v>
      </c>
      <c r="H263" s="127">
        <v>-47650.546021848917</v>
      </c>
      <c r="K263" s="26">
        <f t="shared" si="26"/>
        <v>5.345465560353313E-3</v>
      </c>
      <c r="L263" s="32">
        <f t="shared" si="27"/>
        <v>408179.75018857897</v>
      </c>
    </row>
    <row r="264" spans="1:12" hidden="1" x14ac:dyDescent="0.3">
      <c r="A264" s="7">
        <f t="shared" si="28"/>
        <v>260</v>
      </c>
      <c r="B264" s="231">
        <v>45163</v>
      </c>
      <c r="C264" s="2">
        <v>16.807700000000001</v>
      </c>
      <c r="D264" s="4">
        <f t="shared" si="29"/>
        <v>-7.0303130557048954E-3</v>
      </c>
      <c r="E264" s="20">
        <f t="shared" si="30"/>
        <v>18.955791323766594</v>
      </c>
      <c r="F264" s="5">
        <f t="shared" si="31"/>
        <v>75823165.295066372</v>
      </c>
      <c r="G264" s="32">
        <f t="shared" si="32"/>
        <v>-536834.70493362844</v>
      </c>
      <c r="H264" s="127">
        <v>-47592.951798453927</v>
      </c>
      <c r="K264" s="26">
        <f t="shared" si="26"/>
        <v>-5.902705899748506E-3</v>
      </c>
      <c r="L264" s="32">
        <f t="shared" si="27"/>
        <v>-450730.6225047959</v>
      </c>
    </row>
    <row r="265" spans="1:12" hidden="1" x14ac:dyDescent="0.3">
      <c r="A265" s="7">
        <f t="shared" si="28"/>
        <v>261</v>
      </c>
      <c r="B265" s="231">
        <v>45166</v>
      </c>
      <c r="C265" s="2">
        <v>16.809000000000001</v>
      </c>
      <c r="D265" s="4">
        <f t="shared" si="29"/>
        <v>7.7345502359049689E-5</v>
      </c>
      <c r="E265" s="20">
        <f t="shared" si="30"/>
        <v>19.091476525640033</v>
      </c>
      <c r="F265" s="5">
        <f t="shared" si="31"/>
        <v>76365906.102560133</v>
      </c>
      <c r="G265" s="32">
        <f t="shared" si="32"/>
        <v>5906.1025601327419</v>
      </c>
      <c r="H265" s="127">
        <v>-47315.216429144144</v>
      </c>
      <c r="K265" s="26">
        <f t="shared" si="26"/>
        <v>-4.3536206130607713E-3</v>
      </c>
      <c r="L265" s="32">
        <f t="shared" si="27"/>
        <v>-332442.4700133205</v>
      </c>
    </row>
    <row r="266" spans="1:12" hidden="1" x14ac:dyDescent="0.3">
      <c r="A266" s="7">
        <f t="shared" si="28"/>
        <v>262</v>
      </c>
      <c r="B266" s="231">
        <v>45167</v>
      </c>
      <c r="C266" s="2">
        <v>16.771799999999999</v>
      </c>
      <c r="D266" s="4">
        <f t="shared" si="29"/>
        <v>-2.2131001249331428E-3</v>
      </c>
      <c r="E266" s="20">
        <f t="shared" si="30"/>
        <v>19.047751918615027</v>
      </c>
      <c r="F266" s="5">
        <f t="shared" si="31"/>
        <v>76191007.674460113</v>
      </c>
      <c r="G266" s="32">
        <f t="shared" si="32"/>
        <v>-168992.32553988695</v>
      </c>
      <c r="H266" s="127">
        <v>-46874.911945253611</v>
      </c>
      <c r="K266" s="26">
        <f t="shared" si="26"/>
        <v>2.2708530040995711E-3</v>
      </c>
      <c r="L266" s="32">
        <f t="shared" si="27"/>
        <v>173402.33539304326</v>
      </c>
    </row>
    <row r="267" spans="1:12" hidden="1" x14ac:dyDescent="0.3">
      <c r="A267" s="7">
        <f t="shared" si="28"/>
        <v>263</v>
      </c>
      <c r="B267" s="231">
        <v>45168</v>
      </c>
      <c r="C267" s="2">
        <v>16.743200000000002</v>
      </c>
      <c r="D267" s="4">
        <f t="shared" si="29"/>
        <v>-1.7052433251050214E-3</v>
      </c>
      <c r="E267" s="20">
        <f t="shared" si="30"/>
        <v>19.057446904923744</v>
      </c>
      <c r="F267" s="5">
        <f t="shared" si="31"/>
        <v>76229787.619694978</v>
      </c>
      <c r="G267" s="32">
        <f t="shared" si="32"/>
        <v>-130212.380305022</v>
      </c>
      <c r="H267" s="127">
        <v>-45654.32996095717</v>
      </c>
      <c r="K267" s="26">
        <f t="shared" si="26"/>
        <v>3.2175918990984265E-3</v>
      </c>
      <c r="L267" s="32">
        <f t="shared" si="27"/>
        <v>245695.31741515585</v>
      </c>
    </row>
    <row r="268" spans="1:12" hidden="1" x14ac:dyDescent="0.3">
      <c r="A268" s="7">
        <f t="shared" si="28"/>
        <v>264</v>
      </c>
      <c r="B268" s="231">
        <v>45169</v>
      </c>
      <c r="C268" s="2">
        <v>16.840199999999999</v>
      </c>
      <c r="D268" s="4">
        <f t="shared" si="29"/>
        <v>5.7933967222512095E-3</v>
      </c>
      <c r="E268" s="20">
        <f t="shared" si="30"/>
        <v>19.200595943427775</v>
      </c>
      <c r="F268" s="5">
        <f t="shared" si="31"/>
        <v>76802383.7737111</v>
      </c>
      <c r="G268" s="32">
        <f t="shared" si="32"/>
        <v>442383.77371110022</v>
      </c>
      <c r="H268" s="127">
        <v>-43249.042145594954</v>
      </c>
      <c r="K268" s="26">
        <f t="shared" si="26"/>
        <v>6.5689198639593549E-3</v>
      </c>
      <c r="L268" s="32">
        <f t="shared" si="27"/>
        <v>501602.72081193636</v>
      </c>
    </row>
    <row r="269" spans="1:12" hidden="1" x14ac:dyDescent="0.3">
      <c r="A269" s="7">
        <f t="shared" si="28"/>
        <v>265</v>
      </c>
      <c r="B269" s="231">
        <v>45170</v>
      </c>
      <c r="C269" s="2">
        <v>16.747699999999998</v>
      </c>
      <c r="D269" s="4">
        <f t="shared" si="29"/>
        <v>-5.4928088740039405E-3</v>
      </c>
      <c r="E269" s="20">
        <f t="shared" si="30"/>
        <v>18.985142278595266</v>
      </c>
      <c r="F269" s="5">
        <f t="shared" si="31"/>
        <v>75940569.11438106</v>
      </c>
      <c r="G269" s="32">
        <f t="shared" si="32"/>
        <v>-419430.88561894</v>
      </c>
      <c r="H269" s="127">
        <v>-42837.207671552896</v>
      </c>
      <c r="K269" s="26">
        <f t="shared" si="26"/>
        <v>-6.2658351776805343E-3</v>
      </c>
      <c r="L269" s="32">
        <f t="shared" si="27"/>
        <v>-478459.17416768562</v>
      </c>
    </row>
    <row r="270" spans="1:12" hidden="1" x14ac:dyDescent="0.3">
      <c r="A270" s="7">
        <f t="shared" si="28"/>
        <v>266</v>
      </c>
      <c r="B270" s="231">
        <v>45173</v>
      </c>
      <c r="C270" s="2">
        <v>16.917000000000002</v>
      </c>
      <c r="D270" s="4">
        <f t="shared" si="29"/>
        <v>1.0108850767568178E-2</v>
      </c>
      <c r="E270" s="20">
        <f t="shared" si="30"/>
        <v>19.282977961152877</v>
      </c>
      <c r="F270" s="5">
        <f t="shared" si="31"/>
        <v>77131911.844611511</v>
      </c>
      <c r="G270" s="32">
        <f t="shared" si="32"/>
        <v>771911.84461151063</v>
      </c>
      <c r="H270" s="127">
        <v>-41813.165895700455</v>
      </c>
      <c r="K270" s="26">
        <f t="shared" si="26"/>
        <v>-6.0108230068216528E-3</v>
      </c>
      <c r="L270" s="32">
        <f t="shared" si="27"/>
        <v>-458986.4448009014</v>
      </c>
    </row>
    <row r="271" spans="1:12" hidden="1" x14ac:dyDescent="0.3">
      <c r="A271" s="7">
        <f t="shared" si="28"/>
        <v>267</v>
      </c>
      <c r="B271" s="231">
        <v>45174</v>
      </c>
      <c r="C271" s="2">
        <v>17.1113</v>
      </c>
      <c r="D271" s="4">
        <f t="shared" si="29"/>
        <v>1.1485487970680275E-2</v>
      </c>
      <c r="E271" s="20">
        <f t="shared" si="30"/>
        <v>19.309257965360285</v>
      </c>
      <c r="F271" s="5">
        <f t="shared" si="31"/>
        <v>77237031.861441135</v>
      </c>
      <c r="G271" s="32">
        <f t="shared" si="32"/>
        <v>877031.86144113541</v>
      </c>
      <c r="H271" s="127">
        <v>-41116.395943641663</v>
      </c>
      <c r="K271" s="26">
        <f t="shared" si="26"/>
        <v>-1.0289660597367245E-2</v>
      </c>
      <c r="L271" s="32">
        <f t="shared" si="27"/>
        <v>-785718.48321496288</v>
      </c>
    </row>
    <row r="272" spans="1:12" hidden="1" x14ac:dyDescent="0.3">
      <c r="A272" s="7">
        <f t="shared" si="28"/>
        <v>268</v>
      </c>
      <c r="B272" s="231">
        <v>45175</v>
      </c>
      <c r="C272" s="2">
        <v>17.175000000000001</v>
      </c>
      <c r="D272" s="4">
        <f t="shared" si="29"/>
        <v>3.7226861781396448E-3</v>
      </c>
      <c r="E272" s="20">
        <f t="shared" si="30"/>
        <v>19.161066079140685</v>
      </c>
      <c r="F272" s="5">
        <f t="shared" si="31"/>
        <v>76644264.316562742</v>
      </c>
      <c r="G272" s="32">
        <f t="shared" si="32"/>
        <v>284264.31656274199</v>
      </c>
      <c r="H272" s="127">
        <v>-38227.401978462934</v>
      </c>
      <c r="K272" s="26">
        <f t="shared" si="26"/>
        <v>7.0065374805783343E-3</v>
      </c>
      <c r="L272" s="32">
        <f t="shared" si="27"/>
        <v>535019.20201696164</v>
      </c>
    </row>
    <row r="273" spans="1:12" hidden="1" x14ac:dyDescent="0.3">
      <c r="A273" s="7">
        <f t="shared" si="28"/>
        <v>269</v>
      </c>
      <c r="B273" s="231">
        <v>45176</v>
      </c>
      <c r="C273" s="2">
        <v>17.3492</v>
      </c>
      <c r="D273" s="4">
        <f t="shared" si="29"/>
        <v>1.0142649199417653E-2</v>
      </c>
      <c r="E273" s="20">
        <f t="shared" si="30"/>
        <v>19.283623173216881</v>
      </c>
      <c r="F273" s="5">
        <f t="shared" si="31"/>
        <v>77134492.692867532</v>
      </c>
      <c r="G273" s="32">
        <f t="shared" si="32"/>
        <v>774492.69286753237</v>
      </c>
      <c r="H273" s="127">
        <v>-37134.637581795454</v>
      </c>
      <c r="K273" s="26">
        <f t="shared" si="26"/>
        <v>1.6904248335365191E-2</v>
      </c>
      <c r="L273" s="32">
        <f t="shared" si="27"/>
        <v>1290808.4028884859</v>
      </c>
    </row>
    <row r="274" spans="1:12" hidden="1" x14ac:dyDescent="0.3">
      <c r="A274" s="7">
        <f t="shared" si="28"/>
        <v>270</v>
      </c>
      <c r="B274" s="231">
        <v>45177</v>
      </c>
      <c r="C274" s="2">
        <v>17.580500000000001</v>
      </c>
      <c r="D274" s="4">
        <f t="shared" si="29"/>
        <v>1.3332026836972322E-2</v>
      </c>
      <c r="E274" s="20">
        <f t="shared" si="30"/>
        <v>19.344508392317803</v>
      </c>
      <c r="F274" s="5">
        <f t="shared" si="31"/>
        <v>77378033.569271207</v>
      </c>
      <c r="G274" s="32">
        <f t="shared" si="32"/>
        <v>1018033.5692712069</v>
      </c>
      <c r="H274" s="127">
        <v>-35835.983564406633</v>
      </c>
      <c r="K274" s="26">
        <f t="shared" si="26"/>
        <v>2.7366440317434293E-2</v>
      </c>
      <c r="L274" s="32">
        <f t="shared" si="27"/>
        <v>2089701.3826392826</v>
      </c>
    </row>
    <row r="275" spans="1:12" hidden="1" x14ac:dyDescent="0.3">
      <c r="A275" s="7">
        <f t="shared" si="28"/>
        <v>271</v>
      </c>
      <c r="B275" s="231">
        <v>45180</v>
      </c>
      <c r="C275" s="2">
        <v>17.554300000000001</v>
      </c>
      <c r="D275" s="4">
        <f t="shared" si="29"/>
        <v>-1.4902875344842137E-3</v>
      </c>
      <c r="E275" s="20">
        <f t="shared" si="30"/>
        <v>19.061550410966696</v>
      </c>
      <c r="F275" s="5">
        <f t="shared" si="31"/>
        <v>76246201.643866777</v>
      </c>
      <c r="G275" s="32">
        <f t="shared" si="32"/>
        <v>-113798.35613322258</v>
      </c>
      <c r="H275" s="127">
        <v>-34896.179985955358</v>
      </c>
      <c r="K275" s="26">
        <f t="shared" si="26"/>
        <v>2.7967932914439109E-2</v>
      </c>
      <c r="L275" s="32">
        <f t="shared" si="27"/>
        <v>2135631.3573465701</v>
      </c>
    </row>
    <row r="276" spans="1:12" hidden="1" x14ac:dyDescent="0.3">
      <c r="A276" s="7">
        <f t="shared" si="28"/>
        <v>272</v>
      </c>
      <c r="B276" s="231">
        <v>45181</v>
      </c>
      <c r="C276" s="2">
        <v>17.576699999999999</v>
      </c>
      <c r="D276" s="4">
        <f t="shared" si="29"/>
        <v>1.2760406282219527E-3</v>
      </c>
      <c r="E276" s="20">
        <f t="shared" si="30"/>
        <v>19.114359615592758</v>
      </c>
      <c r="F276" s="5">
        <f t="shared" si="31"/>
        <v>76457438.462371036</v>
      </c>
      <c r="G276" s="32">
        <f t="shared" si="32"/>
        <v>97438.46237103641</v>
      </c>
      <c r="H276" s="127">
        <v>-34888.090601205826</v>
      </c>
      <c r="K276" s="26">
        <f t="shared" si="26"/>
        <v>3.6679878264562316E-2</v>
      </c>
      <c r="L276" s="32">
        <f t="shared" si="27"/>
        <v>2800875.5042819786</v>
      </c>
    </row>
    <row r="277" spans="1:12" hidden="1" x14ac:dyDescent="0.3">
      <c r="A277" s="7">
        <f t="shared" si="28"/>
        <v>273</v>
      </c>
      <c r="B277" s="231">
        <v>45182</v>
      </c>
      <c r="C277" s="2">
        <v>17.3813</v>
      </c>
      <c r="D277" s="4">
        <f t="shared" si="29"/>
        <v>-1.1116990106220137E-2</v>
      </c>
      <c r="E277" s="20">
        <f t="shared" si="30"/>
        <v>18.877776658872257</v>
      </c>
      <c r="F277" s="5">
        <f t="shared" si="31"/>
        <v>75511106.635489032</v>
      </c>
      <c r="G277" s="32">
        <f t="shared" si="32"/>
        <v>-848893.36451096833</v>
      </c>
      <c r="H277" s="127">
        <v>-34839.739933848381</v>
      </c>
      <c r="K277" s="26">
        <f t="shared" si="26"/>
        <v>2.2158840306977456E-2</v>
      </c>
      <c r="L277" s="32">
        <f t="shared" si="27"/>
        <v>1692049.0458407986</v>
      </c>
    </row>
    <row r="278" spans="1:12" hidden="1" x14ac:dyDescent="0.3">
      <c r="A278" s="7">
        <f t="shared" si="28"/>
        <v>274</v>
      </c>
      <c r="B278" s="231">
        <v>45183</v>
      </c>
      <c r="C278" s="2">
        <v>17.255299999999998</v>
      </c>
      <c r="D278" s="4">
        <f t="shared" si="29"/>
        <v>-7.2491700850915164E-3</v>
      </c>
      <c r="E278" s="20">
        <f t="shared" si="30"/>
        <v>18.951613343075604</v>
      </c>
      <c r="F278" s="5">
        <f t="shared" si="31"/>
        <v>75806453.372302413</v>
      </c>
      <c r="G278" s="32">
        <f t="shared" si="32"/>
        <v>-553546.62769758701</v>
      </c>
      <c r="H278" s="127">
        <v>-32375.664295062423</v>
      </c>
      <c r="K278" s="26">
        <f t="shared" si="26"/>
        <v>1.1021139964376037E-2</v>
      </c>
      <c r="L278" s="32">
        <f t="shared" si="27"/>
        <v>841574.24767975416</v>
      </c>
    </row>
    <row r="279" spans="1:12" hidden="1" x14ac:dyDescent="0.3">
      <c r="A279" s="7">
        <f t="shared" si="28"/>
        <v>275</v>
      </c>
      <c r="B279" s="231">
        <v>45184</v>
      </c>
      <c r="C279" s="2">
        <v>17.1235</v>
      </c>
      <c r="D279" s="4">
        <f t="shared" si="29"/>
        <v>-7.6382328907639296E-3</v>
      </c>
      <c r="E279" s="20">
        <f t="shared" si="30"/>
        <v>18.944186134115316</v>
      </c>
      <c r="F279" s="5">
        <f t="shared" si="31"/>
        <v>75776744.536461264</v>
      </c>
      <c r="G279" s="32">
        <f t="shared" si="32"/>
        <v>-583255.4635387361</v>
      </c>
      <c r="H279" s="127">
        <v>-32109.308465331793</v>
      </c>
      <c r="K279" s="26">
        <f t="shared" si="26"/>
        <v>-8.9271127500178959E-4</v>
      </c>
      <c r="L279" s="32">
        <f t="shared" si="27"/>
        <v>-68167.432959136655</v>
      </c>
    </row>
    <row r="280" spans="1:12" hidden="1" x14ac:dyDescent="0.3">
      <c r="A280" s="7">
        <f t="shared" si="28"/>
        <v>276</v>
      </c>
      <c r="B280" s="231">
        <v>45187</v>
      </c>
      <c r="C280" s="2">
        <v>17.104199999999999</v>
      </c>
      <c r="D280" s="4">
        <f t="shared" si="29"/>
        <v>-1.127106023885327E-3</v>
      </c>
      <c r="E280" s="20">
        <f t="shared" si="30"/>
        <v>19.068483546004028</v>
      </c>
      <c r="F280" s="5">
        <f t="shared" si="31"/>
        <v>76273934.184016109</v>
      </c>
      <c r="G280" s="32">
        <f t="shared" si="32"/>
        <v>-86065.815983891487</v>
      </c>
      <c r="H280" s="127">
        <v>-28989.1018794626</v>
      </c>
      <c r="K280" s="26">
        <f t="shared" si="26"/>
        <v>1.6045160685842497E-3</v>
      </c>
      <c r="L280" s="32">
        <f t="shared" si="27"/>
        <v>122520.84699709331</v>
      </c>
    </row>
    <row r="281" spans="1:12" hidden="1" x14ac:dyDescent="0.3">
      <c r="A281" s="7">
        <f t="shared" si="28"/>
        <v>277</v>
      </c>
      <c r="B281" s="231">
        <v>45188</v>
      </c>
      <c r="C281" s="2">
        <v>17.0807</v>
      </c>
      <c r="D281" s="4">
        <f t="shared" si="29"/>
        <v>-1.3739315489761372E-3</v>
      </c>
      <c r="E281" s="20">
        <f t="shared" si="30"/>
        <v>19.063771646730046</v>
      </c>
      <c r="F281" s="5">
        <f t="shared" si="31"/>
        <v>76255086.586920187</v>
      </c>
      <c r="G281" s="32">
        <f t="shared" si="32"/>
        <v>-104913.41307981312</v>
      </c>
      <c r="H281" s="127">
        <v>-23866.710357174277</v>
      </c>
      <c r="K281" s="26">
        <f t="shared" si="26"/>
        <v>-2.4412322966855804E-3</v>
      </c>
      <c r="L281" s="32">
        <f t="shared" si="27"/>
        <v>-186412.49817491093</v>
      </c>
    </row>
    <row r="282" spans="1:12" hidden="1" x14ac:dyDescent="0.3">
      <c r="A282" s="7">
        <f t="shared" si="28"/>
        <v>278</v>
      </c>
      <c r="B282" s="231">
        <v>45189</v>
      </c>
      <c r="C282" s="2">
        <v>17.130700000000001</v>
      </c>
      <c r="D282" s="4">
        <f t="shared" si="29"/>
        <v>2.9272804978719424E-3</v>
      </c>
      <c r="E282" s="20">
        <f t="shared" si="30"/>
        <v>19.145881784704375</v>
      </c>
      <c r="F282" s="5">
        <f t="shared" si="31"/>
        <v>76583527.138817504</v>
      </c>
      <c r="G282" s="32">
        <f t="shared" si="32"/>
        <v>223527.13881750405</v>
      </c>
      <c r="H282" s="127">
        <v>-22333.903168395162</v>
      </c>
      <c r="K282" s="26">
        <f t="shared" si="26"/>
        <v>4.8686919643119442E-3</v>
      </c>
      <c r="L282" s="32">
        <f t="shared" si="27"/>
        <v>371773.31839486008</v>
      </c>
    </row>
    <row r="283" spans="1:12" hidden="1" x14ac:dyDescent="0.3">
      <c r="A283" s="7">
        <f t="shared" si="28"/>
        <v>279</v>
      </c>
      <c r="B283" s="231">
        <v>45190</v>
      </c>
      <c r="C283" s="2">
        <v>17.080500000000001</v>
      </c>
      <c r="D283" s="4">
        <f t="shared" si="29"/>
        <v>-2.9304114834770578E-3</v>
      </c>
      <c r="E283" s="20">
        <f t="shared" si="30"/>
        <v>19.034058444780424</v>
      </c>
      <c r="F283" s="5">
        <f t="shared" si="31"/>
        <v>76136233.779121697</v>
      </c>
      <c r="G283" s="32">
        <f t="shared" si="32"/>
        <v>-223766.22087830305</v>
      </c>
      <c r="H283" s="127">
        <v>-18810.087976545095</v>
      </c>
      <c r="K283" s="26">
        <f t="shared" ref="K283:K346" si="33">C283/C262-1</f>
        <v>3.5428490852047467E-3</v>
      </c>
      <c r="L283" s="32">
        <f t="shared" si="27"/>
        <v>270531.95614623447</v>
      </c>
    </row>
    <row r="284" spans="1:12" hidden="1" x14ac:dyDescent="0.3">
      <c r="A284" s="7">
        <f t="shared" si="28"/>
        <v>280</v>
      </c>
      <c r="B284" s="231">
        <v>45191</v>
      </c>
      <c r="C284" s="2">
        <v>17.024000000000001</v>
      </c>
      <c r="D284" s="4">
        <f t="shared" si="29"/>
        <v>-3.3078656947981289E-3</v>
      </c>
      <c r="E284" s="20">
        <f t="shared" si="30"/>
        <v>19.026852843886303</v>
      </c>
      <c r="F284" s="5">
        <f t="shared" si="31"/>
        <v>76107411.375545219</v>
      </c>
      <c r="G284" s="32">
        <f t="shared" si="32"/>
        <v>-252588.62445478141</v>
      </c>
      <c r="H284" s="127">
        <v>-15463.750506281853</v>
      </c>
      <c r="K284" s="26">
        <f t="shared" si="33"/>
        <v>5.7483147926058464E-3</v>
      </c>
      <c r="L284" s="32">
        <f t="shared" ref="L284:L347" si="34">$D$509*K284</f>
        <v>438941.31756338244</v>
      </c>
    </row>
    <row r="285" spans="1:12" hidden="1" x14ac:dyDescent="0.3">
      <c r="A285" s="7">
        <f t="shared" si="28"/>
        <v>281</v>
      </c>
      <c r="B285" s="231">
        <v>45194</v>
      </c>
      <c r="C285" s="2">
        <v>17.1675</v>
      </c>
      <c r="D285" s="4">
        <f t="shared" si="29"/>
        <v>8.4292763157893802E-3</v>
      </c>
      <c r="E285" s="20">
        <f t="shared" si="30"/>
        <v>19.250914884868418</v>
      </c>
      <c r="F285" s="5">
        <f t="shared" si="31"/>
        <v>77003659.539473668</v>
      </c>
      <c r="G285" s="32">
        <f t="shared" si="32"/>
        <v>643659.53947366774</v>
      </c>
      <c r="H285" s="127">
        <v>-15227.928583160043</v>
      </c>
      <c r="K285" s="26">
        <f t="shared" si="33"/>
        <v>2.1406855191370644E-2</v>
      </c>
      <c r="L285" s="32">
        <f t="shared" si="34"/>
        <v>1634627.4624130623</v>
      </c>
    </row>
    <row r="286" spans="1:12" hidden="1" x14ac:dyDescent="0.3">
      <c r="A286" s="7">
        <f t="shared" si="28"/>
        <v>282</v>
      </c>
      <c r="B286" s="231">
        <v>45195</v>
      </c>
      <c r="C286" s="2">
        <v>17.1568</v>
      </c>
      <c r="D286" s="4">
        <f t="shared" si="29"/>
        <v>-6.2327071501377951E-4</v>
      </c>
      <c r="E286" s="20">
        <f t="shared" si="30"/>
        <v>19.078101762050387</v>
      </c>
      <c r="F286" s="5">
        <f t="shared" si="31"/>
        <v>76312407.048201546</v>
      </c>
      <c r="G286" s="32">
        <f t="shared" si="32"/>
        <v>-47592.951798453927</v>
      </c>
      <c r="H286" s="127">
        <v>-13282.16557046771</v>
      </c>
      <c r="K286" s="26">
        <f t="shared" si="33"/>
        <v>2.0691296329347297E-2</v>
      </c>
      <c r="L286" s="32">
        <f t="shared" si="34"/>
        <v>1579987.3877089596</v>
      </c>
    </row>
    <row r="287" spans="1:12" hidden="1" x14ac:dyDescent="0.3">
      <c r="A287" s="7">
        <f t="shared" si="28"/>
        <v>283</v>
      </c>
      <c r="B287" s="231">
        <v>45196</v>
      </c>
      <c r="C287" s="2">
        <v>17.3733</v>
      </c>
      <c r="D287" s="4">
        <f t="shared" si="29"/>
        <v>1.2618903291989225E-2</v>
      </c>
      <c r="E287" s="20">
        <f t="shared" si="30"/>
        <v>19.330894863844073</v>
      </c>
      <c r="F287" s="5">
        <f t="shared" si="31"/>
        <v>77323579.455376297</v>
      </c>
      <c r="G287" s="32">
        <f t="shared" si="32"/>
        <v>963579.45537629724</v>
      </c>
      <c r="H287" s="127">
        <v>-11957.588034123182</v>
      </c>
      <c r="K287" s="26">
        <f t="shared" si="33"/>
        <v>3.5863771330447713E-2</v>
      </c>
      <c r="L287" s="32">
        <f t="shared" si="34"/>
        <v>2738557.5787929874</v>
      </c>
    </row>
    <row r="288" spans="1:12" hidden="1" x14ac:dyDescent="0.3">
      <c r="A288" s="7">
        <f t="shared" si="28"/>
        <v>284</v>
      </c>
      <c r="B288" s="231">
        <v>45197</v>
      </c>
      <c r="C288" s="2">
        <v>17.4758</v>
      </c>
      <c r="D288" s="4">
        <f t="shared" si="29"/>
        <v>5.8998578278162128E-3</v>
      </c>
      <c r="E288" s="20">
        <f t="shared" si="30"/>
        <v>19.202628285933013</v>
      </c>
      <c r="F288" s="5">
        <f t="shared" si="31"/>
        <v>76810513.143732056</v>
      </c>
      <c r="G288" s="32">
        <f t="shared" si="32"/>
        <v>450513.14373205602</v>
      </c>
      <c r="H288" s="127">
        <v>-6291.7274824678898</v>
      </c>
      <c r="K288" s="26">
        <f t="shared" si="33"/>
        <v>4.375507668784917E-2</v>
      </c>
      <c r="L288" s="32">
        <f t="shared" si="34"/>
        <v>3341137.6558841625</v>
      </c>
    </row>
    <row r="289" spans="1:12" hidden="1" x14ac:dyDescent="0.3">
      <c r="A289" s="7">
        <f t="shared" si="28"/>
        <v>285</v>
      </c>
      <c r="B289" s="231">
        <v>45198</v>
      </c>
      <c r="C289" s="2">
        <v>17.7287</v>
      </c>
      <c r="D289" s="4">
        <f t="shared" si="29"/>
        <v>1.4471440506300226E-2</v>
      </c>
      <c r="E289" s="20">
        <f t="shared" si="30"/>
        <v>19.366259799265272</v>
      </c>
      <c r="F289" s="5">
        <f t="shared" si="31"/>
        <v>77465039.197061092</v>
      </c>
      <c r="G289" s="32">
        <f t="shared" si="32"/>
        <v>1105039.1970610917</v>
      </c>
      <c r="H289" s="127">
        <v>-4948.5677927285433</v>
      </c>
      <c r="K289" s="26">
        <f t="shared" si="33"/>
        <v>5.2760656049215537E-2</v>
      </c>
      <c r="L289" s="32">
        <f t="shared" si="34"/>
        <v>4028803.6959180986</v>
      </c>
    </row>
    <row r="290" spans="1:12" hidden="1" x14ac:dyDescent="0.3">
      <c r="A290" s="7">
        <f t="shared" si="28"/>
        <v>286</v>
      </c>
      <c r="B290" s="231">
        <v>45201</v>
      </c>
      <c r="C290" s="2">
        <v>17.619499999999999</v>
      </c>
      <c r="D290" s="4">
        <f t="shared" si="29"/>
        <v>-6.1595040809535595E-3</v>
      </c>
      <c r="E290" s="20">
        <f t="shared" si="30"/>
        <v>18.972415067094598</v>
      </c>
      <c r="F290" s="5">
        <f t="shared" si="31"/>
        <v>75889660.268378392</v>
      </c>
      <c r="G290" s="32">
        <f t="shared" si="32"/>
        <v>-470339.73162160814</v>
      </c>
      <c r="H290" s="127">
        <v>-3657.0492012649775</v>
      </c>
      <c r="K290" s="26">
        <f t="shared" si="33"/>
        <v>5.2054909032285046E-2</v>
      </c>
      <c r="L290" s="32">
        <f t="shared" si="34"/>
        <v>3974912.853705286</v>
      </c>
    </row>
    <row r="291" spans="1:12" hidden="1" x14ac:dyDescent="0.3">
      <c r="A291" s="7">
        <f t="shared" si="28"/>
        <v>287</v>
      </c>
      <c r="B291" s="231">
        <v>45202</v>
      </c>
      <c r="C291" s="2">
        <v>17.412700000000001</v>
      </c>
      <c r="D291" s="4">
        <f t="shared" si="29"/>
        <v>-1.1736995941995954E-2</v>
      </c>
      <c r="E291" s="20">
        <f t="shared" si="30"/>
        <v>18.865940747467299</v>
      </c>
      <c r="F291" s="5">
        <f t="shared" si="31"/>
        <v>75463762.989869192</v>
      </c>
      <c r="G291" s="32">
        <f t="shared" si="32"/>
        <v>-896237.01013080776</v>
      </c>
      <c r="H291" s="127">
        <v>-423.93253499269485</v>
      </c>
      <c r="K291" s="26">
        <f t="shared" si="33"/>
        <v>2.9301885677129436E-2</v>
      </c>
      <c r="L291" s="32">
        <f t="shared" si="34"/>
        <v>2237491.9903056035</v>
      </c>
    </row>
    <row r="292" spans="1:12" hidden="1" x14ac:dyDescent="0.3">
      <c r="A292" s="7">
        <f t="shared" si="28"/>
        <v>288</v>
      </c>
      <c r="B292" s="231">
        <v>45203</v>
      </c>
      <c r="C292" s="2">
        <v>17.591999999999999</v>
      </c>
      <c r="D292" s="4">
        <f t="shared" si="29"/>
        <v>1.0297082014851133E-2</v>
      </c>
      <c r="E292" s="20">
        <f t="shared" si="30"/>
        <v>19.286571295663506</v>
      </c>
      <c r="F292" s="5">
        <f t="shared" si="31"/>
        <v>77146285.182654023</v>
      </c>
      <c r="G292" s="32">
        <f t="shared" si="32"/>
        <v>786285.18265402317</v>
      </c>
      <c r="H292" s="127">
        <v>0</v>
      </c>
      <c r="K292" s="26">
        <f t="shared" si="33"/>
        <v>2.8092547030324821E-2</v>
      </c>
      <c r="L292" s="32">
        <f t="shared" si="34"/>
        <v>2145146.8912356035</v>
      </c>
    </row>
    <row r="293" spans="1:12" hidden="1" x14ac:dyDescent="0.3">
      <c r="A293" s="7">
        <f t="shared" si="28"/>
        <v>289</v>
      </c>
      <c r="B293" s="231">
        <v>45204</v>
      </c>
      <c r="C293" s="2">
        <v>17.9025</v>
      </c>
      <c r="D293" s="4">
        <f t="shared" si="29"/>
        <v>1.7650068212823999E-2</v>
      </c>
      <c r="E293" s="20">
        <f t="shared" si="30"/>
        <v>19.426939802182812</v>
      </c>
      <c r="F293" s="5">
        <f t="shared" si="31"/>
        <v>77707759.208731249</v>
      </c>
      <c r="G293" s="32">
        <f t="shared" si="32"/>
        <v>1347759.208731249</v>
      </c>
      <c r="H293" s="127">
        <v>0</v>
      </c>
      <c r="K293" s="26">
        <f t="shared" si="33"/>
        <v>4.2358078602620086E-2</v>
      </c>
      <c r="L293" s="32">
        <f t="shared" si="34"/>
        <v>3234462.8820960699</v>
      </c>
    </row>
    <row r="294" spans="1:12" hidden="1" x14ac:dyDescent="0.3">
      <c r="A294" s="7">
        <f t="shared" si="28"/>
        <v>290</v>
      </c>
      <c r="B294" s="231">
        <v>45205</v>
      </c>
      <c r="C294" s="2">
        <v>18.016999999999999</v>
      </c>
      <c r="D294" s="4">
        <f t="shared" si="29"/>
        <v>6.3957547828514816E-3</v>
      </c>
      <c r="E294" s="20">
        <f t="shared" si="30"/>
        <v>19.212094958804634</v>
      </c>
      <c r="F294" s="5">
        <f t="shared" si="31"/>
        <v>76848379.835218534</v>
      </c>
      <c r="G294" s="32">
        <f t="shared" si="32"/>
        <v>488379.83521853387</v>
      </c>
      <c r="H294" s="127">
        <v>1806.4500866532326</v>
      </c>
      <c r="K294" s="26">
        <f t="shared" si="33"/>
        <v>3.8491688377562117E-2</v>
      </c>
      <c r="L294" s="32">
        <f t="shared" si="34"/>
        <v>2939225.3245106433</v>
      </c>
    </row>
    <row r="295" spans="1:12" hidden="1" x14ac:dyDescent="0.3">
      <c r="A295" s="7">
        <f t="shared" si="28"/>
        <v>291</v>
      </c>
      <c r="B295" s="231">
        <v>45208</v>
      </c>
      <c r="C295" s="2">
        <v>18.2407</v>
      </c>
      <c r="D295" s="4">
        <f t="shared" si="29"/>
        <v>1.2416051506910275E-2</v>
      </c>
      <c r="E295" s="20">
        <f t="shared" si="30"/>
        <v>19.327022423266918</v>
      </c>
      <c r="F295" s="5">
        <f t="shared" si="31"/>
        <v>77308089.69306767</v>
      </c>
      <c r="G295" s="32">
        <f t="shared" si="32"/>
        <v>948089.69306766987</v>
      </c>
      <c r="H295" s="127">
        <v>3548.2721766978502</v>
      </c>
      <c r="K295" s="26">
        <f t="shared" si="33"/>
        <v>3.7552970620858384E-2</v>
      </c>
      <c r="L295" s="32">
        <f t="shared" si="34"/>
        <v>2867544.8366087461</v>
      </c>
    </row>
    <row r="296" spans="1:12" hidden="1" x14ac:dyDescent="0.3">
      <c r="A296" s="7">
        <f t="shared" si="28"/>
        <v>292</v>
      </c>
      <c r="B296" s="231">
        <v>45209</v>
      </c>
      <c r="C296" s="2">
        <v>18.183700000000002</v>
      </c>
      <c r="D296" s="4">
        <f t="shared" si="29"/>
        <v>-3.1248800758741924E-3</v>
      </c>
      <c r="E296" s="20">
        <f t="shared" si="30"/>
        <v>19.03034603935156</v>
      </c>
      <c r="F296" s="5">
        <f t="shared" si="31"/>
        <v>76121384.157406241</v>
      </c>
      <c r="G296" s="32">
        <f t="shared" si="32"/>
        <v>-238615.8425937593</v>
      </c>
      <c r="H296" s="127">
        <v>5906.1025601327419</v>
      </c>
      <c r="K296" s="26">
        <f t="shared" si="33"/>
        <v>3.5854463009063364E-2</v>
      </c>
      <c r="L296" s="32">
        <f t="shared" si="34"/>
        <v>2737846.7953720787</v>
      </c>
    </row>
    <row r="297" spans="1:12" hidden="1" x14ac:dyDescent="0.3">
      <c r="A297" s="7">
        <f t="shared" si="28"/>
        <v>293</v>
      </c>
      <c r="B297" s="231">
        <v>45210</v>
      </c>
      <c r="C297" s="2">
        <v>18.348199999999999</v>
      </c>
      <c r="D297" s="4">
        <f t="shared" si="29"/>
        <v>9.0465636806589256E-3</v>
      </c>
      <c r="E297" s="20">
        <f t="shared" si="30"/>
        <v>19.262698900663779</v>
      </c>
      <c r="F297" s="5">
        <f t="shared" si="31"/>
        <v>77050795.602655113</v>
      </c>
      <c r="G297" s="32">
        <f t="shared" si="32"/>
        <v>690795.60265511274</v>
      </c>
      <c r="H297" s="127">
        <v>8017.5510339438915</v>
      </c>
      <c r="K297" s="26">
        <f t="shared" si="33"/>
        <v>4.38933360642213E-2</v>
      </c>
      <c r="L297" s="32">
        <f t="shared" si="34"/>
        <v>3351695.1418639384</v>
      </c>
    </row>
    <row r="298" spans="1:12" hidden="1" x14ac:dyDescent="0.3">
      <c r="A298" s="7">
        <f t="shared" si="28"/>
        <v>294</v>
      </c>
      <c r="B298" s="231">
        <v>45211</v>
      </c>
      <c r="C298" s="2">
        <v>17.991700000000002</v>
      </c>
      <c r="D298" s="4">
        <f t="shared" si="29"/>
        <v>-1.9429698826042729E-2</v>
      </c>
      <c r="E298" s="20">
        <f t="shared" si="30"/>
        <v>18.719087049410845</v>
      </c>
      <c r="F298" s="5">
        <f t="shared" si="31"/>
        <v>74876348.197643384</v>
      </c>
      <c r="G298" s="32">
        <f t="shared" si="32"/>
        <v>-1483651.8023566157</v>
      </c>
      <c r="H298" s="127">
        <v>9396.6669010519981</v>
      </c>
      <c r="K298" s="26">
        <f t="shared" si="33"/>
        <v>3.5118201745554245E-2</v>
      </c>
      <c r="L298" s="32">
        <f t="shared" si="34"/>
        <v>2681625.8852905221</v>
      </c>
    </row>
    <row r="299" spans="1:12" hidden="1" x14ac:dyDescent="0.3">
      <c r="A299" s="7">
        <f t="shared" si="28"/>
        <v>295</v>
      </c>
      <c r="B299" s="231">
        <v>45212</v>
      </c>
      <c r="C299" s="2">
        <v>17.841999999999999</v>
      </c>
      <c r="D299" s="4">
        <f t="shared" si="29"/>
        <v>-8.3205033432084408E-3</v>
      </c>
      <c r="E299" s="20">
        <f t="shared" si="30"/>
        <v>18.931161591178149</v>
      </c>
      <c r="F299" s="5">
        <f t="shared" si="31"/>
        <v>75724646.364712596</v>
      </c>
      <c r="G299" s="32">
        <f t="shared" si="32"/>
        <v>-635353.63528740406</v>
      </c>
      <c r="H299" s="127">
        <v>10308.59999999404</v>
      </c>
      <c r="K299" s="26">
        <f t="shared" si="33"/>
        <v>3.4001147473530002E-2</v>
      </c>
      <c r="L299" s="32">
        <f t="shared" si="34"/>
        <v>2596327.621078751</v>
      </c>
    </row>
    <row r="300" spans="1:12" hidden="1" x14ac:dyDescent="0.3">
      <c r="A300" s="7">
        <f t="shared" si="28"/>
        <v>296</v>
      </c>
      <c r="B300" s="231">
        <v>45215</v>
      </c>
      <c r="C300" s="2">
        <v>17.9132</v>
      </c>
      <c r="D300" s="4">
        <f t="shared" si="29"/>
        <v>3.9905840152449912E-3</v>
      </c>
      <c r="E300" s="20">
        <f t="shared" si="30"/>
        <v>19.166180248851028</v>
      </c>
      <c r="F300" s="5">
        <f t="shared" si="31"/>
        <v>76664720.995404109</v>
      </c>
      <c r="G300" s="32">
        <f t="shared" si="32"/>
        <v>304720.99540410936</v>
      </c>
      <c r="H300" s="127">
        <v>13669.073333725333</v>
      </c>
      <c r="K300" s="26">
        <f t="shared" si="33"/>
        <v>4.6117908137939034E-2</v>
      </c>
      <c r="L300" s="32">
        <f t="shared" si="34"/>
        <v>3521563.4654130246</v>
      </c>
    </row>
    <row r="301" spans="1:12" hidden="1" x14ac:dyDescent="0.3">
      <c r="A301" s="7">
        <f t="shared" si="28"/>
        <v>297</v>
      </c>
      <c r="B301" s="231">
        <v>45216</v>
      </c>
      <c r="C301" s="2">
        <v>18.036200000000001</v>
      </c>
      <c r="D301" s="4">
        <f t="shared" si="29"/>
        <v>6.8664448563071634E-3</v>
      </c>
      <c r="E301" s="20">
        <f t="shared" si="30"/>
        <v>19.221080432306902</v>
      </c>
      <c r="F301" s="5">
        <f t="shared" si="31"/>
        <v>76884321.729227602</v>
      </c>
      <c r="G301" s="32">
        <f t="shared" si="32"/>
        <v>524321.72922760248</v>
      </c>
      <c r="H301" s="127">
        <v>13754.401459604502</v>
      </c>
      <c r="K301" s="26">
        <f t="shared" si="33"/>
        <v>5.4489540580676232E-2</v>
      </c>
      <c r="L301" s="32">
        <f t="shared" si="34"/>
        <v>4160821.3187404373</v>
      </c>
    </row>
    <row r="302" spans="1:12" hidden="1" x14ac:dyDescent="0.3">
      <c r="A302" s="7">
        <f t="shared" si="28"/>
        <v>298</v>
      </c>
      <c r="B302" s="231">
        <v>45217</v>
      </c>
      <c r="C302" s="2">
        <v>17.956800000000001</v>
      </c>
      <c r="D302" s="4">
        <f t="shared" si="29"/>
        <v>-4.4022576817732695E-3</v>
      </c>
      <c r="E302" s="20">
        <f t="shared" si="30"/>
        <v>19.005960900854948</v>
      </c>
      <c r="F302" s="5">
        <f t="shared" si="31"/>
        <v>76023843.603419796</v>
      </c>
      <c r="G302" s="32">
        <f t="shared" si="32"/>
        <v>-336156.39658020437</v>
      </c>
      <c r="H302" s="127">
        <v>17531.943778946996</v>
      </c>
      <c r="K302" s="26">
        <f t="shared" si="33"/>
        <v>5.1291808883710877E-2</v>
      </c>
      <c r="L302" s="32">
        <f t="shared" si="34"/>
        <v>3916642.5263601625</v>
      </c>
    </row>
    <row r="303" spans="1:12" hidden="1" x14ac:dyDescent="0.3">
      <c r="A303" s="7">
        <f t="shared" si="28"/>
        <v>299</v>
      </c>
      <c r="B303" s="231">
        <v>45218</v>
      </c>
      <c r="C303" s="2">
        <v>17.909700000000001</v>
      </c>
      <c r="D303" s="4">
        <f t="shared" si="29"/>
        <v>-2.6229617749264911E-3</v>
      </c>
      <c r="E303" s="20">
        <f t="shared" si="30"/>
        <v>19.039927659716653</v>
      </c>
      <c r="F303" s="5">
        <f t="shared" si="31"/>
        <v>76159710.638866618</v>
      </c>
      <c r="G303" s="32">
        <f t="shared" si="32"/>
        <v>-200289.36113338172</v>
      </c>
      <c r="H303" s="127">
        <v>18377.642245396972</v>
      </c>
      <c r="K303" s="26">
        <f t="shared" si="33"/>
        <v>4.5473915251565966E-2</v>
      </c>
      <c r="L303" s="32">
        <f t="shared" si="34"/>
        <v>3472388.1686095772</v>
      </c>
    </row>
    <row r="304" spans="1:12" hidden="1" x14ac:dyDescent="0.3">
      <c r="A304" s="7">
        <f t="shared" si="28"/>
        <v>300</v>
      </c>
      <c r="B304" s="231">
        <v>45219</v>
      </c>
      <c r="C304" s="2">
        <v>18.244</v>
      </c>
      <c r="D304" s="4">
        <f t="shared" si="29"/>
        <v>1.8665862633098218E-2</v>
      </c>
      <c r="E304" s="20">
        <f t="shared" si="30"/>
        <v>19.446331317665845</v>
      </c>
      <c r="F304" s="5">
        <f t="shared" si="31"/>
        <v>77785325.270663381</v>
      </c>
      <c r="G304" s="32">
        <f t="shared" si="32"/>
        <v>1425325.2706633806</v>
      </c>
      <c r="H304" s="127">
        <v>19007.633587777615</v>
      </c>
      <c r="K304" s="26">
        <f t="shared" si="33"/>
        <v>6.8118614794648868E-2</v>
      </c>
      <c r="L304" s="32">
        <f t="shared" si="34"/>
        <v>5201537.4257193878</v>
      </c>
    </row>
    <row r="305" spans="1:12" hidden="1" x14ac:dyDescent="0.3">
      <c r="A305" s="7">
        <f t="shared" si="28"/>
        <v>301</v>
      </c>
      <c r="B305" s="231">
        <v>45222</v>
      </c>
      <c r="C305" s="2">
        <v>18.287299999999998</v>
      </c>
      <c r="D305" s="4">
        <f t="shared" si="29"/>
        <v>2.3733830300372016E-3</v>
      </c>
      <c r="E305" s="20">
        <f t="shared" si="30"/>
        <v>19.13530788204341</v>
      </c>
      <c r="F305" s="5">
        <f t="shared" si="31"/>
        <v>76541231.52817364</v>
      </c>
      <c r="G305" s="32">
        <f t="shared" si="32"/>
        <v>181231.52817364037</v>
      </c>
      <c r="H305" s="127">
        <v>19885.709793269634</v>
      </c>
      <c r="K305" s="26">
        <f t="shared" si="33"/>
        <v>7.4207001879699197E-2</v>
      </c>
      <c r="L305" s="32">
        <f t="shared" si="34"/>
        <v>5666446.663533831</v>
      </c>
    </row>
    <row r="306" spans="1:12" hidden="1" x14ac:dyDescent="0.3">
      <c r="A306" s="7">
        <f t="shared" si="28"/>
        <v>302</v>
      </c>
      <c r="B306" s="231">
        <v>45223</v>
      </c>
      <c r="C306" s="2">
        <v>18.234300000000001</v>
      </c>
      <c r="D306" s="4">
        <f t="shared" si="29"/>
        <v>-2.898186172917705E-3</v>
      </c>
      <c r="E306" s="20">
        <f t="shared" si="30"/>
        <v>19.034673625959002</v>
      </c>
      <c r="F306" s="5">
        <f t="shared" si="31"/>
        <v>76138694.503836006</v>
      </c>
      <c r="G306" s="32">
        <f t="shared" si="32"/>
        <v>-221305.49616399407</v>
      </c>
      <c r="H306" s="127">
        <v>20685.303319245577</v>
      </c>
      <c r="K306" s="26">
        <f t="shared" si="33"/>
        <v>6.2140672782874606E-2</v>
      </c>
      <c r="L306" s="32">
        <f t="shared" si="34"/>
        <v>4745061.7737003053</v>
      </c>
    </row>
    <row r="307" spans="1:12" hidden="1" x14ac:dyDescent="0.3">
      <c r="A307" s="7">
        <f t="shared" si="28"/>
        <v>303</v>
      </c>
      <c r="B307" s="231">
        <v>45224</v>
      </c>
      <c r="C307" s="2">
        <v>18.1218</v>
      </c>
      <c r="D307" s="4">
        <f t="shared" si="29"/>
        <v>-6.1696911863905468E-3</v>
      </c>
      <c r="E307" s="20">
        <f t="shared" si="30"/>
        <v>18.972220595251805</v>
      </c>
      <c r="F307" s="5">
        <f t="shared" si="31"/>
        <v>75888882.381007224</v>
      </c>
      <c r="G307" s="32">
        <f t="shared" si="32"/>
        <v>-471117.61899277568</v>
      </c>
      <c r="H307" s="127">
        <v>21768.804109185934</v>
      </c>
      <c r="K307" s="26">
        <f t="shared" si="33"/>
        <v>5.6245919985078885E-2</v>
      </c>
      <c r="L307" s="32">
        <f t="shared" si="34"/>
        <v>4294938.4500606237</v>
      </c>
    </row>
    <row r="308" spans="1:12" hidden="1" x14ac:dyDescent="0.3">
      <c r="A308" s="7">
        <f t="shared" si="28"/>
        <v>304</v>
      </c>
      <c r="B308" s="231">
        <v>45225</v>
      </c>
      <c r="C308" s="2">
        <v>18.284199999999998</v>
      </c>
      <c r="D308" s="4">
        <f t="shared" si="29"/>
        <v>8.9615821827853104E-3</v>
      </c>
      <c r="E308" s="20">
        <f t="shared" si="30"/>
        <v>19.26107660386937</v>
      </c>
      <c r="F308" s="5">
        <f t="shared" si="31"/>
        <v>77044306.415477484</v>
      </c>
      <c r="G308" s="32">
        <f t="shared" si="32"/>
        <v>684306.41547748446</v>
      </c>
      <c r="H308" s="127">
        <v>22300.099293276668</v>
      </c>
      <c r="K308" s="26">
        <f t="shared" si="33"/>
        <v>5.2431029223003023E-2</v>
      </c>
      <c r="L308" s="32">
        <f t="shared" si="34"/>
        <v>4003633.391468511</v>
      </c>
    </row>
    <row r="309" spans="1:12" hidden="1" x14ac:dyDescent="0.3">
      <c r="A309" s="7">
        <f t="shared" si="28"/>
        <v>305</v>
      </c>
      <c r="B309" s="231">
        <v>45226</v>
      </c>
      <c r="C309" s="2">
        <v>18.312200000000001</v>
      </c>
      <c r="D309" s="4">
        <f t="shared" si="29"/>
        <v>1.5313768171427711E-3</v>
      </c>
      <c r="E309" s="20">
        <f t="shared" si="30"/>
        <v>19.119233983439255</v>
      </c>
      <c r="F309" s="5">
        <f t="shared" si="31"/>
        <v>76476935.933757022</v>
      </c>
      <c r="G309" s="32">
        <f t="shared" si="32"/>
        <v>116935.93375702202</v>
      </c>
      <c r="H309" s="127">
        <v>22407.199100106955</v>
      </c>
      <c r="K309" s="26">
        <f t="shared" si="33"/>
        <v>4.7860469906957137E-2</v>
      </c>
      <c r="L309" s="32">
        <f t="shared" si="34"/>
        <v>3654625.4820952471</v>
      </c>
    </row>
    <row r="310" spans="1:12" hidden="1" x14ac:dyDescent="0.3">
      <c r="A310" s="7">
        <f t="shared" si="28"/>
        <v>306</v>
      </c>
      <c r="B310" s="231">
        <v>45229</v>
      </c>
      <c r="C310" s="2">
        <v>18.2178</v>
      </c>
      <c r="D310" s="4">
        <f t="shared" si="29"/>
        <v>-5.1550332565175605E-3</v>
      </c>
      <c r="E310" s="20">
        <f t="shared" si="30"/>
        <v>18.991590415133079</v>
      </c>
      <c r="F310" s="5">
        <f t="shared" si="31"/>
        <v>75966361.660532311</v>
      </c>
      <c r="G310" s="32">
        <f t="shared" si="32"/>
        <v>-393638.33946768939</v>
      </c>
      <c r="H310" s="127">
        <v>23728.885110378265</v>
      </c>
      <c r="K310" s="26">
        <f t="shared" si="33"/>
        <v>2.7588035219728413E-2</v>
      </c>
      <c r="L310" s="32">
        <f t="shared" si="34"/>
        <v>2106622.3693784615</v>
      </c>
    </row>
    <row r="311" spans="1:12" hidden="1" x14ac:dyDescent="0.3">
      <c r="A311" s="7">
        <f t="shared" si="28"/>
        <v>307</v>
      </c>
      <c r="B311" s="231">
        <v>45230</v>
      </c>
      <c r="C311" s="2">
        <v>18.075199999999999</v>
      </c>
      <c r="D311" s="4">
        <f t="shared" si="29"/>
        <v>-7.8275093589786904E-3</v>
      </c>
      <c r="E311" s="20">
        <f t="shared" si="30"/>
        <v>18.940572846337098</v>
      </c>
      <c r="F311" s="5">
        <f t="shared" si="31"/>
        <v>75762291.385348395</v>
      </c>
      <c r="G311" s="32">
        <f t="shared" si="32"/>
        <v>-597708.61465160549</v>
      </c>
      <c r="H311" s="127">
        <v>24425.601167231798</v>
      </c>
      <c r="K311" s="26">
        <f t="shared" si="33"/>
        <v>2.5863389994040809E-2</v>
      </c>
      <c r="L311" s="32">
        <f t="shared" si="34"/>
        <v>1974928.4599449562</v>
      </c>
    </row>
    <row r="312" spans="1:12" hidden="1" x14ac:dyDescent="0.3">
      <c r="A312" s="7">
        <f t="shared" si="28"/>
        <v>308</v>
      </c>
      <c r="B312" s="231">
        <v>45231</v>
      </c>
      <c r="C312" s="2">
        <v>18.064</v>
      </c>
      <c r="D312" s="4">
        <f t="shared" si="29"/>
        <v>-6.1963353102589824E-4</v>
      </c>
      <c r="E312" s="20">
        <f t="shared" si="30"/>
        <v>19.078171195892715</v>
      </c>
      <c r="F312" s="5">
        <f t="shared" si="31"/>
        <v>76312684.783570856</v>
      </c>
      <c r="G312" s="32">
        <f t="shared" si="32"/>
        <v>-47315.216429144144</v>
      </c>
      <c r="H312" s="127">
        <v>35676.899577707052</v>
      </c>
      <c r="K312" s="26">
        <f t="shared" si="33"/>
        <v>3.7403734056177251E-2</v>
      </c>
      <c r="L312" s="32">
        <f t="shared" si="34"/>
        <v>2856149.1325296951</v>
      </c>
    </row>
    <row r="313" spans="1:12" hidden="1" x14ac:dyDescent="0.3">
      <c r="A313" s="7">
        <f t="shared" si="28"/>
        <v>309</v>
      </c>
      <c r="B313" s="231">
        <v>45233</v>
      </c>
      <c r="C313" s="2">
        <v>18.036799999999999</v>
      </c>
      <c r="D313" s="4">
        <f t="shared" si="29"/>
        <v>-1.5057573073516961E-3</v>
      </c>
      <c r="E313" s="20">
        <f t="shared" si="30"/>
        <v>19.061255093002657</v>
      </c>
      <c r="F313" s="5">
        <f t="shared" si="31"/>
        <v>76245020.372010633</v>
      </c>
      <c r="G313" s="32">
        <f t="shared" si="32"/>
        <v>-114979.62798936665</v>
      </c>
      <c r="H313" s="127">
        <v>36465.031768128276</v>
      </c>
      <c r="K313" s="26">
        <f t="shared" si="33"/>
        <v>2.5284220100045607E-2</v>
      </c>
      <c r="L313" s="32">
        <f t="shared" si="34"/>
        <v>1930703.0468394826</v>
      </c>
    </row>
    <row r="314" spans="1:12" hidden="1" x14ac:dyDescent="0.3">
      <c r="A314" s="7">
        <f t="shared" si="28"/>
        <v>310</v>
      </c>
      <c r="B314" s="231">
        <v>45236</v>
      </c>
      <c r="C314" s="2">
        <v>17.930499999999999</v>
      </c>
      <c r="D314" s="4">
        <f t="shared" si="29"/>
        <v>-5.8935066087111299E-3</v>
      </c>
      <c r="E314" s="20">
        <f t="shared" si="30"/>
        <v>18.977492958839704</v>
      </c>
      <c r="F314" s="5">
        <f t="shared" si="31"/>
        <v>75909971.835358813</v>
      </c>
      <c r="G314" s="32">
        <f t="shared" si="32"/>
        <v>-450028.16464118659</v>
      </c>
      <c r="H314" s="127">
        <v>39879.547525390983</v>
      </c>
      <c r="K314" s="26">
        <f t="shared" si="33"/>
        <v>1.5640273704788932E-3</v>
      </c>
      <c r="L314" s="32">
        <f t="shared" si="34"/>
        <v>119429.13000976828</v>
      </c>
    </row>
    <row r="315" spans="1:12" hidden="1" x14ac:dyDescent="0.3">
      <c r="A315" s="7">
        <f t="shared" si="28"/>
        <v>311</v>
      </c>
      <c r="B315" s="231">
        <v>45237</v>
      </c>
      <c r="C315" s="2">
        <v>17.4117</v>
      </c>
      <c r="D315" s="4">
        <f t="shared" si="29"/>
        <v>-2.8933939377039031E-2</v>
      </c>
      <c r="E315" s="20">
        <f t="shared" si="30"/>
        <v>18.537651097292326</v>
      </c>
      <c r="F315" s="5">
        <f t="shared" si="31"/>
        <v>74150604.389169306</v>
      </c>
      <c r="G315" s="32">
        <f t="shared" si="32"/>
        <v>-2209395.6108306944</v>
      </c>
      <c r="H315" s="127">
        <v>41026.615969568491</v>
      </c>
      <c r="K315" s="26">
        <f t="shared" si="33"/>
        <v>-3.3596048176722015E-2</v>
      </c>
      <c r="L315" s="32">
        <f t="shared" si="34"/>
        <v>-2565394.2387744929</v>
      </c>
    </row>
    <row r="316" spans="1:12" hidden="1" x14ac:dyDescent="0.3">
      <c r="A316" s="7">
        <f t="shared" si="28"/>
        <v>312</v>
      </c>
      <c r="B316" s="231">
        <v>45238</v>
      </c>
      <c r="C316" s="2">
        <v>17.530799999999999</v>
      </c>
      <c r="D316" s="4">
        <f t="shared" si="29"/>
        <v>6.8402281224693162E-3</v>
      </c>
      <c r="E316" s="20">
        <f t="shared" si="30"/>
        <v>19.220579954857939</v>
      </c>
      <c r="F316" s="5">
        <f t="shared" si="31"/>
        <v>76882319.819431752</v>
      </c>
      <c r="G316" s="32">
        <f t="shared" si="32"/>
        <v>522319.81943175197</v>
      </c>
      <c r="H316" s="127">
        <v>42300.573514059186</v>
      </c>
      <c r="K316" s="26">
        <f t="shared" si="33"/>
        <v>-3.8918462559002776E-2</v>
      </c>
      <c r="L316" s="32">
        <f t="shared" si="34"/>
        <v>-2971813.8010054519</v>
      </c>
    </row>
    <row r="317" spans="1:12" hidden="1" x14ac:dyDescent="0.3">
      <c r="A317" s="7">
        <f t="shared" si="28"/>
        <v>313</v>
      </c>
      <c r="B317" s="231">
        <v>45239</v>
      </c>
      <c r="C317" s="2">
        <v>17.509699999999999</v>
      </c>
      <c r="D317" s="4">
        <f t="shared" si="29"/>
        <v>-1.2035959568302834E-3</v>
      </c>
      <c r="E317" s="20">
        <f t="shared" si="30"/>
        <v>19.067023353184108</v>
      </c>
      <c r="F317" s="5">
        <f t="shared" si="31"/>
        <v>76268093.412736431</v>
      </c>
      <c r="G317" s="32">
        <f t="shared" si="32"/>
        <v>-91906.587263569236</v>
      </c>
      <c r="H317" s="127">
        <v>43534.088209688663</v>
      </c>
      <c r="K317" s="26">
        <f t="shared" si="33"/>
        <v>-3.7066163652062167E-2</v>
      </c>
      <c r="L317" s="32">
        <f t="shared" si="34"/>
        <v>-2830372.2564714672</v>
      </c>
    </row>
    <row r="318" spans="1:12" hidden="1" x14ac:dyDescent="0.3">
      <c r="A318" s="7">
        <f t="shared" si="28"/>
        <v>314</v>
      </c>
      <c r="B318" s="231">
        <v>45240</v>
      </c>
      <c r="C318" s="2">
        <v>17.5017</v>
      </c>
      <c r="D318" s="4">
        <f t="shared" si="29"/>
        <v>-4.5688960975909243E-4</v>
      </c>
      <c r="E318" s="20">
        <f t="shared" si="30"/>
        <v>19.0812779773497</v>
      </c>
      <c r="F318" s="5">
        <f t="shared" si="31"/>
        <v>76325111.909398794</v>
      </c>
      <c r="G318" s="32">
        <f t="shared" si="32"/>
        <v>-34888.090601205826</v>
      </c>
      <c r="H318" s="127">
        <v>44110.8024097085</v>
      </c>
      <c r="K318" s="26">
        <f t="shared" si="33"/>
        <v>-4.6135315725793213E-2</v>
      </c>
      <c r="L318" s="32">
        <f t="shared" si="34"/>
        <v>-3522892.7088215696</v>
      </c>
    </row>
    <row r="319" spans="1:12" hidden="1" x14ac:dyDescent="0.3">
      <c r="A319" s="7">
        <f t="shared" si="28"/>
        <v>315</v>
      </c>
      <c r="B319" s="231">
        <v>45243</v>
      </c>
      <c r="C319" s="2">
        <v>17.488800000000001</v>
      </c>
      <c r="D319" s="4">
        <f t="shared" si="29"/>
        <v>-7.3707125593502898E-4</v>
      </c>
      <c r="E319" s="20">
        <f t="shared" si="30"/>
        <v>19.075929309724199</v>
      </c>
      <c r="F319" s="5">
        <f t="shared" si="31"/>
        <v>76303717.238896787</v>
      </c>
      <c r="G319" s="32">
        <f t="shared" si="32"/>
        <v>-56282.761103212833</v>
      </c>
      <c r="H319" s="127">
        <v>44547.310771793127</v>
      </c>
      <c r="K319" s="26">
        <f t="shared" si="33"/>
        <v>-2.7951777764191332E-2</v>
      </c>
      <c r="L319" s="32">
        <f t="shared" si="34"/>
        <v>-2134397.7500736499</v>
      </c>
    </row>
    <row r="320" spans="1:12" hidden="1" x14ac:dyDescent="0.3">
      <c r="A320" s="7">
        <f t="shared" si="28"/>
        <v>316</v>
      </c>
      <c r="B320" s="231">
        <v>45244</v>
      </c>
      <c r="C320" s="2">
        <v>17.748000000000001</v>
      </c>
      <c r="D320" s="4">
        <f t="shared" si="29"/>
        <v>1.4820913956360648E-2</v>
      </c>
      <c r="E320" s="20">
        <f t="shared" si="30"/>
        <v>19.372931247426926</v>
      </c>
      <c r="F320" s="5">
        <f t="shared" si="31"/>
        <v>77491724.989707708</v>
      </c>
      <c r="G320" s="32">
        <f t="shared" si="32"/>
        <v>1131724.9897077084</v>
      </c>
      <c r="H320" s="127">
        <v>48497.266250625253</v>
      </c>
      <c r="K320" s="26">
        <f t="shared" si="33"/>
        <v>-5.2684676605759817E-3</v>
      </c>
      <c r="L320" s="32">
        <f t="shared" si="34"/>
        <v>-402300.19056158199</v>
      </c>
    </row>
    <row r="321" spans="1:12" hidden="1" x14ac:dyDescent="0.3">
      <c r="A321" s="7">
        <f t="shared" si="28"/>
        <v>317</v>
      </c>
      <c r="B321" s="231">
        <v>45245</v>
      </c>
      <c r="C321" s="2">
        <v>17.613800000000001</v>
      </c>
      <c r="D321" s="4">
        <f t="shared" si="29"/>
        <v>-7.5614153707459497E-3</v>
      </c>
      <c r="E321" s="20">
        <f t="shared" si="30"/>
        <v>18.94565258057246</v>
      </c>
      <c r="F321" s="5">
        <f t="shared" si="31"/>
        <v>75782610.322289839</v>
      </c>
      <c r="G321" s="32">
        <f t="shared" si="32"/>
        <v>-577389.67771016061</v>
      </c>
      <c r="H321" s="127">
        <v>49915.779029369354</v>
      </c>
      <c r="K321" s="26">
        <f t="shared" si="33"/>
        <v>-1.6713931625840117E-2</v>
      </c>
      <c r="L321" s="32">
        <f t="shared" si="34"/>
        <v>-1276275.8189491513</v>
      </c>
    </row>
    <row r="322" spans="1:12" hidden="1" x14ac:dyDescent="0.3">
      <c r="A322" s="7">
        <f t="shared" si="28"/>
        <v>318</v>
      </c>
      <c r="B322" s="231">
        <v>45246</v>
      </c>
      <c r="C322" s="2">
        <v>17.3917</v>
      </c>
      <c r="D322" s="4">
        <f t="shared" si="29"/>
        <v>-1.2609431241413005E-2</v>
      </c>
      <c r="E322" s="20">
        <f t="shared" si="30"/>
        <v>18.849285957601424</v>
      </c>
      <c r="F322" s="5">
        <f t="shared" si="31"/>
        <v>75397143.830405697</v>
      </c>
      <c r="G322" s="32">
        <f t="shared" si="32"/>
        <v>-962856.16959430277</v>
      </c>
      <c r="H322" s="127">
        <v>50214.388097435236</v>
      </c>
      <c r="K322" s="26">
        <f t="shared" si="33"/>
        <v>-3.5733691132278422E-2</v>
      </c>
      <c r="L322" s="32">
        <f t="shared" si="34"/>
        <v>-2728624.6548607801</v>
      </c>
    </row>
    <row r="323" spans="1:12" hidden="1" x14ac:dyDescent="0.3">
      <c r="A323" s="7">
        <f t="shared" si="28"/>
        <v>319</v>
      </c>
      <c r="B323" s="231">
        <v>45247</v>
      </c>
      <c r="C323" s="2">
        <v>17.338699999999999</v>
      </c>
      <c r="D323" s="4">
        <f t="shared" si="29"/>
        <v>-3.0474306709522558E-3</v>
      </c>
      <c r="E323" s="20">
        <f t="shared" si="30"/>
        <v>19.031824548491521</v>
      </c>
      <c r="F323" s="5">
        <f t="shared" si="31"/>
        <v>76127298.193966091</v>
      </c>
      <c r="G323" s="32">
        <f t="shared" si="32"/>
        <v>-232701.80603390932</v>
      </c>
      <c r="H323" s="127">
        <v>50820.592150226235</v>
      </c>
      <c r="K323" s="26">
        <f t="shared" si="33"/>
        <v>-3.4421500490065093E-2</v>
      </c>
      <c r="L323" s="32">
        <f t="shared" si="34"/>
        <v>-2628425.7774213706</v>
      </c>
    </row>
    <row r="324" spans="1:12" hidden="1" x14ac:dyDescent="0.3">
      <c r="A324" s="7">
        <f t="shared" si="28"/>
        <v>320</v>
      </c>
      <c r="B324" s="231">
        <v>45251</v>
      </c>
      <c r="C324" s="2">
        <v>17.270800000000001</v>
      </c>
      <c r="D324" s="4">
        <f t="shared" si="29"/>
        <v>-3.9160952089832834E-3</v>
      </c>
      <c r="E324" s="20">
        <f t="shared" si="30"/>
        <v>19.01524174246051</v>
      </c>
      <c r="F324" s="5">
        <f t="shared" si="31"/>
        <v>76060966.969842046</v>
      </c>
      <c r="G324" s="32">
        <f t="shared" si="32"/>
        <v>-299033.0301579535</v>
      </c>
      <c r="H324" s="127">
        <v>55886.689902991056</v>
      </c>
      <c r="K324" s="26">
        <f t="shared" si="33"/>
        <v>-3.5673406031368482E-2</v>
      </c>
      <c r="L324" s="32">
        <f t="shared" si="34"/>
        <v>-2724021.2845552973</v>
      </c>
    </row>
    <row r="325" spans="1:12" hidden="1" x14ac:dyDescent="0.3">
      <c r="A325" s="7">
        <f t="shared" ref="A325:A388" si="35">A326-1</f>
        <v>321</v>
      </c>
      <c r="B325" s="231">
        <v>45252</v>
      </c>
      <c r="C325" s="2">
        <v>17.217500000000001</v>
      </c>
      <c r="D325" s="4">
        <f t="shared" si="29"/>
        <v>-3.0861338212474498E-3</v>
      </c>
      <c r="E325" s="20">
        <f t="shared" si="30"/>
        <v>19.031085705352385</v>
      </c>
      <c r="F325" s="5">
        <f t="shared" si="31"/>
        <v>76124342.821409538</v>
      </c>
      <c r="G325" s="32">
        <f t="shared" si="32"/>
        <v>-235657.17859046161</v>
      </c>
      <c r="H325" s="127">
        <v>58253.985803693533</v>
      </c>
      <c r="K325" s="26">
        <f t="shared" si="33"/>
        <v>-5.6265073448805047E-2</v>
      </c>
      <c r="L325" s="32">
        <f t="shared" si="34"/>
        <v>-4296401.0085507538</v>
      </c>
    </row>
    <row r="326" spans="1:12" hidden="1" x14ac:dyDescent="0.3">
      <c r="A326" s="7">
        <f t="shared" si="35"/>
        <v>322</v>
      </c>
      <c r="B326" s="231">
        <v>45253</v>
      </c>
      <c r="C326" s="2">
        <v>17.2102</v>
      </c>
      <c r="D326" s="4">
        <f t="shared" si="29"/>
        <v>-4.2398722230296837E-4</v>
      </c>
      <c r="E326" s="20">
        <f t="shared" si="30"/>
        <v>19.081906083926235</v>
      </c>
      <c r="F326" s="5">
        <f t="shared" si="31"/>
        <v>76327624.335704938</v>
      </c>
      <c r="G326" s="32">
        <f t="shared" si="32"/>
        <v>-32375.664295062423</v>
      </c>
      <c r="H326" s="127">
        <v>58552.98120804131</v>
      </c>
      <c r="K326" s="26">
        <f t="shared" si="33"/>
        <v>-5.8898798619807069E-2</v>
      </c>
      <c r="L326" s="32">
        <f t="shared" si="34"/>
        <v>-4497512.2626084676</v>
      </c>
    </row>
    <row r="327" spans="1:12" hidden="1" x14ac:dyDescent="0.3">
      <c r="A327" s="7">
        <f t="shared" si="35"/>
        <v>323</v>
      </c>
      <c r="B327" s="231">
        <v>45254</v>
      </c>
      <c r="C327" s="2">
        <v>17.2133</v>
      </c>
      <c r="D327" s="4">
        <f t="shared" ref="D327:D390" si="36">C327/C326-1</f>
        <v>1.8012573938719356E-4</v>
      </c>
      <c r="E327" s="20">
        <f t="shared" ref="E327:E390" si="37">$C$505*(1+D327)</f>
        <v>19.093438600364902</v>
      </c>
      <c r="F327" s="5">
        <f t="shared" ref="F327:F390" si="38">$D$508*E327</f>
        <v>76373754.401459605</v>
      </c>
      <c r="G327" s="32">
        <f t="shared" ref="G327:G390" si="39">F327-$D$509</f>
        <v>13754.401459604502</v>
      </c>
      <c r="H327" s="127">
        <v>61468.744635894895</v>
      </c>
      <c r="K327" s="26">
        <f t="shared" si="33"/>
        <v>-5.59933751227083E-2</v>
      </c>
      <c r="L327" s="32">
        <f t="shared" si="34"/>
        <v>-4275654.1243700059</v>
      </c>
    </row>
    <row r="328" spans="1:12" hidden="1" x14ac:dyDescent="0.3">
      <c r="A328" s="7">
        <f t="shared" si="35"/>
        <v>324</v>
      </c>
      <c r="B328" s="231">
        <v>45257</v>
      </c>
      <c r="C328" s="2">
        <v>17.178699999999999</v>
      </c>
      <c r="D328" s="4">
        <f t="shared" si="36"/>
        <v>-2.0100736058745738E-3</v>
      </c>
      <c r="E328" s="20">
        <f t="shared" si="37"/>
        <v>19.051627694863853</v>
      </c>
      <c r="F328" s="5">
        <f t="shared" si="38"/>
        <v>76206510.779455408</v>
      </c>
      <c r="G328" s="32">
        <f t="shared" si="39"/>
        <v>-153489.22054459155</v>
      </c>
      <c r="H328" s="127">
        <v>62889.479277357459</v>
      </c>
      <c r="K328" s="26">
        <f t="shared" si="33"/>
        <v>-5.2042291604586843E-2</v>
      </c>
      <c r="L328" s="32">
        <f t="shared" si="34"/>
        <v>-3973949.3869262515</v>
      </c>
    </row>
    <row r="329" spans="1:12" hidden="1" x14ac:dyDescent="0.3">
      <c r="A329" s="7">
        <f t="shared" si="35"/>
        <v>325</v>
      </c>
      <c r="B329" s="231">
        <v>45258</v>
      </c>
      <c r="C329" s="2">
        <v>17.126799999999999</v>
      </c>
      <c r="D329" s="4">
        <f t="shared" si="36"/>
        <v>-3.0211832094395596E-3</v>
      </c>
      <c r="E329" s="20">
        <f t="shared" si="37"/>
        <v>19.0323256125318</v>
      </c>
      <c r="F329" s="5">
        <f t="shared" si="38"/>
        <v>76129302.450127199</v>
      </c>
      <c r="G329" s="32">
        <f t="shared" si="39"/>
        <v>-230697.54987280071</v>
      </c>
      <c r="H329" s="127">
        <v>64955.590233370662</v>
      </c>
      <c r="K329" s="26">
        <f t="shared" si="33"/>
        <v>-6.3300554577175872E-2</v>
      </c>
      <c r="L329" s="32">
        <f t="shared" si="34"/>
        <v>-4833630.3475131495</v>
      </c>
    </row>
    <row r="330" spans="1:12" hidden="1" x14ac:dyDescent="0.3">
      <c r="A330" s="7">
        <f t="shared" si="35"/>
        <v>326</v>
      </c>
      <c r="B330" s="231">
        <v>45259</v>
      </c>
      <c r="C330" s="2">
        <v>17.1555</v>
      </c>
      <c r="D330" s="4">
        <f t="shared" si="36"/>
        <v>1.6757362729757919E-3</v>
      </c>
      <c r="E330" s="20">
        <f t="shared" si="37"/>
        <v>19.121989805451108</v>
      </c>
      <c r="F330" s="5">
        <f t="shared" si="38"/>
        <v>76487959.221804425</v>
      </c>
      <c r="G330" s="32">
        <f t="shared" si="39"/>
        <v>127959.22180442512</v>
      </c>
      <c r="H330" s="127">
        <v>65883.367999374866</v>
      </c>
      <c r="K330" s="26">
        <f t="shared" si="33"/>
        <v>-6.3165539913281887E-2</v>
      </c>
      <c r="L330" s="32">
        <f t="shared" si="34"/>
        <v>-4823320.6277782051</v>
      </c>
    </row>
    <row r="331" spans="1:12" hidden="1" x14ac:dyDescent="0.3">
      <c r="A331" s="7">
        <f t="shared" si="35"/>
        <v>327</v>
      </c>
      <c r="B331" s="231">
        <v>45260</v>
      </c>
      <c r="C331" s="2">
        <v>17.1357</v>
      </c>
      <c r="D331" s="4">
        <f t="shared" si="36"/>
        <v>-1.1541488152487789E-3</v>
      </c>
      <c r="E331" s="20">
        <f t="shared" si="37"/>
        <v>19.067967299116901</v>
      </c>
      <c r="F331" s="5">
        <f t="shared" si="38"/>
        <v>76271869.196467608</v>
      </c>
      <c r="G331" s="32">
        <f t="shared" si="39"/>
        <v>-88130.803532391787</v>
      </c>
      <c r="H331" s="127">
        <v>67998.391359314322</v>
      </c>
      <c r="K331" s="26">
        <f t="shared" si="33"/>
        <v>-5.9397951454072451E-2</v>
      </c>
      <c r="L331" s="32">
        <f t="shared" si="34"/>
        <v>-4535627.5730329724</v>
      </c>
    </row>
    <row r="332" spans="1:12" hidden="1" x14ac:dyDescent="0.3">
      <c r="A332" s="7">
        <f t="shared" si="35"/>
        <v>328</v>
      </c>
      <c r="B332" s="231">
        <v>45261</v>
      </c>
      <c r="C332" s="2">
        <v>17.187000000000001</v>
      </c>
      <c r="D332" s="4">
        <f t="shared" si="36"/>
        <v>2.9937498905794335E-3</v>
      </c>
      <c r="E332" s="20">
        <f t="shared" si="37"/>
        <v>19.147150685411162</v>
      </c>
      <c r="F332" s="5">
        <f t="shared" si="38"/>
        <v>76588602.741644651</v>
      </c>
      <c r="G332" s="32">
        <f t="shared" si="39"/>
        <v>228602.7416446507</v>
      </c>
      <c r="H332" s="127">
        <v>68405.311724200845</v>
      </c>
      <c r="K332" s="26">
        <f t="shared" si="33"/>
        <v>-4.913915198725316E-2</v>
      </c>
      <c r="L332" s="32">
        <f t="shared" si="34"/>
        <v>-3752265.6457466511</v>
      </c>
    </row>
    <row r="333" spans="1:12" hidden="1" x14ac:dyDescent="0.3">
      <c r="A333" s="7">
        <f t="shared" si="35"/>
        <v>329</v>
      </c>
      <c r="B333" s="231">
        <v>45264</v>
      </c>
      <c r="C333" s="2">
        <v>17.373000000000001</v>
      </c>
      <c r="D333" s="4">
        <f t="shared" si="36"/>
        <v>1.0822133007505563E-2</v>
      </c>
      <c r="E333" s="20">
        <f t="shared" si="37"/>
        <v>19.296594519113281</v>
      </c>
      <c r="F333" s="5">
        <f t="shared" si="38"/>
        <v>77186378.07645312</v>
      </c>
      <c r="G333" s="32">
        <f t="shared" si="39"/>
        <v>826378.07645311952</v>
      </c>
      <c r="H333" s="127">
        <v>73890.887045517564</v>
      </c>
      <c r="K333" s="26">
        <f t="shared" si="33"/>
        <v>-3.825287865367577E-2</v>
      </c>
      <c r="L333" s="32">
        <f t="shared" si="34"/>
        <v>-2920989.8139946819</v>
      </c>
    </row>
    <row r="334" spans="1:12" hidden="1" x14ac:dyDescent="0.3">
      <c r="A334" s="7">
        <f t="shared" si="35"/>
        <v>330</v>
      </c>
      <c r="B334" s="231">
        <v>45265</v>
      </c>
      <c r="C334" s="2">
        <v>17.214300000000001</v>
      </c>
      <c r="D334" s="4">
        <f t="shared" si="36"/>
        <v>-9.1348644448281391E-3</v>
      </c>
      <c r="E334" s="20">
        <f t="shared" si="37"/>
        <v>18.91561543774823</v>
      </c>
      <c r="F334" s="5">
        <f t="shared" si="38"/>
        <v>75662461.750992924</v>
      </c>
      <c r="G334" s="32">
        <f t="shared" si="39"/>
        <v>-697538.24900707603</v>
      </c>
      <c r="H334" s="127">
        <v>76276.586423039436</v>
      </c>
      <c r="K334" s="26">
        <f t="shared" si="33"/>
        <v>-4.5601215293178288E-2</v>
      </c>
      <c r="L334" s="32">
        <f t="shared" si="34"/>
        <v>-3482108.7997870939</v>
      </c>
    </row>
    <row r="335" spans="1:12" hidden="1" x14ac:dyDescent="0.3">
      <c r="A335" s="7">
        <f t="shared" si="35"/>
        <v>331</v>
      </c>
      <c r="B335" s="231">
        <v>45266</v>
      </c>
      <c r="C335" s="2">
        <v>17.405999999999999</v>
      </c>
      <c r="D335" s="4">
        <f t="shared" si="36"/>
        <v>1.1136090343493388E-2</v>
      </c>
      <c r="E335" s="20">
        <f t="shared" si="37"/>
        <v>19.302587964657288</v>
      </c>
      <c r="F335" s="5">
        <f t="shared" si="38"/>
        <v>77210351.858629152</v>
      </c>
      <c r="G335" s="32">
        <f t="shared" si="39"/>
        <v>850351.85862915218</v>
      </c>
      <c r="H335" s="127">
        <v>79669.880718618631</v>
      </c>
      <c r="K335" s="26">
        <f t="shared" si="33"/>
        <v>-2.9251833468112998E-2</v>
      </c>
      <c r="L335" s="32">
        <f t="shared" si="34"/>
        <v>-2233670.0036251084</v>
      </c>
    </row>
    <row r="336" spans="1:12" hidden="1" x14ac:dyDescent="0.3">
      <c r="A336" s="7">
        <f t="shared" si="35"/>
        <v>332</v>
      </c>
      <c r="B336" s="231">
        <v>45267</v>
      </c>
      <c r="C336" s="2">
        <v>17.421500000000002</v>
      </c>
      <c r="D336" s="4">
        <f t="shared" si="36"/>
        <v>8.904975295875861E-4</v>
      </c>
      <c r="E336" s="20">
        <f t="shared" si="37"/>
        <v>19.106999597839827</v>
      </c>
      <c r="F336" s="5">
        <f t="shared" si="38"/>
        <v>76427998.391359314</v>
      </c>
      <c r="G336" s="32">
        <f t="shared" si="39"/>
        <v>67998.391359314322</v>
      </c>
      <c r="H336" s="127">
        <v>82343.637670740485</v>
      </c>
      <c r="K336" s="26">
        <f t="shared" si="33"/>
        <v>5.6283992947281369E-4</v>
      </c>
      <c r="L336" s="32">
        <f t="shared" si="34"/>
        <v>42978.457014544052</v>
      </c>
    </row>
    <row r="337" spans="1:12" hidden="1" x14ac:dyDescent="0.3">
      <c r="A337" s="7">
        <f t="shared" si="35"/>
        <v>333</v>
      </c>
      <c r="B337" s="231">
        <v>45268</v>
      </c>
      <c r="C337" s="2">
        <v>17.2685</v>
      </c>
      <c r="D337" s="4">
        <f t="shared" si="36"/>
        <v>-8.782251815285802E-3</v>
      </c>
      <c r="E337" s="20">
        <f t="shared" si="37"/>
        <v>18.922346812846193</v>
      </c>
      <c r="F337" s="5">
        <f t="shared" si="38"/>
        <v>75689387.25138478</v>
      </c>
      <c r="G337" s="32">
        <f t="shared" si="39"/>
        <v>-670612.74861522019</v>
      </c>
      <c r="H337" s="127">
        <v>85259.851922616363</v>
      </c>
      <c r="K337" s="26">
        <f t="shared" si="33"/>
        <v>-1.4962237889885266E-2</v>
      </c>
      <c r="L337" s="32">
        <f t="shared" si="34"/>
        <v>-1142516.485271639</v>
      </c>
    </row>
    <row r="338" spans="1:12" hidden="1" x14ac:dyDescent="0.3">
      <c r="A338" s="7">
        <f t="shared" si="35"/>
        <v>334</v>
      </c>
      <c r="B338" s="231">
        <v>45271</v>
      </c>
      <c r="C338" s="2">
        <v>17.419699999999999</v>
      </c>
      <c r="D338" s="4">
        <f t="shared" si="36"/>
        <v>8.7558270839969143E-3</v>
      </c>
      <c r="E338" s="20">
        <f t="shared" si="37"/>
        <v>19.2571487390335</v>
      </c>
      <c r="F338" s="5">
        <f t="shared" si="38"/>
        <v>77028594.956134006</v>
      </c>
      <c r="G338" s="32">
        <f t="shared" si="39"/>
        <v>668594.95613400638</v>
      </c>
      <c r="H338" s="127">
        <v>85862.579796895385</v>
      </c>
      <c r="K338" s="26">
        <f t="shared" si="33"/>
        <v>-5.1400081097905392E-3</v>
      </c>
      <c r="L338" s="32">
        <f t="shared" si="34"/>
        <v>-392491.01926360559</v>
      </c>
    </row>
    <row r="339" spans="1:12" hidden="1" x14ac:dyDescent="0.3">
      <c r="A339" s="7">
        <f t="shared" si="35"/>
        <v>335</v>
      </c>
      <c r="B339" s="231">
        <v>45273</v>
      </c>
      <c r="C339" s="2">
        <v>17.3688</v>
      </c>
      <c r="D339" s="4">
        <f t="shared" si="36"/>
        <v>-2.9219791385614036E-3</v>
      </c>
      <c r="E339" s="20">
        <f t="shared" si="37"/>
        <v>19.034219418244863</v>
      </c>
      <c r="F339" s="5">
        <f t="shared" si="38"/>
        <v>76136877.672979459</v>
      </c>
      <c r="G339" s="32">
        <f t="shared" si="39"/>
        <v>-223122.32702054083</v>
      </c>
      <c r="H339" s="127">
        <v>87436.654785484076</v>
      </c>
      <c r="K339" s="26">
        <f t="shared" si="33"/>
        <v>-7.5935480553317447E-3</v>
      </c>
      <c r="L339" s="32">
        <f t="shared" si="34"/>
        <v>-579843.32950513205</v>
      </c>
    </row>
    <row r="340" spans="1:12" hidden="1" x14ac:dyDescent="0.3">
      <c r="A340" s="7">
        <f t="shared" si="35"/>
        <v>336</v>
      </c>
      <c r="B340" s="231">
        <v>45274</v>
      </c>
      <c r="C340" s="2">
        <v>17.446999999999999</v>
      </c>
      <c r="D340" s="4">
        <f t="shared" si="36"/>
        <v>4.502326009856672E-3</v>
      </c>
      <c r="E340" s="20">
        <f t="shared" si="37"/>
        <v>19.175949403528165</v>
      </c>
      <c r="F340" s="5">
        <f t="shared" si="38"/>
        <v>76703797.61411266</v>
      </c>
      <c r="G340" s="32">
        <f t="shared" si="39"/>
        <v>343797.61411266029</v>
      </c>
      <c r="H340" s="127">
        <v>91617.586521968246</v>
      </c>
      <c r="K340" s="26">
        <f t="shared" si="33"/>
        <v>-2.3901010932712019E-3</v>
      </c>
      <c r="L340" s="32">
        <f t="shared" si="34"/>
        <v>-182508.11948218898</v>
      </c>
    </row>
    <row r="341" spans="1:12" hidden="1" x14ac:dyDescent="0.3">
      <c r="A341" s="7">
        <f t="shared" si="35"/>
        <v>337</v>
      </c>
      <c r="B341" s="231">
        <v>45275</v>
      </c>
      <c r="C341" s="2">
        <v>17.398</v>
      </c>
      <c r="D341" s="4">
        <f t="shared" si="36"/>
        <v>-2.8085057603025598E-3</v>
      </c>
      <c r="E341" s="20">
        <f t="shared" si="37"/>
        <v>19.036385625035823</v>
      </c>
      <c r="F341" s="5">
        <f t="shared" si="38"/>
        <v>76145542.50014329</v>
      </c>
      <c r="G341" s="32">
        <f t="shared" si="39"/>
        <v>-214457.49985671043</v>
      </c>
      <c r="H341" s="127">
        <v>97226.497193291783</v>
      </c>
      <c r="K341" s="26">
        <f t="shared" si="33"/>
        <v>-1.9720531890917381E-2</v>
      </c>
      <c r="L341" s="32">
        <f t="shared" si="34"/>
        <v>-1505859.8151904512</v>
      </c>
    </row>
    <row r="342" spans="1:12" hidden="1" x14ac:dyDescent="0.3">
      <c r="A342" s="7">
        <f t="shared" si="35"/>
        <v>338</v>
      </c>
      <c r="B342" s="231">
        <v>45278</v>
      </c>
      <c r="C342" s="2">
        <v>17.298999999999999</v>
      </c>
      <c r="D342" s="4">
        <f t="shared" si="36"/>
        <v>-5.6903092309460446E-3</v>
      </c>
      <c r="E342" s="20">
        <f t="shared" si="37"/>
        <v>18.981371996781238</v>
      </c>
      <c r="F342" s="5">
        <f t="shared" si="38"/>
        <v>75925487.98712495</v>
      </c>
      <c r="G342" s="32">
        <f t="shared" si="39"/>
        <v>-434512.01287505031</v>
      </c>
      <c r="H342" s="127">
        <v>97438.46237103641</v>
      </c>
      <c r="K342" s="26">
        <f t="shared" si="33"/>
        <v>-1.7872350089134792E-2</v>
      </c>
      <c r="L342" s="32">
        <f t="shared" si="34"/>
        <v>-1364732.6528063328</v>
      </c>
    </row>
    <row r="343" spans="1:12" hidden="1" x14ac:dyDescent="0.3">
      <c r="A343" s="7">
        <f t="shared" si="35"/>
        <v>339</v>
      </c>
      <c r="B343" s="231">
        <v>45279</v>
      </c>
      <c r="C343" s="2">
        <v>17.190799999999999</v>
      </c>
      <c r="D343" s="4">
        <f t="shared" si="36"/>
        <v>-6.2546968032833883E-3</v>
      </c>
      <c r="E343" s="20">
        <f t="shared" si="37"/>
        <v>18.97059783802532</v>
      </c>
      <c r="F343" s="5">
        <f t="shared" si="38"/>
        <v>75882391.352101281</v>
      </c>
      <c r="G343" s="32">
        <f t="shared" si="39"/>
        <v>-477608.64789871871</v>
      </c>
      <c r="H343" s="127">
        <v>112298.04965160787</v>
      </c>
      <c r="K343" s="26">
        <f t="shared" si="33"/>
        <v>-1.1551487203666166E-2</v>
      </c>
      <c r="L343" s="32">
        <f t="shared" si="34"/>
        <v>-882071.56287194847</v>
      </c>
    </row>
    <row r="344" spans="1:12" hidden="1" x14ac:dyDescent="0.3">
      <c r="A344" s="7">
        <f t="shared" si="35"/>
        <v>340</v>
      </c>
      <c r="B344" s="231">
        <v>45280</v>
      </c>
      <c r="C344" s="2">
        <v>17.227699999999999</v>
      </c>
      <c r="D344" s="4">
        <f t="shared" si="36"/>
        <v>2.1464969634921172E-3</v>
      </c>
      <c r="E344" s="20">
        <f t="shared" si="37"/>
        <v>19.130976627033064</v>
      </c>
      <c r="F344" s="5">
        <f t="shared" si="38"/>
        <v>76523906.508132249</v>
      </c>
      <c r="G344" s="32">
        <f t="shared" si="39"/>
        <v>163906.50813224912</v>
      </c>
      <c r="H344" s="127">
        <v>113981.24411849678</v>
      </c>
      <c r="K344" s="26">
        <f t="shared" si="33"/>
        <v>-6.4018640382497161E-3</v>
      </c>
      <c r="L344" s="32">
        <f t="shared" si="34"/>
        <v>-488846.33796074829</v>
      </c>
    </row>
    <row r="345" spans="1:12" hidden="1" x14ac:dyDescent="0.3">
      <c r="A345" s="7">
        <f t="shared" si="35"/>
        <v>341</v>
      </c>
      <c r="B345" s="231">
        <v>45281</v>
      </c>
      <c r="C345" s="2">
        <v>17.065200000000001</v>
      </c>
      <c r="D345" s="4">
        <f t="shared" si="36"/>
        <v>-9.4324837325933109E-3</v>
      </c>
      <c r="E345" s="20">
        <f t="shared" si="37"/>
        <v>18.909933885544792</v>
      </c>
      <c r="F345" s="5">
        <f t="shared" si="38"/>
        <v>75639735.542179167</v>
      </c>
      <c r="G345" s="32">
        <f t="shared" si="39"/>
        <v>-720264.45782083273</v>
      </c>
      <c r="H345" s="127">
        <v>115262.08304969966</v>
      </c>
      <c r="K345" s="26">
        <f t="shared" si="33"/>
        <v>-1.1904486184774354E-2</v>
      </c>
      <c r="L345" s="32">
        <f t="shared" si="34"/>
        <v>-909026.56506936974</v>
      </c>
    </row>
    <row r="346" spans="1:12" hidden="1" x14ac:dyDescent="0.3">
      <c r="A346" s="7">
        <f t="shared" si="35"/>
        <v>342</v>
      </c>
      <c r="B346" s="231">
        <v>45282</v>
      </c>
      <c r="C346" s="2">
        <v>17.067299999999999</v>
      </c>
      <c r="D346" s="4">
        <f t="shared" si="36"/>
        <v>1.2305745024954184E-4</v>
      </c>
      <c r="E346" s="20">
        <f t="shared" si="37"/>
        <v>19.092349166725263</v>
      </c>
      <c r="F346" s="5">
        <f t="shared" si="38"/>
        <v>76369396.666901052</v>
      </c>
      <c r="G346" s="32">
        <f t="shared" si="39"/>
        <v>9396.6669010519981</v>
      </c>
      <c r="H346" s="127">
        <v>116935.93375702202</v>
      </c>
      <c r="K346" s="26">
        <f t="shared" si="33"/>
        <v>-8.7236822999855468E-3</v>
      </c>
      <c r="L346" s="32">
        <f t="shared" si="34"/>
        <v>-666140.38042689639</v>
      </c>
    </row>
    <row r="347" spans="1:12" hidden="1" x14ac:dyDescent="0.3">
      <c r="A347" s="7">
        <f t="shared" si="35"/>
        <v>343</v>
      </c>
      <c r="B347" s="231">
        <v>45286</v>
      </c>
      <c r="C347" s="2">
        <v>17.059000000000001</v>
      </c>
      <c r="D347" s="4">
        <f t="shared" si="36"/>
        <v>-4.8631007833688233E-4</v>
      </c>
      <c r="E347" s="20">
        <f t="shared" si="37"/>
        <v>19.08071634060455</v>
      </c>
      <c r="F347" s="5">
        <f t="shared" si="38"/>
        <v>76322865.362418205</v>
      </c>
      <c r="G347" s="32">
        <f t="shared" si="39"/>
        <v>-37134.637581795454</v>
      </c>
      <c r="H347" s="127">
        <v>122717.98143711686</v>
      </c>
      <c r="K347" s="26">
        <f t="shared" ref="K347:K410" si="40">C347/C326-1</f>
        <v>-8.7854876759130285E-3</v>
      </c>
      <c r="L347" s="32">
        <f t="shared" si="34"/>
        <v>-670859.83893271885</v>
      </c>
    </row>
    <row r="348" spans="1:12" hidden="1" x14ac:dyDescent="0.3">
      <c r="A348" s="7">
        <f t="shared" si="35"/>
        <v>344</v>
      </c>
      <c r="B348" s="231">
        <v>45287</v>
      </c>
      <c r="C348" s="2">
        <v>16.973800000000001</v>
      </c>
      <c r="D348" s="4">
        <f t="shared" si="36"/>
        <v>-4.9944310920921886E-3</v>
      </c>
      <c r="E348" s="20">
        <f t="shared" si="37"/>
        <v>18.994656310451958</v>
      </c>
      <c r="F348" s="5">
        <f t="shared" si="38"/>
        <v>75978625.241807833</v>
      </c>
      <c r="G348" s="32">
        <f t="shared" si="39"/>
        <v>-381374.75819216669</v>
      </c>
      <c r="H348" s="127">
        <v>123702.84656330943</v>
      </c>
      <c r="K348" s="26">
        <f t="shared" si="40"/>
        <v>-1.391365978632797E-2</v>
      </c>
      <c r="L348" s="32">
        <f t="shared" ref="L348:L411" si="41">$D$509*K348</f>
        <v>-1062447.0612840038</v>
      </c>
    </row>
    <row r="349" spans="1:12" hidden="1" x14ac:dyDescent="0.3">
      <c r="A349" s="7">
        <f t="shared" si="35"/>
        <v>345</v>
      </c>
      <c r="B349" s="231">
        <v>45288</v>
      </c>
      <c r="C349" s="2">
        <v>16.9727</v>
      </c>
      <c r="D349" s="4">
        <f t="shared" si="36"/>
        <v>-6.4805759464658941E-5</v>
      </c>
      <c r="E349" s="20">
        <f t="shared" si="37"/>
        <v>19.088762858051819</v>
      </c>
      <c r="F349" s="5">
        <f t="shared" si="38"/>
        <v>76355051.432207271</v>
      </c>
      <c r="G349" s="32">
        <f t="shared" si="39"/>
        <v>-4948.5677927285433</v>
      </c>
      <c r="H349" s="127">
        <v>127959.22180442512</v>
      </c>
      <c r="K349" s="26">
        <f t="shared" si="40"/>
        <v>-1.199159424170626E-2</v>
      </c>
      <c r="L349" s="32">
        <f t="shared" si="41"/>
        <v>-915678.13629669009</v>
      </c>
    </row>
    <row r="350" spans="1:12" hidden="1" x14ac:dyDescent="0.3">
      <c r="A350" s="7">
        <f t="shared" si="35"/>
        <v>346</v>
      </c>
      <c r="B350" s="231">
        <v>45289</v>
      </c>
      <c r="C350" s="2">
        <v>16.922000000000001</v>
      </c>
      <c r="D350" s="4">
        <f t="shared" si="36"/>
        <v>-2.9871499525708778E-3</v>
      </c>
      <c r="E350" s="20">
        <f t="shared" si="37"/>
        <v>19.032975307405422</v>
      </c>
      <c r="F350" s="5">
        <f t="shared" si="38"/>
        <v>76131901.229621693</v>
      </c>
      <c r="G350" s="32">
        <f t="shared" si="39"/>
        <v>-228098.77037830651</v>
      </c>
      <c r="H350" s="127">
        <v>148498.40255591273</v>
      </c>
      <c r="K350" s="26">
        <f t="shared" si="40"/>
        <v>-1.1957867202279426E-2</v>
      </c>
      <c r="L350" s="32">
        <f t="shared" si="41"/>
        <v>-913102.73956605699</v>
      </c>
    </row>
    <row r="351" spans="1:12" hidden="1" x14ac:dyDescent="0.3">
      <c r="A351" s="7">
        <f t="shared" si="35"/>
        <v>347</v>
      </c>
      <c r="B351" s="231">
        <v>45293</v>
      </c>
      <c r="C351" s="2">
        <v>16.8935</v>
      </c>
      <c r="D351" s="4">
        <f t="shared" si="36"/>
        <v>-1.684198085332822E-3</v>
      </c>
      <c r="E351" s="20">
        <f t="shared" si="37"/>
        <v>19.057848658550995</v>
      </c>
      <c r="F351" s="5">
        <f t="shared" si="38"/>
        <v>76231394.634203985</v>
      </c>
      <c r="G351" s="32">
        <f t="shared" si="39"/>
        <v>-128605.36579601467</v>
      </c>
      <c r="H351" s="127">
        <v>150261.71828880906</v>
      </c>
      <c r="K351" s="26">
        <f t="shared" si="40"/>
        <v>-1.5272070181574504E-2</v>
      </c>
      <c r="L351" s="32">
        <f t="shared" si="41"/>
        <v>-1166175.2790650292</v>
      </c>
    </row>
    <row r="352" spans="1:12" hidden="1" x14ac:dyDescent="0.3">
      <c r="A352" s="7">
        <f t="shared" si="35"/>
        <v>348</v>
      </c>
      <c r="B352" s="231">
        <v>45294</v>
      </c>
      <c r="C352" s="2">
        <v>16.919</v>
      </c>
      <c r="D352" s="4">
        <f t="shared" si="36"/>
        <v>1.5094562997604033E-3</v>
      </c>
      <c r="E352" s="20">
        <f t="shared" si="37"/>
        <v>19.118815520762425</v>
      </c>
      <c r="F352" s="5">
        <f t="shared" si="38"/>
        <v>76475262.0830497</v>
      </c>
      <c r="G352" s="32">
        <f t="shared" si="39"/>
        <v>115262.08304969966</v>
      </c>
      <c r="H352" s="127">
        <v>159787.34503677487</v>
      </c>
      <c r="K352" s="26">
        <f t="shared" si="40"/>
        <v>-1.2646113085546529E-2</v>
      </c>
      <c r="L352" s="32">
        <f t="shared" si="41"/>
        <v>-965657.19521233288</v>
      </c>
    </row>
    <row r="353" spans="1:12" hidden="1" x14ac:dyDescent="0.3">
      <c r="A353" s="7">
        <f t="shared" si="35"/>
        <v>349</v>
      </c>
      <c r="B353" s="231">
        <v>45295</v>
      </c>
      <c r="C353" s="2">
        <v>17.029699999999998</v>
      </c>
      <c r="D353" s="4">
        <f t="shared" si="36"/>
        <v>6.5429398900642699E-3</v>
      </c>
      <c r="E353" s="20">
        <f t="shared" si="37"/>
        <v>19.214904722501327</v>
      </c>
      <c r="F353" s="5">
        <f t="shared" si="38"/>
        <v>76859618.890005305</v>
      </c>
      <c r="G353" s="32">
        <f t="shared" si="39"/>
        <v>499618.89000530541</v>
      </c>
      <c r="H353" s="127">
        <v>163160.61441855133</v>
      </c>
      <c r="K353" s="26">
        <f t="shared" si="40"/>
        <v>-9.1522662477455663E-3</v>
      </c>
      <c r="L353" s="32">
        <f t="shared" si="41"/>
        <v>-698867.05067785142</v>
      </c>
    </row>
    <row r="354" spans="1:12" hidden="1" x14ac:dyDescent="0.3">
      <c r="A354" s="7">
        <f t="shared" si="35"/>
        <v>350</v>
      </c>
      <c r="B354" s="231">
        <v>45296</v>
      </c>
      <c r="C354" s="2">
        <v>17.049199999999999</v>
      </c>
      <c r="D354" s="4">
        <f t="shared" si="36"/>
        <v>1.14505833925449E-3</v>
      </c>
      <c r="E354" s="20">
        <f t="shared" si="37"/>
        <v>19.111859163696369</v>
      </c>
      <c r="F354" s="5">
        <f t="shared" si="38"/>
        <v>76447436.654785484</v>
      </c>
      <c r="G354" s="32">
        <f t="shared" si="39"/>
        <v>87436.654785484076</v>
      </c>
      <c r="H354" s="127">
        <v>163906.50813224912</v>
      </c>
      <c r="K354" s="26">
        <f t="shared" si="40"/>
        <v>-1.8638116617740286E-2</v>
      </c>
      <c r="L354" s="32">
        <f t="shared" si="41"/>
        <v>-1423206.5849306483</v>
      </c>
    </row>
    <row r="355" spans="1:12" hidden="1" x14ac:dyDescent="0.3">
      <c r="A355" s="7">
        <f t="shared" si="35"/>
        <v>351</v>
      </c>
      <c r="B355" s="231">
        <v>45299</v>
      </c>
      <c r="C355" s="2">
        <v>17.0458</v>
      </c>
      <c r="D355" s="4">
        <f t="shared" si="36"/>
        <v>-1.994228468197301E-4</v>
      </c>
      <c r="E355" s="20">
        <f t="shared" si="37"/>
        <v>19.08619301785421</v>
      </c>
      <c r="F355" s="5">
        <f t="shared" si="38"/>
        <v>76344772.07141684</v>
      </c>
      <c r="G355" s="32">
        <f t="shared" si="39"/>
        <v>-15227.928583160043</v>
      </c>
      <c r="H355" s="127">
        <v>166731.8155657202</v>
      </c>
      <c r="K355" s="26">
        <f t="shared" si="40"/>
        <v>-9.7883736196070492E-3</v>
      </c>
      <c r="L355" s="32">
        <f t="shared" si="41"/>
        <v>-747440.2095931943</v>
      </c>
    </row>
    <row r="356" spans="1:12" hidden="1" x14ac:dyDescent="0.3">
      <c r="A356" s="7">
        <f t="shared" si="35"/>
        <v>352</v>
      </c>
      <c r="B356" s="231">
        <v>45300</v>
      </c>
      <c r="C356" s="2">
        <v>16.898700000000002</v>
      </c>
      <c r="D356" s="4">
        <f t="shared" si="36"/>
        <v>-8.629691771580017E-3</v>
      </c>
      <c r="E356" s="20">
        <f t="shared" si="37"/>
        <v>18.925259184080538</v>
      </c>
      <c r="F356" s="5">
        <f t="shared" si="38"/>
        <v>75701036.73632215</v>
      </c>
      <c r="G356" s="32">
        <f t="shared" si="39"/>
        <v>-658963.26367785037</v>
      </c>
      <c r="H356" s="127">
        <v>166904.52256125212</v>
      </c>
      <c r="K356" s="26">
        <f t="shared" si="40"/>
        <v>-2.9145122371595833E-2</v>
      </c>
      <c r="L356" s="32">
        <f t="shared" si="41"/>
        <v>-2225521.5442950577</v>
      </c>
    </row>
    <row r="357" spans="1:12" hidden="1" x14ac:dyDescent="0.3">
      <c r="A357" s="7">
        <f t="shared" si="35"/>
        <v>353</v>
      </c>
      <c r="B357" s="231">
        <v>45301</v>
      </c>
      <c r="C357" s="2">
        <v>16.813300000000002</v>
      </c>
      <c r="D357" s="4">
        <f t="shared" si="36"/>
        <v>-5.0536431796528447E-3</v>
      </c>
      <c r="E357" s="20">
        <f t="shared" si="37"/>
        <v>18.993525951700427</v>
      </c>
      <c r="F357" s="5">
        <f t="shared" si="38"/>
        <v>75974103.806801707</v>
      </c>
      <c r="G357" s="32">
        <f t="shared" si="39"/>
        <v>-385896.19319829345</v>
      </c>
      <c r="H357" s="127">
        <v>167658.3598638773</v>
      </c>
      <c r="K357" s="26">
        <f t="shared" si="40"/>
        <v>-3.4910885974227202E-2</v>
      </c>
      <c r="L357" s="32">
        <f t="shared" si="41"/>
        <v>-2665795.2529919893</v>
      </c>
    </row>
    <row r="358" spans="1:12" hidden="1" x14ac:dyDescent="0.3">
      <c r="A358" s="7">
        <f t="shared" si="35"/>
        <v>354</v>
      </c>
      <c r="B358" s="231">
        <v>45302</v>
      </c>
      <c r="C358" s="2">
        <v>16.934699999999999</v>
      </c>
      <c r="D358" s="4">
        <f t="shared" si="36"/>
        <v>7.2204742673953604E-3</v>
      </c>
      <c r="E358" s="20">
        <f t="shared" si="37"/>
        <v>19.227838853764577</v>
      </c>
      <c r="F358" s="5">
        <f t="shared" si="38"/>
        <v>76911355.415058315</v>
      </c>
      <c r="G358" s="32">
        <f t="shared" si="39"/>
        <v>551355.4150583148</v>
      </c>
      <c r="H358" s="127">
        <v>170716.06441536546</v>
      </c>
      <c r="K358" s="26">
        <f t="shared" si="40"/>
        <v>-1.9329993919564581E-2</v>
      </c>
      <c r="L358" s="32">
        <f t="shared" si="41"/>
        <v>-1476038.3356979515</v>
      </c>
    </row>
    <row r="359" spans="1:12" hidden="1" x14ac:dyDescent="0.3">
      <c r="A359" s="7">
        <f t="shared" si="35"/>
        <v>355</v>
      </c>
      <c r="B359" s="231">
        <v>45303</v>
      </c>
      <c r="C359" s="2">
        <v>16.991199999999999</v>
      </c>
      <c r="D359" s="4">
        <f t="shared" si="36"/>
        <v>3.3363449012973057E-3</v>
      </c>
      <c r="E359" s="20">
        <f t="shared" si="37"/>
        <v>19.153690824165764</v>
      </c>
      <c r="F359" s="5">
        <f t="shared" si="38"/>
        <v>76614763.296663061</v>
      </c>
      <c r="G359" s="32">
        <f t="shared" si="39"/>
        <v>254763.29666306078</v>
      </c>
      <c r="H359" s="127">
        <v>173949.07269367576</v>
      </c>
      <c r="K359" s="26">
        <f t="shared" si="40"/>
        <v>-2.4598586657634702E-2</v>
      </c>
      <c r="L359" s="32">
        <f t="shared" si="41"/>
        <v>-1878348.0771769858</v>
      </c>
    </row>
    <row r="360" spans="1:12" hidden="1" x14ac:dyDescent="0.3">
      <c r="A360" s="7">
        <f t="shared" si="35"/>
        <v>356</v>
      </c>
      <c r="B360" s="231">
        <v>45306</v>
      </c>
      <c r="C360" s="2">
        <v>16.989799999999999</v>
      </c>
      <c r="D360" s="4">
        <f t="shared" si="36"/>
        <v>-8.2395593012818402E-5</v>
      </c>
      <c r="E360" s="20">
        <f t="shared" si="37"/>
        <v>19.088427068129384</v>
      </c>
      <c r="F360" s="5">
        <f t="shared" si="38"/>
        <v>76353708.272517532</v>
      </c>
      <c r="G360" s="32">
        <f t="shared" si="39"/>
        <v>-6291.7274824678898</v>
      </c>
      <c r="H360" s="127">
        <v>176279.68965680897</v>
      </c>
      <c r="K360" s="26">
        <f t="shared" si="40"/>
        <v>-2.1820736032426069E-2</v>
      </c>
      <c r="L360" s="32">
        <f t="shared" si="41"/>
        <v>-1666231.4034360547</v>
      </c>
    </row>
    <row r="361" spans="1:12" hidden="1" x14ac:dyDescent="0.3">
      <c r="A361" s="7">
        <f t="shared" si="35"/>
        <v>357</v>
      </c>
      <c r="B361" s="231">
        <v>45307</v>
      </c>
      <c r="C361" s="2">
        <v>16.858000000000001</v>
      </c>
      <c r="D361" s="4">
        <f t="shared" si="36"/>
        <v>-7.7575957339108825E-3</v>
      </c>
      <c r="E361" s="20">
        <f t="shared" si="37"/>
        <v>18.94190749743964</v>
      </c>
      <c r="F361" s="5">
        <f t="shared" si="38"/>
        <v>75767629.989758566</v>
      </c>
      <c r="G361" s="32">
        <f t="shared" si="39"/>
        <v>-592370.01024143398</v>
      </c>
      <c r="H361" s="127">
        <v>178950.33077387512</v>
      </c>
      <c r="K361" s="26">
        <f t="shared" si="40"/>
        <v>-3.3759385567719291E-2</v>
      </c>
      <c r="L361" s="32">
        <f t="shared" si="41"/>
        <v>-2577866.6819510451</v>
      </c>
    </row>
    <row r="362" spans="1:12" hidden="1" x14ac:dyDescent="0.3">
      <c r="A362" s="7">
        <f t="shared" si="35"/>
        <v>358</v>
      </c>
      <c r="B362" s="231">
        <v>45308</v>
      </c>
      <c r="C362" s="2">
        <v>16.898299999999999</v>
      </c>
      <c r="D362" s="4">
        <f t="shared" si="36"/>
        <v>2.3905564123856138E-3</v>
      </c>
      <c r="E362" s="20">
        <f t="shared" si="37"/>
        <v>19.13563572191244</v>
      </c>
      <c r="F362" s="5">
        <f t="shared" si="38"/>
        <v>76542542.88764976</v>
      </c>
      <c r="G362" s="32">
        <f t="shared" si="39"/>
        <v>182542.88764975965</v>
      </c>
      <c r="H362" s="127">
        <v>181231.52817364037</v>
      </c>
      <c r="K362" s="26">
        <f t="shared" si="40"/>
        <v>-2.8721692148522826E-2</v>
      </c>
      <c r="L362" s="32">
        <f t="shared" si="41"/>
        <v>-2193188.4124612031</v>
      </c>
    </row>
    <row r="363" spans="1:12" hidden="1" x14ac:dyDescent="0.3">
      <c r="A363" s="7">
        <f t="shared" si="35"/>
        <v>359</v>
      </c>
      <c r="B363" s="231">
        <v>45309</v>
      </c>
      <c r="C363" s="2">
        <v>17.159800000000001</v>
      </c>
      <c r="D363" s="4">
        <f t="shared" si="36"/>
        <v>1.5474929430771223E-2</v>
      </c>
      <c r="E363" s="20">
        <f t="shared" si="37"/>
        <v>19.385416402833421</v>
      </c>
      <c r="F363" s="5">
        <f t="shared" si="38"/>
        <v>77541665.611333683</v>
      </c>
      <c r="G363" s="32">
        <f t="shared" si="39"/>
        <v>1181665.6113336831</v>
      </c>
      <c r="H363" s="127">
        <v>182542.88764975965</v>
      </c>
      <c r="K363" s="26">
        <f t="shared" si="40"/>
        <v>-8.0467079021908638E-3</v>
      </c>
      <c r="L363" s="32">
        <f t="shared" si="41"/>
        <v>-614446.61541129439</v>
      </c>
    </row>
    <row r="364" spans="1:12" hidden="1" x14ac:dyDescent="0.3">
      <c r="A364" s="7">
        <f t="shared" si="35"/>
        <v>360</v>
      </c>
      <c r="B364" s="231">
        <v>45310</v>
      </c>
      <c r="C364" s="2">
        <v>17.2957</v>
      </c>
      <c r="D364" s="4">
        <f t="shared" si="36"/>
        <v>7.919672723458282E-3</v>
      </c>
      <c r="E364" s="20">
        <f t="shared" si="37"/>
        <v>19.24118655229082</v>
      </c>
      <c r="F364" s="5">
        <f t="shared" si="38"/>
        <v>76964746.209163278</v>
      </c>
      <c r="G364" s="32">
        <f t="shared" si="39"/>
        <v>604746.20916327834</v>
      </c>
      <c r="H364" s="127">
        <v>186673.53725394607</v>
      </c>
      <c r="K364" s="26">
        <f t="shared" si="40"/>
        <v>6.1021011238568956E-3</v>
      </c>
      <c r="L364" s="32">
        <f t="shared" si="41"/>
        <v>465956.44181771256</v>
      </c>
    </row>
    <row r="365" spans="1:12" hidden="1" x14ac:dyDescent="0.3">
      <c r="A365" s="7">
        <f t="shared" si="35"/>
        <v>361</v>
      </c>
      <c r="B365" s="231">
        <v>45313</v>
      </c>
      <c r="C365" s="2">
        <v>17.1995</v>
      </c>
      <c r="D365" s="4">
        <f t="shared" si="36"/>
        <v>-5.5620761229669968E-3</v>
      </c>
      <c r="E365" s="20">
        <f t="shared" si="37"/>
        <v>18.983819966812561</v>
      </c>
      <c r="F365" s="5">
        <f t="shared" si="38"/>
        <v>75935279.867250249</v>
      </c>
      <c r="G365" s="32">
        <f t="shared" si="39"/>
        <v>-424720.13274975121</v>
      </c>
      <c r="H365" s="127">
        <v>191936.76248970628</v>
      </c>
      <c r="K365" s="26">
        <f t="shared" si="40"/>
        <v>-1.6368987154407044E-3</v>
      </c>
      <c r="L365" s="32">
        <f t="shared" si="41"/>
        <v>-124993.58591105219</v>
      </c>
    </row>
    <row r="366" spans="1:12" hidden="1" x14ac:dyDescent="0.3">
      <c r="A366" s="7">
        <f t="shared" si="35"/>
        <v>362</v>
      </c>
      <c r="B366" s="231">
        <v>45314</v>
      </c>
      <c r="C366" s="2">
        <v>17.1325</v>
      </c>
      <c r="D366" s="4">
        <f t="shared" si="36"/>
        <v>-3.8954620773860027E-3</v>
      </c>
      <c r="E366" s="20">
        <f t="shared" si="37"/>
        <v>19.0156356289427</v>
      </c>
      <c r="F366" s="5">
        <f t="shared" si="38"/>
        <v>76062542.515770808</v>
      </c>
      <c r="G366" s="32">
        <f t="shared" si="39"/>
        <v>-297457.48422919214</v>
      </c>
      <c r="H366" s="127">
        <v>193175.74239785969</v>
      </c>
      <c r="K366" s="26">
        <f t="shared" si="40"/>
        <v>3.9436982865714842E-3</v>
      </c>
      <c r="L366" s="32">
        <f t="shared" si="41"/>
        <v>301140.80116259854</v>
      </c>
    </row>
    <row r="367" spans="1:12" hidden="1" x14ac:dyDescent="0.3">
      <c r="A367" s="7">
        <f t="shared" si="35"/>
        <v>363</v>
      </c>
      <c r="B367" s="231">
        <v>45315</v>
      </c>
      <c r="C367" s="2">
        <v>17.112500000000001</v>
      </c>
      <c r="D367" s="4">
        <f t="shared" si="36"/>
        <v>-1.1673719538888294E-3</v>
      </c>
      <c r="E367" s="20">
        <f t="shared" si="37"/>
        <v>19.067714869400263</v>
      </c>
      <c r="F367" s="5">
        <f t="shared" si="38"/>
        <v>76270859.477601051</v>
      </c>
      <c r="G367" s="32">
        <f t="shared" si="39"/>
        <v>-89140.522398948669</v>
      </c>
      <c r="H367" s="127">
        <v>204350.46378712356</v>
      </c>
      <c r="K367" s="26">
        <f t="shared" si="40"/>
        <v>2.6483392217868662E-3</v>
      </c>
      <c r="L367" s="32">
        <f t="shared" si="41"/>
        <v>202227.18297564509</v>
      </c>
    </row>
    <row r="368" spans="1:12" hidden="1" x14ac:dyDescent="0.3">
      <c r="A368" s="7">
        <f t="shared" si="35"/>
        <v>364</v>
      </c>
      <c r="B368" s="231">
        <v>45316</v>
      </c>
      <c r="C368" s="2">
        <v>17.352</v>
      </c>
      <c r="D368" s="4">
        <f t="shared" si="36"/>
        <v>1.3995617238860447E-2</v>
      </c>
      <c r="E368" s="20">
        <f t="shared" si="37"/>
        <v>19.357176333089846</v>
      </c>
      <c r="F368" s="5">
        <f t="shared" si="38"/>
        <v>77428705.332359388</v>
      </c>
      <c r="G368" s="32">
        <f t="shared" si="39"/>
        <v>1068705.3323593885</v>
      </c>
      <c r="H368" s="127">
        <v>205998.04609441757</v>
      </c>
      <c r="K368" s="26">
        <f t="shared" si="40"/>
        <v>1.7175684389471702E-2</v>
      </c>
      <c r="L368" s="32">
        <f t="shared" si="41"/>
        <v>1311535.2599800592</v>
      </c>
    </row>
    <row r="369" spans="1:12" hidden="1" x14ac:dyDescent="0.3">
      <c r="A369" s="7">
        <f t="shared" si="35"/>
        <v>365</v>
      </c>
      <c r="B369" s="231">
        <v>45317</v>
      </c>
      <c r="C369" s="2">
        <v>17.167300000000001</v>
      </c>
      <c r="D369" s="4">
        <f t="shared" si="36"/>
        <v>-1.0644306131857961E-2</v>
      </c>
      <c r="E369" s="20">
        <f t="shared" si="37"/>
        <v>18.886800195942833</v>
      </c>
      <c r="F369" s="5">
        <f t="shared" si="38"/>
        <v>75547200.783771336</v>
      </c>
      <c r="G369" s="32">
        <f t="shared" si="39"/>
        <v>-812799.21622866392</v>
      </c>
      <c r="H369" s="127">
        <v>208880.74039362371</v>
      </c>
      <c r="K369" s="26">
        <f t="shared" si="40"/>
        <v>1.1399922233088722E-2</v>
      </c>
      <c r="L369" s="32">
        <f t="shared" si="41"/>
        <v>870498.06171865482</v>
      </c>
    </row>
    <row r="370" spans="1:12" hidden="1" x14ac:dyDescent="0.3">
      <c r="A370" s="7">
        <f t="shared" si="35"/>
        <v>366</v>
      </c>
      <c r="B370" s="231">
        <v>45320</v>
      </c>
      <c r="C370" s="2">
        <v>17.237500000000001</v>
      </c>
      <c r="D370" s="4">
        <f t="shared" si="36"/>
        <v>4.0891695257845306E-3</v>
      </c>
      <c r="E370" s="20">
        <f t="shared" si="37"/>
        <v>19.168062246247228</v>
      </c>
      <c r="F370" s="5">
        <f t="shared" si="38"/>
        <v>76672248.984988913</v>
      </c>
      <c r="G370" s="32">
        <f t="shared" si="39"/>
        <v>312248.98498891294</v>
      </c>
      <c r="H370" s="127">
        <v>209804.3868946135</v>
      </c>
      <c r="K370" s="26">
        <f t="shared" si="40"/>
        <v>1.5601524801593269E-2</v>
      </c>
      <c r="L370" s="32">
        <f t="shared" si="41"/>
        <v>1191332.4338496621</v>
      </c>
    </row>
    <row r="371" spans="1:12" hidden="1" x14ac:dyDescent="0.3">
      <c r="A371" s="7">
        <f t="shared" si="35"/>
        <v>367</v>
      </c>
      <c r="B371" s="231">
        <v>45321</v>
      </c>
      <c r="C371" s="2">
        <v>17.165700000000001</v>
      </c>
      <c r="D371" s="4">
        <f t="shared" si="36"/>
        <v>-4.1653372008702005E-3</v>
      </c>
      <c r="E371" s="20">
        <f t="shared" si="37"/>
        <v>19.010483712835388</v>
      </c>
      <c r="F371" s="5">
        <f t="shared" si="38"/>
        <v>76041934.851341546</v>
      </c>
      <c r="G371" s="32">
        <f t="shared" si="39"/>
        <v>-318065.14865845442</v>
      </c>
      <c r="H371" s="127">
        <v>216633.26653307676</v>
      </c>
      <c r="K371" s="26">
        <f t="shared" si="40"/>
        <v>1.4401370996336205E-2</v>
      </c>
      <c r="L371" s="32">
        <f t="shared" si="41"/>
        <v>1099688.6892802326</v>
      </c>
    </row>
    <row r="372" spans="1:12" hidden="1" x14ac:dyDescent="0.3">
      <c r="A372" s="7">
        <f t="shared" si="35"/>
        <v>368</v>
      </c>
      <c r="B372" s="231">
        <v>45322</v>
      </c>
      <c r="C372" s="2">
        <v>17.2333</v>
      </c>
      <c r="D372" s="4">
        <f t="shared" si="36"/>
        <v>3.9380858339594926E-3</v>
      </c>
      <c r="E372" s="20">
        <f t="shared" si="37"/>
        <v>19.165178058570287</v>
      </c>
      <c r="F372" s="5">
        <f t="shared" si="38"/>
        <v>76660712.234281152</v>
      </c>
      <c r="G372" s="32">
        <f t="shared" si="39"/>
        <v>300712.23428115249</v>
      </c>
      <c r="H372" s="127">
        <v>219621.35597005486</v>
      </c>
      <c r="K372" s="26">
        <f t="shared" si="40"/>
        <v>2.0114245123864283E-2</v>
      </c>
      <c r="L372" s="32">
        <f t="shared" si="41"/>
        <v>1535923.7576582767</v>
      </c>
    </row>
    <row r="373" spans="1:12" hidden="1" x14ac:dyDescent="0.3">
      <c r="A373" s="7">
        <f t="shared" si="35"/>
        <v>369</v>
      </c>
      <c r="B373" s="231">
        <v>45323</v>
      </c>
      <c r="C373" s="2">
        <v>17.193200000000001</v>
      </c>
      <c r="D373" s="4">
        <f t="shared" si="36"/>
        <v>-2.326890380832447E-3</v>
      </c>
      <c r="E373" s="20">
        <f t="shared" si="37"/>
        <v>19.045579662629908</v>
      </c>
      <c r="F373" s="5">
        <f t="shared" si="38"/>
        <v>76182318.650519639</v>
      </c>
      <c r="G373" s="32">
        <f t="shared" si="39"/>
        <v>-177681.34948036075</v>
      </c>
      <c r="H373" s="127">
        <v>223527.13881750405</v>
      </c>
      <c r="K373" s="26">
        <f t="shared" si="40"/>
        <v>1.6206631597612153E-2</v>
      </c>
      <c r="L373" s="32">
        <f t="shared" si="41"/>
        <v>1237538.3887936641</v>
      </c>
    </row>
    <row r="374" spans="1:12" hidden="1" x14ac:dyDescent="0.3">
      <c r="A374" s="7">
        <f t="shared" si="35"/>
        <v>370</v>
      </c>
      <c r="B374" s="231">
        <v>45324</v>
      </c>
      <c r="C374" s="2">
        <v>17.1633</v>
      </c>
      <c r="D374" s="4">
        <f t="shared" si="36"/>
        <v>-1.7390596282251813E-3</v>
      </c>
      <c r="E374" s="20">
        <f t="shared" si="37"/>
        <v>19.056801351697182</v>
      </c>
      <c r="F374" s="5">
        <f t="shared" si="38"/>
        <v>76227205.406788722</v>
      </c>
      <c r="G374" s="32">
        <f t="shared" si="39"/>
        <v>-132794.59321127832</v>
      </c>
      <c r="H374" s="127">
        <v>223835.84589613974</v>
      </c>
      <c r="K374" s="26">
        <f t="shared" si="40"/>
        <v>7.8451176474043649E-3</v>
      </c>
      <c r="L374" s="32">
        <f t="shared" si="41"/>
        <v>599053.18355579732</v>
      </c>
    </row>
    <row r="375" spans="1:12" hidden="1" x14ac:dyDescent="0.3">
      <c r="A375" s="7">
        <f t="shared" si="35"/>
        <v>371</v>
      </c>
      <c r="B375" s="231">
        <v>45328</v>
      </c>
      <c r="C375" s="2">
        <v>17.133500000000002</v>
      </c>
      <c r="D375" s="4">
        <f t="shared" si="36"/>
        <v>-1.7362628398966962E-3</v>
      </c>
      <c r="E375" s="20">
        <f t="shared" si="37"/>
        <v>19.056854742386371</v>
      </c>
      <c r="F375" s="5">
        <f t="shared" si="38"/>
        <v>76227418.969545484</v>
      </c>
      <c r="G375" s="32">
        <f t="shared" si="39"/>
        <v>-132581.03045451641</v>
      </c>
      <c r="H375" s="127">
        <v>228602.7416446507</v>
      </c>
      <c r="K375" s="26">
        <f t="shared" si="40"/>
        <v>4.9445135255614669E-3</v>
      </c>
      <c r="L375" s="32">
        <f t="shared" si="41"/>
        <v>377563.05281187361</v>
      </c>
    </row>
    <row r="376" spans="1:12" hidden="1" x14ac:dyDescent="0.3">
      <c r="A376" s="7">
        <f t="shared" si="35"/>
        <v>372</v>
      </c>
      <c r="B376" s="231">
        <v>45329</v>
      </c>
      <c r="C376" s="2">
        <v>17.1447</v>
      </c>
      <c r="D376" s="4">
        <f t="shared" si="36"/>
        <v>6.5369013920091312E-4</v>
      </c>
      <c r="E376" s="20">
        <f t="shared" si="37"/>
        <v>19.102478944757344</v>
      </c>
      <c r="F376" s="5">
        <f t="shared" si="38"/>
        <v>76409915.779029369</v>
      </c>
      <c r="G376" s="32">
        <f t="shared" si="39"/>
        <v>49915.779029369354</v>
      </c>
      <c r="H376" s="127">
        <v>229641.39517772198</v>
      </c>
      <c r="K376" s="26">
        <f t="shared" si="40"/>
        <v>5.8020157458142929E-3</v>
      </c>
      <c r="L376" s="32">
        <f t="shared" si="41"/>
        <v>443041.92235037941</v>
      </c>
    </row>
    <row r="377" spans="1:12" hidden="1" x14ac:dyDescent="0.3">
      <c r="A377" s="7">
        <f t="shared" si="35"/>
        <v>373</v>
      </c>
      <c r="B377" s="231">
        <v>45330</v>
      </c>
      <c r="C377" s="2">
        <v>17.035699999999999</v>
      </c>
      <c r="D377" s="4">
        <f t="shared" si="36"/>
        <v>-6.3576498859706509E-3</v>
      </c>
      <c r="E377" s="20">
        <f t="shared" si="37"/>
        <v>18.968632463676819</v>
      </c>
      <c r="F377" s="5">
        <f t="shared" si="38"/>
        <v>75874529.854707271</v>
      </c>
      <c r="G377" s="32">
        <f t="shared" si="39"/>
        <v>-485470.14529272914</v>
      </c>
      <c r="H377" s="127">
        <v>230053.92478664219</v>
      </c>
      <c r="K377" s="26">
        <f t="shared" si="40"/>
        <v>8.1071325013164497E-3</v>
      </c>
      <c r="L377" s="32">
        <f t="shared" si="41"/>
        <v>619060.63780052413</v>
      </c>
    </row>
    <row r="378" spans="1:12" hidden="1" x14ac:dyDescent="0.3">
      <c r="A378" s="7">
        <f t="shared" si="35"/>
        <v>374</v>
      </c>
      <c r="B378" s="231">
        <v>45331</v>
      </c>
      <c r="C378" s="2">
        <v>17.0398</v>
      </c>
      <c r="D378" s="4">
        <f t="shared" si="36"/>
        <v>2.4067106135938765E-4</v>
      </c>
      <c r="E378" s="20">
        <f t="shared" si="37"/>
        <v>19.094594410561349</v>
      </c>
      <c r="F378" s="5">
        <f t="shared" si="38"/>
        <v>76378377.642245397</v>
      </c>
      <c r="G378" s="32">
        <f t="shared" si="39"/>
        <v>18377.642245396972</v>
      </c>
      <c r="H378" s="127">
        <v>234581.4658344239</v>
      </c>
      <c r="K378" s="26">
        <f t="shared" si="40"/>
        <v>1.3471477937109233E-2</v>
      </c>
      <c r="L378" s="32">
        <f t="shared" si="41"/>
        <v>1028682.0552776611</v>
      </c>
    </row>
    <row r="379" spans="1:12" hidden="1" x14ac:dyDescent="0.3">
      <c r="A379" s="7">
        <f t="shared" si="35"/>
        <v>375</v>
      </c>
      <c r="B379" s="231">
        <v>45334</v>
      </c>
      <c r="C379" s="2">
        <v>17.1023</v>
      </c>
      <c r="D379" s="4">
        <f t="shared" si="36"/>
        <v>3.6678834258618842E-3</v>
      </c>
      <c r="E379" s="20">
        <f t="shared" si="37"/>
        <v>19.160019894599703</v>
      </c>
      <c r="F379" s="5">
        <f t="shared" si="38"/>
        <v>76640079.578398809</v>
      </c>
      <c r="G379" s="32">
        <f t="shared" si="39"/>
        <v>280079.57839880884</v>
      </c>
      <c r="H379" s="127">
        <v>247795.43883898854</v>
      </c>
      <c r="I379" s="168"/>
      <c r="K379" s="26">
        <f t="shared" si="40"/>
        <v>9.8968390346447777E-3</v>
      </c>
      <c r="L379" s="32">
        <f t="shared" si="41"/>
        <v>755722.62868547521</v>
      </c>
    </row>
    <row r="380" spans="1:12" hidden="1" x14ac:dyDescent="0.3">
      <c r="A380" s="7">
        <f t="shared" si="35"/>
        <v>376</v>
      </c>
      <c r="B380" s="231">
        <v>45335</v>
      </c>
      <c r="C380" s="2">
        <v>17.0855</v>
      </c>
      <c r="D380" s="4">
        <f t="shared" si="36"/>
        <v>-9.8232401489861676E-4</v>
      </c>
      <c r="E380" s="20">
        <f t="shared" si="37"/>
        <v>19.071247434555584</v>
      </c>
      <c r="F380" s="5">
        <f t="shared" si="38"/>
        <v>76284989.738222331</v>
      </c>
      <c r="G380" s="32">
        <f t="shared" si="39"/>
        <v>-75010.261777669191</v>
      </c>
      <c r="H380" s="127">
        <v>252943.95370088518</v>
      </c>
      <c r="I380" s="168"/>
      <c r="K380" s="26">
        <f t="shared" si="40"/>
        <v>5.549931729365909E-3</v>
      </c>
      <c r="L380" s="32">
        <f t="shared" si="41"/>
        <v>423792.7868543808</v>
      </c>
    </row>
    <row r="381" spans="1:12" hidden="1" x14ac:dyDescent="0.3">
      <c r="A381" s="7">
        <f t="shared" si="35"/>
        <v>377</v>
      </c>
      <c r="B381" s="231">
        <v>45336</v>
      </c>
      <c r="C381" s="2">
        <v>17.068000000000001</v>
      </c>
      <c r="D381" s="4">
        <f t="shared" si="36"/>
        <v>-1.0242603377131898E-3</v>
      </c>
      <c r="E381" s="20">
        <f t="shared" si="37"/>
        <v>19.070446870153056</v>
      </c>
      <c r="F381" s="5">
        <f t="shared" si="38"/>
        <v>76281787.480612218</v>
      </c>
      <c r="G381" s="32">
        <f t="shared" si="39"/>
        <v>-78212.51938778162</v>
      </c>
      <c r="H381" s="127">
        <v>254763.29666306078</v>
      </c>
      <c r="I381" s="168"/>
      <c r="K381" s="26">
        <f t="shared" si="40"/>
        <v>4.6027616569943586E-3</v>
      </c>
      <c r="L381" s="32">
        <f t="shared" si="41"/>
        <v>351466.88012808922</v>
      </c>
    </row>
    <row r="382" spans="1:12" hidden="1" x14ac:dyDescent="0.3">
      <c r="A382" s="7">
        <f t="shared" si="35"/>
        <v>378</v>
      </c>
      <c r="B382" s="231">
        <v>45337</v>
      </c>
      <c r="C382" s="2">
        <v>17.1982</v>
      </c>
      <c r="D382" s="4">
        <f t="shared" si="36"/>
        <v>7.6283102882586107E-3</v>
      </c>
      <c r="E382" s="20">
        <f t="shared" si="37"/>
        <v>19.235624443402855</v>
      </c>
      <c r="F382" s="5">
        <f t="shared" si="38"/>
        <v>76942497.773611426</v>
      </c>
      <c r="G382" s="32">
        <f t="shared" si="39"/>
        <v>582497.77361142635</v>
      </c>
      <c r="H382" s="127">
        <v>259428.10687115788</v>
      </c>
      <c r="I382" s="168"/>
      <c r="K382" s="26">
        <f t="shared" si="40"/>
        <v>2.0180329813738185E-2</v>
      </c>
      <c r="L382" s="32">
        <f t="shared" si="41"/>
        <v>1540969.9845770479</v>
      </c>
    </row>
    <row r="383" spans="1:12" hidden="1" x14ac:dyDescent="0.3">
      <c r="A383" s="7">
        <f t="shared" si="35"/>
        <v>379</v>
      </c>
      <c r="B383" s="231">
        <v>45338</v>
      </c>
      <c r="C383" s="2">
        <v>17.110499999999998</v>
      </c>
      <c r="D383" s="4">
        <f t="shared" si="36"/>
        <v>-5.0993708643928271E-3</v>
      </c>
      <c r="E383" s="20">
        <f t="shared" si="37"/>
        <v>18.99265301019874</v>
      </c>
      <c r="F383" s="5">
        <f t="shared" si="38"/>
        <v>75970612.040794969</v>
      </c>
      <c r="G383" s="32">
        <f t="shared" si="39"/>
        <v>-389387.95920503139</v>
      </c>
      <c r="H383" s="127">
        <v>259586.61952678859</v>
      </c>
      <c r="I383" s="168"/>
      <c r="K383" s="26">
        <f t="shared" si="40"/>
        <v>1.2557476195830253E-2</v>
      </c>
      <c r="L383" s="32">
        <f t="shared" si="41"/>
        <v>958888.88231359806</v>
      </c>
    </row>
    <row r="384" spans="1:12" hidden="1" x14ac:dyDescent="0.3">
      <c r="A384" s="7">
        <f t="shared" si="35"/>
        <v>380</v>
      </c>
      <c r="B384" s="231">
        <v>45341</v>
      </c>
      <c r="C384" s="2">
        <v>17.068000000000001</v>
      </c>
      <c r="D384" s="4">
        <f t="shared" si="36"/>
        <v>-2.4838549428711776E-3</v>
      </c>
      <c r="E384" s="20">
        <f t="shared" si="37"/>
        <v>19.042583209140588</v>
      </c>
      <c r="F384" s="5">
        <f t="shared" si="38"/>
        <v>76170332.83656235</v>
      </c>
      <c r="G384" s="32">
        <f t="shared" si="39"/>
        <v>-189667.16343764961</v>
      </c>
      <c r="H384" s="127">
        <v>259689.67152269185</v>
      </c>
      <c r="I384" s="168"/>
      <c r="K384" s="26">
        <f t="shared" si="40"/>
        <v>-5.3497127006141287E-3</v>
      </c>
      <c r="L384" s="32">
        <f t="shared" si="41"/>
        <v>-408504.06181889487</v>
      </c>
    </row>
    <row r="385" spans="1:12" hidden="1" x14ac:dyDescent="0.3">
      <c r="A385" s="7">
        <f t="shared" si="35"/>
        <v>381</v>
      </c>
      <c r="B385" s="231">
        <v>45342</v>
      </c>
      <c r="C385" s="2">
        <v>17.060199999999998</v>
      </c>
      <c r="D385" s="4">
        <f t="shared" si="36"/>
        <v>-4.5699554722300473E-4</v>
      </c>
      <c r="E385" s="20">
        <f t="shared" si="37"/>
        <v>19.081275955003512</v>
      </c>
      <c r="F385" s="5">
        <f t="shared" si="38"/>
        <v>76325103.820014045</v>
      </c>
      <c r="G385" s="32">
        <f t="shared" si="39"/>
        <v>-34896.179985955358</v>
      </c>
      <c r="H385" s="127">
        <v>263352.7676242888</v>
      </c>
      <c r="I385" s="168"/>
      <c r="K385" s="26">
        <f t="shared" si="40"/>
        <v>-1.3616101111837198E-2</v>
      </c>
      <c r="L385" s="32">
        <f t="shared" si="41"/>
        <v>-1039725.4808998884</v>
      </c>
    </row>
    <row r="386" spans="1:12" hidden="1" x14ac:dyDescent="0.3">
      <c r="A386" s="7">
        <f t="shared" si="35"/>
        <v>382</v>
      </c>
      <c r="B386" s="231">
        <v>45343</v>
      </c>
      <c r="C386" s="2">
        <v>17.05</v>
      </c>
      <c r="D386" s="4">
        <f t="shared" si="36"/>
        <v>-5.9788279152628299E-4</v>
      </c>
      <c r="E386" s="20">
        <f t="shared" si="37"/>
        <v>19.078586417509761</v>
      </c>
      <c r="F386" s="5">
        <f t="shared" si="38"/>
        <v>76314345.670039043</v>
      </c>
      <c r="G386" s="32">
        <f t="shared" si="39"/>
        <v>-45654.32996095717</v>
      </c>
      <c r="H386" s="127">
        <v>267725.84296676517</v>
      </c>
      <c r="K386" s="26">
        <f t="shared" si="40"/>
        <v>-8.6921131428239207E-3</v>
      </c>
      <c r="L386" s="32">
        <f t="shared" si="41"/>
        <v>-663729.75958603458</v>
      </c>
    </row>
    <row r="387" spans="1:12" hidden="1" x14ac:dyDescent="0.3">
      <c r="A387" s="7">
        <f t="shared" si="35"/>
        <v>383</v>
      </c>
      <c r="B387" s="231">
        <v>45344</v>
      </c>
      <c r="C387" s="2">
        <v>17.0458</v>
      </c>
      <c r="D387" s="4">
        <f t="shared" si="36"/>
        <v>-2.4633431085052671E-4</v>
      </c>
      <c r="E387" s="20">
        <f t="shared" si="37"/>
        <v>19.085297478005863</v>
      </c>
      <c r="F387" s="5">
        <f t="shared" si="38"/>
        <v>76341189.912023455</v>
      </c>
      <c r="G387" s="32">
        <f t="shared" si="39"/>
        <v>-18810.087976545095</v>
      </c>
      <c r="H387" s="127">
        <v>268779.42175725102</v>
      </c>
      <c r="K387" s="26">
        <f t="shared" si="40"/>
        <v>-5.060557420108025E-3</v>
      </c>
      <c r="L387" s="32">
        <f t="shared" si="41"/>
        <v>-386424.16459944879</v>
      </c>
    </row>
    <row r="388" spans="1:12" hidden="1" x14ac:dyDescent="0.3">
      <c r="A388" s="7">
        <f t="shared" si="35"/>
        <v>384</v>
      </c>
      <c r="B388" s="231">
        <v>45345</v>
      </c>
      <c r="C388" s="2">
        <v>17.060300000000002</v>
      </c>
      <c r="D388" s="4">
        <f t="shared" si="36"/>
        <v>8.5064942683832356E-4</v>
      </c>
      <c r="E388" s="20">
        <f t="shared" si="37"/>
        <v>19.106238897558342</v>
      </c>
      <c r="F388" s="5">
        <f t="shared" si="38"/>
        <v>76424955.590233371</v>
      </c>
      <c r="G388" s="32">
        <f t="shared" si="39"/>
        <v>64955.590233370662</v>
      </c>
      <c r="H388" s="127">
        <v>271686.42989863455</v>
      </c>
      <c r="K388" s="26">
        <f t="shared" si="40"/>
        <v>-3.0504017531044481E-3</v>
      </c>
      <c r="L388" s="32">
        <f t="shared" si="41"/>
        <v>-232928.67786705567</v>
      </c>
    </row>
    <row r="389" spans="1:12" hidden="1" x14ac:dyDescent="0.3">
      <c r="A389" s="7">
        <f t="shared" ref="A389:A452" si="42">A390-1</f>
        <v>385</v>
      </c>
      <c r="B389" s="231">
        <v>45348</v>
      </c>
      <c r="C389" s="2">
        <v>17.120999999999999</v>
      </c>
      <c r="D389" s="4">
        <f t="shared" si="36"/>
        <v>3.5579679138113551E-3</v>
      </c>
      <c r="E389" s="20">
        <f t="shared" si="37"/>
        <v>19.157921607474659</v>
      </c>
      <c r="F389" s="5">
        <f t="shared" si="38"/>
        <v>76631686.429898635</v>
      </c>
      <c r="G389" s="32">
        <f t="shared" si="39"/>
        <v>271686.42989863455</v>
      </c>
      <c r="H389" s="127">
        <v>277226.39470110834</v>
      </c>
      <c r="K389" s="26">
        <f t="shared" si="40"/>
        <v>-1.3312586445366592E-2</v>
      </c>
      <c r="L389" s="32">
        <f t="shared" si="41"/>
        <v>-1016549.1009681929</v>
      </c>
    </row>
    <row r="390" spans="1:12" hidden="1" x14ac:dyDescent="0.3">
      <c r="A390" s="7">
        <f t="shared" si="42"/>
        <v>386</v>
      </c>
      <c r="B390" s="231">
        <v>45349</v>
      </c>
      <c r="C390" s="2">
        <v>17.126000000000001</v>
      </c>
      <c r="D390" s="4">
        <f t="shared" si="36"/>
        <v>2.9203901641272623E-4</v>
      </c>
      <c r="E390" s="20">
        <f t="shared" si="37"/>
        <v>19.095575024823319</v>
      </c>
      <c r="F390" s="5">
        <f t="shared" si="38"/>
        <v>76382300.099293277</v>
      </c>
      <c r="G390" s="32">
        <f t="shared" si="39"/>
        <v>22300.099293276668</v>
      </c>
      <c r="H390" s="127">
        <v>277719.84501823783</v>
      </c>
      <c r="K390" s="26">
        <f t="shared" si="40"/>
        <v>-2.4057364873917297E-3</v>
      </c>
      <c r="L390" s="32">
        <f t="shared" si="41"/>
        <v>-183702.03817723249</v>
      </c>
    </row>
    <row r="391" spans="1:12" hidden="1" x14ac:dyDescent="0.3">
      <c r="A391" s="7">
        <f t="shared" si="42"/>
        <v>387</v>
      </c>
      <c r="B391" s="231">
        <v>45350</v>
      </c>
      <c r="C391" s="2">
        <v>17.126000000000001</v>
      </c>
      <c r="D391" s="4">
        <f t="shared" ref="D391:D454" si="43">C391/C390-1</f>
        <v>0</v>
      </c>
      <c r="E391" s="20">
        <f t="shared" ref="E391:E454" si="44">$C$505*(1+D391)</f>
        <v>19.09</v>
      </c>
      <c r="F391" s="5">
        <f t="shared" ref="F391:F454" si="45">$D$508*E391</f>
        <v>76360000</v>
      </c>
      <c r="G391" s="32">
        <f t="shared" ref="G391:G454" si="46">F391-$D$509</f>
        <v>0</v>
      </c>
      <c r="H391" s="127">
        <v>280079.57839880884</v>
      </c>
      <c r="K391" s="26">
        <f t="shared" si="40"/>
        <v>-6.468455402465545E-3</v>
      </c>
      <c r="L391" s="32">
        <f t="shared" si="41"/>
        <v>-493931.25453226903</v>
      </c>
    </row>
    <row r="392" spans="1:12" hidden="1" x14ac:dyDescent="0.3">
      <c r="A392" s="7">
        <f t="shared" si="42"/>
        <v>388</v>
      </c>
      <c r="B392" s="231">
        <v>45351</v>
      </c>
      <c r="C392" s="2">
        <v>17.060500000000001</v>
      </c>
      <c r="D392" s="4">
        <f t="shared" si="43"/>
        <v>-3.8245941842812714E-3</v>
      </c>
      <c r="E392" s="20">
        <f t="shared" si="44"/>
        <v>19.016988497022069</v>
      </c>
      <c r="F392" s="5">
        <f t="shared" si="45"/>
        <v>76067953.98808828</v>
      </c>
      <c r="G392" s="32">
        <f t="shared" si="46"/>
        <v>-292046.01191172004</v>
      </c>
      <c r="H392" s="127">
        <v>281559.11670440435</v>
      </c>
      <c r="K392" s="26">
        <f t="shared" si="40"/>
        <v>-6.1285004398305976E-3</v>
      </c>
      <c r="L392" s="32">
        <f t="shared" si="41"/>
        <v>-467972.29358546442</v>
      </c>
    </row>
    <row r="393" spans="1:12" hidden="1" x14ac:dyDescent="0.3">
      <c r="A393" s="7">
        <f t="shared" si="42"/>
        <v>389</v>
      </c>
      <c r="B393" s="231">
        <v>45352</v>
      </c>
      <c r="C393" s="2">
        <v>17.0962</v>
      </c>
      <c r="D393" s="4">
        <f t="shared" si="43"/>
        <v>2.0925529732422898E-3</v>
      </c>
      <c r="E393" s="20">
        <f t="shared" si="44"/>
        <v>19.129946836259194</v>
      </c>
      <c r="F393" s="5">
        <f t="shared" si="45"/>
        <v>76519787.345036775</v>
      </c>
      <c r="G393" s="32">
        <f t="shared" si="46"/>
        <v>159787.34503677487</v>
      </c>
      <c r="H393" s="127">
        <v>284264.31656274199</v>
      </c>
      <c r="K393" s="26">
        <f t="shared" si="40"/>
        <v>-7.95552796040222E-3</v>
      </c>
      <c r="L393" s="32">
        <f t="shared" si="41"/>
        <v>-607484.11505631357</v>
      </c>
    </row>
    <row r="394" spans="1:12" hidden="1" x14ac:dyDescent="0.3">
      <c r="A394" s="7">
        <f t="shared" si="42"/>
        <v>390</v>
      </c>
      <c r="B394" s="231">
        <v>45355</v>
      </c>
      <c r="C394" s="2">
        <v>17.063300000000002</v>
      </c>
      <c r="D394" s="4">
        <f t="shared" si="43"/>
        <v>-1.9244042535766503E-3</v>
      </c>
      <c r="E394" s="20">
        <f t="shared" si="44"/>
        <v>19.053263122799223</v>
      </c>
      <c r="F394" s="5">
        <f t="shared" si="45"/>
        <v>76213052.491196886</v>
      </c>
      <c r="G394" s="32">
        <f t="shared" si="46"/>
        <v>-146947.5088031143</v>
      </c>
      <c r="H394" s="127">
        <v>289358.25557646155</v>
      </c>
      <c r="K394" s="26">
        <f t="shared" si="40"/>
        <v>-7.5553125654328479E-3</v>
      </c>
      <c r="L394" s="32">
        <f t="shared" si="41"/>
        <v>-576923.66749645222</v>
      </c>
    </row>
    <row r="395" spans="1:12" hidden="1" x14ac:dyDescent="0.3">
      <c r="A395" s="7">
        <f t="shared" si="42"/>
        <v>391</v>
      </c>
      <c r="B395" s="231">
        <v>45356</v>
      </c>
      <c r="C395" s="2">
        <v>17.021699999999999</v>
      </c>
      <c r="D395" s="4">
        <f t="shared" si="43"/>
        <v>-2.4379809298320509E-3</v>
      </c>
      <c r="E395" s="20">
        <f t="shared" si="44"/>
        <v>19.043458944049505</v>
      </c>
      <c r="F395" s="5">
        <f t="shared" si="45"/>
        <v>76173835.776198015</v>
      </c>
      <c r="G395" s="32">
        <f t="shared" si="46"/>
        <v>-186164.22380198538</v>
      </c>
      <c r="H395" s="127">
        <v>292560.14121009409</v>
      </c>
      <c r="K395" s="26">
        <f t="shared" si="40"/>
        <v>-8.2501616821940571E-3</v>
      </c>
      <c r="L395" s="32">
        <f t="shared" si="41"/>
        <v>-629982.34605233825</v>
      </c>
    </row>
    <row r="396" spans="1:12" hidden="1" x14ac:dyDescent="0.3">
      <c r="A396" s="7">
        <f t="shared" si="42"/>
        <v>392</v>
      </c>
      <c r="B396" s="231">
        <v>45357</v>
      </c>
      <c r="C396" s="2">
        <v>16.982800000000001</v>
      </c>
      <c r="D396" s="4">
        <f t="shared" si="43"/>
        <v>-2.2853181527108246E-3</v>
      </c>
      <c r="E396" s="20">
        <f t="shared" si="44"/>
        <v>19.046373276464749</v>
      </c>
      <c r="F396" s="5">
        <f t="shared" si="45"/>
        <v>76185493.105858997</v>
      </c>
      <c r="G396" s="32">
        <f t="shared" si="46"/>
        <v>-174506.89414100349</v>
      </c>
      <c r="H396" s="127">
        <v>300712.23428115249</v>
      </c>
      <c r="K396" s="26">
        <f t="shared" si="40"/>
        <v>-8.7956342837132162E-3</v>
      </c>
      <c r="L396" s="32">
        <f t="shared" si="41"/>
        <v>-671634.63390434114</v>
      </c>
    </row>
    <row r="397" spans="1:12" hidden="1" x14ac:dyDescent="0.3">
      <c r="A397" s="7">
        <f t="shared" si="42"/>
        <v>393</v>
      </c>
      <c r="B397" s="231">
        <v>45358</v>
      </c>
      <c r="C397" s="2">
        <v>16.925699999999999</v>
      </c>
      <c r="D397" s="4">
        <f t="shared" si="43"/>
        <v>-3.3622253103140487E-3</v>
      </c>
      <c r="E397" s="20">
        <f t="shared" si="44"/>
        <v>19.025815118826106</v>
      </c>
      <c r="F397" s="5">
        <f t="shared" si="45"/>
        <v>76103260.475304425</v>
      </c>
      <c r="G397" s="32">
        <f t="shared" si="46"/>
        <v>-256739.52469557524</v>
      </c>
      <c r="H397" s="127">
        <v>304592.43843218684</v>
      </c>
      <c r="K397" s="26">
        <f t="shared" si="40"/>
        <v>-1.2773626835115293E-2</v>
      </c>
      <c r="L397" s="32">
        <f t="shared" si="41"/>
        <v>-975394.1451294038</v>
      </c>
    </row>
    <row r="398" spans="1:12" hidden="1" x14ac:dyDescent="0.3">
      <c r="A398" s="7">
        <f t="shared" si="42"/>
        <v>394</v>
      </c>
      <c r="B398" s="231">
        <v>45359</v>
      </c>
      <c r="C398" s="2">
        <v>16.872800000000002</v>
      </c>
      <c r="D398" s="4">
        <f t="shared" si="43"/>
        <v>-3.1254246500881377E-3</v>
      </c>
      <c r="E398" s="20">
        <f t="shared" si="44"/>
        <v>19.030335643429819</v>
      </c>
      <c r="F398" s="5">
        <f t="shared" si="45"/>
        <v>76121342.573719278</v>
      </c>
      <c r="G398" s="32">
        <f t="shared" si="46"/>
        <v>-238657.42628072202</v>
      </c>
      <c r="H398" s="127">
        <v>304720.99540410936</v>
      </c>
      <c r="K398" s="26">
        <f t="shared" si="40"/>
        <v>-9.562272169620134E-3</v>
      </c>
      <c r="L398" s="32">
        <f t="shared" si="41"/>
        <v>-730175.10287219344</v>
      </c>
    </row>
    <row r="399" spans="1:12" hidden="1" x14ac:dyDescent="0.3">
      <c r="A399" s="7">
        <f t="shared" si="42"/>
        <v>395</v>
      </c>
      <c r="B399" s="231">
        <v>45362</v>
      </c>
      <c r="C399" s="2">
        <v>16.876999999999999</v>
      </c>
      <c r="D399" s="4">
        <f t="shared" si="43"/>
        <v>2.4892134085607864E-4</v>
      </c>
      <c r="E399" s="20">
        <f t="shared" si="44"/>
        <v>19.094751908396944</v>
      </c>
      <c r="F399" s="5">
        <f t="shared" si="45"/>
        <v>76379007.633587778</v>
      </c>
      <c r="G399" s="32">
        <f t="shared" si="46"/>
        <v>19007.633587777615</v>
      </c>
      <c r="H399" s="127">
        <v>312248.98498891294</v>
      </c>
      <c r="K399" s="26">
        <f t="shared" si="40"/>
        <v>-9.5541027476848672E-3</v>
      </c>
      <c r="L399" s="32">
        <f t="shared" si="41"/>
        <v>-729551.28581321647</v>
      </c>
    </row>
    <row r="400" spans="1:12" hidden="1" x14ac:dyDescent="0.3">
      <c r="A400" s="7">
        <f t="shared" si="42"/>
        <v>396</v>
      </c>
      <c r="B400" s="231">
        <v>45363</v>
      </c>
      <c r="C400" s="2">
        <v>16.798500000000001</v>
      </c>
      <c r="D400" s="4">
        <f t="shared" si="43"/>
        <v>-4.6513005865970181E-3</v>
      </c>
      <c r="E400" s="20">
        <f t="shared" si="44"/>
        <v>19.001206671801864</v>
      </c>
      <c r="F400" s="5">
        <f t="shared" si="45"/>
        <v>76004826.68720746</v>
      </c>
      <c r="G400" s="32">
        <f t="shared" si="46"/>
        <v>-355173.3127925396</v>
      </c>
      <c r="H400" s="127">
        <v>320344.05174838006</v>
      </c>
      <c r="K400" s="26">
        <f t="shared" si="40"/>
        <v>-1.7763692602749237E-2</v>
      </c>
      <c r="L400" s="32">
        <f t="shared" si="41"/>
        <v>-1356435.5671459318</v>
      </c>
    </row>
    <row r="401" spans="1:12" hidden="1" x14ac:dyDescent="0.3">
      <c r="A401" s="7">
        <f t="shared" si="42"/>
        <v>397</v>
      </c>
      <c r="B401" s="231">
        <v>45364</v>
      </c>
      <c r="C401" s="2">
        <v>16.808299999999999</v>
      </c>
      <c r="D401" s="4">
        <f t="shared" si="43"/>
        <v>5.833854213173062E-4</v>
      </c>
      <c r="E401" s="20">
        <f t="shared" si="44"/>
        <v>19.101136827692947</v>
      </c>
      <c r="F401" s="5">
        <f t="shared" si="45"/>
        <v>76404547.310771793</v>
      </c>
      <c r="G401" s="32">
        <f t="shared" si="46"/>
        <v>44547.310771793127</v>
      </c>
      <c r="H401" s="127">
        <v>320702.76017221808</v>
      </c>
      <c r="K401" s="26">
        <f t="shared" si="40"/>
        <v>-1.6224283749378121E-2</v>
      </c>
      <c r="L401" s="32">
        <f t="shared" si="41"/>
        <v>-1238886.3071025133</v>
      </c>
    </row>
    <row r="402" spans="1:12" hidden="1" x14ac:dyDescent="0.3">
      <c r="A402" s="7">
        <f t="shared" si="42"/>
        <v>398</v>
      </c>
      <c r="B402" s="231">
        <v>45365</v>
      </c>
      <c r="C402" s="2">
        <v>16.827200000000001</v>
      </c>
      <c r="D402" s="4">
        <f t="shared" si="43"/>
        <v>1.1244444708864432E-3</v>
      </c>
      <c r="E402" s="20">
        <f t="shared" si="44"/>
        <v>19.111465644949224</v>
      </c>
      <c r="F402" s="5">
        <f t="shared" si="45"/>
        <v>76445862.579796895</v>
      </c>
      <c r="G402" s="32">
        <f t="shared" si="46"/>
        <v>85862.579796895385</v>
      </c>
      <c r="H402" s="127">
        <v>321101.40348167717</v>
      </c>
      <c r="K402" s="26">
        <f t="shared" si="40"/>
        <v>-1.4108272791188203E-2</v>
      </c>
      <c r="L402" s="32">
        <f t="shared" si="41"/>
        <v>-1077307.7103351313</v>
      </c>
    </row>
    <row r="403" spans="1:12" hidden="1" x14ac:dyDescent="0.3">
      <c r="A403" s="7">
        <f t="shared" si="42"/>
        <v>399</v>
      </c>
      <c r="B403" s="231">
        <v>45366</v>
      </c>
      <c r="C403" s="2">
        <v>16.712700000000002</v>
      </c>
      <c r="D403" s="4">
        <f t="shared" si="43"/>
        <v>-6.8044594466102337E-3</v>
      </c>
      <c r="E403" s="20">
        <f t="shared" si="44"/>
        <v>18.96010286916421</v>
      </c>
      <c r="F403" s="5">
        <f t="shared" si="45"/>
        <v>75840411.476656839</v>
      </c>
      <c r="G403" s="32">
        <f t="shared" si="46"/>
        <v>-519588.52334316075</v>
      </c>
      <c r="H403" s="127">
        <v>343463.53327928483</v>
      </c>
      <c r="K403" s="26">
        <f t="shared" si="40"/>
        <v>-2.8229698456815111E-2</v>
      </c>
      <c r="L403" s="32">
        <f t="shared" si="41"/>
        <v>-2155619.7741624019</v>
      </c>
    </row>
    <row r="404" spans="1:12" hidden="1" x14ac:dyDescent="0.3">
      <c r="A404" s="7">
        <f t="shared" si="42"/>
        <v>400</v>
      </c>
      <c r="B404" s="231">
        <v>45370</v>
      </c>
      <c r="C404" s="2">
        <v>16.692</v>
      </c>
      <c r="D404" s="4">
        <f t="shared" si="43"/>
        <v>-1.2385790446787226E-3</v>
      </c>
      <c r="E404" s="20">
        <f t="shared" si="44"/>
        <v>19.066355526037082</v>
      </c>
      <c r="F404" s="5">
        <f t="shared" si="45"/>
        <v>76265422.104148328</v>
      </c>
      <c r="G404" s="32">
        <f t="shared" si="46"/>
        <v>-94577.895851671696</v>
      </c>
      <c r="H404" s="127">
        <v>343797.61411266029</v>
      </c>
      <c r="K404" s="26">
        <f t="shared" si="40"/>
        <v>-2.4458665731568185E-2</v>
      </c>
      <c r="L404" s="32">
        <f t="shared" si="41"/>
        <v>-1867663.7152625467</v>
      </c>
    </row>
    <row r="405" spans="1:12" hidden="1" x14ac:dyDescent="0.3">
      <c r="A405" s="7">
        <f t="shared" si="42"/>
        <v>401</v>
      </c>
      <c r="B405" s="231">
        <v>45371</v>
      </c>
      <c r="C405" s="2">
        <v>16.71</v>
      </c>
      <c r="D405" s="4">
        <f t="shared" si="43"/>
        <v>1.0783608914450848E-3</v>
      </c>
      <c r="E405" s="20">
        <f t="shared" si="44"/>
        <v>19.110585909417686</v>
      </c>
      <c r="F405" s="5">
        <f t="shared" si="45"/>
        <v>76442343.63767074</v>
      </c>
      <c r="G405" s="32">
        <f t="shared" si="46"/>
        <v>82343.637670740485</v>
      </c>
      <c r="H405" s="127">
        <v>350340.74039439857</v>
      </c>
      <c r="K405" s="26">
        <f t="shared" si="40"/>
        <v>-2.097492383407551E-2</v>
      </c>
      <c r="L405" s="32">
        <f t="shared" si="41"/>
        <v>-1601645.1839700059</v>
      </c>
    </row>
    <row r="406" spans="1:12" hidden="1" x14ac:dyDescent="0.3">
      <c r="A406" s="7">
        <f t="shared" si="42"/>
        <v>402</v>
      </c>
      <c r="B406" s="231">
        <v>45372</v>
      </c>
      <c r="C406" s="2">
        <v>16.8523</v>
      </c>
      <c r="D406" s="4">
        <f t="shared" si="43"/>
        <v>8.5158587672051755E-3</v>
      </c>
      <c r="E406" s="20">
        <f t="shared" si="44"/>
        <v>19.252567743865946</v>
      </c>
      <c r="F406" s="5">
        <f t="shared" si="45"/>
        <v>77010270.975463778</v>
      </c>
      <c r="G406" s="32">
        <f t="shared" si="46"/>
        <v>650270.97546377778</v>
      </c>
      <c r="H406" s="127">
        <v>354914.09919942915</v>
      </c>
      <c r="K406" s="26">
        <f t="shared" si="40"/>
        <v>-1.2186258074348366E-2</v>
      </c>
      <c r="L406" s="32">
        <f t="shared" si="41"/>
        <v>-930542.66655724123</v>
      </c>
    </row>
    <row r="407" spans="1:12" hidden="1" x14ac:dyDescent="0.3">
      <c r="A407" s="7">
        <f t="shared" si="42"/>
        <v>403</v>
      </c>
      <c r="B407" s="231">
        <v>45373</v>
      </c>
      <c r="C407" s="2">
        <v>16.759</v>
      </c>
      <c r="D407" s="4">
        <f t="shared" si="43"/>
        <v>-5.5363362864415677E-3</v>
      </c>
      <c r="E407" s="20">
        <f t="shared" si="44"/>
        <v>18.984311340291832</v>
      </c>
      <c r="F407" s="5">
        <f t="shared" si="45"/>
        <v>75937245.361167327</v>
      </c>
      <c r="G407" s="32">
        <f t="shared" si="46"/>
        <v>-422754.63883267343</v>
      </c>
      <c r="H407" s="127">
        <v>360662.89992147684</v>
      </c>
      <c r="K407" s="26">
        <f t="shared" si="40"/>
        <v>-1.7067448680351927E-2</v>
      </c>
      <c r="L407" s="32">
        <f t="shared" si="41"/>
        <v>-1303270.3812316731</v>
      </c>
    </row>
    <row r="408" spans="1:12" hidden="1" x14ac:dyDescent="0.3">
      <c r="A408" s="7">
        <f t="shared" si="42"/>
        <v>404</v>
      </c>
      <c r="B408" s="231">
        <v>45376</v>
      </c>
      <c r="C408" s="2">
        <v>16.762</v>
      </c>
      <c r="D408" s="4">
        <f t="shared" si="43"/>
        <v>1.7900829405093077E-4</v>
      </c>
      <c r="E408" s="20">
        <f t="shared" si="44"/>
        <v>19.093417268333432</v>
      </c>
      <c r="F408" s="5">
        <f t="shared" si="45"/>
        <v>76373669.073333725</v>
      </c>
      <c r="G408" s="32">
        <f t="shared" si="46"/>
        <v>13669.073333725333</v>
      </c>
      <c r="H408" s="127">
        <v>361153.23826393485</v>
      </c>
      <c r="K408" s="26">
        <f t="shared" si="40"/>
        <v>-1.6649262574945145E-2</v>
      </c>
      <c r="L408" s="32">
        <f t="shared" si="41"/>
        <v>-1271337.6902228112</v>
      </c>
    </row>
    <row r="409" spans="1:12" hidden="1" x14ac:dyDescent="0.3">
      <c r="A409" s="7">
        <f t="shared" si="42"/>
        <v>405</v>
      </c>
      <c r="B409" s="231">
        <v>45377</v>
      </c>
      <c r="C409" s="2">
        <v>16.736699999999999</v>
      </c>
      <c r="D409" s="4">
        <f t="shared" si="43"/>
        <v>-1.5093664240545257E-3</v>
      </c>
      <c r="E409" s="20">
        <f t="shared" si="44"/>
        <v>19.061186194964797</v>
      </c>
      <c r="F409" s="5">
        <f t="shared" si="45"/>
        <v>76244744.779859185</v>
      </c>
      <c r="G409" s="32">
        <f t="shared" si="46"/>
        <v>-115255.22014081478</v>
      </c>
      <c r="H409" s="127">
        <v>383244.73749803007</v>
      </c>
      <c r="K409" s="26">
        <f t="shared" si="40"/>
        <v>-1.8968013458145694E-2</v>
      </c>
      <c r="L409" s="32">
        <f t="shared" si="41"/>
        <v>-1448397.5076640053</v>
      </c>
    </row>
    <row r="410" spans="1:12" hidden="1" x14ac:dyDescent="0.3">
      <c r="A410" s="7">
        <f t="shared" si="42"/>
        <v>406</v>
      </c>
      <c r="B410" s="231">
        <v>45378</v>
      </c>
      <c r="C410" s="2">
        <v>16.703199999999999</v>
      </c>
      <c r="D410" s="4">
        <f t="shared" si="43"/>
        <v>-2.0015893216703828E-3</v>
      </c>
      <c r="E410" s="20">
        <f t="shared" si="44"/>
        <v>19.051789659849312</v>
      </c>
      <c r="F410" s="5">
        <f t="shared" si="45"/>
        <v>76207158.639397249</v>
      </c>
      <c r="G410" s="32">
        <f t="shared" si="46"/>
        <v>-152841.36060275137</v>
      </c>
      <c r="H410" s="127">
        <v>388893.58907282352</v>
      </c>
      <c r="K410" s="26">
        <f t="shared" si="40"/>
        <v>-2.440278021143627E-2</v>
      </c>
      <c r="L410" s="32">
        <f t="shared" si="41"/>
        <v>-1863396.2969452736</v>
      </c>
    </row>
    <row r="411" spans="1:12" hidden="1" x14ac:dyDescent="0.3">
      <c r="A411" s="7">
        <f t="shared" si="42"/>
        <v>407</v>
      </c>
      <c r="B411" s="231">
        <v>45383</v>
      </c>
      <c r="C411" s="2">
        <v>16.678000000000001</v>
      </c>
      <c r="D411" s="4">
        <f t="shared" si="43"/>
        <v>-1.5086929450642828E-3</v>
      </c>
      <c r="E411" s="20">
        <f t="shared" si="44"/>
        <v>19.061199051678724</v>
      </c>
      <c r="F411" s="5">
        <f t="shared" si="45"/>
        <v>76244796.206714898</v>
      </c>
      <c r="G411" s="32">
        <f t="shared" si="46"/>
        <v>-115203.79328510165</v>
      </c>
      <c r="H411" s="127">
        <v>390804.39694344997</v>
      </c>
      <c r="K411" s="26">
        <f t="shared" ref="K411:K474" si="47">C411/C390-1</f>
        <v>-2.6159056405465342E-2</v>
      </c>
      <c r="L411" s="32">
        <f t="shared" si="41"/>
        <v>-1997505.5471213334</v>
      </c>
    </row>
    <row r="412" spans="1:12" hidden="1" x14ac:dyDescent="0.3">
      <c r="A412" s="7">
        <f t="shared" si="42"/>
        <v>408</v>
      </c>
      <c r="B412" s="231">
        <v>45384</v>
      </c>
      <c r="C412" s="2">
        <v>16.532299999999999</v>
      </c>
      <c r="D412" s="4">
        <f t="shared" si="43"/>
        <v>-8.7360594795540258E-3</v>
      </c>
      <c r="E412" s="20">
        <f t="shared" si="44"/>
        <v>18.923228624535312</v>
      </c>
      <c r="F412" s="5">
        <f t="shared" si="45"/>
        <v>75692914.498141244</v>
      </c>
      <c r="G412" s="32">
        <f t="shared" si="46"/>
        <v>-667085.50185875595</v>
      </c>
      <c r="H412" s="127">
        <v>403096.2671905607</v>
      </c>
      <c r="K412" s="26">
        <f t="shared" si="47"/>
        <v>-3.46665888123322E-2</v>
      </c>
      <c r="L412" s="32">
        <f t="shared" ref="L412:L475" si="48">$D$509*K412</f>
        <v>-2647140.7217096868</v>
      </c>
    </row>
    <row r="413" spans="1:12" hidden="1" x14ac:dyDescent="0.3">
      <c r="A413" s="7">
        <f t="shared" si="42"/>
        <v>409</v>
      </c>
      <c r="B413" s="231">
        <v>45385</v>
      </c>
      <c r="C413" s="2">
        <v>16.657800000000002</v>
      </c>
      <c r="D413" s="4">
        <f t="shared" si="43"/>
        <v>7.5912002564677561E-3</v>
      </c>
      <c r="E413" s="20">
        <f t="shared" si="44"/>
        <v>19.234916012895969</v>
      </c>
      <c r="F413" s="5">
        <f t="shared" si="45"/>
        <v>76939664.051583871</v>
      </c>
      <c r="G413" s="32">
        <f t="shared" si="46"/>
        <v>579664.05158387125</v>
      </c>
      <c r="H413" s="127">
        <v>406196.5865329206</v>
      </c>
      <c r="K413" s="26">
        <f t="shared" si="47"/>
        <v>-2.3604231997889857E-2</v>
      </c>
      <c r="L413" s="32">
        <f t="shared" si="48"/>
        <v>-1802419.1553588696</v>
      </c>
    </row>
    <row r="414" spans="1:12" hidden="1" x14ac:dyDescent="0.3">
      <c r="A414" s="7">
        <f t="shared" si="42"/>
        <v>410</v>
      </c>
      <c r="B414" s="231">
        <v>45386</v>
      </c>
      <c r="C414" s="2">
        <v>16.567299999999999</v>
      </c>
      <c r="D414" s="4">
        <f t="shared" si="43"/>
        <v>-5.432890297638493E-3</v>
      </c>
      <c r="E414" s="20">
        <f t="shared" si="44"/>
        <v>18.986286124218083</v>
      </c>
      <c r="F414" s="5">
        <f t="shared" si="45"/>
        <v>75945144.496872336</v>
      </c>
      <c r="G414" s="32">
        <f t="shared" si="46"/>
        <v>-414855.50312766433</v>
      </c>
      <c r="H414" s="127">
        <v>407545.50694009662</v>
      </c>
      <c r="K414" s="26">
        <f t="shared" si="47"/>
        <v>-3.0936699383488753E-2</v>
      </c>
      <c r="L414" s="32">
        <f t="shared" si="48"/>
        <v>-2362326.364923201</v>
      </c>
    </row>
    <row r="415" spans="1:12" hidden="1" x14ac:dyDescent="0.3">
      <c r="A415" s="7">
        <f t="shared" si="42"/>
        <v>411</v>
      </c>
      <c r="B415" s="231">
        <v>45387</v>
      </c>
      <c r="C415" s="2">
        <v>16.541499999999999</v>
      </c>
      <c r="D415" s="4">
        <f t="shared" si="43"/>
        <v>-1.5572845303700733E-3</v>
      </c>
      <c r="E415" s="20">
        <f t="shared" si="44"/>
        <v>19.060271438315237</v>
      </c>
      <c r="F415" s="5">
        <f t="shared" si="45"/>
        <v>76241085.75326094</v>
      </c>
      <c r="G415" s="32">
        <f t="shared" si="46"/>
        <v>-118914.24673905969</v>
      </c>
      <c r="H415" s="127">
        <v>415318.58526965976</v>
      </c>
      <c r="K415" s="26">
        <f t="shared" si="47"/>
        <v>-3.0580251182362295E-2</v>
      </c>
      <c r="L415" s="32">
        <f t="shared" si="48"/>
        <v>-2335107.9802851849</v>
      </c>
    </row>
    <row r="416" spans="1:12" hidden="1" x14ac:dyDescent="0.3">
      <c r="A416" s="7">
        <f t="shared" si="42"/>
        <v>412</v>
      </c>
      <c r="B416" s="231">
        <v>45390</v>
      </c>
      <c r="C416" s="2">
        <v>16.517299999999999</v>
      </c>
      <c r="D416" s="4">
        <f t="shared" si="43"/>
        <v>-1.4629870326149375E-3</v>
      </c>
      <c r="E416" s="20">
        <f t="shared" si="44"/>
        <v>19.062071577547382</v>
      </c>
      <c r="F416" s="5">
        <f t="shared" si="45"/>
        <v>76248286.31018953</v>
      </c>
      <c r="G416" s="32">
        <f t="shared" si="46"/>
        <v>-111713.68981046975</v>
      </c>
      <c r="H416" s="127">
        <v>422912.73892910779</v>
      </c>
      <c r="K416" s="26">
        <f t="shared" si="47"/>
        <v>-2.9632762885023256E-2</v>
      </c>
      <c r="L416" s="32">
        <f t="shared" si="48"/>
        <v>-2262757.7739003757</v>
      </c>
    </row>
    <row r="417" spans="1:12" hidden="1" x14ac:dyDescent="0.3">
      <c r="A417" s="7">
        <f t="shared" si="42"/>
        <v>413</v>
      </c>
      <c r="B417" s="231">
        <v>45391</v>
      </c>
      <c r="C417" s="2">
        <v>16.4758</v>
      </c>
      <c r="D417" s="4">
        <f t="shared" si="43"/>
        <v>-2.5125171789577294E-3</v>
      </c>
      <c r="E417" s="20">
        <f t="shared" si="44"/>
        <v>19.042036047053696</v>
      </c>
      <c r="F417" s="5">
        <f t="shared" si="45"/>
        <v>76168144.188214779</v>
      </c>
      <c r="G417" s="32">
        <f t="shared" si="46"/>
        <v>-191855.8117852211</v>
      </c>
      <c r="H417" s="127">
        <v>426598.55104935169</v>
      </c>
      <c r="K417" s="26">
        <f t="shared" si="47"/>
        <v>-2.98537343665356E-2</v>
      </c>
      <c r="L417" s="32">
        <f t="shared" si="48"/>
        <v>-2279631.1562286583</v>
      </c>
    </row>
    <row r="418" spans="1:12" hidden="1" x14ac:dyDescent="0.3">
      <c r="A418" s="7">
        <f t="shared" si="42"/>
        <v>414</v>
      </c>
      <c r="B418" s="231">
        <v>45392</v>
      </c>
      <c r="C418" s="2">
        <v>16.335699999999999</v>
      </c>
      <c r="D418" s="4">
        <f t="shared" si="43"/>
        <v>-8.5033807159591301E-3</v>
      </c>
      <c r="E418" s="20">
        <f t="shared" si="44"/>
        <v>18.92767046213234</v>
      </c>
      <c r="F418" s="5">
        <f t="shared" si="45"/>
        <v>75710681.848529369</v>
      </c>
      <c r="G418" s="32">
        <f t="shared" si="46"/>
        <v>-649318.15147063136</v>
      </c>
      <c r="H418" s="127">
        <v>430347.66062234342</v>
      </c>
      <c r="K418" s="26">
        <f t="shared" si="47"/>
        <v>-3.4858233337469069E-2</v>
      </c>
      <c r="L418" s="32">
        <f t="shared" si="48"/>
        <v>-2661774.697649138</v>
      </c>
    </row>
    <row r="419" spans="1:12" hidden="1" x14ac:dyDescent="0.3">
      <c r="A419" s="7">
        <f t="shared" si="42"/>
        <v>415</v>
      </c>
      <c r="B419" s="231">
        <v>45393</v>
      </c>
      <c r="C419" s="2">
        <v>16.3932</v>
      </c>
      <c r="D419" s="4">
        <f t="shared" si="43"/>
        <v>3.5198981372086546E-3</v>
      </c>
      <c r="E419" s="20">
        <f t="shared" si="44"/>
        <v>19.157194855439315</v>
      </c>
      <c r="F419" s="5">
        <f t="shared" si="45"/>
        <v>76628779.421757251</v>
      </c>
      <c r="G419" s="32">
        <f t="shared" si="46"/>
        <v>268779.42175725102</v>
      </c>
      <c r="H419" s="127">
        <v>430439.68432919681</v>
      </c>
      <c r="K419" s="26">
        <f t="shared" si="47"/>
        <v>-2.8424446446351559E-2</v>
      </c>
      <c r="L419" s="32">
        <f t="shared" si="48"/>
        <v>-2170490.7306434051</v>
      </c>
    </row>
    <row r="420" spans="1:12" hidden="1" x14ac:dyDescent="0.3">
      <c r="A420" s="7">
        <f t="shared" si="42"/>
        <v>416</v>
      </c>
      <c r="B420" s="231">
        <v>45394</v>
      </c>
      <c r="C420" s="2">
        <v>16.488299999999999</v>
      </c>
      <c r="D420" s="4">
        <f t="shared" si="43"/>
        <v>5.8011858575506281E-3</v>
      </c>
      <c r="E420" s="20">
        <f t="shared" si="44"/>
        <v>19.200744638020641</v>
      </c>
      <c r="F420" s="5">
        <f t="shared" si="45"/>
        <v>76802978.552082568</v>
      </c>
      <c r="G420" s="32">
        <f t="shared" si="46"/>
        <v>442978.55208256841</v>
      </c>
      <c r="H420" s="127">
        <v>433830.02350024879</v>
      </c>
      <c r="K420" s="26">
        <f t="shared" si="47"/>
        <v>-2.3031344433252388E-2</v>
      </c>
      <c r="L420" s="32">
        <f t="shared" si="48"/>
        <v>-1758673.4609231523</v>
      </c>
    </row>
    <row r="421" spans="1:12" hidden="1" x14ac:dyDescent="0.3">
      <c r="A421" s="7">
        <f t="shared" si="42"/>
        <v>417</v>
      </c>
      <c r="B421" s="231">
        <v>45397</v>
      </c>
      <c r="C421" s="2">
        <v>16.458300000000001</v>
      </c>
      <c r="D421" s="4">
        <f t="shared" si="43"/>
        <v>-1.8194719892286049E-3</v>
      </c>
      <c r="E421" s="20">
        <f t="shared" si="44"/>
        <v>19.055266279725625</v>
      </c>
      <c r="F421" s="5">
        <f t="shared" si="45"/>
        <v>76221065.118902504</v>
      </c>
      <c r="G421" s="32">
        <f t="shared" si="46"/>
        <v>-138934.88109749556</v>
      </c>
      <c r="H421" s="127">
        <v>435017.09077098966</v>
      </c>
      <c r="K421" s="26">
        <f t="shared" si="47"/>
        <v>-2.0251808197160437E-2</v>
      </c>
      <c r="L421" s="32">
        <f t="shared" si="48"/>
        <v>-1546428.0739351709</v>
      </c>
    </row>
    <row r="422" spans="1:12" hidden="1" x14ac:dyDescent="0.3">
      <c r="A422" s="7">
        <f t="shared" si="42"/>
        <v>418</v>
      </c>
      <c r="B422" s="231">
        <v>45398</v>
      </c>
      <c r="C422" s="2">
        <v>16.6693</v>
      </c>
      <c r="D422" s="4">
        <f t="shared" si="43"/>
        <v>1.2820279129679202E-2</v>
      </c>
      <c r="E422" s="20">
        <f t="shared" si="44"/>
        <v>19.334739128585575</v>
      </c>
      <c r="F422" s="5">
        <f t="shared" si="45"/>
        <v>77338956.514342293</v>
      </c>
      <c r="G422" s="32">
        <f t="shared" si="46"/>
        <v>978956.51434229314</v>
      </c>
      <c r="H422" s="127">
        <v>435950.81504300237</v>
      </c>
      <c r="K422" s="26">
        <f t="shared" si="47"/>
        <v>-8.2697238864132272E-3</v>
      </c>
      <c r="L422" s="32">
        <f t="shared" si="48"/>
        <v>-631476.11596651399</v>
      </c>
    </row>
    <row r="423" spans="1:12" hidden="1" x14ac:dyDescent="0.3">
      <c r="A423" s="7">
        <f t="shared" si="42"/>
        <v>419</v>
      </c>
      <c r="B423" s="231">
        <v>45399</v>
      </c>
      <c r="C423" s="2">
        <v>16.6815</v>
      </c>
      <c r="D423" s="4">
        <f t="shared" si="43"/>
        <v>7.3188436227078491E-4</v>
      </c>
      <c r="E423" s="20">
        <f t="shared" si="44"/>
        <v>19.103971672475748</v>
      </c>
      <c r="F423" s="5">
        <f t="shared" si="45"/>
        <v>76415886.689902991</v>
      </c>
      <c r="G423" s="32">
        <f t="shared" si="46"/>
        <v>55886.689902991056</v>
      </c>
      <c r="H423" s="127">
        <v>437924.73989851773</v>
      </c>
      <c r="K423" s="26">
        <f t="shared" si="47"/>
        <v>-8.6586003613198237E-3</v>
      </c>
      <c r="L423" s="32">
        <f t="shared" si="48"/>
        <v>-661170.72359038179</v>
      </c>
    </row>
    <row r="424" spans="1:12" hidden="1" x14ac:dyDescent="0.3">
      <c r="A424" s="7">
        <f t="shared" si="42"/>
        <v>420</v>
      </c>
      <c r="B424" s="231">
        <v>45400</v>
      </c>
      <c r="C424" s="2">
        <v>17.025200000000002</v>
      </c>
      <c r="D424" s="4">
        <f t="shared" si="43"/>
        <v>2.0603662740161344E-2</v>
      </c>
      <c r="E424" s="20">
        <f t="shared" si="44"/>
        <v>19.48332392170968</v>
      </c>
      <c r="F424" s="5">
        <f t="shared" si="45"/>
        <v>77933295.686838716</v>
      </c>
      <c r="G424" s="32">
        <f t="shared" si="46"/>
        <v>1573295.6868387163</v>
      </c>
      <c r="H424" s="127">
        <v>442256.74185571074</v>
      </c>
      <c r="K424" s="26">
        <f t="shared" si="47"/>
        <v>1.8698355143094814E-2</v>
      </c>
      <c r="L424" s="32">
        <f t="shared" si="48"/>
        <v>1427806.3987267199</v>
      </c>
    </row>
    <row r="425" spans="1:12" hidden="1" x14ac:dyDescent="0.3">
      <c r="A425" s="7">
        <f t="shared" si="42"/>
        <v>421</v>
      </c>
      <c r="B425" s="231">
        <v>45401</v>
      </c>
      <c r="C425" s="2">
        <v>16.994800000000001</v>
      </c>
      <c r="D425" s="4">
        <f t="shared" si="43"/>
        <v>-1.7855884218688223E-3</v>
      </c>
      <c r="E425" s="20">
        <f t="shared" si="44"/>
        <v>19.055913117026524</v>
      </c>
      <c r="F425" s="5">
        <f t="shared" si="45"/>
        <v>76223652.468106091</v>
      </c>
      <c r="G425" s="32">
        <f t="shared" si="46"/>
        <v>-136347.53189390898</v>
      </c>
      <c r="H425" s="127">
        <v>442383.77371110022</v>
      </c>
      <c r="K425" s="26">
        <f t="shared" si="47"/>
        <v>1.8140426551641609E-2</v>
      </c>
      <c r="L425" s="32">
        <f t="shared" si="48"/>
        <v>1385202.9714833533</v>
      </c>
    </row>
    <row r="426" spans="1:12" hidden="1" x14ac:dyDescent="0.3">
      <c r="A426" s="7">
        <f t="shared" si="42"/>
        <v>422</v>
      </c>
      <c r="B426" s="231">
        <v>45404</v>
      </c>
      <c r="C426" s="2">
        <v>17.1145</v>
      </c>
      <c r="D426" s="4">
        <f t="shared" si="43"/>
        <v>7.0433309012167822E-3</v>
      </c>
      <c r="E426" s="20">
        <f t="shared" si="44"/>
        <v>19.224457186904228</v>
      </c>
      <c r="F426" s="5">
        <f t="shared" si="45"/>
        <v>76897828.747616917</v>
      </c>
      <c r="G426" s="32">
        <f t="shared" si="46"/>
        <v>537828.74761691689</v>
      </c>
      <c r="H426" s="127">
        <v>442978.55208256841</v>
      </c>
      <c r="K426" s="26">
        <f t="shared" si="47"/>
        <v>2.4207061639736516E-2</v>
      </c>
      <c r="L426" s="32">
        <f t="shared" si="48"/>
        <v>1848451.2268102802</v>
      </c>
    </row>
    <row r="427" spans="1:12" hidden="1" x14ac:dyDescent="0.3">
      <c r="A427" s="7">
        <f t="shared" si="42"/>
        <v>423</v>
      </c>
      <c r="B427" s="231">
        <v>45405</v>
      </c>
      <c r="C427" s="2">
        <v>17.212</v>
      </c>
      <c r="D427" s="4">
        <f t="shared" si="43"/>
        <v>5.6969236612229857E-3</v>
      </c>
      <c r="E427" s="20">
        <f t="shared" si="44"/>
        <v>19.198754272692746</v>
      </c>
      <c r="F427" s="5">
        <f t="shared" si="45"/>
        <v>76795017.09077099</v>
      </c>
      <c r="G427" s="32">
        <f t="shared" si="46"/>
        <v>435017.09077098966</v>
      </c>
      <c r="H427" s="127">
        <v>447558.2083131671</v>
      </c>
      <c r="K427" s="26">
        <f t="shared" si="47"/>
        <v>2.1344267548049745E-2</v>
      </c>
      <c r="L427" s="32">
        <f t="shared" si="48"/>
        <v>1629848.2699690785</v>
      </c>
    </row>
    <row r="428" spans="1:12" hidden="1" x14ac:dyDescent="0.3">
      <c r="A428" s="7">
        <f t="shared" si="42"/>
        <v>424</v>
      </c>
      <c r="B428" s="231">
        <v>45406</v>
      </c>
      <c r="C428" s="2">
        <v>17.124300000000002</v>
      </c>
      <c r="D428" s="4">
        <f t="shared" si="43"/>
        <v>-5.0952823611433162E-3</v>
      </c>
      <c r="E428" s="20">
        <f t="shared" si="44"/>
        <v>18.992731059725774</v>
      </c>
      <c r="F428" s="5">
        <f t="shared" si="45"/>
        <v>75970924.23890309</v>
      </c>
      <c r="G428" s="32">
        <f t="shared" si="46"/>
        <v>-389075.76109690964</v>
      </c>
      <c r="H428" s="127">
        <v>450513.14373205602</v>
      </c>
      <c r="K428" s="26">
        <f t="shared" si="47"/>
        <v>2.1797243272271727E-2</v>
      </c>
      <c r="L428" s="32">
        <f t="shared" si="48"/>
        <v>1664437.4962706692</v>
      </c>
    </row>
    <row r="429" spans="1:12" hidden="1" x14ac:dyDescent="0.3">
      <c r="A429" s="7">
        <f t="shared" si="42"/>
        <v>425</v>
      </c>
      <c r="B429" s="231">
        <v>45407</v>
      </c>
      <c r="C429" s="2">
        <v>16.999500000000001</v>
      </c>
      <c r="D429" s="4">
        <f t="shared" si="43"/>
        <v>-7.2878891399941192E-3</v>
      </c>
      <c r="E429" s="20">
        <f t="shared" si="44"/>
        <v>18.95087419631751</v>
      </c>
      <c r="F429" s="5">
        <f t="shared" si="45"/>
        <v>75803496.785270035</v>
      </c>
      <c r="G429" s="32">
        <f t="shared" si="46"/>
        <v>-556503.21472996473</v>
      </c>
      <c r="H429" s="127">
        <v>453703.20892977715</v>
      </c>
      <c r="K429" s="26">
        <f t="shared" si="47"/>
        <v>1.4168953585490973E-2</v>
      </c>
      <c r="L429" s="32">
        <f t="shared" si="48"/>
        <v>1081941.2957880907</v>
      </c>
    </row>
    <row r="430" spans="1:12" hidden="1" x14ac:dyDescent="0.3">
      <c r="A430" s="7">
        <f t="shared" si="42"/>
        <v>426</v>
      </c>
      <c r="B430" s="231">
        <v>45408</v>
      </c>
      <c r="C430" s="2">
        <v>17.1098</v>
      </c>
      <c r="D430" s="4">
        <f t="shared" si="43"/>
        <v>6.4884261301803026E-3</v>
      </c>
      <c r="E430" s="20">
        <f t="shared" si="44"/>
        <v>19.213864054825141</v>
      </c>
      <c r="F430" s="5">
        <f t="shared" si="45"/>
        <v>76855456.219300568</v>
      </c>
      <c r="G430" s="32">
        <f t="shared" si="46"/>
        <v>495456.2193005681</v>
      </c>
      <c r="H430" s="127">
        <v>472858.95504227281</v>
      </c>
      <c r="K430" s="26">
        <f t="shared" si="47"/>
        <v>2.2292327639259923E-2</v>
      </c>
      <c r="L430" s="32">
        <f t="shared" si="48"/>
        <v>1702242.1385338877</v>
      </c>
    </row>
    <row r="431" spans="1:12" hidden="1" x14ac:dyDescent="0.3">
      <c r="A431" s="7">
        <f t="shared" si="42"/>
        <v>427</v>
      </c>
      <c r="B431" s="231">
        <v>45411</v>
      </c>
      <c r="C431" s="2">
        <v>17.188300000000002</v>
      </c>
      <c r="D431" s="4">
        <f t="shared" si="43"/>
        <v>4.5880138867784304E-3</v>
      </c>
      <c r="E431" s="20">
        <f t="shared" si="44"/>
        <v>19.1775851850986</v>
      </c>
      <c r="F431" s="5">
        <f t="shared" si="45"/>
        <v>76710340.740394399</v>
      </c>
      <c r="G431" s="32">
        <f t="shared" si="46"/>
        <v>350340.74039439857</v>
      </c>
      <c r="H431" s="127">
        <v>488379.83521853387</v>
      </c>
      <c r="K431" s="26">
        <f t="shared" si="47"/>
        <v>2.904233919249033E-2</v>
      </c>
      <c r="L431" s="32">
        <f t="shared" si="48"/>
        <v>2217673.0207385616</v>
      </c>
    </row>
    <row r="432" spans="1:12" hidden="1" x14ac:dyDescent="0.3">
      <c r="A432" s="7">
        <f t="shared" si="42"/>
        <v>428</v>
      </c>
      <c r="B432" s="231">
        <v>45412</v>
      </c>
      <c r="C432" s="2">
        <v>17.155200000000001</v>
      </c>
      <c r="D432" s="4">
        <f t="shared" si="43"/>
        <v>-1.9257285479076236E-3</v>
      </c>
      <c r="E432" s="20">
        <f t="shared" si="44"/>
        <v>19.053237842020444</v>
      </c>
      <c r="F432" s="5">
        <f t="shared" si="45"/>
        <v>76212951.368081778</v>
      </c>
      <c r="G432" s="32">
        <f t="shared" si="46"/>
        <v>-147048.63191822171</v>
      </c>
      <c r="H432" s="127">
        <v>490469.33224135637</v>
      </c>
      <c r="K432" s="26">
        <f t="shared" si="47"/>
        <v>2.8612543470440066E-2</v>
      </c>
      <c r="L432" s="32">
        <f t="shared" si="48"/>
        <v>2184853.8194028037</v>
      </c>
    </row>
    <row r="433" spans="1:12" hidden="1" x14ac:dyDescent="0.3">
      <c r="A433" s="7">
        <f t="shared" si="42"/>
        <v>429</v>
      </c>
      <c r="B433" s="231">
        <v>45414</v>
      </c>
      <c r="C433" s="2">
        <v>17.0243</v>
      </c>
      <c r="D433" s="4">
        <f t="shared" si="43"/>
        <v>-7.6303394889013498E-3</v>
      </c>
      <c r="E433" s="20">
        <f t="shared" si="44"/>
        <v>18.944336819156874</v>
      </c>
      <c r="F433" s="5">
        <f t="shared" si="45"/>
        <v>75777347.276627496</v>
      </c>
      <c r="G433" s="32">
        <f t="shared" si="46"/>
        <v>-582652.72337250412</v>
      </c>
      <c r="H433" s="127">
        <v>495456.2193005681</v>
      </c>
      <c r="K433" s="26">
        <f t="shared" si="47"/>
        <v>2.9759924511411073E-2</v>
      </c>
      <c r="L433" s="32">
        <f t="shared" si="48"/>
        <v>2272467.8356913496</v>
      </c>
    </row>
    <row r="434" spans="1:12" hidden="1" x14ac:dyDescent="0.3">
      <c r="A434" s="7">
        <f t="shared" si="42"/>
        <v>430</v>
      </c>
      <c r="B434" s="231">
        <v>45415</v>
      </c>
      <c r="C434" s="2">
        <v>17.095800000000001</v>
      </c>
      <c r="D434" s="4">
        <f t="shared" si="43"/>
        <v>4.1998789964932115E-3</v>
      </c>
      <c r="E434" s="20">
        <f t="shared" si="44"/>
        <v>19.170175690043056</v>
      </c>
      <c r="F434" s="5">
        <f t="shared" si="45"/>
        <v>76680702.760172218</v>
      </c>
      <c r="G434" s="32">
        <f t="shared" si="46"/>
        <v>320702.76017221808</v>
      </c>
      <c r="H434" s="127">
        <v>499618.89000530541</v>
      </c>
      <c r="K434" s="26">
        <f t="shared" si="47"/>
        <v>2.6293988401829615E-2</v>
      </c>
      <c r="L434" s="32">
        <f t="shared" si="48"/>
        <v>2007808.9543637095</v>
      </c>
    </row>
    <row r="435" spans="1:12" hidden="1" x14ac:dyDescent="0.3">
      <c r="A435" s="7">
        <f t="shared" si="42"/>
        <v>431</v>
      </c>
      <c r="B435" s="231">
        <v>45418</v>
      </c>
      <c r="C435" s="2">
        <v>16.939299999999999</v>
      </c>
      <c r="D435" s="4">
        <f t="shared" si="43"/>
        <v>-9.1542952070099437E-3</v>
      </c>
      <c r="E435" s="20">
        <f t="shared" si="44"/>
        <v>18.91524450449818</v>
      </c>
      <c r="F435" s="5">
        <f t="shared" si="45"/>
        <v>75660978.01799272</v>
      </c>
      <c r="G435" s="32">
        <f t="shared" si="46"/>
        <v>-699021.98200727999</v>
      </c>
      <c r="H435" s="127">
        <v>512629.14654311538</v>
      </c>
      <c r="K435" s="26">
        <f t="shared" si="47"/>
        <v>2.2453869972777651E-2</v>
      </c>
      <c r="L435" s="32">
        <f t="shared" si="48"/>
        <v>1714577.5111213014</v>
      </c>
    </row>
    <row r="436" spans="1:12" hidden="1" x14ac:dyDescent="0.3">
      <c r="A436" s="7">
        <f t="shared" si="42"/>
        <v>432</v>
      </c>
      <c r="B436" s="231">
        <v>45419</v>
      </c>
      <c r="C436" s="2">
        <v>17.004200000000001</v>
      </c>
      <c r="D436" s="4">
        <f t="shared" si="43"/>
        <v>3.8313271504726298E-3</v>
      </c>
      <c r="E436" s="20">
        <f t="shared" si="44"/>
        <v>19.163140035302522</v>
      </c>
      <c r="F436" s="5">
        <f t="shared" si="45"/>
        <v>76652560.141210094</v>
      </c>
      <c r="G436" s="32">
        <f t="shared" si="46"/>
        <v>292560.14121009409</v>
      </c>
      <c r="H436" s="127">
        <v>522319.81943175197</v>
      </c>
      <c r="K436" s="26">
        <f t="shared" si="47"/>
        <v>2.7972070247559211E-2</v>
      </c>
      <c r="L436" s="32">
        <f t="shared" si="48"/>
        <v>2135947.2841036213</v>
      </c>
    </row>
    <row r="437" spans="1:12" hidden="1" x14ac:dyDescent="0.3">
      <c r="A437" s="7">
        <f t="shared" si="42"/>
        <v>433</v>
      </c>
      <c r="B437" s="231">
        <v>45420</v>
      </c>
      <c r="C437" s="2">
        <v>16.8947</v>
      </c>
      <c r="D437" s="4">
        <f t="shared" si="43"/>
        <v>-6.4395855141671232E-3</v>
      </c>
      <c r="E437" s="20">
        <f t="shared" si="44"/>
        <v>18.967068312534551</v>
      </c>
      <c r="F437" s="5">
        <f t="shared" si="45"/>
        <v>75868273.250138208</v>
      </c>
      <c r="G437" s="32">
        <f t="shared" si="46"/>
        <v>-491726.74986179173</v>
      </c>
      <c r="H437" s="127">
        <v>524321.72922760248</v>
      </c>
      <c r="K437" s="26">
        <f t="shared" si="47"/>
        <v>2.2848770682859953E-2</v>
      </c>
      <c r="L437" s="32">
        <f t="shared" si="48"/>
        <v>1744732.129343186</v>
      </c>
    </row>
    <row r="438" spans="1:12" hidden="1" x14ac:dyDescent="0.3">
      <c r="A438" s="7">
        <f t="shared" si="42"/>
        <v>434</v>
      </c>
      <c r="B438" s="231">
        <v>45421</v>
      </c>
      <c r="C438" s="2">
        <v>16.908300000000001</v>
      </c>
      <c r="D438" s="4">
        <f t="shared" si="43"/>
        <v>8.0498617909752213E-4</v>
      </c>
      <c r="E438" s="20">
        <f t="shared" si="44"/>
        <v>19.105367186158972</v>
      </c>
      <c r="F438" s="5">
        <f t="shared" si="45"/>
        <v>76421468.744635895</v>
      </c>
      <c r="G438" s="32">
        <f t="shared" si="46"/>
        <v>61468.744635894895</v>
      </c>
      <c r="H438" s="127">
        <v>524594.66886506975</v>
      </c>
      <c r="K438" s="26">
        <f t="shared" si="47"/>
        <v>2.6250622124570633E-2</v>
      </c>
      <c r="L438" s="32">
        <f t="shared" si="48"/>
        <v>2004497.5054322134</v>
      </c>
    </row>
    <row r="439" spans="1:12" hidden="1" x14ac:dyDescent="0.3">
      <c r="A439" s="7">
        <f t="shared" si="42"/>
        <v>435</v>
      </c>
      <c r="B439" s="231">
        <v>45422</v>
      </c>
      <c r="C439" s="2">
        <v>16.9087</v>
      </c>
      <c r="D439" s="4">
        <f t="shared" si="43"/>
        <v>2.365702051654317E-5</v>
      </c>
      <c r="E439" s="20">
        <f t="shared" si="44"/>
        <v>19.090451612521662</v>
      </c>
      <c r="F439" s="5">
        <f t="shared" si="45"/>
        <v>76361806.450086653</v>
      </c>
      <c r="G439" s="32">
        <f t="shared" si="46"/>
        <v>1806.4500866532326</v>
      </c>
      <c r="H439" s="127">
        <v>537828.74761691689</v>
      </c>
      <c r="K439" s="26">
        <f t="shared" si="47"/>
        <v>3.5076550132531858E-2</v>
      </c>
      <c r="L439" s="32">
        <f t="shared" si="48"/>
        <v>2678445.3681201329</v>
      </c>
    </row>
    <row r="440" spans="1:12" hidden="1" x14ac:dyDescent="0.3">
      <c r="A440" s="7">
        <f t="shared" si="42"/>
        <v>436</v>
      </c>
      <c r="B440" s="231">
        <v>45425</v>
      </c>
      <c r="C440" s="2">
        <v>16.866</v>
      </c>
      <c r="D440" s="4">
        <f t="shared" si="43"/>
        <v>-2.5253271984244652E-3</v>
      </c>
      <c r="E440" s="20">
        <f t="shared" si="44"/>
        <v>19.041791503782076</v>
      </c>
      <c r="F440" s="5">
        <f t="shared" si="45"/>
        <v>76167166.0151283</v>
      </c>
      <c r="G440" s="32">
        <f t="shared" si="46"/>
        <v>-192833.98487170041</v>
      </c>
      <c r="H440" s="127">
        <v>551355.4150583148</v>
      </c>
      <c r="K440" s="26">
        <f t="shared" si="47"/>
        <v>2.8841226850157442E-2</v>
      </c>
      <c r="L440" s="32">
        <f t="shared" si="48"/>
        <v>2202316.0822780221</v>
      </c>
    </row>
    <row r="441" spans="1:12" hidden="1" x14ac:dyDescent="0.3">
      <c r="A441" s="7">
        <f t="shared" si="42"/>
        <v>437</v>
      </c>
      <c r="B441" s="231">
        <v>45426</v>
      </c>
      <c r="C441" s="2">
        <v>16.768999999999998</v>
      </c>
      <c r="D441" s="4">
        <f t="shared" si="43"/>
        <v>-5.7512154630618983E-3</v>
      </c>
      <c r="E441" s="20">
        <f t="shared" si="44"/>
        <v>18.980209296810148</v>
      </c>
      <c r="F441" s="5">
        <f t="shared" si="45"/>
        <v>75920837.187240601</v>
      </c>
      <c r="G441" s="32">
        <f t="shared" si="46"/>
        <v>-439162.81275939941</v>
      </c>
      <c r="H441" s="127">
        <v>556340.5176858753</v>
      </c>
      <c r="K441" s="26">
        <f t="shared" si="47"/>
        <v>1.7024192912550085E-2</v>
      </c>
      <c r="L441" s="32">
        <f t="shared" si="48"/>
        <v>1299967.3708023245</v>
      </c>
    </row>
    <row r="442" spans="1:12" hidden="1" x14ac:dyDescent="0.3">
      <c r="A442" s="7">
        <f t="shared" si="42"/>
        <v>438</v>
      </c>
      <c r="B442" s="231">
        <v>45427</v>
      </c>
      <c r="C442" s="2">
        <v>16.807200000000002</v>
      </c>
      <c r="D442" s="4">
        <f t="shared" si="43"/>
        <v>2.2780130001791576E-3</v>
      </c>
      <c r="E442" s="20">
        <f t="shared" si="44"/>
        <v>19.133487268173418</v>
      </c>
      <c r="F442" s="5">
        <f t="shared" si="45"/>
        <v>76533949.072693676</v>
      </c>
      <c r="G442" s="32">
        <f t="shared" si="46"/>
        <v>173949.07269367576</v>
      </c>
      <c r="H442" s="127">
        <v>561393.39999879897</v>
      </c>
      <c r="K442" s="26">
        <f t="shared" si="47"/>
        <v>2.1199030276517039E-2</v>
      </c>
      <c r="L442" s="32">
        <f t="shared" si="48"/>
        <v>1618757.9519148411</v>
      </c>
    </row>
    <row r="443" spans="1:12" hidden="1" x14ac:dyDescent="0.3">
      <c r="A443" s="7">
        <f t="shared" si="42"/>
        <v>439</v>
      </c>
      <c r="B443" s="231">
        <v>45428</v>
      </c>
      <c r="C443" s="2">
        <v>16.846</v>
      </c>
      <c r="D443" s="4">
        <f t="shared" si="43"/>
        <v>2.3085344376219119E-3</v>
      </c>
      <c r="E443" s="20">
        <f t="shared" si="44"/>
        <v>19.134069922414202</v>
      </c>
      <c r="F443" s="5">
        <f t="shared" si="45"/>
        <v>76536279.689656809</v>
      </c>
      <c r="G443" s="32">
        <f t="shared" si="46"/>
        <v>176279.68965680897</v>
      </c>
      <c r="H443" s="127">
        <v>566687.67663621902</v>
      </c>
      <c r="K443" s="26">
        <f t="shared" si="47"/>
        <v>1.0600325148626633E-2</v>
      </c>
      <c r="L443" s="32">
        <f t="shared" si="48"/>
        <v>809440.82834912965</v>
      </c>
    </row>
    <row r="444" spans="1:12" hidden="1" x14ac:dyDescent="0.3">
      <c r="A444" s="7">
        <f t="shared" si="42"/>
        <v>440</v>
      </c>
      <c r="B444" s="231">
        <v>45429</v>
      </c>
      <c r="C444" s="2">
        <v>16.6782</v>
      </c>
      <c r="D444" s="4">
        <f t="shared" si="43"/>
        <v>-9.9608215600142103E-3</v>
      </c>
      <c r="E444" s="20">
        <f t="shared" si="44"/>
        <v>18.899847916419329</v>
      </c>
      <c r="F444" s="5">
        <f t="shared" si="45"/>
        <v>75599391.665677324</v>
      </c>
      <c r="G444" s="32">
        <f t="shared" si="46"/>
        <v>-760608.33432267606</v>
      </c>
      <c r="H444" s="127">
        <v>574138.19528070092</v>
      </c>
      <c r="K444" s="26">
        <f t="shared" si="47"/>
        <v>-1.9782393669631748E-4</v>
      </c>
      <c r="L444" s="32">
        <f t="shared" si="48"/>
        <v>-15105.835806130803</v>
      </c>
    </row>
    <row r="445" spans="1:12" hidden="1" x14ac:dyDescent="0.3">
      <c r="A445" s="7">
        <f t="shared" si="42"/>
        <v>441</v>
      </c>
      <c r="B445" s="231">
        <v>45432</v>
      </c>
      <c r="C445" s="2">
        <v>16.689299999999999</v>
      </c>
      <c r="D445" s="4">
        <f t="shared" si="43"/>
        <v>6.6553944670277865E-4</v>
      </c>
      <c r="E445" s="20">
        <f t="shared" si="44"/>
        <v>19.102705148037558</v>
      </c>
      <c r="F445" s="5">
        <f t="shared" si="45"/>
        <v>76410820.592150226</v>
      </c>
      <c r="G445" s="32">
        <f t="shared" si="46"/>
        <v>50820.592150226235</v>
      </c>
      <c r="H445" s="127">
        <v>577560.59421421587</v>
      </c>
      <c r="K445" s="26">
        <f t="shared" si="47"/>
        <v>-1.9729577332424975E-2</v>
      </c>
      <c r="L445" s="32">
        <f t="shared" si="48"/>
        <v>-1506550.5251039711</v>
      </c>
    </row>
    <row r="446" spans="1:12" hidden="1" x14ac:dyDescent="0.3">
      <c r="A446" s="7">
        <f t="shared" si="42"/>
        <v>442</v>
      </c>
      <c r="B446" s="231">
        <v>45433</v>
      </c>
      <c r="C446" s="2">
        <v>16.621700000000001</v>
      </c>
      <c r="D446" s="4">
        <f t="shared" si="43"/>
        <v>-4.0504994217851475E-3</v>
      </c>
      <c r="E446" s="20">
        <f t="shared" si="44"/>
        <v>19.01267596603812</v>
      </c>
      <c r="F446" s="5">
        <f t="shared" si="45"/>
        <v>76050703.864152476</v>
      </c>
      <c r="G446" s="32">
        <f t="shared" si="46"/>
        <v>-309296.13584752381</v>
      </c>
      <c r="H446" s="127">
        <v>579664.05158387125</v>
      </c>
      <c r="K446" s="26">
        <f t="shared" si="47"/>
        <v>-2.1953774095605727E-2</v>
      </c>
      <c r="L446" s="32">
        <f t="shared" si="48"/>
        <v>-1676390.1899404533</v>
      </c>
    </row>
    <row r="447" spans="1:12" hidden="1" x14ac:dyDescent="0.3">
      <c r="A447" s="7">
        <f t="shared" si="42"/>
        <v>443</v>
      </c>
      <c r="B447" s="231">
        <v>45434</v>
      </c>
      <c r="C447" s="2">
        <v>16.566800000000001</v>
      </c>
      <c r="D447" s="4">
        <f t="shared" si="43"/>
        <v>-3.3029112545648331E-3</v>
      </c>
      <c r="E447" s="20">
        <f t="shared" si="44"/>
        <v>19.026947424150357</v>
      </c>
      <c r="F447" s="5">
        <f t="shared" si="45"/>
        <v>76107789.696601436</v>
      </c>
      <c r="G447" s="32">
        <f t="shared" si="46"/>
        <v>-252210.30339856446</v>
      </c>
      <c r="H447" s="127">
        <v>580495.63629998267</v>
      </c>
      <c r="K447" s="26">
        <f t="shared" si="47"/>
        <v>-3.2002103479505606E-2</v>
      </c>
      <c r="L447" s="32">
        <f t="shared" si="48"/>
        <v>-2443680.6216950482</v>
      </c>
    </row>
    <row r="448" spans="1:12" hidden="1" x14ac:dyDescent="0.3">
      <c r="A448" s="7">
        <f t="shared" si="42"/>
        <v>444</v>
      </c>
      <c r="B448" s="231">
        <v>45435</v>
      </c>
      <c r="C448" s="2">
        <v>16.613800000000001</v>
      </c>
      <c r="D448" s="4">
        <f t="shared" si="43"/>
        <v>2.8369992998045213E-3</v>
      </c>
      <c r="E448" s="20">
        <f t="shared" si="44"/>
        <v>19.14415831663327</v>
      </c>
      <c r="F448" s="5">
        <f t="shared" si="45"/>
        <v>76576633.266533077</v>
      </c>
      <c r="G448" s="32">
        <f t="shared" si="46"/>
        <v>216633.26653307676</v>
      </c>
      <c r="H448" s="127">
        <v>582497.77361142635</v>
      </c>
      <c r="K448" s="26">
        <f t="shared" si="47"/>
        <v>-3.4754822217057835E-2</v>
      </c>
      <c r="L448" s="32">
        <f t="shared" si="48"/>
        <v>-2653878.2244945364</v>
      </c>
    </row>
    <row r="449" spans="1:12" hidden="1" x14ac:dyDescent="0.3">
      <c r="A449" s="7">
        <f t="shared" si="42"/>
        <v>445</v>
      </c>
      <c r="B449" s="231">
        <v>45436</v>
      </c>
      <c r="C449" s="2">
        <v>16.640499999999999</v>
      </c>
      <c r="D449" s="4">
        <f t="shared" si="43"/>
        <v>1.6070977139486242E-3</v>
      </c>
      <c r="E449" s="20">
        <f t="shared" si="44"/>
        <v>19.12067949535928</v>
      </c>
      <c r="F449" s="5">
        <f t="shared" si="45"/>
        <v>76482717.981437117</v>
      </c>
      <c r="G449" s="32">
        <f t="shared" si="46"/>
        <v>122717.98143711686</v>
      </c>
      <c r="H449" s="127">
        <v>593796.73166079819</v>
      </c>
      <c r="K449" s="26">
        <f t="shared" si="47"/>
        <v>-2.8252249726996248E-2</v>
      </c>
      <c r="L449" s="32">
        <f t="shared" si="48"/>
        <v>-2157341.7891534334</v>
      </c>
    </row>
    <row r="450" spans="1:12" hidden="1" x14ac:dyDescent="0.3">
      <c r="A450" s="7">
        <f t="shared" si="42"/>
        <v>446</v>
      </c>
      <c r="B450" s="231">
        <v>45439</v>
      </c>
      <c r="C450" s="2">
        <v>16.694500000000001</v>
      </c>
      <c r="D450" s="4">
        <f t="shared" si="43"/>
        <v>3.2450947988342804E-3</v>
      </c>
      <c r="E450" s="20">
        <f t="shared" si="44"/>
        <v>19.151948859709748</v>
      </c>
      <c r="F450" s="5">
        <f t="shared" si="45"/>
        <v>76607795.438838989</v>
      </c>
      <c r="G450" s="32">
        <f t="shared" si="46"/>
        <v>247795.43883898854</v>
      </c>
      <c r="H450" s="127">
        <v>599950.12468829751</v>
      </c>
      <c r="K450" s="26">
        <f t="shared" si="47"/>
        <v>-1.7941704167769634E-2</v>
      </c>
      <c r="L450" s="32">
        <f t="shared" si="48"/>
        <v>-1370028.5302508892</v>
      </c>
    </row>
    <row r="451" spans="1:12" hidden="1" x14ac:dyDescent="0.3">
      <c r="A451" s="7">
        <f t="shared" si="42"/>
        <v>447</v>
      </c>
      <c r="B451" s="231">
        <v>45440</v>
      </c>
      <c r="C451" s="2">
        <v>16.702300000000001</v>
      </c>
      <c r="D451" s="4">
        <f t="shared" si="43"/>
        <v>4.6721974302910141E-4</v>
      </c>
      <c r="E451" s="20">
        <f t="shared" si="44"/>
        <v>19.098919224894427</v>
      </c>
      <c r="F451" s="5">
        <f t="shared" si="45"/>
        <v>76395676.899577707</v>
      </c>
      <c r="G451" s="32">
        <f t="shared" si="46"/>
        <v>35676.899577707052</v>
      </c>
      <c r="H451" s="127">
        <v>604746.20916327834</v>
      </c>
      <c r="K451" s="26">
        <f t="shared" si="47"/>
        <v>-2.3816759985505365E-2</v>
      </c>
      <c r="L451" s="32">
        <f t="shared" si="48"/>
        <v>-1818647.7924931897</v>
      </c>
    </row>
    <row r="452" spans="1:12" hidden="1" x14ac:dyDescent="0.3">
      <c r="A452" s="7">
        <f t="shared" si="42"/>
        <v>448</v>
      </c>
      <c r="B452" s="231">
        <v>45441</v>
      </c>
      <c r="C452" s="2">
        <v>16.6568</v>
      </c>
      <c r="D452" s="4">
        <f t="shared" si="43"/>
        <v>-2.7241757123270816E-3</v>
      </c>
      <c r="E452" s="20">
        <f t="shared" si="44"/>
        <v>19.037995485651678</v>
      </c>
      <c r="F452" s="5">
        <f t="shared" si="45"/>
        <v>76151981.942606717</v>
      </c>
      <c r="G452" s="32">
        <f t="shared" si="46"/>
        <v>-208018.05739328265</v>
      </c>
      <c r="H452" s="127">
        <v>632180.47994227707</v>
      </c>
      <c r="K452" s="26">
        <f t="shared" si="47"/>
        <v>-3.0922197075918034E-2</v>
      </c>
      <c r="L452" s="32">
        <f t="shared" si="48"/>
        <v>-2361218.968717101</v>
      </c>
    </row>
    <row r="453" spans="1:12" hidden="1" x14ac:dyDescent="0.3">
      <c r="A453" s="7">
        <f t="shared" ref="A453:A503" si="49">A454-1</f>
        <v>449</v>
      </c>
      <c r="B453" s="231">
        <v>45442</v>
      </c>
      <c r="C453" s="2">
        <v>16.745699999999999</v>
      </c>
      <c r="D453" s="4">
        <f t="shared" si="43"/>
        <v>5.3371595984821329E-3</v>
      </c>
      <c r="E453" s="20">
        <f t="shared" si="44"/>
        <v>19.191886376735024</v>
      </c>
      <c r="F453" s="5">
        <f t="shared" si="45"/>
        <v>76767545.506940097</v>
      </c>
      <c r="G453" s="32">
        <f t="shared" si="46"/>
        <v>407545.50694009662</v>
      </c>
      <c r="H453" s="127">
        <v>638243.72270743549</v>
      </c>
      <c r="K453" s="26">
        <f t="shared" si="47"/>
        <v>-2.3870313374370511E-2</v>
      </c>
      <c r="L453" s="32">
        <f t="shared" si="48"/>
        <v>-1822737.1292669321</v>
      </c>
    </row>
    <row r="454" spans="1:12" hidden="1" x14ac:dyDescent="0.3">
      <c r="A454" s="7">
        <f t="shared" si="49"/>
        <v>450</v>
      </c>
      <c r="B454" s="231">
        <v>45443</v>
      </c>
      <c r="C454" s="2">
        <v>16.95</v>
      </c>
      <c r="D454" s="4">
        <f t="shared" si="43"/>
        <v>1.2200146903384113E-2</v>
      </c>
      <c r="E454" s="20">
        <f t="shared" si="44"/>
        <v>19.322900804385604</v>
      </c>
      <c r="F454" s="5">
        <f t="shared" si="45"/>
        <v>77291603.21754241</v>
      </c>
      <c r="G454" s="32">
        <f t="shared" si="46"/>
        <v>931603.2175424099</v>
      </c>
      <c r="H454" s="127">
        <v>643659.53947366774</v>
      </c>
      <c r="K454" s="26">
        <f t="shared" si="47"/>
        <v>-4.3643497823699917E-3</v>
      </c>
      <c r="L454" s="32">
        <f t="shared" si="48"/>
        <v>-333261.74938177259</v>
      </c>
    </row>
    <row r="455" spans="1:12" hidden="1" x14ac:dyDescent="0.3">
      <c r="A455" s="7">
        <f t="shared" si="49"/>
        <v>451</v>
      </c>
      <c r="B455" s="231">
        <v>45446</v>
      </c>
      <c r="C455" s="2">
        <v>16.9377</v>
      </c>
      <c r="D455" s="4">
        <f t="shared" ref="D455:D505" si="50">C455/C454-1</f>
        <v>-7.2566371681415109E-4</v>
      </c>
      <c r="E455" s="20">
        <f t="shared" ref="E455:E505" si="51">$C$505*(1+D455)</f>
        <v>19.076147079646017</v>
      </c>
      <c r="F455" s="5">
        <f t="shared" ref="F455:F505" si="52">$D$508*E455</f>
        <v>76304588.31858407</v>
      </c>
      <c r="G455" s="32">
        <f t="shared" ref="G455:G505" si="53">F455-$D$509</f>
        <v>-55411.68141593039</v>
      </c>
      <c r="H455" s="127">
        <v>650270.97546377778</v>
      </c>
      <c r="K455" s="26">
        <f t="shared" si="47"/>
        <v>-9.2478854455481097E-3</v>
      </c>
      <c r="L455" s="32">
        <f t="shared" si="48"/>
        <v>-706168.53262205364</v>
      </c>
    </row>
    <row r="456" spans="1:12" hidden="1" x14ac:dyDescent="0.3">
      <c r="A456" s="7">
        <f t="shared" si="49"/>
        <v>452</v>
      </c>
      <c r="B456" s="231">
        <v>45447</v>
      </c>
      <c r="C456" s="2">
        <v>17.017700000000001</v>
      </c>
      <c r="D456" s="4">
        <f t="shared" si="50"/>
        <v>4.7231914604699554E-3</v>
      </c>
      <c r="E456" s="20">
        <f t="shared" si="51"/>
        <v>19.18016572498037</v>
      </c>
      <c r="F456" s="5">
        <f t="shared" si="52"/>
        <v>76720662.899921477</v>
      </c>
      <c r="G456" s="32">
        <f t="shared" si="53"/>
        <v>360662.89992147684</v>
      </c>
      <c r="H456" s="127">
        <v>652903.87728781998</v>
      </c>
      <c r="K456" s="26">
        <f t="shared" si="47"/>
        <v>4.6282904252243906E-3</v>
      </c>
      <c r="L456" s="32">
        <f t="shared" si="48"/>
        <v>353416.25687013444</v>
      </c>
    </row>
    <row r="457" spans="1:12" hidden="1" x14ac:dyDescent="0.3">
      <c r="A457" s="7">
        <f t="shared" si="49"/>
        <v>453</v>
      </c>
      <c r="B457" s="231">
        <v>45448</v>
      </c>
      <c r="C457" s="2">
        <v>17.633800000000001</v>
      </c>
      <c r="D457" s="4">
        <f t="shared" si="50"/>
        <v>3.6203482256709218E-2</v>
      </c>
      <c r="E457" s="20">
        <f t="shared" si="51"/>
        <v>19.781124476280578</v>
      </c>
      <c r="F457" s="5">
        <f t="shared" si="52"/>
        <v>79124497.90512231</v>
      </c>
      <c r="G457" s="32">
        <f t="shared" si="53"/>
        <v>2764497.9051223099</v>
      </c>
      <c r="H457" s="127">
        <v>655686.59837473929</v>
      </c>
      <c r="K457" s="26">
        <f t="shared" si="47"/>
        <v>3.7026146481457411E-2</v>
      </c>
      <c r="L457" s="32">
        <f t="shared" si="48"/>
        <v>2827316.5453240881</v>
      </c>
    </row>
    <row r="458" spans="1:12" hidden="1" x14ac:dyDescent="0.3">
      <c r="A458" s="7">
        <f t="shared" si="49"/>
        <v>454</v>
      </c>
      <c r="B458" s="231">
        <v>45449</v>
      </c>
      <c r="C458" s="2">
        <v>17.860700000000001</v>
      </c>
      <c r="D458" s="4">
        <f t="shared" si="50"/>
        <v>1.2867334323855451E-2</v>
      </c>
      <c r="E458" s="20">
        <f t="shared" si="51"/>
        <v>19.335637412242402</v>
      </c>
      <c r="F458" s="5">
        <f t="shared" si="52"/>
        <v>77342549.648969606</v>
      </c>
      <c r="G458" s="32">
        <f t="shared" si="53"/>
        <v>982549.64896960557</v>
      </c>
      <c r="H458" s="127">
        <v>668594.95613400638</v>
      </c>
      <c r="K458" s="26">
        <f t="shared" si="47"/>
        <v>5.7177694780019772E-2</v>
      </c>
      <c r="L458" s="32">
        <f t="shared" si="48"/>
        <v>4366088.77340231</v>
      </c>
    </row>
    <row r="459" spans="1:12" hidden="1" x14ac:dyDescent="0.3">
      <c r="A459" s="7">
        <f t="shared" si="49"/>
        <v>455</v>
      </c>
      <c r="B459" s="231">
        <v>45450</v>
      </c>
      <c r="C459" s="2">
        <v>17.559200000000001</v>
      </c>
      <c r="D459" s="4">
        <f t="shared" si="50"/>
        <v>-1.6880637377034491E-2</v>
      </c>
      <c r="E459" s="20">
        <f t="shared" si="51"/>
        <v>18.767748632472411</v>
      </c>
      <c r="F459" s="5">
        <f t="shared" si="52"/>
        <v>75070994.529889643</v>
      </c>
      <c r="G459" s="32">
        <f t="shared" si="53"/>
        <v>-1289005.4701103568</v>
      </c>
      <c r="H459" s="127">
        <v>673247.16962230206</v>
      </c>
      <c r="K459" s="26">
        <f t="shared" si="47"/>
        <v>3.8495886635557586E-2</v>
      </c>
      <c r="L459" s="32">
        <f t="shared" si="48"/>
        <v>2939545.9034911771</v>
      </c>
    </row>
    <row r="460" spans="1:12" hidden="1" x14ac:dyDescent="0.3">
      <c r="A460" s="7">
        <f t="shared" si="49"/>
        <v>456</v>
      </c>
      <c r="B460" s="231">
        <v>45453</v>
      </c>
      <c r="C460" s="2">
        <v>17.5335</v>
      </c>
      <c r="D460" s="4">
        <f t="shared" si="50"/>
        <v>-1.4636202104879592E-3</v>
      </c>
      <c r="E460" s="20">
        <f t="shared" si="51"/>
        <v>19.062059490181785</v>
      </c>
      <c r="F460" s="5">
        <f t="shared" si="52"/>
        <v>76248237.96072714</v>
      </c>
      <c r="G460" s="32">
        <f t="shared" si="53"/>
        <v>-111762.03927285969</v>
      </c>
      <c r="H460" s="127">
        <v>684306.41547748446</v>
      </c>
      <c r="K460" s="26">
        <f t="shared" si="47"/>
        <v>3.6951391887016793E-2</v>
      </c>
      <c r="L460" s="32">
        <f t="shared" si="48"/>
        <v>2821608.2844926026</v>
      </c>
    </row>
    <row r="461" spans="1:12" hidden="1" x14ac:dyDescent="0.3">
      <c r="A461" s="7">
        <f t="shared" si="49"/>
        <v>457</v>
      </c>
      <c r="B461" s="231">
        <v>45454</v>
      </c>
      <c r="C461" s="2">
        <v>18.2622</v>
      </c>
      <c r="D461" s="4">
        <f t="shared" si="50"/>
        <v>4.1560441440670726E-2</v>
      </c>
      <c r="E461" s="20">
        <f t="shared" si="51"/>
        <v>19.883388827102404</v>
      </c>
      <c r="F461" s="5">
        <f t="shared" si="52"/>
        <v>79533555.308409616</v>
      </c>
      <c r="G461" s="32">
        <f t="shared" si="53"/>
        <v>3173555.3084096164</v>
      </c>
      <c r="H461" s="127">
        <v>690795.60265511274</v>
      </c>
      <c r="K461" s="26">
        <f t="shared" si="47"/>
        <v>8.2781928139452177E-2</v>
      </c>
      <c r="L461" s="32">
        <f t="shared" si="48"/>
        <v>6321228.0327285687</v>
      </c>
    </row>
    <row r="462" spans="1:12" hidden="1" x14ac:dyDescent="0.3">
      <c r="A462" s="7">
        <f t="shared" si="49"/>
        <v>458</v>
      </c>
      <c r="B462" s="231">
        <v>45455</v>
      </c>
      <c r="C462" s="2">
        <v>18.384799999999998</v>
      </c>
      <c r="D462" s="4">
        <f t="shared" si="50"/>
        <v>6.71332041046524E-3</v>
      </c>
      <c r="E462" s="20">
        <f t="shared" si="51"/>
        <v>19.21815728663578</v>
      </c>
      <c r="F462" s="5">
        <f t="shared" si="52"/>
        <v>76872629.146543115</v>
      </c>
      <c r="G462" s="32">
        <f t="shared" si="53"/>
        <v>512629.14654311538</v>
      </c>
      <c r="H462" s="127">
        <v>715779.13672275841</v>
      </c>
      <c r="K462" s="26">
        <f t="shared" si="47"/>
        <v>9.6356371876677116E-2</v>
      </c>
      <c r="L462" s="32">
        <f t="shared" si="48"/>
        <v>7357772.5565030649</v>
      </c>
    </row>
    <row r="463" spans="1:12" hidden="1" x14ac:dyDescent="0.3">
      <c r="A463" s="7">
        <f t="shared" si="49"/>
        <v>459</v>
      </c>
      <c r="B463" s="231">
        <v>45456</v>
      </c>
      <c r="C463" s="2">
        <v>18.445699999999999</v>
      </c>
      <c r="D463" s="4">
        <f t="shared" si="50"/>
        <v>3.3125190374656555E-3</v>
      </c>
      <c r="E463" s="20">
        <f t="shared" si="51"/>
        <v>19.153235988425219</v>
      </c>
      <c r="F463" s="5">
        <f t="shared" si="52"/>
        <v>76612943.953700885</v>
      </c>
      <c r="G463" s="32">
        <f t="shared" si="53"/>
        <v>252943.95370088518</v>
      </c>
      <c r="H463" s="127">
        <v>717265.82014986873</v>
      </c>
      <c r="K463" s="26">
        <f t="shared" si="47"/>
        <v>9.7487981341329633E-2</v>
      </c>
      <c r="L463" s="32">
        <f t="shared" si="48"/>
        <v>7444182.2552239308</v>
      </c>
    </row>
    <row r="464" spans="1:12" hidden="1" x14ac:dyDescent="0.3">
      <c r="A464" s="7">
        <f t="shared" si="49"/>
        <v>460</v>
      </c>
      <c r="B464" s="231">
        <v>45457</v>
      </c>
      <c r="C464" s="2">
        <v>18.783200000000001</v>
      </c>
      <c r="D464" s="4">
        <f t="shared" si="50"/>
        <v>1.8296947256000173E-2</v>
      </c>
      <c r="E464" s="20">
        <f t="shared" si="51"/>
        <v>19.439288723117045</v>
      </c>
      <c r="F464" s="5">
        <f t="shared" si="52"/>
        <v>77757154.892468184</v>
      </c>
      <c r="G464" s="32">
        <f t="shared" si="53"/>
        <v>1397154.8924681842</v>
      </c>
      <c r="H464" s="127">
        <v>741804.9625056386</v>
      </c>
      <c r="K464" s="26">
        <f t="shared" si="47"/>
        <v>0.11499465748545656</v>
      </c>
      <c r="L464" s="32">
        <f t="shared" si="48"/>
        <v>8780992.0455894638</v>
      </c>
    </row>
    <row r="465" spans="1:12" hidden="1" x14ac:dyDescent="0.3">
      <c r="A465" s="7">
        <f t="shared" si="49"/>
        <v>461</v>
      </c>
      <c r="B465" s="231">
        <v>45460</v>
      </c>
      <c r="C465" s="2">
        <v>18.538499999999999</v>
      </c>
      <c r="D465" s="4">
        <f t="shared" si="50"/>
        <v>-1.3027599131138601E-2</v>
      </c>
      <c r="E465" s="20">
        <f t="shared" si="51"/>
        <v>18.841303132586564</v>
      </c>
      <c r="F465" s="5">
        <f t="shared" si="52"/>
        <v>75365212.530346259</v>
      </c>
      <c r="G465" s="32">
        <f t="shared" si="53"/>
        <v>-994787.46965374053</v>
      </c>
      <c r="H465" s="127">
        <v>752123.32302872837</v>
      </c>
      <c r="K465" s="26">
        <f t="shared" si="47"/>
        <v>0.11154081375688008</v>
      </c>
      <c r="L465" s="32">
        <f t="shared" si="48"/>
        <v>8517256.5384753626</v>
      </c>
    </row>
    <row r="466" spans="1:12" hidden="1" x14ac:dyDescent="0.3">
      <c r="A466" s="7">
        <f t="shared" si="49"/>
        <v>462</v>
      </c>
      <c r="B466" s="231">
        <v>45461</v>
      </c>
      <c r="C466" s="2">
        <v>18.4512</v>
      </c>
      <c r="D466" s="4">
        <f t="shared" si="50"/>
        <v>-4.7091188607492063E-3</v>
      </c>
      <c r="E466" s="20">
        <f t="shared" si="51"/>
        <v>19.000102920948297</v>
      </c>
      <c r="F466" s="5">
        <f t="shared" si="52"/>
        <v>76000411.683793187</v>
      </c>
      <c r="G466" s="32">
        <f t="shared" si="53"/>
        <v>-359588.31620681286</v>
      </c>
      <c r="H466" s="127">
        <v>755270.44593904912</v>
      </c>
      <c r="K466" s="26">
        <f t="shared" si="47"/>
        <v>0.1055706350775647</v>
      </c>
      <c r="L466" s="32">
        <f t="shared" si="48"/>
        <v>8061373.6945228409</v>
      </c>
    </row>
    <row r="467" spans="1:12" hidden="1" x14ac:dyDescent="0.3">
      <c r="A467" s="7">
        <f t="shared" si="49"/>
        <v>463</v>
      </c>
      <c r="B467" s="231">
        <v>45462</v>
      </c>
      <c r="C467" s="2">
        <v>18.524799999999999</v>
      </c>
      <c r="D467" s="4">
        <f t="shared" si="50"/>
        <v>3.9889004509190418E-3</v>
      </c>
      <c r="E467" s="20">
        <f t="shared" si="51"/>
        <v>19.166148109608045</v>
      </c>
      <c r="F467" s="5">
        <f t="shared" si="52"/>
        <v>76664592.438432187</v>
      </c>
      <c r="G467" s="32">
        <f t="shared" si="53"/>
        <v>304592.43843218684</v>
      </c>
      <c r="H467" s="127">
        <v>771911.84461151063</v>
      </c>
      <c r="K467" s="26">
        <f t="shared" si="47"/>
        <v>0.11449490725978673</v>
      </c>
      <c r="L467" s="32">
        <f t="shared" si="48"/>
        <v>8742831.1183573138</v>
      </c>
    </row>
    <row r="468" spans="1:12" hidden="1" x14ac:dyDescent="0.3">
      <c r="A468" s="7">
        <f t="shared" si="49"/>
        <v>464</v>
      </c>
      <c r="B468" s="231">
        <v>45463</v>
      </c>
      <c r="C468" s="2">
        <v>18.412800000000001</v>
      </c>
      <c r="D468" s="4">
        <f t="shared" si="50"/>
        <v>-6.0459492140264581E-3</v>
      </c>
      <c r="E468" s="20">
        <f t="shared" si="51"/>
        <v>18.974582829504236</v>
      </c>
      <c r="F468" s="5">
        <f t="shared" si="52"/>
        <v>75898331.318016946</v>
      </c>
      <c r="G468" s="32">
        <f t="shared" si="53"/>
        <v>-461668.68198305368</v>
      </c>
      <c r="H468" s="127">
        <v>772368.04136107862</v>
      </c>
      <c r="K468" s="26">
        <f t="shared" si="47"/>
        <v>0.11142767462636116</v>
      </c>
      <c r="L468" s="32">
        <f t="shared" si="48"/>
        <v>8508617.2344689388</v>
      </c>
    </row>
    <row r="469" spans="1:12" hidden="1" x14ac:dyDescent="0.3">
      <c r="A469" s="7">
        <f t="shared" si="49"/>
        <v>465</v>
      </c>
      <c r="B469" s="231">
        <v>45464</v>
      </c>
      <c r="C469" s="2">
        <v>18.422999999999998</v>
      </c>
      <c r="D469" s="4">
        <f t="shared" si="50"/>
        <v>5.5396246089656209E-4</v>
      </c>
      <c r="E469" s="20">
        <f t="shared" si="51"/>
        <v>19.100575143378514</v>
      </c>
      <c r="F469" s="5">
        <f t="shared" si="52"/>
        <v>76402300.573514059</v>
      </c>
      <c r="G469" s="32">
        <f t="shared" si="53"/>
        <v>42300.573514059186</v>
      </c>
      <c r="H469" s="127">
        <v>774492.69286753237</v>
      </c>
      <c r="K469" s="26">
        <f t="shared" si="47"/>
        <v>0.10889742262456492</v>
      </c>
      <c r="L469" s="32">
        <f t="shared" si="48"/>
        <v>8315407.1916117771</v>
      </c>
    </row>
    <row r="470" spans="1:12" hidden="1" x14ac:dyDescent="0.3">
      <c r="A470" s="7">
        <f t="shared" si="49"/>
        <v>466</v>
      </c>
      <c r="B470" s="231">
        <v>45467</v>
      </c>
      <c r="C470" s="2">
        <v>18.402699999999999</v>
      </c>
      <c r="D470" s="4">
        <f t="shared" si="50"/>
        <v>-1.1018835151711537E-3</v>
      </c>
      <c r="E470" s="20">
        <f t="shared" si="51"/>
        <v>19.068965043695382</v>
      </c>
      <c r="F470" s="5">
        <f t="shared" si="52"/>
        <v>76275860.174781531</v>
      </c>
      <c r="G470" s="32">
        <f t="shared" si="53"/>
        <v>-84139.825218468904</v>
      </c>
      <c r="H470" s="127">
        <v>786285.18265402317</v>
      </c>
      <c r="K470" s="26">
        <f t="shared" si="47"/>
        <v>0.10589826026862181</v>
      </c>
      <c r="L470" s="32">
        <f t="shared" si="48"/>
        <v>8086391.1541119618</v>
      </c>
    </row>
    <row r="471" spans="1:12" hidden="1" x14ac:dyDescent="0.3">
      <c r="A471" s="7">
        <f t="shared" si="49"/>
        <v>467</v>
      </c>
      <c r="B471" s="231">
        <v>45468</v>
      </c>
      <c r="C471" s="2">
        <v>18.184799999999999</v>
      </c>
      <c r="D471" s="4">
        <f t="shared" si="50"/>
        <v>-1.1840653817102975E-2</v>
      </c>
      <c r="E471" s="20">
        <f t="shared" si="51"/>
        <v>18.863961918631503</v>
      </c>
      <c r="F471" s="5">
        <f t="shared" si="52"/>
        <v>75455847.674526006</v>
      </c>
      <c r="G471" s="32">
        <f t="shared" si="53"/>
        <v>-904152.32547399402</v>
      </c>
      <c r="H471" s="127">
        <v>793384.83960445225</v>
      </c>
      <c r="K471" s="26">
        <f t="shared" si="47"/>
        <v>8.9268920902093374E-2</v>
      </c>
      <c r="L471" s="32">
        <f t="shared" si="48"/>
        <v>6816574.8000838496</v>
      </c>
    </row>
    <row r="472" spans="1:12" hidden="1" x14ac:dyDescent="0.3">
      <c r="A472" s="7">
        <f t="shared" si="49"/>
        <v>468</v>
      </c>
      <c r="B472" s="231">
        <v>45469</v>
      </c>
      <c r="C472" s="2">
        <v>17.962700000000002</v>
      </c>
      <c r="D472" s="4">
        <f t="shared" si="50"/>
        <v>-1.2213496986494099E-2</v>
      </c>
      <c r="E472" s="20">
        <f t="shared" si="51"/>
        <v>18.856844342527829</v>
      </c>
      <c r="F472" s="5">
        <f t="shared" si="52"/>
        <v>75427377.370111316</v>
      </c>
      <c r="G472" s="32">
        <f t="shared" si="53"/>
        <v>-932622.62988868356</v>
      </c>
      <c r="H472" s="127">
        <v>801514.17867533863</v>
      </c>
      <c r="K472" s="26">
        <f t="shared" si="47"/>
        <v>7.5462660831143058E-2</v>
      </c>
      <c r="L472" s="32">
        <f t="shared" si="48"/>
        <v>5762328.7810660843</v>
      </c>
    </row>
    <row r="473" spans="1:12" hidden="1" x14ac:dyDescent="0.3">
      <c r="A473" s="7">
        <f t="shared" si="49"/>
        <v>469</v>
      </c>
      <c r="B473" s="231">
        <v>45470</v>
      </c>
      <c r="C473" s="2">
        <v>18.1372</v>
      </c>
      <c r="D473" s="4">
        <f t="shared" si="50"/>
        <v>9.7145752030596277E-3</v>
      </c>
      <c r="E473" s="20">
        <f t="shared" si="51"/>
        <v>19.27545124062641</v>
      </c>
      <c r="F473" s="5">
        <f t="shared" si="52"/>
        <v>77101804.962505639</v>
      </c>
      <c r="G473" s="32">
        <f t="shared" si="53"/>
        <v>741804.9625056386</v>
      </c>
      <c r="H473" s="127">
        <v>826378.07645311952</v>
      </c>
      <c r="K473" s="26">
        <f t="shared" si="47"/>
        <v>8.8876614956054034E-2</v>
      </c>
      <c r="L473" s="32">
        <f t="shared" si="48"/>
        <v>6786618.3180442862</v>
      </c>
    </row>
    <row r="474" spans="1:12" hidden="1" x14ac:dyDescent="0.3">
      <c r="A474" s="7">
        <f t="shared" si="49"/>
        <v>470</v>
      </c>
      <c r="B474" s="231">
        <v>45471</v>
      </c>
      <c r="C474" s="2">
        <v>18.221499999999999</v>
      </c>
      <c r="D474" s="4">
        <f t="shared" si="50"/>
        <v>4.647905961228771E-3</v>
      </c>
      <c r="E474" s="20">
        <f t="shared" si="51"/>
        <v>19.178728524799858</v>
      </c>
      <c r="F474" s="5">
        <f t="shared" si="52"/>
        <v>76714914.099199429</v>
      </c>
      <c r="G474" s="32">
        <f t="shared" si="53"/>
        <v>354914.09919942915</v>
      </c>
      <c r="H474" s="127">
        <v>850351.85862915218</v>
      </c>
      <c r="K474" s="26">
        <f t="shared" si="47"/>
        <v>8.8130087126844447E-2</v>
      </c>
      <c r="L474" s="32">
        <f t="shared" si="48"/>
        <v>6729613.4530058419</v>
      </c>
    </row>
    <row r="475" spans="1:12" hidden="1" x14ac:dyDescent="0.3">
      <c r="A475" s="7">
        <f t="shared" si="49"/>
        <v>471</v>
      </c>
      <c r="B475" s="231">
        <v>45474</v>
      </c>
      <c r="C475" s="2">
        <v>18.377300000000002</v>
      </c>
      <c r="D475" s="4">
        <f t="shared" si="50"/>
        <v>8.5503388853827023E-3</v>
      </c>
      <c r="E475" s="20">
        <f t="shared" si="51"/>
        <v>19.253225969321957</v>
      </c>
      <c r="F475" s="5">
        <f t="shared" si="52"/>
        <v>77012903.87728782</v>
      </c>
      <c r="G475" s="32">
        <f t="shared" si="53"/>
        <v>652903.87728781998</v>
      </c>
      <c r="H475" s="127">
        <v>877031.86144113541</v>
      </c>
      <c r="K475" s="26">
        <f t="shared" ref="K475:K505" si="54">C475/C454-1</f>
        <v>8.4206489675516361E-2</v>
      </c>
      <c r="L475" s="32">
        <f t="shared" si="48"/>
        <v>6430007.5516224289</v>
      </c>
    </row>
    <row r="476" spans="1:12" hidden="1" x14ac:dyDescent="0.3">
      <c r="A476" s="7">
        <f t="shared" si="49"/>
        <v>472</v>
      </c>
      <c r="B476" s="231">
        <v>45475</v>
      </c>
      <c r="C476" s="2">
        <v>18.247800000000002</v>
      </c>
      <c r="D476" s="4">
        <f t="shared" si="50"/>
        <v>-7.0467370070684821E-3</v>
      </c>
      <c r="E476" s="20">
        <f t="shared" si="51"/>
        <v>18.955477790535063</v>
      </c>
      <c r="F476" s="5">
        <f t="shared" si="52"/>
        <v>75821911.16214025</v>
      </c>
      <c r="G476" s="32">
        <f t="shared" si="53"/>
        <v>-538088.83785974979</v>
      </c>
      <c r="H476" s="127">
        <v>901055.16461074352</v>
      </c>
      <c r="K476" s="26">
        <f t="shared" si="54"/>
        <v>7.7348164154519283E-2</v>
      </c>
      <c r="L476" s="32">
        <f t="shared" ref="L476:L504" si="55">$D$509*K476</f>
        <v>5906305.8148390921</v>
      </c>
    </row>
    <row r="477" spans="1:12" hidden="1" x14ac:dyDescent="0.3">
      <c r="A477" s="7">
        <f t="shared" si="49"/>
        <v>473</v>
      </c>
      <c r="B477" s="231">
        <v>45476</v>
      </c>
      <c r="C477" s="2">
        <v>18.389700000000001</v>
      </c>
      <c r="D477" s="4">
        <f t="shared" si="50"/>
        <v>7.776279880314263E-3</v>
      </c>
      <c r="E477" s="20">
        <f t="shared" si="51"/>
        <v>19.2384491829152</v>
      </c>
      <c r="F477" s="5">
        <f t="shared" si="52"/>
        <v>76953796.731660798</v>
      </c>
      <c r="G477" s="32">
        <f t="shared" si="53"/>
        <v>593796.73166079819</v>
      </c>
      <c r="H477" s="127">
        <v>931603.2175424099</v>
      </c>
      <c r="K477" s="26">
        <f t="shared" si="54"/>
        <v>8.0621940685286386E-2</v>
      </c>
      <c r="L477" s="32">
        <f t="shared" si="55"/>
        <v>6156291.3907284681</v>
      </c>
    </row>
    <row r="478" spans="1:12" hidden="1" x14ac:dyDescent="0.3">
      <c r="A478" s="7">
        <f t="shared" si="49"/>
        <v>474</v>
      </c>
      <c r="B478" s="231">
        <v>45477</v>
      </c>
      <c r="C478" s="2">
        <v>18.2485</v>
      </c>
      <c r="D478" s="4">
        <f t="shared" si="50"/>
        <v>-7.6782111725586244E-3</v>
      </c>
      <c r="E478" s="20">
        <f t="shared" si="51"/>
        <v>18.943422948715856</v>
      </c>
      <c r="F478" s="5">
        <f t="shared" si="52"/>
        <v>75773691.794863418</v>
      </c>
      <c r="G478" s="32">
        <f t="shared" si="53"/>
        <v>-586308.20513658226</v>
      </c>
      <c r="H478" s="127">
        <v>948089.69306766987</v>
      </c>
      <c r="K478" s="26">
        <f t="shared" si="54"/>
        <v>3.485919087207523E-2</v>
      </c>
      <c r="L478" s="32">
        <f t="shared" si="55"/>
        <v>2661847.8149916646</v>
      </c>
    </row>
    <row r="479" spans="1:12" hidden="1" x14ac:dyDescent="0.3">
      <c r="A479" s="7">
        <f t="shared" si="49"/>
        <v>475</v>
      </c>
      <c r="B479" s="231">
        <v>45478</v>
      </c>
      <c r="C479" s="2">
        <v>18.1355</v>
      </c>
      <c r="D479" s="4">
        <f t="shared" si="50"/>
        <v>-6.192289777241955E-3</v>
      </c>
      <c r="E479" s="20">
        <f t="shared" si="51"/>
        <v>18.971789188152449</v>
      </c>
      <c r="F479" s="5">
        <f t="shared" si="52"/>
        <v>75887156.752609804</v>
      </c>
      <c r="G479" s="32">
        <f t="shared" si="53"/>
        <v>-472843.24739019573</v>
      </c>
      <c r="H479" s="127">
        <v>963579.45537629724</v>
      </c>
      <c r="K479" s="26">
        <f t="shared" si="54"/>
        <v>1.5385735161555836E-2</v>
      </c>
      <c r="L479" s="32">
        <f t="shared" si="55"/>
        <v>1174854.7369364037</v>
      </c>
    </row>
    <row r="480" spans="1:12" hidden="1" x14ac:dyDescent="0.3">
      <c r="A480" s="7">
        <f t="shared" si="49"/>
        <v>476</v>
      </c>
      <c r="B480" s="231">
        <v>45481</v>
      </c>
      <c r="C480" s="2">
        <v>18.095800000000001</v>
      </c>
      <c r="D480" s="4">
        <f t="shared" si="50"/>
        <v>-2.1890766728239752E-3</v>
      </c>
      <c r="E480" s="20">
        <f t="shared" si="51"/>
        <v>19.048210526315792</v>
      </c>
      <c r="F480" s="5">
        <f t="shared" si="52"/>
        <v>76192842.105263174</v>
      </c>
      <c r="G480" s="32">
        <f t="shared" si="53"/>
        <v>-167157.89473682642</v>
      </c>
      <c r="H480" s="127">
        <v>969841.33351400495</v>
      </c>
      <c r="K480" s="26">
        <f t="shared" si="54"/>
        <v>3.0559478791744477E-2</v>
      </c>
      <c r="L480" s="32">
        <f t="shared" si="55"/>
        <v>2333521.8005376081</v>
      </c>
    </row>
    <row r="481" spans="1:12" hidden="1" x14ac:dyDescent="0.3">
      <c r="A481" s="7">
        <f t="shared" si="49"/>
        <v>477</v>
      </c>
      <c r="B481" s="231">
        <v>45482</v>
      </c>
      <c r="C481" s="2">
        <v>18.0977</v>
      </c>
      <c r="D481" s="4">
        <f t="shared" si="50"/>
        <v>1.0499673957498068E-4</v>
      </c>
      <c r="E481" s="20">
        <f t="shared" si="51"/>
        <v>19.092004387758486</v>
      </c>
      <c r="F481" s="5">
        <f t="shared" si="52"/>
        <v>76368017.551033944</v>
      </c>
      <c r="G481" s="32">
        <f t="shared" si="53"/>
        <v>8017.5510339438915</v>
      </c>
      <c r="H481" s="127">
        <v>978956.51434229314</v>
      </c>
      <c r="K481" s="26">
        <f t="shared" si="54"/>
        <v>3.21784013459947E-2</v>
      </c>
      <c r="L481" s="32">
        <f t="shared" si="55"/>
        <v>2457142.7267801552</v>
      </c>
    </row>
    <row r="482" spans="1:12" hidden="1" x14ac:dyDescent="0.3">
      <c r="A482" s="7">
        <f t="shared" si="49"/>
        <v>478</v>
      </c>
      <c r="B482" s="231">
        <v>45483</v>
      </c>
      <c r="C482" s="2">
        <v>18.009499999999999</v>
      </c>
      <c r="D482" s="4">
        <f t="shared" si="50"/>
        <v>-4.8735474673577972E-3</v>
      </c>
      <c r="E482" s="20">
        <f t="shared" si="51"/>
        <v>18.996963978848139</v>
      </c>
      <c r="F482" s="5">
        <f t="shared" si="52"/>
        <v>75987855.915392563</v>
      </c>
      <c r="G482" s="32">
        <f t="shared" si="53"/>
        <v>-372144.08460743725</v>
      </c>
      <c r="H482" s="127">
        <v>982549.64896960557</v>
      </c>
      <c r="K482" s="26">
        <f t="shared" si="54"/>
        <v>-1.3837325185355631E-2</v>
      </c>
      <c r="L482" s="32">
        <f t="shared" si="55"/>
        <v>-1056618.1511537561</v>
      </c>
    </row>
    <row r="483" spans="1:12" hidden="1" x14ac:dyDescent="0.3">
      <c r="A483" s="7">
        <f t="shared" si="49"/>
        <v>479</v>
      </c>
      <c r="B483" s="231">
        <v>45484</v>
      </c>
      <c r="C483" s="2">
        <v>17.942799999999998</v>
      </c>
      <c r="D483" s="4">
        <f t="shared" si="50"/>
        <v>-3.7036008773148055E-3</v>
      </c>
      <c r="E483" s="20">
        <f t="shared" si="51"/>
        <v>19.019298259252061</v>
      </c>
      <c r="F483" s="5">
        <f t="shared" si="52"/>
        <v>76077193.037008241</v>
      </c>
      <c r="G483" s="32">
        <f t="shared" si="53"/>
        <v>-282806.96299175918</v>
      </c>
      <c r="H483" s="127">
        <v>1000224.6952620894</v>
      </c>
      <c r="K483" s="26">
        <f t="shared" si="54"/>
        <v>-2.4041599582263595E-2</v>
      </c>
      <c r="L483" s="32">
        <f t="shared" si="55"/>
        <v>-1835816.544101648</v>
      </c>
    </row>
    <row r="484" spans="1:12" hidden="1" x14ac:dyDescent="0.3">
      <c r="A484" s="7">
        <f t="shared" si="49"/>
        <v>480</v>
      </c>
      <c r="B484" s="231">
        <v>45485</v>
      </c>
      <c r="C484" s="2">
        <v>17.828800000000001</v>
      </c>
      <c r="D484" s="4">
        <f t="shared" si="50"/>
        <v>-6.3535234188641931E-3</v>
      </c>
      <c r="E484" s="20">
        <f t="shared" si="51"/>
        <v>18.968711237933881</v>
      </c>
      <c r="F484" s="5">
        <f t="shared" si="52"/>
        <v>75874844.951735526</v>
      </c>
      <c r="G484" s="32">
        <f t="shared" si="53"/>
        <v>-485155.04826447368</v>
      </c>
      <c r="H484" s="127">
        <v>1018033.5692712069</v>
      </c>
      <c r="K484" s="26">
        <f t="shared" si="54"/>
        <v>-3.3444108925115179E-2</v>
      </c>
      <c r="L484" s="32">
        <f t="shared" si="55"/>
        <v>-2553792.157521795</v>
      </c>
    </row>
    <row r="485" spans="1:12" hidden="1" x14ac:dyDescent="0.3">
      <c r="A485" s="7">
        <f t="shared" si="49"/>
        <v>481</v>
      </c>
      <c r="B485" s="231">
        <v>45488</v>
      </c>
      <c r="C485" s="2">
        <v>17.819199999999999</v>
      </c>
      <c r="D485" s="4">
        <f t="shared" si="50"/>
        <v>-5.3845463519708314E-4</v>
      </c>
      <c r="E485" s="20">
        <f t="shared" si="51"/>
        <v>19.079720901014088</v>
      </c>
      <c r="F485" s="5">
        <f t="shared" si="52"/>
        <v>76318883.604056358</v>
      </c>
      <c r="G485" s="32">
        <f t="shared" si="53"/>
        <v>-41116.395943641663</v>
      </c>
      <c r="H485" s="127">
        <v>1042536.5357732773</v>
      </c>
      <c r="K485" s="26">
        <f t="shared" si="54"/>
        <v>-5.1322458367051516E-2</v>
      </c>
      <c r="L485" s="32">
        <f t="shared" si="55"/>
        <v>-3918982.9209080539</v>
      </c>
    </row>
    <row r="486" spans="1:12" hidden="1" x14ac:dyDescent="0.3">
      <c r="A486" s="7">
        <f t="shared" si="49"/>
        <v>482</v>
      </c>
      <c r="B486" s="231">
        <v>45489</v>
      </c>
      <c r="C486" s="2">
        <v>17.650200000000002</v>
      </c>
      <c r="D486" s="4">
        <f t="shared" si="50"/>
        <v>-9.4841519260122631E-3</v>
      </c>
      <c r="E486" s="20">
        <f t="shared" si="51"/>
        <v>18.908947539732427</v>
      </c>
      <c r="F486" s="5">
        <f t="shared" si="52"/>
        <v>75635790.158929706</v>
      </c>
      <c r="G486" s="32">
        <f t="shared" si="53"/>
        <v>-724209.84107029438</v>
      </c>
      <c r="H486" s="127">
        <v>1068705.3323593885</v>
      </c>
      <c r="K486" s="26">
        <f t="shared" si="54"/>
        <v>-4.7916498098551474E-2</v>
      </c>
      <c r="L486" s="32">
        <f t="shared" si="55"/>
        <v>-3658903.7948053908</v>
      </c>
    </row>
    <row r="487" spans="1:12" hidden="1" x14ac:dyDescent="0.3">
      <c r="A487" s="7">
        <f t="shared" si="49"/>
        <v>483</v>
      </c>
      <c r="B487" s="231">
        <v>45490</v>
      </c>
      <c r="C487" s="2">
        <v>17.7837</v>
      </c>
      <c r="D487" s="4">
        <f t="shared" si="50"/>
        <v>7.5636536696466194E-3</v>
      </c>
      <c r="E487" s="20">
        <f t="shared" si="51"/>
        <v>19.234390148553555</v>
      </c>
      <c r="F487" s="5">
        <f t="shared" si="52"/>
        <v>76937560.594214216</v>
      </c>
      <c r="G487" s="32">
        <f t="shared" si="53"/>
        <v>577560.59421421587</v>
      </c>
      <c r="H487" s="127">
        <v>1091899.7809184194</v>
      </c>
      <c r="K487" s="26">
        <f t="shared" si="54"/>
        <v>-3.6176508844953159E-2</v>
      </c>
      <c r="L487" s="32">
        <f t="shared" si="55"/>
        <v>-2762438.2154006232</v>
      </c>
    </row>
    <row r="488" spans="1:12" hidden="1" x14ac:dyDescent="0.3">
      <c r="A488" s="7">
        <f t="shared" si="49"/>
        <v>484</v>
      </c>
      <c r="B488" s="231">
        <v>45491</v>
      </c>
      <c r="C488" s="2">
        <v>17.679500000000001</v>
      </c>
      <c r="D488" s="4">
        <f t="shared" si="50"/>
        <v>-5.85929812131325E-3</v>
      </c>
      <c r="E488" s="20">
        <f t="shared" si="51"/>
        <v>18.978145998864129</v>
      </c>
      <c r="F488" s="5">
        <f t="shared" si="52"/>
        <v>75912583.995456517</v>
      </c>
      <c r="G488" s="32">
        <f t="shared" si="53"/>
        <v>-447416.00454348326</v>
      </c>
      <c r="H488" s="127">
        <v>1105039.1970610917</v>
      </c>
      <c r="K488" s="26">
        <f t="shared" si="54"/>
        <v>-4.5630722059077478E-2</v>
      </c>
      <c r="L488" s="32">
        <f t="shared" si="55"/>
        <v>-3484361.936431156</v>
      </c>
    </row>
    <row r="489" spans="1:12" hidden="1" x14ac:dyDescent="0.3">
      <c r="A489" s="7">
        <f t="shared" si="49"/>
        <v>485</v>
      </c>
      <c r="B489" s="231">
        <v>45492</v>
      </c>
      <c r="C489" s="2">
        <v>17.7438</v>
      </c>
      <c r="D489" s="4">
        <f t="shared" si="50"/>
        <v>3.6369806838427721E-3</v>
      </c>
      <c r="E489" s="20">
        <f t="shared" si="51"/>
        <v>19.15942996125456</v>
      </c>
      <c r="F489" s="5">
        <f t="shared" si="52"/>
        <v>76637719.845018238</v>
      </c>
      <c r="G489" s="32">
        <f t="shared" si="53"/>
        <v>277719.84501823783</v>
      </c>
      <c r="H489" s="127">
        <v>1131724.9897077084</v>
      </c>
      <c r="K489" s="26">
        <f t="shared" si="54"/>
        <v>-3.6333420229405666E-2</v>
      </c>
      <c r="L489" s="32">
        <f t="shared" si="55"/>
        <v>-2774419.9687174167</v>
      </c>
    </row>
    <row r="490" spans="1:12" hidden="1" x14ac:dyDescent="0.3">
      <c r="A490" s="7">
        <f t="shared" si="49"/>
        <v>486</v>
      </c>
      <c r="B490" s="231">
        <v>45495</v>
      </c>
      <c r="C490" s="2">
        <v>17.890699999999999</v>
      </c>
      <c r="D490" s="4">
        <f t="shared" si="50"/>
        <v>8.2789481396317033E-3</v>
      </c>
      <c r="E490" s="20">
        <f t="shared" si="51"/>
        <v>19.248045119985569</v>
      </c>
      <c r="F490" s="5">
        <f t="shared" si="52"/>
        <v>76992180.479942277</v>
      </c>
      <c r="G490" s="32">
        <f t="shared" si="53"/>
        <v>632180.47994227707</v>
      </c>
      <c r="H490" s="127">
        <v>1154199.0367640257</v>
      </c>
      <c r="K490" s="26">
        <f t="shared" si="54"/>
        <v>-2.8893231286978183E-2</v>
      </c>
      <c r="L490" s="32">
        <f t="shared" si="55"/>
        <v>-2206287.1410736539</v>
      </c>
    </row>
    <row r="491" spans="1:12" hidden="1" x14ac:dyDescent="0.3">
      <c r="A491" s="7">
        <f t="shared" si="49"/>
        <v>487</v>
      </c>
      <c r="B491" s="231">
        <v>45496</v>
      </c>
      <c r="C491" s="2">
        <v>17.997</v>
      </c>
      <c r="D491" s="4">
        <f t="shared" si="50"/>
        <v>5.9416344804843479E-3</v>
      </c>
      <c r="E491" s="20">
        <f t="shared" si="51"/>
        <v>19.203425802232445</v>
      </c>
      <c r="F491" s="5">
        <f t="shared" si="52"/>
        <v>76813703.208929777</v>
      </c>
      <c r="G491" s="32">
        <f t="shared" si="53"/>
        <v>453703.20892977715</v>
      </c>
      <c r="H491" s="127">
        <v>1181665.6113336831</v>
      </c>
      <c r="K491" s="26">
        <f t="shared" si="54"/>
        <v>-2.204567807984692E-2</v>
      </c>
      <c r="L491" s="32">
        <f t="shared" si="55"/>
        <v>-1683407.9781771109</v>
      </c>
    </row>
    <row r="492" spans="1:12" hidden="1" x14ac:dyDescent="0.3">
      <c r="A492" s="7">
        <f t="shared" si="49"/>
        <v>488</v>
      </c>
      <c r="B492" s="231">
        <v>45497</v>
      </c>
      <c r="C492" s="2">
        <v>17.910699999999999</v>
      </c>
      <c r="D492" s="4">
        <f t="shared" si="50"/>
        <v>-4.7952436517197938E-3</v>
      </c>
      <c r="E492" s="20">
        <f t="shared" si="51"/>
        <v>18.99845879868867</v>
      </c>
      <c r="F492" s="5">
        <f t="shared" si="52"/>
        <v>75993835.194754675</v>
      </c>
      <c r="G492" s="32">
        <f t="shared" si="53"/>
        <v>-366164.80524532497</v>
      </c>
      <c r="H492" s="127">
        <v>1210952.5068598539</v>
      </c>
      <c r="K492" s="26">
        <f t="shared" si="54"/>
        <v>-1.5073028023404156E-2</v>
      </c>
      <c r="L492" s="32">
        <f t="shared" si="55"/>
        <v>-1150976.4198671414</v>
      </c>
    </row>
    <row r="493" spans="1:12" hidden="1" x14ac:dyDescent="0.3">
      <c r="A493" s="7">
        <f t="shared" si="49"/>
        <v>489</v>
      </c>
      <c r="B493" s="231">
        <v>45498</v>
      </c>
      <c r="C493" s="2">
        <v>18.098700000000001</v>
      </c>
      <c r="D493" s="4">
        <f t="shared" si="50"/>
        <v>1.0496518840693136E-2</v>
      </c>
      <c r="E493" s="20">
        <f t="shared" si="51"/>
        <v>19.290378544668833</v>
      </c>
      <c r="F493" s="5">
        <f t="shared" si="52"/>
        <v>77161514.178675339</v>
      </c>
      <c r="G493" s="32">
        <f t="shared" si="53"/>
        <v>801514.17867533863</v>
      </c>
      <c r="H493" s="127">
        <v>1250662.197130084</v>
      </c>
      <c r="K493" s="26">
        <f t="shared" si="54"/>
        <v>7.5712448573987956E-3</v>
      </c>
      <c r="L493" s="32">
        <f t="shared" si="55"/>
        <v>578140.25731097208</v>
      </c>
    </row>
    <row r="494" spans="1:12" hidden="1" x14ac:dyDescent="0.3">
      <c r="A494" s="7">
        <f t="shared" si="49"/>
        <v>490</v>
      </c>
      <c r="B494" s="231">
        <v>45499</v>
      </c>
      <c r="C494" s="2">
        <v>18.345800000000001</v>
      </c>
      <c r="D494" s="4">
        <f t="shared" si="50"/>
        <v>1.3652914297711982E-2</v>
      </c>
      <c r="E494" s="20">
        <f t="shared" si="51"/>
        <v>19.35063413394332</v>
      </c>
      <c r="F494" s="5">
        <f t="shared" si="52"/>
        <v>77402536.535773277</v>
      </c>
      <c r="G494" s="32">
        <f t="shared" si="53"/>
        <v>1042536.5357732773</v>
      </c>
      <c r="H494" s="127">
        <v>1347759.208731249</v>
      </c>
      <c r="K494" s="26">
        <f t="shared" si="54"/>
        <v>1.1501224003705124E-2</v>
      </c>
      <c r="L494" s="32">
        <f t="shared" si="55"/>
        <v>878233.46492292325</v>
      </c>
    </row>
    <row r="495" spans="1:12" hidden="1" x14ac:dyDescent="0.3">
      <c r="A495" s="7">
        <f t="shared" si="49"/>
        <v>491</v>
      </c>
      <c r="B495" s="231">
        <v>45502</v>
      </c>
      <c r="C495" s="2">
        <v>18.385000000000002</v>
      </c>
      <c r="D495" s="4">
        <f t="shared" si="50"/>
        <v>2.1367288425688802E-3</v>
      </c>
      <c r="E495" s="20">
        <f t="shared" si="51"/>
        <v>19.130790153604639</v>
      </c>
      <c r="F495" s="5">
        <f t="shared" si="52"/>
        <v>76523160.614418551</v>
      </c>
      <c r="G495" s="32">
        <f t="shared" si="53"/>
        <v>163160.61441855133</v>
      </c>
      <c r="H495" s="127">
        <v>1380570.512135148</v>
      </c>
      <c r="K495" s="26">
        <f t="shared" si="54"/>
        <v>8.9729166094998369E-3</v>
      </c>
      <c r="L495" s="32">
        <f t="shared" si="55"/>
        <v>685171.91230140754</v>
      </c>
    </row>
    <row r="496" spans="1:12" hidden="1" x14ac:dyDescent="0.3">
      <c r="A496" s="7">
        <f t="shared" si="49"/>
        <v>492</v>
      </c>
      <c r="B496" s="231">
        <v>45503</v>
      </c>
      <c r="C496" s="2">
        <v>18.447500000000002</v>
      </c>
      <c r="D496" s="4">
        <f t="shared" si="50"/>
        <v>3.3995104704922507E-3</v>
      </c>
      <c r="E496" s="20">
        <f t="shared" si="51"/>
        <v>19.154896654881696</v>
      </c>
      <c r="F496" s="5">
        <f t="shared" si="52"/>
        <v>76619586.619526789</v>
      </c>
      <c r="G496" s="32">
        <f t="shared" si="53"/>
        <v>259586.61952678859</v>
      </c>
      <c r="H496" s="127">
        <v>1388531.3113703877</v>
      </c>
      <c r="K496" s="26">
        <f t="shared" si="54"/>
        <v>3.8199300223644705E-3</v>
      </c>
      <c r="L496" s="32">
        <f t="shared" si="55"/>
        <v>291689.85650775098</v>
      </c>
    </row>
    <row r="497" spans="1:12" hidden="1" x14ac:dyDescent="0.3">
      <c r="A497" s="7">
        <f t="shared" si="49"/>
        <v>493</v>
      </c>
      <c r="B497" s="231">
        <v>45504</v>
      </c>
      <c r="C497" s="2">
        <v>18.681799999999999</v>
      </c>
      <c r="D497" s="4">
        <f t="shared" si="50"/>
        <v>1.2700907982111209E-2</v>
      </c>
      <c r="E497" s="20">
        <f t="shared" si="51"/>
        <v>19.332460333378503</v>
      </c>
      <c r="F497" s="5">
        <f t="shared" si="52"/>
        <v>77329841.333514005</v>
      </c>
      <c r="G497" s="32">
        <f t="shared" si="53"/>
        <v>969841.33351400495</v>
      </c>
      <c r="H497" s="127">
        <v>1397154.8924681842</v>
      </c>
      <c r="K497" s="26">
        <f t="shared" si="54"/>
        <v>2.3783688992645491E-2</v>
      </c>
      <c r="L497" s="32">
        <f t="shared" si="55"/>
        <v>1816122.4914784096</v>
      </c>
    </row>
    <row r="498" spans="1:12" hidden="1" x14ac:dyDescent="0.3">
      <c r="A498" s="7">
        <f t="shared" si="49"/>
        <v>494</v>
      </c>
      <c r="B498" s="231">
        <v>45505</v>
      </c>
      <c r="C498" s="2">
        <v>18.79</v>
      </c>
      <c r="D498" s="4">
        <f t="shared" si="50"/>
        <v>5.7917331306405195E-3</v>
      </c>
      <c r="E498" s="20">
        <f t="shared" si="51"/>
        <v>19.200564185463929</v>
      </c>
      <c r="F498" s="5">
        <f t="shared" si="52"/>
        <v>76802256.741855711</v>
      </c>
      <c r="G498" s="32">
        <f t="shared" si="53"/>
        <v>442256.74185571074</v>
      </c>
      <c r="H498" s="127">
        <v>1425325.2706633806</v>
      </c>
      <c r="K498" s="26">
        <f t="shared" si="54"/>
        <v>2.1767619917671288E-2</v>
      </c>
      <c r="L498" s="32">
        <f t="shared" si="55"/>
        <v>1662175.4569133795</v>
      </c>
    </row>
    <row r="499" spans="1:12" hidden="1" x14ac:dyDescent="0.3">
      <c r="A499" s="7">
        <f t="shared" si="49"/>
        <v>495</v>
      </c>
      <c r="B499" s="231">
        <v>45506</v>
      </c>
      <c r="C499" s="2">
        <v>18.597000000000001</v>
      </c>
      <c r="D499" s="4">
        <f t="shared" si="50"/>
        <v>-1.0271420968600231E-2</v>
      </c>
      <c r="E499" s="20">
        <f t="shared" si="51"/>
        <v>18.893918573709421</v>
      </c>
      <c r="F499" s="5">
        <f t="shared" si="52"/>
        <v>75575674.294837683</v>
      </c>
      <c r="G499" s="32">
        <f t="shared" si="53"/>
        <v>-784325.70516231656</v>
      </c>
      <c r="H499" s="127">
        <v>1452022.5074694008</v>
      </c>
      <c r="K499" s="26">
        <f t="shared" si="54"/>
        <v>1.9097460065210958E-2</v>
      </c>
      <c r="L499" s="32">
        <f t="shared" si="55"/>
        <v>1458282.0505795088</v>
      </c>
    </row>
    <row r="500" spans="1:12" hidden="1" x14ac:dyDescent="0.3">
      <c r="A500" s="7">
        <f t="shared" si="49"/>
        <v>496</v>
      </c>
      <c r="B500" s="231">
        <v>45509</v>
      </c>
      <c r="C500" s="2">
        <v>18.706</v>
      </c>
      <c r="D500" s="9">
        <f t="shared" si="50"/>
        <v>5.861160402215404E-3</v>
      </c>
      <c r="E500" s="20">
        <f t="shared" si="51"/>
        <v>19.201889552078292</v>
      </c>
      <c r="F500" s="5">
        <f t="shared" si="52"/>
        <v>76807558.208313167</v>
      </c>
      <c r="G500" s="32">
        <f t="shared" si="53"/>
        <v>447558.2083131671</v>
      </c>
      <c r="H500" s="127">
        <v>1482570.6485321969</v>
      </c>
      <c r="K500" s="26">
        <f t="shared" si="54"/>
        <v>3.1457638333654891E-2</v>
      </c>
      <c r="L500" s="32">
        <f t="shared" si="55"/>
        <v>2402105.2631578874</v>
      </c>
    </row>
    <row r="501" spans="1:12" hidden="1" x14ac:dyDescent="0.3">
      <c r="A501" s="7">
        <f t="shared" si="49"/>
        <v>497</v>
      </c>
      <c r="B501" s="231">
        <v>45510</v>
      </c>
      <c r="C501" s="2">
        <v>19.0442</v>
      </c>
      <c r="D501" s="9">
        <f t="shared" si="50"/>
        <v>1.8079760504650988E-2</v>
      </c>
      <c r="E501" s="20">
        <f t="shared" si="51"/>
        <v>19.435142628033788</v>
      </c>
      <c r="F501" s="5">
        <f t="shared" si="52"/>
        <v>77740570.512135148</v>
      </c>
      <c r="G501" s="32">
        <f t="shared" si="53"/>
        <v>1380570.512135148</v>
      </c>
      <c r="H501" s="127">
        <v>1573295.6868387163</v>
      </c>
      <c r="K501" s="26">
        <f t="shared" si="54"/>
        <v>5.2409951480453909E-2</v>
      </c>
      <c r="L501" s="32">
        <f t="shared" si="55"/>
        <v>4002023.8950474607</v>
      </c>
    </row>
    <row r="502" spans="1:12" x14ac:dyDescent="0.3">
      <c r="A502" s="7">
        <f t="shared" si="49"/>
        <v>498</v>
      </c>
      <c r="B502" s="231">
        <v>45511</v>
      </c>
      <c r="C502" s="2">
        <v>19.390499999999999</v>
      </c>
      <c r="D502" s="9">
        <f t="shared" si="50"/>
        <v>1.8184014030518503E-2</v>
      </c>
      <c r="E502" s="20">
        <f t="shared" si="51"/>
        <v>19.437132827842596</v>
      </c>
      <c r="F502" s="5">
        <f t="shared" si="52"/>
        <v>77748531.311370388</v>
      </c>
      <c r="G502" s="32">
        <f t="shared" si="53"/>
        <v>1388531.3113703877</v>
      </c>
      <c r="H502" s="127">
        <v>1636381.5905119479</v>
      </c>
      <c r="K502" s="26">
        <f t="shared" si="54"/>
        <v>7.1434491675737677E-2</v>
      </c>
      <c r="L502" s="32">
        <f t="shared" si="55"/>
        <v>5454737.7843593294</v>
      </c>
    </row>
    <row r="503" spans="1:12" x14ac:dyDescent="0.3">
      <c r="A503" s="7">
        <f t="shared" si="49"/>
        <v>499</v>
      </c>
      <c r="B503" s="231">
        <v>45512</v>
      </c>
      <c r="C503" s="2">
        <v>19.329999999999998</v>
      </c>
      <c r="D503" s="9">
        <f t="shared" si="50"/>
        <v>-3.1200845774993491E-3</v>
      </c>
      <c r="E503" s="20">
        <f t="shared" si="51"/>
        <v>19.030437585415537</v>
      </c>
      <c r="F503" s="5">
        <f t="shared" si="52"/>
        <v>76121750.341662154</v>
      </c>
      <c r="G503" s="32">
        <f t="shared" si="53"/>
        <v>-238249.6583378464</v>
      </c>
      <c r="H503" s="127">
        <v>1750095.5547226071</v>
      </c>
      <c r="K503" s="26">
        <f t="shared" si="54"/>
        <v>7.332241317082655E-2</v>
      </c>
      <c r="L503" s="32">
        <f t="shared" si="55"/>
        <v>5598899.4697243152</v>
      </c>
    </row>
    <row r="504" spans="1:12" x14ac:dyDescent="0.3">
      <c r="A504" s="7">
        <f>A505-1</f>
        <v>500</v>
      </c>
      <c r="B504" s="231">
        <v>45513</v>
      </c>
      <c r="C504" s="2">
        <v>19.189</v>
      </c>
      <c r="D504" s="9">
        <f t="shared" si="50"/>
        <v>-7.2943610967407535E-3</v>
      </c>
      <c r="E504" s="20">
        <f t="shared" si="51"/>
        <v>18.95075064666322</v>
      </c>
      <c r="F504" s="5">
        <f t="shared" si="52"/>
        <v>75803002.586652875</v>
      </c>
      <c r="G504" s="32">
        <f t="shared" si="53"/>
        <v>-556997.41334712505</v>
      </c>
      <c r="H504" s="127">
        <v>2764497.9051223099</v>
      </c>
      <c r="K504" s="26">
        <f t="shared" si="54"/>
        <v>6.9454042847270303E-2</v>
      </c>
      <c r="L504" s="32">
        <f t="shared" si="55"/>
        <v>5303510.7118175607</v>
      </c>
    </row>
    <row r="505" spans="1:12" x14ac:dyDescent="0.3">
      <c r="A505" s="7">
        <v>501</v>
      </c>
      <c r="B505" s="231">
        <v>45516</v>
      </c>
      <c r="C505" s="2">
        <v>19.09</v>
      </c>
      <c r="D505" s="9">
        <f t="shared" si="50"/>
        <v>-5.1592057949867431E-3</v>
      </c>
      <c r="E505" s="20">
        <f t="shared" si="51"/>
        <v>18.991510761373704</v>
      </c>
      <c r="F505" s="5">
        <f t="shared" si="52"/>
        <v>75966043.04549481</v>
      </c>
      <c r="G505" s="32">
        <f t="shared" si="53"/>
        <v>-393956.95450519025</v>
      </c>
      <c r="H505" s="127">
        <v>3173555.3084096164</v>
      </c>
      <c r="K505" s="26">
        <f t="shared" si="54"/>
        <v>7.0739477699003794E-2</v>
      </c>
      <c r="L505" s="32">
        <f>$D$509*K505</f>
        <v>5401666.5170959299</v>
      </c>
    </row>
    <row r="506" spans="1:12" x14ac:dyDescent="0.3">
      <c r="H506" s="65"/>
      <c r="L506" s="32"/>
    </row>
    <row r="507" spans="1:12" x14ac:dyDescent="0.3">
      <c r="H507" s="65"/>
      <c r="K507" s="20"/>
    </row>
    <row r="508" spans="1:12" x14ac:dyDescent="0.3">
      <c r="B508" t="s">
        <v>56</v>
      </c>
      <c r="D508" s="34">
        <v>4000000</v>
      </c>
      <c r="F508" s="7" t="s">
        <v>65</v>
      </c>
      <c r="G508" s="5">
        <f>SMALL(G6:G505,6)</f>
        <v>-1025811.8366399407</v>
      </c>
      <c r="K508" s="20"/>
      <c r="L508" s="59"/>
    </row>
    <row r="509" spans="1:12" x14ac:dyDescent="0.3">
      <c r="B509" t="s">
        <v>57</v>
      </c>
      <c r="D509" s="34">
        <f>D508*C505</f>
        <v>76360000</v>
      </c>
      <c r="F509" s="66" t="s">
        <v>65</v>
      </c>
      <c r="G509" s="217">
        <f>PERCENTILE(G6:G505,(100%-D510))</f>
        <v>-1025875.3826651847</v>
      </c>
      <c r="H509" t="s">
        <v>135</v>
      </c>
      <c r="L509" s="26"/>
    </row>
    <row r="510" spans="1:12" x14ac:dyDescent="0.3">
      <c r="B510" t="s">
        <v>58</v>
      </c>
      <c r="D510" s="28">
        <v>0.99</v>
      </c>
      <c r="F510" s="7" t="s">
        <v>228</v>
      </c>
      <c r="G510" s="32">
        <f>+G509-G508</f>
        <v>-63.546025243937038</v>
      </c>
      <c r="L510" s="142"/>
    </row>
    <row r="511" spans="1:12" x14ac:dyDescent="0.3">
      <c r="B511" s="18" t="s">
        <v>144</v>
      </c>
      <c r="C511" s="18"/>
      <c r="D511" s="35">
        <f>PERCENTILE(L24:L505,(1-D510))</f>
        <v>-4307809.8460892756</v>
      </c>
      <c r="E511" s="25">
        <f>D511/D509</f>
        <v>-5.6414482007455156E-2</v>
      </c>
      <c r="L511" s="26"/>
    </row>
    <row r="512" spans="1:12" x14ac:dyDescent="0.3">
      <c r="B512" s="18" t="s">
        <v>84</v>
      </c>
      <c r="C512" s="18"/>
      <c r="D512" s="35">
        <f>'POSICIÓN LARGA'!H574</f>
        <v>-5860785.8067223532</v>
      </c>
      <c r="E512" s="25">
        <f>D512/D509</f>
        <v>-7.6752040423289064E-2</v>
      </c>
      <c r="F512" s="7"/>
      <c r="G512" s="5"/>
    </row>
    <row r="513" spans="4:7" x14ac:dyDescent="0.3">
      <c r="D513" s="32"/>
      <c r="F513" s="66"/>
      <c r="G513" s="217"/>
    </row>
    <row r="514" spans="4:7" x14ac:dyDescent="0.3">
      <c r="D514" s="68"/>
    </row>
    <row r="515" spans="4:7" x14ac:dyDescent="0.3">
      <c r="F515" s="26"/>
    </row>
  </sheetData>
  <sortState xmlns:xlrd2="http://schemas.microsoft.com/office/spreadsheetml/2017/richdata2" ref="H6:H505">
    <sortCondition ref="H6:H505"/>
  </sortState>
  <mergeCells count="6">
    <mergeCell ref="K23:L23"/>
    <mergeCell ref="B2:H2"/>
    <mergeCell ref="B3:H3"/>
    <mergeCell ref="K8:L8"/>
    <mergeCell ref="K13:L13"/>
    <mergeCell ref="K18:L1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9CB2-0804-4752-87CB-EE997D2B0FB0}">
  <dimension ref="A1:J788"/>
  <sheetViews>
    <sheetView showGridLines="0" topLeftCell="A6" zoomScale="130" zoomScaleNormal="130" workbookViewId="0">
      <selection activeCell="L771" sqref="L771"/>
    </sheetView>
  </sheetViews>
  <sheetFormatPr baseColWidth="10" defaultColWidth="9.109375" defaultRowHeight="14.4" x14ac:dyDescent="0.3"/>
  <cols>
    <col min="1" max="1" width="27.44140625" bestFit="1" customWidth="1"/>
    <col min="2" max="2" width="15" customWidth="1"/>
    <col min="3" max="3" width="14.88671875" customWidth="1"/>
    <col min="4" max="4" width="13.44140625" customWidth="1"/>
    <col min="5" max="5" width="14.109375" bestFit="1" customWidth="1"/>
    <col min="6" max="6" width="14.44140625" bestFit="1" customWidth="1"/>
    <col min="7" max="7" width="13" bestFit="1" customWidth="1"/>
  </cols>
  <sheetData>
    <row r="1" spans="1:7" ht="18" x14ac:dyDescent="0.35">
      <c r="B1" s="3"/>
    </row>
    <row r="2" spans="1:7" ht="21" x14ac:dyDescent="0.4">
      <c r="A2" s="264" t="s">
        <v>160</v>
      </c>
      <c r="B2" s="264"/>
      <c r="C2" s="264"/>
      <c r="D2" s="264"/>
      <c r="E2" s="264"/>
      <c r="F2" s="264"/>
      <c r="G2" s="264"/>
    </row>
    <row r="4" spans="1:7" x14ac:dyDescent="0.3">
      <c r="B4" s="1" t="s">
        <v>0</v>
      </c>
      <c r="C4" s="1" t="s">
        <v>1</v>
      </c>
      <c r="D4" s="1" t="s">
        <v>11</v>
      </c>
    </row>
    <row r="5" spans="1:7" x14ac:dyDescent="0.3">
      <c r="A5">
        <v>1</v>
      </c>
      <c r="B5" s="231">
        <v>44421</v>
      </c>
      <c r="C5" s="2">
        <v>19.952999999999999</v>
      </c>
      <c r="D5" s="4"/>
    </row>
    <row r="6" spans="1:7" x14ac:dyDescent="0.3">
      <c r="A6">
        <f>+A5+1</f>
        <v>2</v>
      </c>
      <c r="B6" s="231">
        <v>44424</v>
      </c>
      <c r="C6" s="2">
        <v>19.890699999999999</v>
      </c>
      <c r="D6" s="136">
        <f t="shared" ref="D6:D70" si="0">C6/C5-1</f>
        <v>-3.1223374931088621E-3</v>
      </c>
    </row>
    <row r="7" spans="1:7" x14ac:dyDescent="0.3">
      <c r="A7">
        <f t="shared" ref="A7:A70" si="1">+A6+1</f>
        <v>3</v>
      </c>
      <c r="B7" s="231">
        <v>44425</v>
      </c>
      <c r="C7" s="2">
        <v>19.860299999999999</v>
      </c>
      <c r="D7" s="136">
        <f t="shared" si="0"/>
        <v>-1.528352446118042E-3</v>
      </c>
    </row>
    <row r="8" spans="1:7" x14ac:dyDescent="0.3">
      <c r="A8">
        <f t="shared" si="1"/>
        <v>4</v>
      </c>
      <c r="B8" s="231">
        <v>44426</v>
      </c>
      <c r="C8" s="2">
        <v>19.886299999999999</v>
      </c>
      <c r="D8" s="136">
        <f t="shared" si="0"/>
        <v>1.3091443734485342E-3</v>
      </c>
    </row>
    <row r="9" spans="1:7" hidden="1" x14ac:dyDescent="0.3">
      <c r="A9">
        <f t="shared" si="1"/>
        <v>5</v>
      </c>
      <c r="B9" s="231">
        <v>44427</v>
      </c>
      <c r="C9" s="2">
        <v>19.991199999999999</v>
      </c>
      <c r="D9" s="136">
        <f t="shared" si="0"/>
        <v>5.2749883085341231E-3</v>
      </c>
    </row>
    <row r="10" spans="1:7" hidden="1" x14ac:dyDescent="0.3">
      <c r="A10">
        <f t="shared" si="1"/>
        <v>6</v>
      </c>
      <c r="B10" s="231">
        <v>44428</v>
      </c>
      <c r="C10" s="2">
        <v>20.0107</v>
      </c>
      <c r="D10" s="136">
        <f t="shared" si="0"/>
        <v>9.7542918884307994E-4</v>
      </c>
    </row>
    <row r="11" spans="1:7" hidden="1" x14ac:dyDescent="0.3">
      <c r="A11">
        <f t="shared" si="1"/>
        <v>7</v>
      </c>
      <c r="B11" s="231">
        <v>44431</v>
      </c>
      <c r="C11" s="2">
        <v>20.1175</v>
      </c>
      <c r="D11" s="136">
        <f t="shared" si="0"/>
        <v>5.3371446276242462E-3</v>
      </c>
    </row>
    <row r="12" spans="1:7" hidden="1" x14ac:dyDescent="0.3">
      <c r="A12">
        <f t="shared" si="1"/>
        <v>8</v>
      </c>
      <c r="B12" s="231">
        <v>44432</v>
      </c>
      <c r="C12" s="2">
        <v>20.402000000000001</v>
      </c>
      <c r="D12" s="136">
        <f t="shared" si="0"/>
        <v>1.4141916242077945E-2</v>
      </c>
    </row>
    <row r="13" spans="1:7" hidden="1" x14ac:dyDescent="0.3">
      <c r="A13">
        <f t="shared" si="1"/>
        <v>9</v>
      </c>
      <c r="B13" s="231">
        <v>44433</v>
      </c>
      <c r="C13" s="2">
        <v>20.390699999999999</v>
      </c>
      <c r="D13" s="136">
        <f t="shared" si="0"/>
        <v>-5.5386726791506469E-4</v>
      </c>
    </row>
    <row r="14" spans="1:7" hidden="1" x14ac:dyDescent="0.3">
      <c r="A14">
        <f t="shared" si="1"/>
        <v>10</v>
      </c>
      <c r="B14" s="231">
        <v>44434</v>
      </c>
      <c r="C14" s="2">
        <v>20.296700000000001</v>
      </c>
      <c r="D14" s="136">
        <f t="shared" si="0"/>
        <v>-4.6099447297051066E-3</v>
      </c>
    </row>
    <row r="15" spans="1:7" hidden="1" x14ac:dyDescent="0.3">
      <c r="A15">
        <f t="shared" si="1"/>
        <v>11</v>
      </c>
      <c r="B15" s="231">
        <v>44435</v>
      </c>
      <c r="C15" s="2">
        <v>20.293299999999999</v>
      </c>
      <c r="D15" s="136">
        <f t="shared" si="0"/>
        <v>-1.6751491621802561E-4</v>
      </c>
    </row>
    <row r="16" spans="1:7" hidden="1" x14ac:dyDescent="0.3">
      <c r="A16">
        <f t="shared" si="1"/>
        <v>12</v>
      </c>
      <c r="B16" s="231">
        <v>44438</v>
      </c>
      <c r="C16" s="2">
        <v>20.3522</v>
      </c>
      <c r="D16" s="136">
        <f t="shared" si="0"/>
        <v>2.9024357792966082E-3</v>
      </c>
    </row>
    <row r="17" spans="1:4" hidden="1" x14ac:dyDescent="0.3">
      <c r="A17">
        <f t="shared" si="1"/>
        <v>13</v>
      </c>
      <c r="B17" s="231">
        <v>44439</v>
      </c>
      <c r="C17" s="2">
        <v>20.229299999999999</v>
      </c>
      <c r="D17" s="136">
        <f t="shared" si="0"/>
        <v>-6.0386592112892101E-3</v>
      </c>
    </row>
    <row r="18" spans="1:4" hidden="1" x14ac:dyDescent="0.3">
      <c r="A18">
        <f t="shared" si="1"/>
        <v>14</v>
      </c>
      <c r="B18" s="231">
        <v>44440</v>
      </c>
      <c r="C18" s="2">
        <v>20.1403</v>
      </c>
      <c r="D18" s="136">
        <f t="shared" si="0"/>
        <v>-4.3995590554294361E-3</v>
      </c>
    </row>
    <row r="19" spans="1:4" hidden="1" x14ac:dyDescent="0.3">
      <c r="A19">
        <f t="shared" si="1"/>
        <v>15</v>
      </c>
      <c r="B19" s="231">
        <v>44441</v>
      </c>
      <c r="C19" s="2">
        <v>20.060500000000001</v>
      </c>
      <c r="D19" s="136">
        <f t="shared" si="0"/>
        <v>-3.9622051310059803E-3</v>
      </c>
    </row>
    <row r="20" spans="1:4" hidden="1" x14ac:dyDescent="0.3">
      <c r="A20">
        <f t="shared" si="1"/>
        <v>16</v>
      </c>
      <c r="B20" s="231">
        <v>44442</v>
      </c>
      <c r="C20" s="2">
        <v>19.961500000000001</v>
      </c>
      <c r="D20" s="136">
        <f t="shared" si="0"/>
        <v>-4.9350714089878567E-3</v>
      </c>
    </row>
    <row r="21" spans="1:4" hidden="1" x14ac:dyDescent="0.3">
      <c r="A21">
        <f t="shared" si="1"/>
        <v>17</v>
      </c>
      <c r="B21" s="231">
        <v>44445</v>
      </c>
      <c r="C21" s="2">
        <v>19.970300000000002</v>
      </c>
      <c r="D21" s="136">
        <f t="shared" si="0"/>
        <v>4.4084863361981697E-4</v>
      </c>
    </row>
    <row r="22" spans="1:4" hidden="1" x14ac:dyDescent="0.3">
      <c r="A22">
        <f t="shared" si="1"/>
        <v>18</v>
      </c>
      <c r="B22" s="231">
        <v>44446</v>
      </c>
      <c r="C22" s="2">
        <v>19.8992</v>
      </c>
      <c r="D22" s="136">
        <f t="shared" si="0"/>
        <v>-3.5602870262340103E-3</v>
      </c>
    </row>
    <row r="23" spans="1:4" hidden="1" x14ac:dyDescent="0.3">
      <c r="A23">
        <f t="shared" si="1"/>
        <v>19</v>
      </c>
      <c r="B23" s="231">
        <v>44447</v>
      </c>
      <c r="C23" s="2">
        <v>19.887799999999999</v>
      </c>
      <c r="D23" s="136">
        <f t="shared" si="0"/>
        <v>-5.7288735225546894E-4</v>
      </c>
    </row>
    <row r="24" spans="1:4" hidden="1" x14ac:dyDescent="0.3">
      <c r="A24">
        <f t="shared" si="1"/>
        <v>20</v>
      </c>
      <c r="B24" s="231">
        <v>44448</v>
      </c>
      <c r="C24" s="2">
        <v>19.943999999999999</v>
      </c>
      <c r="D24" s="136">
        <f t="shared" si="0"/>
        <v>2.825853035529402E-3</v>
      </c>
    </row>
    <row r="25" spans="1:4" hidden="1" x14ac:dyDescent="0.3">
      <c r="A25">
        <f t="shared" si="1"/>
        <v>21</v>
      </c>
      <c r="B25" s="231">
        <v>44449</v>
      </c>
      <c r="C25" s="2">
        <v>19.938300000000002</v>
      </c>
      <c r="D25" s="136">
        <f t="shared" si="0"/>
        <v>-2.8580024067370591E-4</v>
      </c>
    </row>
    <row r="26" spans="1:4" hidden="1" x14ac:dyDescent="0.3">
      <c r="A26">
        <f t="shared" si="1"/>
        <v>22</v>
      </c>
      <c r="B26" s="231">
        <v>44452</v>
      </c>
      <c r="C26" s="2">
        <v>19.931799999999999</v>
      </c>
      <c r="D26" s="136">
        <f t="shared" si="0"/>
        <v>-3.260057276699424E-4</v>
      </c>
    </row>
    <row r="27" spans="1:4" hidden="1" x14ac:dyDescent="0.3">
      <c r="A27">
        <f t="shared" si="1"/>
        <v>23</v>
      </c>
      <c r="B27" s="231">
        <v>44453</v>
      </c>
      <c r="C27" s="2">
        <v>19.871700000000001</v>
      </c>
      <c r="D27" s="136">
        <f t="shared" si="0"/>
        <v>-3.0152821120018602E-3</v>
      </c>
    </row>
    <row r="28" spans="1:4" hidden="1" x14ac:dyDescent="0.3">
      <c r="A28">
        <f t="shared" si="1"/>
        <v>24</v>
      </c>
      <c r="B28" s="231">
        <v>44454</v>
      </c>
      <c r="C28" s="2">
        <v>19.867699999999999</v>
      </c>
      <c r="D28" s="136">
        <f t="shared" si="0"/>
        <v>-2.0129128358425952E-4</v>
      </c>
    </row>
    <row r="29" spans="1:4" hidden="1" x14ac:dyDescent="0.3">
      <c r="A29">
        <f t="shared" si="1"/>
        <v>25</v>
      </c>
      <c r="B29" s="231">
        <v>44456</v>
      </c>
      <c r="C29" s="2">
        <v>19.903500000000001</v>
      </c>
      <c r="D29" s="136">
        <f t="shared" si="0"/>
        <v>1.8019196988077191E-3</v>
      </c>
    </row>
    <row r="30" spans="1:4" hidden="1" x14ac:dyDescent="0.3">
      <c r="A30">
        <f t="shared" si="1"/>
        <v>26</v>
      </c>
      <c r="B30" s="231">
        <v>44459</v>
      </c>
      <c r="C30" s="2">
        <v>19.900300000000001</v>
      </c>
      <c r="D30" s="136">
        <f t="shared" si="0"/>
        <v>-1.6077574295980668E-4</v>
      </c>
    </row>
    <row r="31" spans="1:4" hidden="1" x14ac:dyDescent="0.3">
      <c r="A31">
        <f t="shared" si="1"/>
        <v>27</v>
      </c>
      <c r="B31" s="231">
        <v>44460</v>
      </c>
      <c r="C31" s="2">
        <v>19.985299999999999</v>
      </c>
      <c r="D31" s="136">
        <f t="shared" si="0"/>
        <v>4.271292392576953E-3</v>
      </c>
    </row>
    <row r="32" spans="1:4" hidden="1" x14ac:dyDescent="0.3">
      <c r="A32">
        <f t="shared" si="1"/>
        <v>28</v>
      </c>
      <c r="B32" s="231">
        <v>44461</v>
      </c>
      <c r="C32" s="2">
        <v>20.173500000000001</v>
      </c>
      <c r="D32" s="136">
        <f t="shared" si="0"/>
        <v>9.4169214372565868E-3</v>
      </c>
    </row>
    <row r="33" spans="1:4" hidden="1" x14ac:dyDescent="0.3">
      <c r="A33">
        <f t="shared" si="1"/>
        <v>29</v>
      </c>
      <c r="B33" s="231">
        <v>44462</v>
      </c>
      <c r="C33" s="2">
        <v>20.143799999999999</v>
      </c>
      <c r="D33" s="136">
        <f t="shared" si="0"/>
        <v>-1.4722284184698342E-3</v>
      </c>
    </row>
    <row r="34" spans="1:4" hidden="1" x14ac:dyDescent="0.3">
      <c r="A34">
        <f t="shared" si="1"/>
        <v>30</v>
      </c>
      <c r="B34" s="231">
        <v>44463</v>
      </c>
      <c r="C34" s="2">
        <v>20.032800000000002</v>
      </c>
      <c r="D34" s="136">
        <f t="shared" si="0"/>
        <v>-5.5103803651742611E-3</v>
      </c>
    </row>
    <row r="35" spans="1:4" hidden="1" x14ac:dyDescent="0.3">
      <c r="A35">
        <f t="shared" si="1"/>
        <v>31</v>
      </c>
      <c r="B35" s="231">
        <v>44466</v>
      </c>
      <c r="C35" s="2">
        <v>20.027999999999999</v>
      </c>
      <c r="D35" s="136">
        <f t="shared" si="0"/>
        <v>-2.3960704444725422E-4</v>
      </c>
    </row>
    <row r="36" spans="1:4" hidden="1" x14ac:dyDescent="0.3">
      <c r="A36">
        <f t="shared" si="1"/>
        <v>32</v>
      </c>
      <c r="B36" s="231">
        <v>44467</v>
      </c>
      <c r="C36" s="2">
        <v>20.111799999999999</v>
      </c>
      <c r="D36" s="136">
        <f t="shared" si="0"/>
        <v>4.1841422009187834E-3</v>
      </c>
    </row>
    <row r="37" spans="1:4" hidden="1" x14ac:dyDescent="0.3">
      <c r="A37">
        <f t="shared" si="1"/>
        <v>33</v>
      </c>
      <c r="B37" s="231">
        <v>44468</v>
      </c>
      <c r="C37" s="2">
        <v>20.1052</v>
      </c>
      <c r="D37" s="136">
        <f t="shared" si="0"/>
        <v>-3.2816555454995289E-4</v>
      </c>
    </row>
    <row r="38" spans="1:4" hidden="1" x14ac:dyDescent="0.3">
      <c r="A38">
        <f t="shared" si="1"/>
        <v>34</v>
      </c>
      <c r="B38" s="231">
        <v>44469</v>
      </c>
      <c r="C38" s="2">
        <v>20.306000000000001</v>
      </c>
      <c r="D38" s="136">
        <f t="shared" si="0"/>
        <v>9.9874659292122914E-3</v>
      </c>
    </row>
    <row r="39" spans="1:4" hidden="1" x14ac:dyDescent="0.3">
      <c r="A39">
        <f t="shared" si="1"/>
        <v>35</v>
      </c>
      <c r="B39" s="231">
        <v>44470</v>
      </c>
      <c r="C39" s="2">
        <v>20.497699999999998</v>
      </c>
      <c r="D39" s="136">
        <f t="shared" si="0"/>
        <v>9.4405594405593263E-3</v>
      </c>
    </row>
    <row r="40" spans="1:4" hidden="1" x14ac:dyDescent="0.3">
      <c r="A40">
        <f t="shared" si="1"/>
        <v>36</v>
      </c>
      <c r="B40" s="231">
        <v>44473</v>
      </c>
      <c r="C40" s="2">
        <v>20.5623</v>
      </c>
      <c r="D40" s="136">
        <f t="shared" si="0"/>
        <v>3.1515731033238126E-3</v>
      </c>
    </row>
    <row r="41" spans="1:4" hidden="1" x14ac:dyDescent="0.3">
      <c r="A41">
        <f t="shared" si="1"/>
        <v>37</v>
      </c>
      <c r="B41" s="231">
        <v>44474</v>
      </c>
      <c r="C41" s="2">
        <v>20.510300000000001</v>
      </c>
      <c r="D41" s="136">
        <f t="shared" si="0"/>
        <v>-2.5288999771425624E-3</v>
      </c>
    </row>
    <row r="42" spans="1:4" hidden="1" x14ac:dyDescent="0.3">
      <c r="A42">
        <f t="shared" si="1"/>
        <v>38</v>
      </c>
      <c r="B42" s="231">
        <v>44475</v>
      </c>
      <c r="C42" s="2">
        <v>20.5747</v>
      </c>
      <c r="D42" s="136">
        <f t="shared" si="0"/>
        <v>3.1398858134692453E-3</v>
      </c>
    </row>
    <row r="43" spans="1:4" hidden="1" x14ac:dyDescent="0.3">
      <c r="A43">
        <f t="shared" si="1"/>
        <v>39</v>
      </c>
      <c r="B43" s="231">
        <v>44476</v>
      </c>
      <c r="C43" s="2">
        <v>20.581800000000001</v>
      </c>
      <c r="D43" s="136">
        <f t="shared" si="0"/>
        <v>3.4508401094557328E-4</v>
      </c>
    </row>
    <row r="44" spans="1:4" hidden="1" x14ac:dyDescent="0.3">
      <c r="A44">
        <f t="shared" si="1"/>
        <v>40</v>
      </c>
      <c r="B44" s="231">
        <v>44477</v>
      </c>
      <c r="C44" s="2">
        <v>20.694700000000001</v>
      </c>
      <c r="D44" s="136">
        <f t="shared" si="0"/>
        <v>5.4854288740537882E-3</v>
      </c>
    </row>
    <row r="45" spans="1:4" hidden="1" x14ac:dyDescent="0.3">
      <c r="A45">
        <f t="shared" si="1"/>
        <v>41</v>
      </c>
      <c r="B45" s="231">
        <v>44480</v>
      </c>
      <c r="C45" s="2">
        <v>20.603999999999999</v>
      </c>
      <c r="D45" s="136">
        <f t="shared" si="0"/>
        <v>-4.3827646692149447E-3</v>
      </c>
    </row>
    <row r="46" spans="1:4" hidden="1" x14ac:dyDescent="0.3">
      <c r="A46">
        <f t="shared" si="1"/>
        <v>42</v>
      </c>
      <c r="B46" s="231">
        <v>44481</v>
      </c>
      <c r="C46" s="2">
        <v>20.729299999999999</v>
      </c>
      <c r="D46" s="136">
        <f t="shared" si="0"/>
        <v>6.0813434284605616E-3</v>
      </c>
    </row>
    <row r="47" spans="1:4" hidden="1" x14ac:dyDescent="0.3">
      <c r="A47">
        <f t="shared" si="1"/>
        <v>43</v>
      </c>
      <c r="B47" s="231">
        <v>44482</v>
      </c>
      <c r="C47" s="2">
        <v>20.8017</v>
      </c>
      <c r="D47" s="136">
        <f t="shared" si="0"/>
        <v>3.4926408513553664E-3</v>
      </c>
    </row>
    <row r="48" spans="1:4" hidden="1" x14ac:dyDescent="0.3">
      <c r="A48">
        <f t="shared" si="1"/>
        <v>44</v>
      </c>
      <c r="B48" s="231">
        <v>44483</v>
      </c>
      <c r="C48" s="2">
        <v>20.776700000000002</v>
      </c>
      <c r="D48" s="136">
        <f t="shared" si="0"/>
        <v>-1.2018248508535168E-3</v>
      </c>
    </row>
    <row r="49" spans="1:4" hidden="1" x14ac:dyDescent="0.3">
      <c r="A49">
        <f t="shared" si="1"/>
        <v>45</v>
      </c>
      <c r="B49" s="231">
        <v>44484</v>
      </c>
      <c r="C49" s="2">
        <v>20.682700000000001</v>
      </c>
      <c r="D49" s="136">
        <f t="shared" si="0"/>
        <v>-4.524298854004738E-3</v>
      </c>
    </row>
    <row r="50" spans="1:4" hidden="1" x14ac:dyDescent="0.3">
      <c r="A50">
        <f t="shared" si="1"/>
        <v>46</v>
      </c>
      <c r="B50" s="231">
        <v>44487</v>
      </c>
      <c r="C50" s="2">
        <v>20.607500000000002</v>
      </c>
      <c r="D50" s="136">
        <f t="shared" si="0"/>
        <v>-3.6358889313290454E-3</v>
      </c>
    </row>
    <row r="51" spans="1:4" hidden="1" x14ac:dyDescent="0.3">
      <c r="A51">
        <f t="shared" si="1"/>
        <v>47</v>
      </c>
      <c r="B51" s="231">
        <v>44488</v>
      </c>
      <c r="C51" s="2">
        <v>20.467199999999998</v>
      </c>
      <c r="D51" s="136">
        <f t="shared" si="0"/>
        <v>-6.8082008977315978E-3</v>
      </c>
    </row>
    <row r="52" spans="1:4" hidden="1" x14ac:dyDescent="0.3">
      <c r="A52">
        <f t="shared" si="1"/>
        <v>48</v>
      </c>
      <c r="B52" s="231">
        <v>44489</v>
      </c>
      <c r="C52" s="2">
        <v>20.358699999999999</v>
      </c>
      <c r="D52" s="136">
        <f t="shared" si="0"/>
        <v>-5.3011647904940284E-3</v>
      </c>
    </row>
    <row r="53" spans="1:4" hidden="1" x14ac:dyDescent="0.3">
      <c r="A53">
        <f t="shared" si="1"/>
        <v>49</v>
      </c>
      <c r="B53" s="231">
        <v>44490</v>
      </c>
      <c r="C53" s="2">
        <v>20.264700000000001</v>
      </c>
      <c r="D53" s="136">
        <f t="shared" si="0"/>
        <v>-4.6171906850632771E-3</v>
      </c>
    </row>
    <row r="54" spans="1:4" hidden="1" x14ac:dyDescent="0.3">
      <c r="A54">
        <f t="shared" si="1"/>
        <v>50</v>
      </c>
      <c r="B54" s="231">
        <v>44491</v>
      </c>
      <c r="C54" s="2">
        <v>20.184999999999999</v>
      </c>
      <c r="D54" s="136">
        <f t="shared" si="0"/>
        <v>-3.9329474406234466E-3</v>
      </c>
    </row>
    <row r="55" spans="1:4" hidden="1" x14ac:dyDescent="0.3">
      <c r="A55">
        <f t="shared" si="1"/>
        <v>51</v>
      </c>
      <c r="B55" s="231">
        <v>44494</v>
      </c>
      <c r="C55" s="2">
        <v>20.264299999999999</v>
      </c>
      <c r="D55" s="136">
        <f t="shared" si="0"/>
        <v>3.9286598959622498E-3</v>
      </c>
    </row>
    <row r="56" spans="1:4" hidden="1" x14ac:dyDescent="0.3">
      <c r="A56">
        <f t="shared" si="1"/>
        <v>52</v>
      </c>
      <c r="B56" s="231">
        <v>44495</v>
      </c>
      <c r="C56" s="2">
        <v>20.183700000000002</v>
      </c>
      <c r="D56" s="136">
        <f t="shared" si="0"/>
        <v>-3.9774381547843518E-3</v>
      </c>
    </row>
    <row r="57" spans="1:4" hidden="1" x14ac:dyDescent="0.3">
      <c r="A57">
        <f t="shared" si="1"/>
        <v>53</v>
      </c>
      <c r="B57" s="231">
        <v>44496</v>
      </c>
      <c r="C57" s="2">
        <v>20.189699999999998</v>
      </c>
      <c r="D57" s="136">
        <f t="shared" si="0"/>
        <v>2.9726957891740291E-4</v>
      </c>
    </row>
    <row r="58" spans="1:4" hidden="1" x14ac:dyDescent="0.3">
      <c r="A58">
        <f t="shared" si="1"/>
        <v>54</v>
      </c>
      <c r="B58" s="231">
        <v>44497</v>
      </c>
      <c r="C58" s="2">
        <v>20.188800000000001</v>
      </c>
      <c r="D58" s="136">
        <f t="shared" si="0"/>
        <v>-4.4577185396410535E-5</v>
      </c>
    </row>
    <row r="59" spans="1:4" hidden="1" x14ac:dyDescent="0.3">
      <c r="A59">
        <f t="shared" si="1"/>
        <v>55</v>
      </c>
      <c r="B59" s="231">
        <v>44498</v>
      </c>
      <c r="C59" s="2">
        <v>20.193000000000001</v>
      </c>
      <c r="D59" s="136">
        <f t="shared" si="0"/>
        <v>2.0803613884923244E-4</v>
      </c>
    </row>
    <row r="60" spans="1:4" hidden="1" x14ac:dyDescent="0.3">
      <c r="A60">
        <f t="shared" si="1"/>
        <v>56</v>
      </c>
      <c r="B60" s="231">
        <v>44501</v>
      </c>
      <c r="C60" s="2">
        <v>20.325500000000002</v>
      </c>
      <c r="D60" s="136">
        <f t="shared" si="0"/>
        <v>6.5616797900263091E-3</v>
      </c>
    </row>
    <row r="61" spans="1:4" hidden="1" x14ac:dyDescent="0.3">
      <c r="A61">
        <f t="shared" si="1"/>
        <v>57</v>
      </c>
      <c r="B61" s="231">
        <v>44503</v>
      </c>
      <c r="C61" s="2">
        <v>20.529699999999998</v>
      </c>
      <c r="D61" s="136">
        <f t="shared" si="0"/>
        <v>1.0046493321197447E-2</v>
      </c>
    </row>
    <row r="62" spans="1:4" hidden="1" x14ac:dyDescent="0.3">
      <c r="A62">
        <f t="shared" si="1"/>
        <v>58</v>
      </c>
      <c r="B62" s="231">
        <v>44504</v>
      </c>
      <c r="C62" s="2">
        <v>20.8598</v>
      </c>
      <c r="D62" s="136">
        <f t="shared" si="0"/>
        <v>1.6079143874484281E-2</v>
      </c>
    </row>
    <row r="63" spans="1:4" hidden="1" x14ac:dyDescent="0.3">
      <c r="A63">
        <f t="shared" si="1"/>
        <v>59</v>
      </c>
      <c r="B63" s="231">
        <v>44505</v>
      </c>
      <c r="C63" s="2">
        <v>20.8352</v>
      </c>
      <c r="D63" s="136">
        <f t="shared" si="0"/>
        <v>-1.1793018149742762E-3</v>
      </c>
    </row>
    <row r="64" spans="1:4" hidden="1" x14ac:dyDescent="0.3">
      <c r="A64">
        <f t="shared" si="1"/>
        <v>60</v>
      </c>
      <c r="B64" s="231">
        <v>44508</v>
      </c>
      <c r="C64" s="2">
        <v>20.624199999999998</v>
      </c>
      <c r="D64" s="136">
        <f t="shared" si="0"/>
        <v>-1.0127092612501998E-2</v>
      </c>
    </row>
    <row r="65" spans="1:4" hidden="1" x14ac:dyDescent="0.3">
      <c r="A65">
        <f t="shared" si="1"/>
        <v>61</v>
      </c>
      <c r="B65" s="231">
        <v>44509</v>
      </c>
      <c r="C65" s="2">
        <v>20.392499999999998</v>
      </c>
      <c r="D65" s="136">
        <f t="shared" si="0"/>
        <v>-1.1234375151521037E-2</v>
      </c>
    </row>
    <row r="66" spans="1:4" hidden="1" x14ac:dyDescent="0.3">
      <c r="A66">
        <f t="shared" si="1"/>
        <v>62</v>
      </c>
      <c r="B66" s="231">
        <v>44510</v>
      </c>
      <c r="C66" s="2">
        <v>20.326499999999999</v>
      </c>
      <c r="D66" s="136">
        <f t="shared" si="0"/>
        <v>-3.2364840014710294E-3</v>
      </c>
    </row>
    <row r="67" spans="1:4" hidden="1" x14ac:dyDescent="0.3">
      <c r="A67">
        <f t="shared" si="1"/>
        <v>63</v>
      </c>
      <c r="B67" s="231">
        <v>44511</v>
      </c>
      <c r="C67" s="2">
        <v>20.283300000000001</v>
      </c>
      <c r="D67" s="136">
        <f t="shared" si="0"/>
        <v>-2.1253044055788983E-3</v>
      </c>
    </row>
    <row r="68" spans="1:4" hidden="1" x14ac:dyDescent="0.3">
      <c r="A68">
        <f t="shared" si="1"/>
        <v>64</v>
      </c>
      <c r="B68" s="231">
        <v>44512</v>
      </c>
      <c r="C68" s="2">
        <v>20.470199999999998</v>
      </c>
      <c r="D68" s="136">
        <f t="shared" si="0"/>
        <v>9.214476934226612E-3</v>
      </c>
    </row>
    <row r="69" spans="1:4" hidden="1" x14ac:dyDescent="0.3">
      <c r="A69">
        <f t="shared" si="1"/>
        <v>65</v>
      </c>
      <c r="B69" s="231">
        <v>44516</v>
      </c>
      <c r="C69" s="2">
        <v>20.465199999999999</v>
      </c>
      <c r="D69" s="136">
        <f t="shared" si="0"/>
        <v>-2.4425750603307428E-4</v>
      </c>
    </row>
    <row r="70" spans="1:4" hidden="1" x14ac:dyDescent="0.3">
      <c r="A70">
        <f t="shared" si="1"/>
        <v>66</v>
      </c>
      <c r="B70" s="231">
        <v>44517</v>
      </c>
      <c r="C70" s="2">
        <v>20.507200000000001</v>
      </c>
      <c r="D70" s="136">
        <f t="shared" si="0"/>
        <v>2.0522643316460698E-3</v>
      </c>
    </row>
    <row r="71" spans="1:4" hidden="1" x14ac:dyDescent="0.3">
      <c r="A71">
        <f t="shared" ref="A71:A134" si="2">+A70+1</f>
        <v>67</v>
      </c>
      <c r="B71" s="231">
        <v>44518</v>
      </c>
      <c r="C71" s="2">
        <v>20.809200000000001</v>
      </c>
      <c r="D71" s="136">
        <f t="shared" ref="D71:D134" si="3">C71/C70-1</f>
        <v>1.4726535070609392E-2</v>
      </c>
    </row>
    <row r="72" spans="1:4" hidden="1" x14ac:dyDescent="0.3">
      <c r="A72">
        <f t="shared" si="2"/>
        <v>68</v>
      </c>
      <c r="B72" s="231">
        <v>44519</v>
      </c>
      <c r="C72" s="2">
        <v>20.691199999999998</v>
      </c>
      <c r="D72" s="136">
        <f t="shared" si="3"/>
        <v>-5.6705687868828791E-3</v>
      </c>
    </row>
    <row r="73" spans="1:4" hidden="1" x14ac:dyDescent="0.3">
      <c r="A73">
        <f t="shared" si="2"/>
        <v>69</v>
      </c>
      <c r="B73" s="231">
        <v>44522</v>
      </c>
      <c r="C73" s="2">
        <v>20.762799999999999</v>
      </c>
      <c r="D73" s="136">
        <f t="shared" si="3"/>
        <v>3.4604082895144384E-3</v>
      </c>
    </row>
    <row r="74" spans="1:4" hidden="1" x14ac:dyDescent="0.3">
      <c r="A74">
        <f t="shared" si="2"/>
        <v>70</v>
      </c>
      <c r="B74" s="231">
        <v>44523</v>
      </c>
      <c r="C74" s="2">
        <v>20.828299999999999</v>
      </c>
      <c r="D74" s="136">
        <f t="shared" si="3"/>
        <v>3.1546804862543354E-3</v>
      </c>
    </row>
    <row r="75" spans="1:4" hidden="1" x14ac:dyDescent="0.3">
      <c r="A75">
        <f t="shared" si="2"/>
        <v>71</v>
      </c>
      <c r="B75" s="231">
        <v>44524</v>
      </c>
      <c r="C75" s="2">
        <v>20.963200000000001</v>
      </c>
      <c r="D75" s="136">
        <f t="shared" si="3"/>
        <v>6.4767647863723798E-3</v>
      </c>
    </row>
    <row r="76" spans="1:4" hidden="1" x14ac:dyDescent="0.3">
      <c r="A76">
        <f t="shared" si="2"/>
        <v>72</v>
      </c>
      <c r="B76" s="231">
        <v>44525</v>
      </c>
      <c r="C76" s="2">
        <v>21.210699999999999</v>
      </c>
      <c r="D76" s="136">
        <f t="shared" si="3"/>
        <v>1.1806403602503401E-2</v>
      </c>
    </row>
    <row r="77" spans="1:4" hidden="1" x14ac:dyDescent="0.3">
      <c r="A77">
        <f t="shared" si="2"/>
        <v>73</v>
      </c>
      <c r="B77" s="231">
        <v>44526</v>
      </c>
      <c r="C77" s="2">
        <v>21.435700000000001</v>
      </c>
      <c r="D77" s="136">
        <f t="shared" si="3"/>
        <v>1.0607853583332938E-2</v>
      </c>
    </row>
    <row r="78" spans="1:4" hidden="1" x14ac:dyDescent="0.3">
      <c r="A78">
        <f t="shared" si="2"/>
        <v>74</v>
      </c>
      <c r="B78" s="231">
        <v>44529</v>
      </c>
      <c r="C78" s="2">
        <v>21.546199999999999</v>
      </c>
      <c r="D78" s="136">
        <f t="shared" si="3"/>
        <v>5.1549517860391969E-3</v>
      </c>
    </row>
    <row r="79" spans="1:4" hidden="1" x14ac:dyDescent="0.3">
      <c r="A79">
        <f t="shared" si="2"/>
        <v>75</v>
      </c>
      <c r="B79" s="231">
        <v>44530</v>
      </c>
      <c r="C79" s="2">
        <v>21.8185</v>
      </c>
      <c r="D79" s="136">
        <f t="shared" si="3"/>
        <v>1.2637959361743611E-2</v>
      </c>
    </row>
    <row r="80" spans="1:4" hidden="1" x14ac:dyDescent="0.3">
      <c r="A80">
        <f t="shared" si="2"/>
        <v>76</v>
      </c>
      <c r="B80" s="231">
        <v>44531</v>
      </c>
      <c r="C80" s="2">
        <v>21.7333</v>
      </c>
      <c r="D80" s="136">
        <f t="shared" si="3"/>
        <v>-3.9049430529137785E-3</v>
      </c>
    </row>
    <row r="81" spans="1:4" hidden="1" x14ac:dyDescent="0.3">
      <c r="A81">
        <f t="shared" si="2"/>
        <v>77</v>
      </c>
      <c r="B81" s="231">
        <v>44532</v>
      </c>
      <c r="C81" s="2">
        <v>21.4453</v>
      </c>
      <c r="D81" s="136">
        <f t="shared" si="3"/>
        <v>-1.3251554066800675E-2</v>
      </c>
    </row>
    <row r="82" spans="1:4" hidden="1" x14ac:dyDescent="0.3">
      <c r="A82">
        <f t="shared" si="2"/>
        <v>78</v>
      </c>
      <c r="B82" s="231">
        <v>44533</v>
      </c>
      <c r="C82" s="2">
        <v>21.271000000000001</v>
      </c>
      <c r="D82" s="136">
        <f t="shared" si="3"/>
        <v>-8.1276550106549328E-3</v>
      </c>
    </row>
    <row r="83" spans="1:4" hidden="1" x14ac:dyDescent="0.3">
      <c r="A83">
        <f t="shared" si="2"/>
        <v>79</v>
      </c>
      <c r="B83" s="231">
        <v>44536</v>
      </c>
      <c r="C83" s="2">
        <v>21.3033</v>
      </c>
      <c r="D83" s="136">
        <f t="shared" si="3"/>
        <v>1.5184993653329926E-3</v>
      </c>
    </row>
    <row r="84" spans="1:4" hidden="1" x14ac:dyDescent="0.3">
      <c r="A84">
        <f t="shared" si="2"/>
        <v>80</v>
      </c>
      <c r="B84" s="231">
        <v>44537</v>
      </c>
      <c r="C84" s="2">
        <v>21.4177</v>
      </c>
      <c r="D84" s="136">
        <f t="shared" si="3"/>
        <v>5.3700600376467289E-3</v>
      </c>
    </row>
    <row r="85" spans="1:4" hidden="1" x14ac:dyDescent="0.3">
      <c r="A85">
        <f t="shared" si="2"/>
        <v>81</v>
      </c>
      <c r="B85" s="231">
        <v>44538</v>
      </c>
      <c r="C85" s="2">
        <v>21.204699999999999</v>
      </c>
      <c r="D85" s="136">
        <f t="shared" si="3"/>
        <v>-9.9450454530598531E-3</v>
      </c>
    </row>
    <row r="86" spans="1:4" hidden="1" x14ac:dyDescent="0.3">
      <c r="A86">
        <f t="shared" si="2"/>
        <v>82</v>
      </c>
      <c r="B86" s="231">
        <v>44539</v>
      </c>
      <c r="C86" s="2">
        <v>21.090699999999998</v>
      </c>
      <c r="D86" s="136">
        <f t="shared" si="3"/>
        <v>-5.3761666045735179E-3</v>
      </c>
    </row>
    <row r="87" spans="1:4" hidden="1" x14ac:dyDescent="0.3">
      <c r="A87">
        <f t="shared" si="2"/>
        <v>83</v>
      </c>
      <c r="B87" s="231">
        <v>44540</v>
      </c>
      <c r="C87" s="2">
        <v>20.933</v>
      </c>
      <c r="D87" s="136">
        <f t="shared" si="3"/>
        <v>-7.4772293001179602E-3</v>
      </c>
    </row>
    <row r="88" spans="1:4" hidden="1" x14ac:dyDescent="0.3">
      <c r="A88">
        <f t="shared" si="2"/>
        <v>84</v>
      </c>
      <c r="B88" s="231">
        <v>44543</v>
      </c>
      <c r="C88" s="2">
        <v>21.032800000000002</v>
      </c>
      <c r="D88" s="136">
        <f t="shared" si="3"/>
        <v>4.7675918406344664E-3</v>
      </c>
    </row>
    <row r="89" spans="1:4" hidden="1" x14ac:dyDescent="0.3">
      <c r="A89">
        <f t="shared" si="2"/>
        <v>85</v>
      </c>
      <c r="B89" s="231">
        <v>44544</v>
      </c>
      <c r="C89" s="2">
        <v>20.892199999999999</v>
      </c>
      <c r="D89" s="136">
        <f t="shared" si="3"/>
        <v>-6.6847970788483924E-3</v>
      </c>
    </row>
    <row r="90" spans="1:4" hidden="1" x14ac:dyDescent="0.3">
      <c r="A90">
        <f t="shared" si="2"/>
        <v>86</v>
      </c>
      <c r="B90" s="231">
        <v>44545</v>
      </c>
      <c r="C90" s="2">
        <v>20.938300000000002</v>
      </c>
      <c r="D90" s="136">
        <f t="shared" si="3"/>
        <v>2.2065651295699595E-3</v>
      </c>
    </row>
    <row r="91" spans="1:4" hidden="1" x14ac:dyDescent="0.3">
      <c r="A91">
        <f t="shared" si="2"/>
        <v>87</v>
      </c>
      <c r="B91" s="231">
        <v>44546</v>
      </c>
      <c r="C91" s="2">
        <v>21.164999999999999</v>
      </c>
      <c r="D91" s="136">
        <f t="shared" si="3"/>
        <v>1.0827048996336686E-2</v>
      </c>
    </row>
    <row r="92" spans="1:4" hidden="1" x14ac:dyDescent="0.3">
      <c r="A92">
        <f t="shared" si="2"/>
        <v>88</v>
      </c>
      <c r="B92" s="231">
        <v>44547</v>
      </c>
      <c r="C92" s="2">
        <v>21.2393</v>
      </c>
      <c r="D92" s="136">
        <f t="shared" si="3"/>
        <v>3.5105126387904306E-3</v>
      </c>
    </row>
    <row r="93" spans="1:4" hidden="1" x14ac:dyDescent="0.3">
      <c r="A93">
        <f t="shared" si="2"/>
        <v>89</v>
      </c>
      <c r="B93" s="231">
        <v>44550</v>
      </c>
      <c r="C93" s="2">
        <v>20.9238</v>
      </c>
      <c r="D93" s="136">
        <f t="shared" si="3"/>
        <v>-1.4854538520572724E-2</v>
      </c>
    </row>
    <row r="94" spans="1:4" hidden="1" x14ac:dyDescent="0.3">
      <c r="A94">
        <f t="shared" si="2"/>
        <v>90</v>
      </c>
      <c r="B94" s="231">
        <v>44551</v>
      </c>
      <c r="C94" s="2">
        <v>20.733699999999999</v>
      </c>
      <c r="D94" s="136">
        <f t="shared" si="3"/>
        <v>-9.0853477857750775E-3</v>
      </c>
    </row>
    <row r="95" spans="1:4" hidden="1" x14ac:dyDescent="0.3">
      <c r="A95">
        <f t="shared" si="2"/>
        <v>91</v>
      </c>
      <c r="B95" s="231">
        <v>44552</v>
      </c>
      <c r="C95" s="2">
        <v>20.7363</v>
      </c>
      <c r="D95" s="136">
        <f t="shared" si="3"/>
        <v>1.2539971158065377E-4</v>
      </c>
    </row>
    <row r="96" spans="1:4" hidden="1" x14ac:dyDescent="0.3">
      <c r="A96">
        <f t="shared" si="2"/>
        <v>92</v>
      </c>
      <c r="B96" s="231">
        <v>44553</v>
      </c>
      <c r="C96" s="2">
        <v>20.782299999999999</v>
      </c>
      <c r="D96" s="136">
        <f t="shared" si="3"/>
        <v>2.2183321036057801E-3</v>
      </c>
    </row>
    <row r="97" spans="1:4" hidden="1" x14ac:dyDescent="0.3">
      <c r="A97">
        <f t="shared" si="2"/>
        <v>93</v>
      </c>
      <c r="B97" s="231">
        <v>44554</v>
      </c>
      <c r="C97" s="2">
        <v>20.752700000000001</v>
      </c>
      <c r="D97" s="136">
        <f t="shared" si="3"/>
        <v>-1.424288938182916E-3</v>
      </c>
    </row>
    <row r="98" spans="1:4" hidden="1" x14ac:dyDescent="0.3">
      <c r="A98">
        <f t="shared" si="2"/>
        <v>94</v>
      </c>
      <c r="B98" s="231">
        <v>44557</v>
      </c>
      <c r="C98" s="2">
        <v>20.658200000000001</v>
      </c>
      <c r="D98" s="136">
        <f t="shared" si="3"/>
        <v>-4.5536243476752558E-3</v>
      </c>
    </row>
    <row r="99" spans="1:4" hidden="1" x14ac:dyDescent="0.3">
      <c r="A99">
        <f t="shared" si="2"/>
        <v>95</v>
      </c>
      <c r="B99" s="231">
        <v>44558</v>
      </c>
      <c r="C99" s="2">
        <v>20.6112</v>
      </c>
      <c r="D99" s="136">
        <f t="shared" si="3"/>
        <v>-2.2751256159782018E-3</v>
      </c>
    </row>
    <row r="100" spans="1:4" hidden="1" x14ac:dyDescent="0.3">
      <c r="A100">
        <f t="shared" si="2"/>
        <v>96</v>
      </c>
      <c r="B100" s="231">
        <v>44559</v>
      </c>
      <c r="C100" s="2">
        <v>20.6828</v>
      </c>
      <c r="D100" s="136">
        <f t="shared" si="3"/>
        <v>3.4738394659215022E-3</v>
      </c>
    </row>
    <row r="101" spans="1:4" hidden="1" x14ac:dyDescent="0.3">
      <c r="A101">
        <f t="shared" si="2"/>
        <v>97</v>
      </c>
      <c r="B101" s="231">
        <v>44560</v>
      </c>
      <c r="C101" s="2">
        <v>20.577000000000002</v>
      </c>
      <c r="D101" s="136">
        <f t="shared" si="3"/>
        <v>-5.1153615564623056E-3</v>
      </c>
    </row>
    <row r="102" spans="1:4" hidden="1" x14ac:dyDescent="0.3">
      <c r="A102">
        <f t="shared" si="2"/>
        <v>98</v>
      </c>
      <c r="B102" s="231">
        <v>44561</v>
      </c>
      <c r="C102" s="2">
        <v>20.583500000000001</v>
      </c>
      <c r="D102" s="136">
        <f t="shared" si="3"/>
        <v>3.1588666958248801E-4</v>
      </c>
    </row>
    <row r="103" spans="1:4" hidden="1" x14ac:dyDescent="0.3">
      <c r="A103">
        <f t="shared" si="2"/>
        <v>99</v>
      </c>
      <c r="B103" s="231">
        <v>44564</v>
      </c>
      <c r="C103" s="2">
        <v>20.515699999999999</v>
      </c>
      <c r="D103" s="136">
        <f t="shared" si="3"/>
        <v>-3.2939004542473782E-3</v>
      </c>
    </row>
    <row r="104" spans="1:4" hidden="1" x14ac:dyDescent="0.3">
      <c r="A104">
        <f t="shared" si="2"/>
        <v>100</v>
      </c>
      <c r="B104" s="231">
        <v>44565</v>
      </c>
      <c r="C104" s="2">
        <v>20.467199999999998</v>
      </c>
      <c r="D104" s="136">
        <f t="shared" si="3"/>
        <v>-2.3640431474432066E-3</v>
      </c>
    </row>
    <row r="105" spans="1:4" hidden="1" x14ac:dyDescent="0.3">
      <c r="A105">
        <f t="shared" si="2"/>
        <v>101</v>
      </c>
      <c r="B105" s="231">
        <v>44566</v>
      </c>
      <c r="C105" s="2">
        <v>20.588999999999999</v>
      </c>
      <c r="D105" s="136">
        <f t="shared" si="3"/>
        <v>5.9509849906191903E-3</v>
      </c>
    </row>
    <row r="106" spans="1:4" hidden="1" x14ac:dyDescent="0.3">
      <c r="A106">
        <f t="shared" si="2"/>
        <v>102</v>
      </c>
      <c r="B106" s="231">
        <v>44567</v>
      </c>
      <c r="C106" s="2">
        <v>20.4742</v>
      </c>
      <c r="D106" s="136">
        <f t="shared" si="3"/>
        <v>-5.5757928991208017E-3</v>
      </c>
    </row>
    <row r="107" spans="1:4" hidden="1" x14ac:dyDescent="0.3">
      <c r="A107">
        <f t="shared" si="2"/>
        <v>103</v>
      </c>
      <c r="B107" s="231">
        <v>44568</v>
      </c>
      <c r="C107" s="2">
        <v>20.3977</v>
      </c>
      <c r="D107" s="136">
        <f t="shared" si="3"/>
        <v>-3.73640972541045E-3</v>
      </c>
    </row>
    <row r="108" spans="1:4" hidden="1" x14ac:dyDescent="0.3">
      <c r="A108">
        <f t="shared" si="2"/>
        <v>104</v>
      </c>
      <c r="B108" s="231">
        <v>44571</v>
      </c>
      <c r="C108" s="2">
        <v>20.4588</v>
      </c>
      <c r="D108" s="136">
        <f t="shared" si="3"/>
        <v>2.9954357599140113E-3</v>
      </c>
    </row>
    <row r="109" spans="1:4" hidden="1" x14ac:dyDescent="0.3">
      <c r="A109">
        <f t="shared" si="2"/>
        <v>105</v>
      </c>
      <c r="B109" s="231">
        <v>44572</v>
      </c>
      <c r="C109" s="2">
        <v>20.4237</v>
      </c>
      <c r="D109" s="136">
        <f t="shared" si="3"/>
        <v>-1.7156431462256316E-3</v>
      </c>
    </row>
    <row r="110" spans="1:4" hidden="1" x14ac:dyDescent="0.3">
      <c r="A110">
        <f t="shared" si="2"/>
        <v>106</v>
      </c>
      <c r="B110" s="231">
        <v>44573</v>
      </c>
      <c r="C110" s="2">
        <v>20.4453</v>
      </c>
      <c r="D110" s="136">
        <f t="shared" si="3"/>
        <v>1.0575948530382462E-3</v>
      </c>
    </row>
    <row r="111" spans="1:4" hidden="1" x14ac:dyDescent="0.3">
      <c r="A111">
        <f t="shared" si="2"/>
        <v>107</v>
      </c>
      <c r="B111" s="231">
        <v>44574</v>
      </c>
      <c r="C111" s="2">
        <v>20.378499999999999</v>
      </c>
      <c r="D111" s="136">
        <f t="shared" si="3"/>
        <v>-3.2672545768465122E-3</v>
      </c>
    </row>
    <row r="112" spans="1:4" hidden="1" x14ac:dyDescent="0.3">
      <c r="A112">
        <f t="shared" si="2"/>
        <v>108</v>
      </c>
      <c r="B112" s="231">
        <v>44575</v>
      </c>
      <c r="C112" s="2">
        <v>20.366</v>
      </c>
      <c r="D112" s="136">
        <f t="shared" si="3"/>
        <v>-6.1339156463913191E-4</v>
      </c>
    </row>
    <row r="113" spans="1:4" hidden="1" x14ac:dyDescent="0.3">
      <c r="A113">
        <f t="shared" si="2"/>
        <v>109</v>
      </c>
      <c r="B113" s="231">
        <v>44578</v>
      </c>
      <c r="C113" s="2">
        <v>20.360700000000001</v>
      </c>
      <c r="D113" s="136">
        <f t="shared" si="3"/>
        <v>-2.602376509868165E-4</v>
      </c>
    </row>
    <row r="114" spans="1:4" hidden="1" x14ac:dyDescent="0.3">
      <c r="A114">
        <f t="shared" si="2"/>
        <v>110</v>
      </c>
      <c r="B114" s="231">
        <v>44579</v>
      </c>
      <c r="C114" s="2">
        <v>20.311800000000002</v>
      </c>
      <c r="D114" s="136">
        <f t="shared" si="3"/>
        <v>-2.4016856002003761E-3</v>
      </c>
    </row>
    <row r="115" spans="1:4" hidden="1" x14ac:dyDescent="0.3">
      <c r="A115">
        <f t="shared" si="2"/>
        <v>111</v>
      </c>
      <c r="B115" s="231">
        <v>44580</v>
      </c>
      <c r="C115" s="2">
        <v>20.3002</v>
      </c>
      <c r="D115" s="136">
        <f t="shared" si="3"/>
        <v>-5.710966039446097E-4</v>
      </c>
    </row>
    <row r="116" spans="1:4" hidden="1" x14ac:dyDescent="0.3">
      <c r="A116">
        <f t="shared" si="2"/>
        <v>112</v>
      </c>
      <c r="B116" s="231">
        <v>44581</v>
      </c>
      <c r="C116" s="2">
        <v>20.402999999999999</v>
      </c>
      <c r="D116" s="136">
        <f t="shared" si="3"/>
        <v>5.0639895173445471E-3</v>
      </c>
    </row>
    <row r="117" spans="1:4" hidden="1" x14ac:dyDescent="0.3">
      <c r="A117">
        <f t="shared" si="2"/>
        <v>113</v>
      </c>
      <c r="B117" s="231">
        <v>44582</v>
      </c>
      <c r="C117" s="2">
        <v>20.46</v>
      </c>
      <c r="D117" s="136">
        <f t="shared" si="3"/>
        <v>2.793706807822538E-3</v>
      </c>
    </row>
    <row r="118" spans="1:4" hidden="1" x14ac:dyDescent="0.3">
      <c r="A118">
        <f t="shared" si="2"/>
        <v>114</v>
      </c>
      <c r="B118" s="231">
        <v>44585</v>
      </c>
      <c r="C118" s="2">
        <v>20.450700000000001</v>
      </c>
      <c r="D118" s="136">
        <f t="shared" si="3"/>
        <v>-4.5454545454548523E-4</v>
      </c>
    </row>
    <row r="119" spans="1:4" hidden="1" x14ac:dyDescent="0.3">
      <c r="A119">
        <f t="shared" si="2"/>
        <v>115</v>
      </c>
      <c r="B119" s="231">
        <v>44586</v>
      </c>
      <c r="C119" s="2">
        <v>20.459800000000001</v>
      </c>
      <c r="D119" s="136">
        <f t="shared" si="3"/>
        <v>4.4497254372721784E-4</v>
      </c>
    </row>
    <row r="120" spans="1:4" hidden="1" x14ac:dyDescent="0.3">
      <c r="A120">
        <f t="shared" si="2"/>
        <v>116</v>
      </c>
      <c r="B120" s="231">
        <v>44587</v>
      </c>
      <c r="C120" s="2">
        <v>20.630800000000001</v>
      </c>
      <c r="D120" s="136">
        <f t="shared" si="3"/>
        <v>8.3578529604395602E-3</v>
      </c>
    </row>
    <row r="121" spans="1:4" hidden="1" x14ac:dyDescent="0.3">
      <c r="A121">
        <f t="shared" si="2"/>
        <v>117</v>
      </c>
      <c r="B121" s="231">
        <v>44588</v>
      </c>
      <c r="C121" s="2">
        <v>20.668299999999999</v>
      </c>
      <c r="D121" s="136">
        <f t="shared" si="3"/>
        <v>1.8176706671577669E-3</v>
      </c>
    </row>
    <row r="122" spans="1:4" hidden="1" x14ac:dyDescent="0.3">
      <c r="A122">
        <f t="shared" si="2"/>
        <v>118</v>
      </c>
      <c r="B122" s="231">
        <v>44589</v>
      </c>
      <c r="C122" s="2">
        <v>20.641500000000001</v>
      </c>
      <c r="D122" s="136">
        <f t="shared" si="3"/>
        <v>-1.2966717146547513E-3</v>
      </c>
    </row>
    <row r="123" spans="1:4" hidden="1" x14ac:dyDescent="0.3">
      <c r="A123">
        <f t="shared" si="2"/>
        <v>119</v>
      </c>
      <c r="B123" s="231">
        <v>44592</v>
      </c>
      <c r="C123" s="2">
        <v>20.738299999999999</v>
      </c>
      <c r="D123" s="136">
        <f t="shared" si="3"/>
        <v>4.6895816679988211E-3</v>
      </c>
    </row>
    <row r="124" spans="1:4" hidden="1" x14ac:dyDescent="0.3">
      <c r="A124">
        <f t="shared" si="2"/>
        <v>120</v>
      </c>
      <c r="B124" s="231">
        <v>44593</v>
      </c>
      <c r="C124" s="2">
        <v>20.8597</v>
      </c>
      <c r="D124" s="136">
        <f t="shared" si="3"/>
        <v>5.8539031646760442E-3</v>
      </c>
    </row>
    <row r="125" spans="1:4" hidden="1" x14ac:dyDescent="0.3">
      <c r="A125">
        <f t="shared" si="2"/>
        <v>121</v>
      </c>
      <c r="B125" s="231">
        <v>44594</v>
      </c>
      <c r="C125" s="2">
        <v>20.635200000000001</v>
      </c>
      <c r="D125" s="136">
        <f t="shared" si="3"/>
        <v>-1.0762379132969291E-2</v>
      </c>
    </row>
    <row r="126" spans="1:4" hidden="1" x14ac:dyDescent="0.3">
      <c r="A126">
        <f t="shared" si="2"/>
        <v>122</v>
      </c>
      <c r="B126" s="231">
        <v>44595</v>
      </c>
      <c r="C126" s="2">
        <v>20.58</v>
      </c>
      <c r="D126" s="136">
        <f t="shared" si="3"/>
        <v>-2.6750407071413074E-3</v>
      </c>
    </row>
    <row r="127" spans="1:4" hidden="1" x14ac:dyDescent="0.3">
      <c r="A127">
        <f t="shared" si="2"/>
        <v>123</v>
      </c>
      <c r="B127" s="231">
        <v>44596</v>
      </c>
      <c r="C127" s="2">
        <v>20.600300000000001</v>
      </c>
      <c r="D127" s="136">
        <f t="shared" si="3"/>
        <v>9.863945578232336E-4</v>
      </c>
    </row>
    <row r="128" spans="1:4" hidden="1" x14ac:dyDescent="0.3">
      <c r="A128">
        <f t="shared" si="2"/>
        <v>124</v>
      </c>
      <c r="B128" s="231">
        <v>44600</v>
      </c>
      <c r="C128" s="2">
        <v>20.5562</v>
      </c>
      <c r="D128" s="136">
        <f t="shared" si="3"/>
        <v>-2.1407455231234884E-3</v>
      </c>
    </row>
    <row r="129" spans="1:4" hidden="1" x14ac:dyDescent="0.3">
      <c r="A129">
        <f t="shared" si="2"/>
        <v>125</v>
      </c>
      <c r="B129" s="231">
        <v>44601</v>
      </c>
      <c r="C129" s="2">
        <v>20.732500000000002</v>
      </c>
      <c r="D129" s="136">
        <f t="shared" si="3"/>
        <v>8.5764878722722759E-3</v>
      </c>
    </row>
    <row r="130" spans="1:4" hidden="1" x14ac:dyDescent="0.3">
      <c r="A130">
        <f t="shared" si="2"/>
        <v>126</v>
      </c>
      <c r="B130" s="231">
        <v>44602</v>
      </c>
      <c r="C130" s="2">
        <v>20.641300000000001</v>
      </c>
      <c r="D130" s="136">
        <f t="shared" si="3"/>
        <v>-4.3988906306523523E-3</v>
      </c>
    </row>
    <row r="131" spans="1:4" hidden="1" x14ac:dyDescent="0.3">
      <c r="A131">
        <f t="shared" si="2"/>
        <v>127</v>
      </c>
      <c r="B131" s="231">
        <v>44603</v>
      </c>
      <c r="C131" s="2">
        <v>20.500800000000002</v>
      </c>
      <c r="D131" s="136">
        <f t="shared" si="3"/>
        <v>-6.8067418234316612E-3</v>
      </c>
    </row>
    <row r="132" spans="1:4" hidden="1" x14ac:dyDescent="0.3">
      <c r="A132">
        <f t="shared" si="2"/>
        <v>128</v>
      </c>
      <c r="B132" s="231">
        <v>44606</v>
      </c>
      <c r="C132" s="2">
        <v>20.4148</v>
      </c>
      <c r="D132" s="136">
        <f t="shared" si="3"/>
        <v>-4.1949582455319545E-3</v>
      </c>
    </row>
    <row r="133" spans="1:4" hidden="1" x14ac:dyDescent="0.3">
      <c r="A133">
        <f t="shared" si="2"/>
        <v>129</v>
      </c>
      <c r="B133" s="231">
        <v>44607</v>
      </c>
      <c r="C133" s="2">
        <v>20.418800000000001</v>
      </c>
      <c r="D133" s="136">
        <f t="shared" si="3"/>
        <v>1.9593628152136944E-4</v>
      </c>
    </row>
    <row r="134" spans="1:4" hidden="1" x14ac:dyDescent="0.3">
      <c r="A134">
        <f t="shared" si="2"/>
        <v>130</v>
      </c>
      <c r="B134" s="231">
        <v>44608</v>
      </c>
      <c r="C134" s="2">
        <v>20.411000000000001</v>
      </c>
      <c r="D134" s="136">
        <f t="shared" si="3"/>
        <v>-3.8200090113027496E-4</v>
      </c>
    </row>
    <row r="135" spans="1:4" hidden="1" x14ac:dyDescent="0.3">
      <c r="A135">
        <f t="shared" ref="A135:A198" si="4">+A134+1</f>
        <v>131</v>
      </c>
      <c r="B135" s="231">
        <v>44609</v>
      </c>
      <c r="C135" s="2">
        <v>20.3992</v>
      </c>
      <c r="D135" s="136">
        <f t="shared" ref="D135:D198" si="5">C135/C134-1</f>
        <v>-5.7811964136988969E-4</v>
      </c>
    </row>
    <row r="136" spans="1:4" hidden="1" x14ac:dyDescent="0.3">
      <c r="A136">
        <f t="shared" si="4"/>
        <v>132</v>
      </c>
      <c r="B136" s="231">
        <v>44610</v>
      </c>
      <c r="C136" s="2">
        <v>20.333500000000001</v>
      </c>
      <c r="D136" s="136">
        <f t="shared" si="5"/>
        <v>-3.2207145378250202E-3</v>
      </c>
    </row>
    <row r="137" spans="1:4" hidden="1" x14ac:dyDescent="0.3">
      <c r="A137">
        <f t="shared" si="4"/>
        <v>133</v>
      </c>
      <c r="B137" s="231">
        <v>44613</v>
      </c>
      <c r="C137" s="2">
        <v>20.297799999999999</v>
      </c>
      <c r="D137" s="136">
        <f t="shared" si="5"/>
        <v>-1.755723313743407E-3</v>
      </c>
    </row>
    <row r="138" spans="1:4" hidden="1" x14ac:dyDescent="0.3">
      <c r="A138">
        <f t="shared" si="4"/>
        <v>134</v>
      </c>
      <c r="B138" s="231">
        <v>44614</v>
      </c>
      <c r="C138" s="2">
        <v>20.3063</v>
      </c>
      <c r="D138" s="136">
        <f t="shared" si="5"/>
        <v>4.1876459517786735E-4</v>
      </c>
    </row>
    <row r="139" spans="1:4" hidden="1" x14ac:dyDescent="0.3">
      <c r="A139">
        <f t="shared" si="4"/>
        <v>135</v>
      </c>
      <c r="B139" s="231">
        <v>44615</v>
      </c>
      <c r="C139" s="2">
        <v>20.282499999999999</v>
      </c>
      <c r="D139" s="136">
        <f t="shared" si="5"/>
        <v>-1.1720500534317946E-3</v>
      </c>
    </row>
    <row r="140" spans="1:4" hidden="1" x14ac:dyDescent="0.3">
      <c r="A140">
        <f t="shared" si="4"/>
        <v>136</v>
      </c>
      <c r="B140" s="231">
        <v>44616</v>
      </c>
      <c r="C140" s="2">
        <v>20.297699999999999</v>
      </c>
      <c r="D140" s="136">
        <f t="shared" si="5"/>
        <v>7.4941451990628849E-4</v>
      </c>
    </row>
    <row r="141" spans="1:4" hidden="1" x14ac:dyDescent="0.3">
      <c r="A141">
        <f t="shared" si="4"/>
        <v>137</v>
      </c>
      <c r="B141" s="231">
        <v>44617</v>
      </c>
      <c r="C141" s="2">
        <v>20.243500000000001</v>
      </c>
      <c r="D141" s="136">
        <f t="shared" si="5"/>
        <v>-2.670253279928203E-3</v>
      </c>
    </row>
    <row r="142" spans="1:4" hidden="1" x14ac:dyDescent="0.3">
      <c r="A142">
        <f t="shared" si="4"/>
        <v>138</v>
      </c>
      <c r="B142" s="231">
        <v>44620</v>
      </c>
      <c r="C142" s="2">
        <v>20.6525</v>
      </c>
      <c r="D142" s="136">
        <f t="shared" si="5"/>
        <v>2.0204016103934519E-2</v>
      </c>
    </row>
    <row r="143" spans="1:4" hidden="1" x14ac:dyDescent="0.3">
      <c r="A143">
        <f t="shared" si="4"/>
        <v>139</v>
      </c>
      <c r="B143" s="231">
        <v>44621</v>
      </c>
      <c r="C143" s="2">
        <v>20.4465</v>
      </c>
      <c r="D143" s="136">
        <f t="shared" si="5"/>
        <v>-9.9745793487471257E-3</v>
      </c>
    </row>
    <row r="144" spans="1:4" hidden="1" x14ac:dyDescent="0.3">
      <c r="A144">
        <f t="shared" si="4"/>
        <v>140</v>
      </c>
      <c r="B144" s="231">
        <v>44622</v>
      </c>
      <c r="C144" s="2">
        <v>20.425699999999999</v>
      </c>
      <c r="D144" s="136">
        <f t="shared" si="5"/>
        <v>-1.017289022571144E-3</v>
      </c>
    </row>
    <row r="145" spans="1:4" hidden="1" x14ac:dyDescent="0.3">
      <c r="A145">
        <f t="shared" si="4"/>
        <v>141</v>
      </c>
      <c r="B145" s="231">
        <v>44623</v>
      </c>
      <c r="C145" s="2">
        <v>20.527200000000001</v>
      </c>
      <c r="D145" s="136">
        <f t="shared" si="5"/>
        <v>4.9692299407120277E-3</v>
      </c>
    </row>
    <row r="146" spans="1:4" hidden="1" x14ac:dyDescent="0.3">
      <c r="A146">
        <f t="shared" si="4"/>
        <v>142</v>
      </c>
      <c r="B146" s="231">
        <v>44624</v>
      </c>
      <c r="C146" s="2">
        <v>20.7193</v>
      </c>
      <c r="D146" s="136">
        <f t="shared" si="5"/>
        <v>9.3583148213103318E-3</v>
      </c>
    </row>
    <row r="147" spans="1:4" hidden="1" x14ac:dyDescent="0.3">
      <c r="A147">
        <f t="shared" si="4"/>
        <v>143</v>
      </c>
      <c r="B147" s="231">
        <v>44627</v>
      </c>
      <c r="C147" s="2">
        <v>20.703299999999999</v>
      </c>
      <c r="D147" s="136">
        <f t="shared" si="5"/>
        <v>-7.7222686094613469E-4</v>
      </c>
    </row>
    <row r="148" spans="1:4" hidden="1" x14ac:dyDescent="0.3">
      <c r="A148">
        <f t="shared" si="4"/>
        <v>144</v>
      </c>
      <c r="B148" s="231">
        <v>44628</v>
      </c>
      <c r="C148" s="2">
        <v>20.926200000000001</v>
      </c>
      <c r="D148" s="136">
        <f t="shared" si="5"/>
        <v>1.0766399559490658E-2</v>
      </c>
    </row>
    <row r="149" spans="1:4" hidden="1" x14ac:dyDescent="0.3">
      <c r="A149">
        <f t="shared" si="4"/>
        <v>145</v>
      </c>
      <c r="B149" s="231">
        <v>44629</v>
      </c>
      <c r="C149" s="2">
        <v>21.194700000000001</v>
      </c>
      <c r="D149" s="136">
        <f t="shared" si="5"/>
        <v>1.2830805401840673E-2</v>
      </c>
    </row>
    <row r="150" spans="1:4" hidden="1" x14ac:dyDescent="0.3">
      <c r="A150">
        <f t="shared" si="4"/>
        <v>146</v>
      </c>
      <c r="B150" s="231">
        <v>44630</v>
      </c>
      <c r="C150" s="2">
        <v>21.377500000000001</v>
      </c>
      <c r="D150" s="136">
        <f t="shared" si="5"/>
        <v>8.6247977088611538E-3</v>
      </c>
    </row>
    <row r="151" spans="1:4" hidden="1" x14ac:dyDescent="0.3">
      <c r="A151">
        <f t="shared" si="4"/>
        <v>147</v>
      </c>
      <c r="B151" s="231">
        <v>44631</v>
      </c>
      <c r="C151" s="2">
        <v>20.967700000000001</v>
      </c>
      <c r="D151" s="136">
        <f t="shared" si="5"/>
        <v>-1.9169687755818066E-2</v>
      </c>
    </row>
    <row r="152" spans="1:4" hidden="1" x14ac:dyDescent="0.3">
      <c r="A152">
        <f t="shared" si="4"/>
        <v>148</v>
      </c>
      <c r="B152" s="231">
        <v>44634</v>
      </c>
      <c r="C152" s="2">
        <v>20.974299999999999</v>
      </c>
      <c r="D152" s="136">
        <f t="shared" si="5"/>
        <v>3.1476986030898324E-4</v>
      </c>
    </row>
    <row r="153" spans="1:4" hidden="1" x14ac:dyDescent="0.3">
      <c r="A153">
        <f t="shared" si="4"/>
        <v>149</v>
      </c>
      <c r="B153" s="231">
        <v>44635</v>
      </c>
      <c r="C153" s="2">
        <v>20.9695</v>
      </c>
      <c r="D153" s="136">
        <f t="shared" si="5"/>
        <v>-2.2885149921569869E-4</v>
      </c>
    </row>
    <row r="154" spans="1:4" hidden="1" x14ac:dyDescent="0.3">
      <c r="A154">
        <f t="shared" si="4"/>
        <v>150</v>
      </c>
      <c r="B154" s="231">
        <v>44636</v>
      </c>
      <c r="C154" s="2">
        <v>20.890799999999999</v>
      </c>
      <c r="D154" s="136">
        <f t="shared" si="5"/>
        <v>-3.7530699349055396E-3</v>
      </c>
    </row>
    <row r="155" spans="1:4" hidden="1" x14ac:dyDescent="0.3">
      <c r="A155">
        <f t="shared" si="4"/>
        <v>151</v>
      </c>
      <c r="B155" s="231">
        <v>44637</v>
      </c>
      <c r="C155" s="2">
        <v>20.874300000000002</v>
      </c>
      <c r="D155" s="136">
        <f t="shared" si="5"/>
        <v>-7.8982135676930465E-4</v>
      </c>
    </row>
    <row r="156" spans="1:4" hidden="1" x14ac:dyDescent="0.3">
      <c r="A156">
        <f t="shared" si="4"/>
        <v>152</v>
      </c>
      <c r="B156" s="231">
        <v>44638</v>
      </c>
      <c r="C156" s="2">
        <v>20.703499999999998</v>
      </c>
      <c r="D156" s="136">
        <f t="shared" si="5"/>
        <v>-8.1823103050163715E-3</v>
      </c>
    </row>
    <row r="157" spans="1:4" hidden="1" x14ac:dyDescent="0.3">
      <c r="A157">
        <f t="shared" si="4"/>
        <v>153</v>
      </c>
      <c r="B157" s="231">
        <v>44642</v>
      </c>
      <c r="C157" s="2">
        <v>20.558499999999999</v>
      </c>
      <c r="D157" s="136">
        <f t="shared" si="5"/>
        <v>-7.00364672639886E-3</v>
      </c>
    </row>
    <row r="158" spans="1:4" hidden="1" x14ac:dyDescent="0.3">
      <c r="A158">
        <f t="shared" si="4"/>
        <v>154</v>
      </c>
      <c r="B158" s="231">
        <v>44643</v>
      </c>
      <c r="C158" s="2">
        <v>20.4145</v>
      </c>
      <c r="D158" s="136">
        <f t="shared" si="5"/>
        <v>-7.0044020721354849E-3</v>
      </c>
    </row>
    <row r="159" spans="1:4" hidden="1" x14ac:dyDescent="0.3">
      <c r="A159">
        <f t="shared" si="4"/>
        <v>155</v>
      </c>
      <c r="B159" s="231">
        <v>44644</v>
      </c>
      <c r="C159" s="2">
        <v>20.278199999999998</v>
      </c>
      <c r="D159" s="136">
        <f t="shared" si="5"/>
        <v>-6.6766269073453843E-3</v>
      </c>
    </row>
    <row r="160" spans="1:4" hidden="1" x14ac:dyDescent="0.3">
      <c r="A160">
        <f t="shared" si="4"/>
        <v>156</v>
      </c>
      <c r="B160" s="231">
        <v>44645</v>
      </c>
      <c r="C160" s="2">
        <v>20.18</v>
      </c>
      <c r="D160" s="136">
        <f t="shared" si="5"/>
        <v>-4.8426388929982966E-3</v>
      </c>
    </row>
    <row r="161" spans="1:4" hidden="1" x14ac:dyDescent="0.3">
      <c r="A161">
        <f t="shared" si="4"/>
        <v>157</v>
      </c>
      <c r="B161" s="231">
        <v>44648</v>
      </c>
      <c r="C161" s="2">
        <v>20.1313</v>
      </c>
      <c r="D161" s="136">
        <f t="shared" si="5"/>
        <v>-2.4132804757185378E-3</v>
      </c>
    </row>
    <row r="162" spans="1:4" hidden="1" x14ac:dyDescent="0.3">
      <c r="A162">
        <f t="shared" si="4"/>
        <v>158</v>
      </c>
      <c r="B162" s="231">
        <v>44649</v>
      </c>
      <c r="C162" s="2">
        <v>19.957699999999999</v>
      </c>
      <c r="D162" s="136">
        <f t="shared" si="5"/>
        <v>-8.6233874613165229E-3</v>
      </c>
    </row>
    <row r="163" spans="1:4" hidden="1" x14ac:dyDescent="0.3">
      <c r="A163">
        <f t="shared" si="4"/>
        <v>159</v>
      </c>
      <c r="B163" s="231">
        <v>44650</v>
      </c>
      <c r="C163" s="2">
        <v>20.119499999999999</v>
      </c>
      <c r="D163" s="136">
        <f t="shared" si="5"/>
        <v>8.1071466150908211E-3</v>
      </c>
    </row>
    <row r="164" spans="1:4" hidden="1" x14ac:dyDescent="0.3">
      <c r="A164">
        <f t="shared" si="4"/>
        <v>160</v>
      </c>
      <c r="B164" s="231">
        <v>44651</v>
      </c>
      <c r="C164" s="2">
        <v>19.994199999999999</v>
      </c>
      <c r="D164" s="136">
        <f t="shared" si="5"/>
        <v>-6.2277889609582138E-3</v>
      </c>
    </row>
    <row r="165" spans="1:4" hidden="1" x14ac:dyDescent="0.3">
      <c r="A165">
        <f t="shared" si="4"/>
        <v>161</v>
      </c>
      <c r="B165" s="231">
        <v>44652</v>
      </c>
      <c r="C165" s="2">
        <v>19.863199999999999</v>
      </c>
      <c r="D165" s="136">
        <f t="shared" si="5"/>
        <v>-6.5519000510148029E-3</v>
      </c>
    </row>
    <row r="166" spans="1:4" hidden="1" x14ac:dyDescent="0.3">
      <c r="A166">
        <f t="shared" si="4"/>
        <v>162</v>
      </c>
      <c r="B166" s="231">
        <v>44655</v>
      </c>
      <c r="C166" s="2">
        <v>19.911200000000001</v>
      </c>
      <c r="D166" s="136">
        <f t="shared" si="5"/>
        <v>2.4165290587621069E-3</v>
      </c>
    </row>
    <row r="167" spans="1:4" hidden="1" x14ac:dyDescent="0.3">
      <c r="A167">
        <f t="shared" si="4"/>
        <v>163</v>
      </c>
      <c r="B167" s="231">
        <v>44656</v>
      </c>
      <c r="C167" s="2">
        <v>19.8432</v>
      </c>
      <c r="D167" s="136">
        <f t="shared" si="5"/>
        <v>-3.4151633251637836E-3</v>
      </c>
    </row>
    <row r="168" spans="1:4" hidden="1" x14ac:dyDescent="0.3">
      <c r="A168">
        <f t="shared" si="4"/>
        <v>164</v>
      </c>
      <c r="B168" s="231">
        <v>44657</v>
      </c>
      <c r="C168" s="2">
        <v>19.744299999999999</v>
      </c>
      <c r="D168" s="136">
        <f t="shared" si="5"/>
        <v>-4.9840751491695423E-3</v>
      </c>
    </row>
    <row r="169" spans="1:4" hidden="1" x14ac:dyDescent="0.3">
      <c r="A169">
        <f t="shared" si="4"/>
        <v>165</v>
      </c>
      <c r="B169" s="231">
        <v>44658</v>
      </c>
      <c r="C169" s="2">
        <v>19.901199999999999</v>
      </c>
      <c r="D169" s="136">
        <f t="shared" si="5"/>
        <v>7.9465972457875012E-3</v>
      </c>
    </row>
    <row r="170" spans="1:4" hidden="1" x14ac:dyDescent="0.3">
      <c r="A170">
        <f t="shared" si="4"/>
        <v>166</v>
      </c>
      <c r="B170" s="231">
        <v>44659</v>
      </c>
      <c r="C170" s="2">
        <v>20.066500000000001</v>
      </c>
      <c r="D170" s="136">
        <f t="shared" si="5"/>
        <v>8.3060317970775621E-3</v>
      </c>
    </row>
    <row r="171" spans="1:4" hidden="1" x14ac:dyDescent="0.3">
      <c r="A171">
        <f t="shared" si="4"/>
        <v>167</v>
      </c>
      <c r="B171" s="231">
        <v>44662</v>
      </c>
      <c r="C171" s="2">
        <v>20.160499999999999</v>
      </c>
      <c r="D171" s="136">
        <f t="shared" si="5"/>
        <v>4.6844242892380983E-3</v>
      </c>
    </row>
    <row r="172" spans="1:4" hidden="1" x14ac:dyDescent="0.3">
      <c r="A172">
        <f t="shared" si="4"/>
        <v>168</v>
      </c>
      <c r="B172" s="231">
        <v>44663</v>
      </c>
      <c r="C172" s="2">
        <v>20.12</v>
      </c>
      <c r="D172" s="136">
        <f t="shared" si="5"/>
        <v>-2.0088787480467829E-3</v>
      </c>
    </row>
    <row r="173" spans="1:4" hidden="1" x14ac:dyDescent="0.3">
      <c r="A173">
        <f t="shared" si="4"/>
        <v>169</v>
      </c>
      <c r="B173" s="231">
        <v>44664</v>
      </c>
      <c r="C173" s="2">
        <v>20.0093</v>
      </c>
      <c r="D173" s="136">
        <f t="shared" si="5"/>
        <v>-5.5019880715706515E-3</v>
      </c>
    </row>
    <row r="174" spans="1:4" hidden="1" x14ac:dyDescent="0.3">
      <c r="A174">
        <f t="shared" si="4"/>
        <v>170</v>
      </c>
      <c r="B174" s="231">
        <v>44669</v>
      </c>
      <c r="C174" s="2">
        <v>19.840699999999998</v>
      </c>
      <c r="D174" s="136">
        <f t="shared" si="5"/>
        <v>-8.4260818719296138E-3</v>
      </c>
    </row>
    <row r="175" spans="1:4" hidden="1" x14ac:dyDescent="0.3">
      <c r="A175">
        <f t="shared" si="4"/>
        <v>171</v>
      </c>
      <c r="B175" s="231">
        <v>44670</v>
      </c>
      <c r="C175" s="2">
        <v>19.796700000000001</v>
      </c>
      <c r="D175" s="136">
        <f t="shared" si="5"/>
        <v>-2.2176636913010528E-3</v>
      </c>
    </row>
    <row r="176" spans="1:4" hidden="1" x14ac:dyDescent="0.3">
      <c r="A176">
        <f t="shared" si="4"/>
        <v>172</v>
      </c>
      <c r="B176" s="231">
        <v>44671</v>
      </c>
      <c r="C176" s="2">
        <v>19.9377</v>
      </c>
      <c r="D176" s="136">
        <f t="shared" si="5"/>
        <v>7.1223991877433779E-3</v>
      </c>
    </row>
    <row r="177" spans="1:4" hidden="1" x14ac:dyDescent="0.3">
      <c r="A177">
        <f t="shared" si="4"/>
        <v>173</v>
      </c>
      <c r="B177" s="231">
        <v>44672</v>
      </c>
      <c r="C177" s="2">
        <v>20.044699999999999</v>
      </c>
      <c r="D177" s="136">
        <f t="shared" si="5"/>
        <v>5.3667173244655864E-3</v>
      </c>
    </row>
    <row r="178" spans="1:4" hidden="1" x14ac:dyDescent="0.3">
      <c r="A178">
        <f t="shared" si="4"/>
        <v>174</v>
      </c>
      <c r="B178" s="231">
        <v>44673</v>
      </c>
      <c r="C178" s="2">
        <v>20.0383</v>
      </c>
      <c r="D178" s="136">
        <f t="shared" si="5"/>
        <v>-3.1928639490730326E-4</v>
      </c>
    </row>
    <row r="179" spans="1:4" hidden="1" x14ac:dyDescent="0.3">
      <c r="A179">
        <f t="shared" si="4"/>
        <v>175</v>
      </c>
      <c r="B179" s="231">
        <v>44676</v>
      </c>
      <c r="C179" s="2">
        <v>20.180199999999999</v>
      </c>
      <c r="D179" s="136">
        <f t="shared" si="5"/>
        <v>7.0814390442301978E-3</v>
      </c>
    </row>
    <row r="180" spans="1:4" hidden="1" x14ac:dyDescent="0.3">
      <c r="A180">
        <f t="shared" si="4"/>
        <v>176</v>
      </c>
      <c r="B180" s="231">
        <v>44677</v>
      </c>
      <c r="C180" s="2">
        <v>20.318300000000001</v>
      </c>
      <c r="D180" s="136">
        <f t="shared" si="5"/>
        <v>6.843341493146804E-3</v>
      </c>
    </row>
    <row r="181" spans="1:4" hidden="1" x14ac:dyDescent="0.3">
      <c r="A181">
        <f t="shared" si="4"/>
        <v>177</v>
      </c>
      <c r="B181" s="231">
        <v>44678</v>
      </c>
      <c r="C181" s="2">
        <v>20.299199999999999</v>
      </c>
      <c r="D181" s="136">
        <f t="shared" si="5"/>
        <v>-9.4003927493946371E-4</v>
      </c>
    </row>
    <row r="182" spans="1:4" hidden="1" x14ac:dyDescent="0.3">
      <c r="A182">
        <f t="shared" si="4"/>
        <v>178</v>
      </c>
      <c r="B182" s="231">
        <v>44679</v>
      </c>
      <c r="C182" s="2">
        <v>20.356000000000002</v>
      </c>
      <c r="D182" s="136">
        <f t="shared" si="5"/>
        <v>2.798139828170676E-3</v>
      </c>
    </row>
    <row r="183" spans="1:4" hidden="1" x14ac:dyDescent="0.3">
      <c r="A183">
        <f t="shared" si="4"/>
        <v>179</v>
      </c>
      <c r="B183" s="231">
        <v>44680</v>
      </c>
      <c r="C183" s="2">
        <v>20.470700000000001</v>
      </c>
      <c r="D183" s="136">
        <f t="shared" si="5"/>
        <v>5.6347022990763662E-3</v>
      </c>
    </row>
    <row r="184" spans="1:4" hidden="1" x14ac:dyDescent="0.3">
      <c r="A184">
        <f t="shared" si="4"/>
        <v>180</v>
      </c>
      <c r="B184" s="231">
        <v>44683</v>
      </c>
      <c r="C184" s="2">
        <v>20.567</v>
      </c>
      <c r="D184" s="136">
        <f t="shared" si="5"/>
        <v>4.704284660514757E-3</v>
      </c>
    </row>
    <row r="185" spans="1:4" hidden="1" x14ac:dyDescent="0.3">
      <c r="A185">
        <f t="shared" si="4"/>
        <v>181</v>
      </c>
      <c r="B185" s="231">
        <v>44684</v>
      </c>
      <c r="C185" s="2">
        <v>20.372800000000002</v>
      </c>
      <c r="D185" s="136">
        <f t="shared" si="5"/>
        <v>-9.4423104973986316E-3</v>
      </c>
    </row>
    <row r="186" spans="1:4" hidden="1" x14ac:dyDescent="0.3">
      <c r="A186">
        <f t="shared" si="4"/>
        <v>182</v>
      </c>
      <c r="B186" s="231">
        <v>44685</v>
      </c>
      <c r="C186" s="2">
        <v>20.407499999999999</v>
      </c>
      <c r="D186" s="136">
        <f t="shared" si="5"/>
        <v>1.7032513940153926E-3</v>
      </c>
    </row>
    <row r="187" spans="1:4" hidden="1" x14ac:dyDescent="0.3">
      <c r="A187">
        <f t="shared" si="4"/>
        <v>183</v>
      </c>
      <c r="B187" s="231">
        <v>44686</v>
      </c>
      <c r="C187" s="2">
        <v>20.335000000000001</v>
      </c>
      <c r="D187" s="136">
        <f t="shared" si="5"/>
        <v>-3.5526154600024062E-3</v>
      </c>
    </row>
    <row r="188" spans="1:4" hidden="1" x14ac:dyDescent="0.3">
      <c r="A188">
        <f t="shared" si="4"/>
        <v>184</v>
      </c>
      <c r="B188" s="231">
        <v>44687</v>
      </c>
      <c r="C188" s="2">
        <v>20.253499999999999</v>
      </c>
      <c r="D188" s="136">
        <f t="shared" si="5"/>
        <v>-4.007868207524079E-3</v>
      </c>
    </row>
    <row r="189" spans="1:4" hidden="1" x14ac:dyDescent="0.3">
      <c r="A189">
        <f t="shared" si="4"/>
        <v>185</v>
      </c>
      <c r="B189" s="231">
        <v>44690</v>
      </c>
      <c r="C189" s="2">
        <v>20.221800000000002</v>
      </c>
      <c r="D189" s="136">
        <f t="shared" si="5"/>
        <v>-1.5651615770112537E-3</v>
      </c>
    </row>
    <row r="190" spans="1:4" hidden="1" x14ac:dyDescent="0.3">
      <c r="A190">
        <f t="shared" si="4"/>
        <v>186</v>
      </c>
      <c r="B190" s="231">
        <v>44691</v>
      </c>
      <c r="C190" s="2">
        <v>20.108499999999999</v>
      </c>
      <c r="D190" s="136">
        <f t="shared" si="5"/>
        <v>-5.6028642356270586E-3</v>
      </c>
    </row>
    <row r="191" spans="1:4" hidden="1" x14ac:dyDescent="0.3">
      <c r="A191">
        <f t="shared" si="4"/>
        <v>187</v>
      </c>
      <c r="B191" s="231">
        <v>44692</v>
      </c>
      <c r="C191" s="2">
        <v>20.3172</v>
      </c>
      <c r="D191" s="136">
        <f t="shared" si="5"/>
        <v>1.037869557649751E-2</v>
      </c>
    </row>
    <row r="192" spans="1:4" hidden="1" x14ac:dyDescent="0.3">
      <c r="A192">
        <f t="shared" si="4"/>
        <v>188</v>
      </c>
      <c r="B192" s="231">
        <v>44693</v>
      </c>
      <c r="C192" s="2">
        <v>20.372</v>
      </c>
      <c r="D192" s="136">
        <f t="shared" si="5"/>
        <v>2.697222058157589E-3</v>
      </c>
    </row>
    <row r="193" spans="1:4" hidden="1" x14ac:dyDescent="0.3">
      <c r="A193">
        <f t="shared" si="4"/>
        <v>189</v>
      </c>
      <c r="B193" s="231">
        <v>44694</v>
      </c>
      <c r="C193" s="2">
        <v>20.2592</v>
      </c>
      <c r="D193" s="136">
        <f t="shared" si="5"/>
        <v>-5.5370115845277956E-3</v>
      </c>
    </row>
    <row r="194" spans="1:4" hidden="1" x14ac:dyDescent="0.3">
      <c r="A194">
        <f t="shared" si="4"/>
        <v>190</v>
      </c>
      <c r="B194" s="231">
        <v>44697</v>
      </c>
      <c r="C194" s="2">
        <v>20.32</v>
      </c>
      <c r="D194" s="136">
        <f t="shared" si="5"/>
        <v>3.0011056705101513E-3</v>
      </c>
    </row>
    <row r="195" spans="1:4" hidden="1" x14ac:dyDescent="0.3">
      <c r="A195">
        <f t="shared" si="4"/>
        <v>191</v>
      </c>
      <c r="B195" s="231">
        <v>44698</v>
      </c>
      <c r="C195" s="2">
        <v>20.144300000000001</v>
      </c>
      <c r="D195" s="136">
        <f t="shared" si="5"/>
        <v>-8.6466535433070701E-3</v>
      </c>
    </row>
    <row r="196" spans="1:4" hidden="1" x14ac:dyDescent="0.3">
      <c r="A196">
        <f t="shared" si="4"/>
        <v>192</v>
      </c>
      <c r="B196" s="231">
        <v>44699</v>
      </c>
      <c r="C196" s="2">
        <v>20.078199999999999</v>
      </c>
      <c r="D196" s="136">
        <f t="shared" si="5"/>
        <v>-3.2813252384050751E-3</v>
      </c>
    </row>
    <row r="197" spans="1:4" hidden="1" x14ac:dyDescent="0.3">
      <c r="A197">
        <f t="shared" si="4"/>
        <v>193</v>
      </c>
      <c r="B197" s="231">
        <v>44700</v>
      </c>
      <c r="C197" s="2">
        <v>19.963699999999999</v>
      </c>
      <c r="D197" s="136">
        <f t="shared" si="5"/>
        <v>-5.7027024334850296E-3</v>
      </c>
    </row>
    <row r="198" spans="1:4" hidden="1" x14ac:dyDescent="0.3">
      <c r="A198">
        <f t="shared" si="4"/>
        <v>194</v>
      </c>
      <c r="B198" s="231">
        <v>44701</v>
      </c>
      <c r="C198" s="2">
        <v>19.9663</v>
      </c>
      <c r="D198" s="136">
        <f t="shared" si="5"/>
        <v>1.3023637902809249E-4</v>
      </c>
    </row>
    <row r="199" spans="1:4" hidden="1" x14ac:dyDescent="0.3">
      <c r="A199">
        <f t="shared" ref="A199:A262" si="6">+A198+1</f>
        <v>195</v>
      </c>
      <c r="B199" s="231">
        <v>44704</v>
      </c>
      <c r="C199" s="2">
        <v>19.9267</v>
      </c>
      <c r="D199" s="136">
        <f t="shared" ref="D199:D262" si="7">C199/C198-1</f>
        <v>-1.9833419311540146E-3</v>
      </c>
    </row>
    <row r="200" spans="1:4" hidden="1" x14ac:dyDescent="0.3">
      <c r="A200">
        <f t="shared" si="6"/>
        <v>196</v>
      </c>
      <c r="B200" s="231">
        <v>44705</v>
      </c>
      <c r="C200" s="2">
        <v>19.8657</v>
      </c>
      <c r="D200" s="136">
        <f t="shared" si="7"/>
        <v>-3.0612193689872891E-3</v>
      </c>
    </row>
    <row r="201" spans="1:4" hidden="1" x14ac:dyDescent="0.3">
      <c r="A201">
        <f t="shared" si="6"/>
        <v>197</v>
      </c>
      <c r="B201" s="231">
        <v>44706</v>
      </c>
      <c r="C201" s="2">
        <v>19.828199999999999</v>
      </c>
      <c r="D201" s="136">
        <f t="shared" si="7"/>
        <v>-1.8876757426117274E-3</v>
      </c>
    </row>
    <row r="202" spans="1:4" hidden="1" x14ac:dyDescent="0.3">
      <c r="A202">
        <f t="shared" si="6"/>
        <v>198</v>
      </c>
      <c r="B202" s="231">
        <v>44707</v>
      </c>
      <c r="C202" s="2">
        <v>19.887</v>
      </c>
      <c r="D202" s="136">
        <f t="shared" si="7"/>
        <v>2.9654734166491004E-3</v>
      </c>
    </row>
    <row r="203" spans="1:4" hidden="1" x14ac:dyDescent="0.3">
      <c r="A203">
        <f t="shared" si="6"/>
        <v>199</v>
      </c>
      <c r="B203" s="231">
        <v>44708</v>
      </c>
      <c r="C203" s="2">
        <v>19.837700000000002</v>
      </c>
      <c r="D203" s="136">
        <f t="shared" si="7"/>
        <v>-2.4790063860813394E-3</v>
      </c>
    </row>
    <row r="204" spans="1:4" hidden="1" x14ac:dyDescent="0.3">
      <c r="A204">
        <f t="shared" si="6"/>
        <v>200</v>
      </c>
      <c r="B204" s="231">
        <v>44711</v>
      </c>
      <c r="C204" s="2">
        <v>19.793299999999999</v>
      </c>
      <c r="D204" s="136">
        <f t="shared" si="7"/>
        <v>-2.2381626902313601E-3</v>
      </c>
    </row>
    <row r="205" spans="1:4" hidden="1" x14ac:dyDescent="0.3">
      <c r="A205">
        <f t="shared" si="6"/>
        <v>201</v>
      </c>
      <c r="B205" s="231">
        <v>44712</v>
      </c>
      <c r="C205" s="2">
        <v>19.596499999999999</v>
      </c>
      <c r="D205" s="136">
        <f t="shared" si="7"/>
        <v>-9.9427584081481779E-3</v>
      </c>
    </row>
    <row r="206" spans="1:4" hidden="1" x14ac:dyDescent="0.3">
      <c r="A206">
        <f t="shared" si="6"/>
        <v>202</v>
      </c>
      <c r="B206" s="231">
        <v>44713</v>
      </c>
      <c r="C206" s="2">
        <v>19.4953</v>
      </c>
      <c r="D206" s="136">
        <f t="shared" si="7"/>
        <v>-5.1641874824585043E-3</v>
      </c>
    </row>
    <row r="207" spans="1:4" hidden="1" x14ac:dyDescent="0.3">
      <c r="A207">
        <f t="shared" si="6"/>
        <v>203</v>
      </c>
      <c r="B207" s="231">
        <v>44714</v>
      </c>
      <c r="C207" s="2">
        <v>19.693999999999999</v>
      </c>
      <c r="D207" s="136">
        <f t="shared" si="7"/>
        <v>1.0192200171323273E-2</v>
      </c>
    </row>
    <row r="208" spans="1:4" hidden="1" x14ac:dyDescent="0.3">
      <c r="A208">
        <f t="shared" si="6"/>
        <v>204</v>
      </c>
      <c r="B208" s="231">
        <v>44715</v>
      </c>
      <c r="C208" s="2">
        <v>19.738800000000001</v>
      </c>
      <c r="D208" s="136">
        <f t="shared" si="7"/>
        <v>2.2748045089875379E-3</v>
      </c>
    </row>
    <row r="209" spans="1:4" hidden="1" x14ac:dyDescent="0.3">
      <c r="A209">
        <f t="shared" si="6"/>
        <v>205</v>
      </c>
      <c r="B209" s="231">
        <v>44718</v>
      </c>
      <c r="C209" s="2">
        <v>19.558499999999999</v>
      </c>
      <c r="D209" s="136">
        <f t="shared" si="7"/>
        <v>-9.1342938780474281E-3</v>
      </c>
    </row>
    <row r="210" spans="1:4" hidden="1" x14ac:dyDescent="0.3">
      <c r="A210">
        <f t="shared" si="6"/>
        <v>206</v>
      </c>
      <c r="B210" s="231">
        <v>44719</v>
      </c>
      <c r="C210" s="2">
        <v>19.574200000000001</v>
      </c>
      <c r="D210" s="136">
        <f t="shared" si="7"/>
        <v>8.027200449933769E-4</v>
      </c>
    </row>
    <row r="211" spans="1:4" hidden="1" x14ac:dyDescent="0.3">
      <c r="A211">
        <f t="shared" si="6"/>
        <v>207</v>
      </c>
      <c r="B211" s="231">
        <v>44720</v>
      </c>
      <c r="C211" s="2">
        <v>19.5547</v>
      </c>
      <c r="D211" s="136">
        <f t="shared" si="7"/>
        <v>-9.9620929590993335E-4</v>
      </c>
    </row>
    <row r="212" spans="1:4" hidden="1" x14ac:dyDescent="0.3">
      <c r="A212">
        <f t="shared" si="6"/>
        <v>208</v>
      </c>
      <c r="B212" s="231">
        <v>44721</v>
      </c>
      <c r="C212" s="2">
        <v>19.599799999999998</v>
      </c>
      <c r="D212" s="136">
        <f t="shared" si="7"/>
        <v>2.3063509028518059E-3</v>
      </c>
    </row>
    <row r="213" spans="1:4" hidden="1" x14ac:dyDescent="0.3">
      <c r="A213">
        <f t="shared" si="6"/>
        <v>209</v>
      </c>
      <c r="B213" s="231">
        <v>44722</v>
      </c>
      <c r="C213" s="2">
        <v>19.59</v>
      </c>
      <c r="D213" s="136">
        <f t="shared" si="7"/>
        <v>-5.0000510209280424E-4</v>
      </c>
    </row>
    <row r="214" spans="1:4" hidden="1" x14ac:dyDescent="0.3">
      <c r="A214">
        <f t="shared" si="6"/>
        <v>210</v>
      </c>
      <c r="B214" s="231">
        <v>44725</v>
      </c>
      <c r="C214" s="2">
        <v>19.6128</v>
      </c>
      <c r="D214" s="136">
        <f t="shared" si="7"/>
        <v>1.1638591117917318E-3</v>
      </c>
    </row>
    <row r="215" spans="1:4" hidden="1" x14ac:dyDescent="0.3">
      <c r="A215">
        <f t="shared" si="6"/>
        <v>211</v>
      </c>
      <c r="B215" s="231">
        <v>44726</v>
      </c>
      <c r="C215" s="2">
        <v>19.9297</v>
      </c>
      <c r="D215" s="136">
        <f t="shared" si="7"/>
        <v>1.6157815304291168E-2</v>
      </c>
    </row>
    <row r="216" spans="1:4" hidden="1" x14ac:dyDescent="0.3">
      <c r="A216">
        <f t="shared" si="6"/>
        <v>212</v>
      </c>
      <c r="B216" s="231">
        <v>44727</v>
      </c>
      <c r="C216" s="2">
        <v>20.4527</v>
      </c>
      <c r="D216" s="136">
        <f t="shared" si="7"/>
        <v>2.6242241478797945E-2</v>
      </c>
    </row>
    <row r="217" spans="1:4" hidden="1" x14ac:dyDescent="0.3">
      <c r="A217">
        <f t="shared" si="6"/>
        <v>213</v>
      </c>
      <c r="B217" s="231">
        <v>44728</v>
      </c>
      <c r="C217" s="2">
        <v>20.658300000000001</v>
      </c>
      <c r="D217" s="136">
        <f t="shared" si="7"/>
        <v>1.0052462511062066E-2</v>
      </c>
    </row>
    <row r="218" spans="1:4" hidden="1" x14ac:dyDescent="0.3">
      <c r="A218">
        <f t="shared" si="6"/>
        <v>214</v>
      </c>
      <c r="B218" s="231">
        <v>44729</v>
      </c>
      <c r="C218" s="2">
        <v>20.6675</v>
      </c>
      <c r="D218" s="136">
        <f t="shared" si="7"/>
        <v>4.4534158183395789E-4</v>
      </c>
    </row>
    <row r="219" spans="1:4" hidden="1" x14ac:dyDescent="0.3">
      <c r="A219">
        <f t="shared" si="6"/>
        <v>215</v>
      </c>
      <c r="B219" s="231">
        <v>44732</v>
      </c>
      <c r="C219" s="2">
        <v>20.572800000000001</v>
      </c>
      <c r="D219" s="136">
        <f t="shared" si="7"/>
        <v>-4.5820733034958039E-3</v>
      </c>
    </row>
    <row r="220" spans="1:4" hidden="1" x14ac:dyDescent="0.3">
      <c r="A220">
        <f t="shared" si="6"/>
        <v>216</v>
      </c>
      <c r="B220" s="231">
        <v>44733</v>
      </c>
      <c r="C220" s="2">
        <v>20.475999999999999</v>
      </c>
      <c r="D220" s="136">
        <f t="shared" si="7"/>
        <v>-4.7052418727641099E-3</v>
      </c>
    </row>
    <row r="221" spans="1:4" hidden="1" x14ac:dyDescent="0.3">
      <c r="A221">
        <f t="shared" si="6"/>
        <v>217</v>
      </c>
      <c r="B221" s="231">
        <v>44734</v>
      </c>
      <c r="C221" s="2">
        <v>20.244199999999999</v>
      </c>
      <c r="D221" s="136">
        <f t="shared" si="7"/>
        <v>-1.1320570423910881E-2</v>
      </c>
    </row>
    <row r="222" spans="1:4" hidden="1" x14ac:dyDescent="0.3">
      <c r="A222">
        <f t="shared" si="6"/>
        <v>218</v>
      </c>
      <c r="B222" s="231">
        <v>44735</v>
      </c>
      <c r="C222" s="2">
        <v>20.196300000000001</v>
      </c>
      <c r="D222" s="136">
        <f t="shared" si="7"/>
        <v>-2.3661097993498137E-3</v>
      </c>
    </row>
    <row r="223" spans="1:4" hidden="1" x14ac:dyDescent="0.3">
      <c r="A223">
        <f t="shared" si="6"/>
        <v>219</v>
      </c>
      <c r="B223" s="231">
        <v>44736</v>
      </c>
      <c r="C223" s="2">
        <v>20.046500000000002</v>
      </c>
      <c r="D223" s="136">
        <f t="shared" si="7"/>
        <v>-7.417200180230954E-3</v>
      </c>
    </row>
    <row r="224" spans="1:4" hidden="1" x14ac:dyDescent="0.3">
      <c r="A224">
        <f t="shared" si="6"/>
        <v>220</v>
      </c>
      <c r="B224" s="231">
        <v>44739</v>
      </c>
      <c r="C224" s="2">
        <v>20.0365</v>
      </c>
      <c r="D224" s="136">
        <f t="shared" si="7"/>
        <v>-4.9884019654311551E-4</v>
      </c>
    </row>
    <row r="225" spans="1:4" hidden="1" x14ac:dyDescent="0.3">
      <c r="A225">
        <f t="shared" si="6"/>
        <v>221</v>
      </c>
      <c r="B225" s="231">
        <v>44740</v>
      </c>
      <c r="C225" s="2">
        <v>19.870699999999999</v>
      </c>
      <c r="D225" s="136">
        <f t="shared" si="7"/>
        <v>-8.2748983105832563E-3</v>
      </c>
    </row>
    <row r="226" spans="1:4" hidden="1" x14ac:dyDescent="0.3">
      <c r="A226">
        <f t="shared" si="6"/>
        <v>222</v>
      </c>
      <c r="B226" s="231">
        <v>44741</v>
      </c>
      <c r="C226" s="2">
        <v>19.8797</v>
      </c>
      <c r="D226" s="136">
        <f t="shared" si="7"/>
        <v>4.5292818068820573E-4</v>
      </c>
    </row>
    <row r="227" spans="1:4" hidden="1" x14ac:dyDescent="0.3">
      <c r="A227">
        <f t="shared" si="6"/>
        <v>223</v>
      </c>
      <c r="B227" s="231">
        <v>44742</v>
      </c>
      <c r="C227" s="2">
        <v>19.9847</v>
      </c>
      <c r="D227" s="136">
        <f t="shared" si="7"/>
        <v>5.2817698456213424E-3</v>
      </c>
    </row>
    <row r="228" spans="1:4" hidden="1" x14ac:dyDescent="0.3">
      <c r="A228">
        <f t="shared" si="6"/>
        <v>224</v>
      </c>
      <c r="B228" s="231">
        <v>44743</v>
      </c>
      <c r="C228" s="2">
        <v>20.144300000000001</v>
      </c>
      <c r="D228" s="136">
        <f t="shared" si="7"/>
        <v>7.9861093736708355E-3</v>
      </c>
    </row>
    <row r="229" spans="1:4" hidden="1" x14ac:dyDescent="0.3">
      <c r="A229">
        <f t="shared" si="6"/>
        <v>225</v>
      </c>
      <c r="B229" s="231">
        <v>44746</v>
      </c>
      <c r="C229" s="2">
        <v>20.133500000000002</v>
      </c>
      <c r="D229" s="136">
        <f t="shared" si="7"/>
        <v>-5.3613180899803048E-4</v>
      </c>
    </row>
    <row r="230" spans="1:4" hidden="1" x14ac:dyDescent="0.3">
      <c r="A230">
        <f t="shared" si="6"/>
        <v>226</v>
      </c>
      <c r="B230" s="231">
        <v>44747</v>
      </c>
      <c r="C230" s="2">
        <v>20.381699999999999</v>
      </c>
      <c r="D230" s="136">
        <f t="shared" si="7"/>
        <v>1.2327712518936051E-2</v>
      </c>
    </row>
    <row r="231" spans="1:4" hidden="1" x14ac:dyDescent="0.3">
      <c r="A231">
        <f t="shared" si="6"/>
        <v>227</v>
      </c>
      <c r="B231" s="231">
        <v>44748</v>
      </c>
      <c r="C231" s="2">
        <v>20.287700000000001</v>
      </c>
      <c r="D231" s="136">
        <f t="shared" si="7"/>
        <v>-4.6119803549261595E-3</v>
      </c>
    </row>
    <row r="232" spans="1:4" hidden="1" x14ac:dyDescent="0.3">
      <c r="A232">
        <f t="shared" si="6"/>
        <v>228</v>
      </c>
      <c r="B232" s="231">
        <v>44749</v>
      </c>
      <c r="C232" s="2">
        <v>20.559799999999999</v>
      </c>
      <c r="D232" s="136">
        <f t="shared" si="7"/>
        <v>1.3412067410302653E-2</v>
      </c>
    </row>
    <row r="233" spans="1:4" hidden="1" x14ac:dyDescent="0.3">
      <c r="A233">
        <f t="shared" si="6"/>
        <v>229</v>
      </c>
      <c r="B233" s="231">
        <v>44750</v>
      </c>
      <c r="C233" s="2">
        <v>20.722799999999999</v>
      </c>
      <c r="D233" s="136">
        <f t="shared" si="7"/>
        <v>7.9280926857265843E-3</v>
      </c>
    </row>
    <row r="234" spans="1:4" hidden="1" x14ac:dyDescent="0.3">
      <c r="A234">
        <f t="shared" si="6"/>
        <v>230</v>
      </c>
      <c r="B234" s="231">
        <v>44753</v>
      </c>
      <c r="C234" s="2">
        <v>20.6022</v>
      </c>
      <c r="D234" s="136">
        <f t="shared" si="7"/>
        <v>-5.819676877641955E-3</v>
      </c>
    </row>
    <row r="235" spans="1:4" hidden="1" x14ac:dyDescent="0.3">
      <c r="A235">
        <f t="shared" si="6"/>
        <v>231</v>
      </c>
      <c r="B235" s="231">
        <v>44754</v>
      </c>
      <c r="C235" s="2">
        <v>20.442299999999999</v>
      </c>
      <c r="D235" s="136">
        <f t="shared" si="7"/>
        <v>-7.7613070448787624E-3</v>
      </c>
    </row>
    <row r="236" spans="1:4" hidden="1" x14ac:dyDescent="0.3">
      <c r="A236">
        <f t="shared" si="6"/>
        <v>232</v>
      </c>
      <c r="B236" s="231">
        <v>44755</v>
      </c>
      <c r="C236" s="2">
        <v>20.747299999999999</v>
      </c>
      <c r="D236" s="136">
        <f t="shared" si="7"/>
        <v>1.4920043243666248E-2</v>
      </c>
    </row>
    <row r="237" spans="1:4" hidden="1" x14ac:dyDescent="0.3">
      <c r="A237">
        <f t="shared" si="6"/>
        <v>233</v>
      </c>
      <c r="B237" s="231">
        <v>44756</v>
      </c>
      <c r="C237" s="2">
        <v>20.7882</v>
      </c>
      <c r="D237" s="136">
        <f t="shared" si="7"/>
        <v>1.9713408491708329E-3</v>
      </c>
    </row>
    <row r="238" spans="1:4" hidden="1" x14ac:dyDescent="0.3">
      <c r="A238">
        <f t="shared" si="6"/>
        <v>234</v>
      </c>
      <c r="B238" s="231">
        <v>44757</v>
      </c>
      <c r="C238" s="2">
        <v>20.761299999999999</v>
      </c>
      <c r="D238" s="136">
        <f t="shared" si="7"/>
        <v>-1.2940033288115771E-3</v>
      </c>
    </row>
    <row r="239" spans="1:4" hidden="1" x14ac:dyDescent="0.3">
      <c r="A239">
        <f t="shared" si="6"/>
        <v>235</v>
      </c>
      <c r="B239" s="231">
        <v>44760</v>
      </c>
      <c r="C239" s="2">
        <v>20.941500000000001</v>
      </c>
      <c r="D239" s="136">
        <f t="shared" si="7"/>
        <v>8.6796106216857627E-3</v>
      </c>
    </row>
    <row r="240" spans="1:4" hidden="1" x14ac:dyDescent="0.3">
      <c r="A240">
        <f t="shared" si="6"/>
        <v>236</v>
      </c>
      <c r="B240" s="231">
        <v>44761</v>
      </c>
      <c r="C240" s="2">
        <v>20.611000000000001</v>
      </c>
      <c r="D240" s="136">
        <f t="shared" si="7"/>
        <v>-1.5782059546832872E-2</v>
      </c>
    </row>
    <row r="241" spans="1:4" hidden="1" x14ac:dyDescent="0.3">
      <c r="A241">
        <f t="shared" si="6"/>
        <v>237</v>
      </c>
      <c r="B241" s="231">
        <v>44762</v>
      </c>
      <c r="C241" s="2">
        <v>20.395700000000001</v>
      </c>
      <c r="D241" s="136">
        <f t="shared" si="7"/>
        <v>-1.0445878414438892E-2</v>
      </c>
    </row>
    <row r="242" spans="1:4" hidden="1" x14ac:dyDescent="0.3">
      <c r="A242">
        <f t="shared" si="6"/>
        <v>238</v>
      </c>
      <c r="B242" s="231">
        <v>44763</v>
      </c>
      <c r="C242" s="2">
        <v>20.4407</v>
      </c>
      <c r="D242" s="136">
        <f t="shared" si="7"/>
        <v>2.2063474163671604E-3</v>
      </c>
    </row>
    <row r="243" spans="1:4" hidden="1" x14ac:dyDescent="0.3">
      <c r="A243">
        <f t="shared" si="6"/>
        <v>239</v>
      </c>
      <c r="B243" s="231">
        <v>44764</v>
      </c>
      <c r="C243" s="2">
        <v>20.491299999999999</v>
      </c>
      <c r="D243" s="136">
        <f t="shared" si="7"/>
        <v>2.4754533846687021E-3</v>
      </c>
    </row>
    <row r="244" spans="1:4" hidden="1" x14ac:dyDescent="0.3">
      <c r="A244">
        <f t="shared" si="6"/>
        <v>240</v>
      </c>
      <c r="B244" s="231">
        <v>44767</v>
      </c>
      <c r="C244" s="2">
        <v>20.656199999999998</v>
      </c>
      <c r="D244" s="136">
        <f t="shared" si="7"/>
        <v>8.0473176421211878E-3</v>
      </c>
    </row>
    <row r="245" spans="1:4" hidden="1" x14ac:dyDescent="0.3">
      <c r="A245">
        <f t="shared" si="6"/>
        <v>241</v>
      </c>
      <c r="B245" s="231">
        <v>44768</v>
      </c>
      <c r="C245" s="2">
        <v>20.515000000000001</v>
      </c>
      <c r="D245" s="136">
        <f t="shared" si="7"/>
        <v>-6.8357200259485662E-3</v>
      </c>
    </row>
    <row r="246" spans="1:4" hidden="1" x14ac:dyDescent="0.3">
      <c r="A246">
        <f t="shared" si="6"/>
        <v>242</v>
      </c>
      <c r="B246" s="231">
        <v>44769</v>
      </c>
      <c r="C246" s="2">
        <v>20.465199999999999</v>
      </c>
      <c r="D246" s="136">
        <f t="shared" si="7"/>
        <v>-2.4274920789666421E-3</v>
      </c>
    </row>
    <row r="247" spans="1:4" hidden="1" x14ac:dyDescent="0.3">
      <c r="A247">
        <f t="shared" si="6"/>
        <v>243</v>
      </c>
      <c r="B247" s="231">
        <v>44770</v>
      </c>
      <c r="C247" s="2">
        <v>20.433</v>
      </c>
      <c r="D247" s="136">
        <f t="shared" si="7"/>
        <v>-1.5734026542618684E-3</v>
      </c>
    </row>
    <row r="248" spans="1:4" hidden="1" x14ac:dyDescent="0.3">
      <c r="A248">
        <f t="shared" si="6"/>
        <v>244</v>
      </c>
      <c r="B248" s="231">
        <v>44771</v>
      </c>
      <c r="C248" s="2">
        <v>20.512</v>
      </c>
      <c r="D248" s="136">
        <f t="shared" si="7"/>
        <v>3.8662947193266461E-3</v>
      </c>
    </row>
    <row r="249" spans="1:4" hidden="1" x14ac:dyDescent="0.3">
      <c r="A249">
        <f t="shared" si="6"/>
        <v>245</v>
      </c>
      <c r="B249" s="231">
        <v>44774</v>
      </c>
      <c r="C249" s="2">
        <v>20.377800000000001</v>
      </c>
      <c r="D249" s="136">
        <f t="shared" si="7"/>
        <v>-6.5425117004680455E-3</v>
      </c>
    </row>
    <row r="250" spans="1:4" hidden="1" x14ac:dyDescent="0.3">
      <c r="A250">
        <f t="shared" si="6"/>
        <v>246</v>
      </c>
      <c r="B250" s="231">
        <v>44775</v>
      </c>
      <c r="C250" s="2">
        <v>20.348500000000001</v>
      </c>
      <c r="D250" s="136">
        <f t="shared" si="7"/>
        <v>-1.43783921718732E-3</v>
      </c>
    </row>
    <row r="251" spans="1:4" hidden="1" x14ac:dyDescent="0.3">
      <c r="A251">
        <f t="shared" si="6"/>
        <v>247</v>
      </c>
      <c r="B251" s="231">
        <v>44776</v>
      </c>
      <c r="C251" s="2">
        <v>20.263300000000001</v>
      </c>
      <c r="D251" s="136">
        <f t="shared" si="7"/>
        <v>-4.187040813819265E-3</v>
      </c>
    </row>
    <row r="252" spans="1:4" hidden="1" x14ac:dyDescent="0.3">
      <c r="A252">
        <f t="shared" si="6"/>
        <v>248</v>
      </c>
      <c r="B252" s="231">
        <v>44777</v>
      </c>
      <c r="C252" s="2">
        <v>20.5152</v>
      </c>
      <c r="D252" s="136">
        <f t="shared" si="7"/>
        <v>1.2431341390592765E-2</v>
      </c>
    </row>
    <row r="253" spans="1:4" hidden="1" x14ac:dyDescent="0.3">
      <c r="A253">
        <f t="shared" si="6"/>
        <v>249</v>
      </c>
      <c r="B253" s="231">
        <v>44778</v>
      </c>
      <c r="C253" s="2">
        <v>20.630500000000001</v>
      </c>
      <c r="D253" s="136">
        <f t="shared" si="7"/>
        <v>5.6202230541257947E-3</v>
      </c>
    </row>
    <row r="254" spans="1:4" hidden="1" x14ac:dyDescent="0.3">
      <c r="A254">
        <f t="shared" si="6"/>
        <v>250</v>
      </c>
      <c r="B254" s="231">
        <v>44781</v>
      </c>
      <c r="C254" s="2">
        <v>20.335799999999999</v>
      </c>
      <c r="D254" s="136">
        <f t="shared" si="7"/>
        <v>-1.4284675601657804E-2</v>
      </c>
    </row>
    <row r="255" spans="1:4" hidden="1" x14ac:dyDescent="0.3">
      <c r="A255">
        <f t="shared" si="6"/>
        <v>251</v>
      </c>
      <c r="B255" s="231">
        <v>44782</v>
      </c>
      <c r="C255" s="2">
        <v>20.401</v>
      </c>
      <c r="D255" s="136">
        <f t="shared" si="7"/>
        <v>3.2061684320263684E-3</v>
      </c>
    </row>
    <row r="256" spans="1:4" hidden="1" x14ac:dyDescent="0.3">
      <c r="A256">
        <f t="shared" si="6"/>
        <v>252</v>
      </c>
      <c r="B256" s="231">
        <v>44783</v>
      </c>
      <c r="C256" s="2">
        <v>20.2789</v>
      </c>
      <c r="D256" s="136">
        <f t="shared" si="7"/>
        <v>-5.9850007352580947E-3</v>
      </c>
    </row>
    <row r="257" spans="1:4" hidden="1" x14ac:dyDescent="0.3">
      <c r="A257">
        <f t="shared" si="6"/>
        <v>253</v>
      </c>
      <c r="B257" s="231">
        <v>44784</v>
      </c>
      <c r="C257" s="2">
        <v>20.2715</v>
      </c>
      <c r="D257" s="136">
        <f t="shared" si="7"/>
        <v>-3.64911311757532E-4</v>
      </c>
    </row>
    <row r="258" spans="1:4" hidden="1" x14ac:dyDescent="0.3">
      <c r="A258">
        <f t="shared" si="6"/>
        <v>254</v>
      </c>
      <c r="B258" s="231">
        <v>44785</v>
      </c>
      <c r="C258" s="2">
        <v>19.956199999999999</v>
      </c>
      <c r="D258" s="136">
        <f t="shared" si="7"/>
        <v>-1.5553856399378452E-2</v>
      </c>
    </row>
    <row r="259" spans="1:4" hidden="1" x14ac:dyDescent="0.3">
      <c r="A259">
        <f t="shared" si="6"/>
        <v>255</v>
      </c>
      <c r="B259" s="231">
        <v>44788</v>
      </c>
      <c r="C259" s="2">
        <v>19.959499999999998</v>
      </c>
      <c r="D259" s="136">
        <f t="shared" si="7"/>
        <v>1.6536214309326169E-4</v>
      </c>
    </row>
    <row r="260" spans="1:4" hidden="1" x14ac:dyDescent="0.3">
      <c r="A260">
        <f t="shared" si="6"/>
        <v>256</v>
      </c>
      <c r="B260" s="231">
        <v>44789</v>
      </c>
      <c r="C260" s="2">
        <v>19.873999999999999</v>
      </c>
      <c r="D260" s="136">
        <f t="shared" si="7"/>
        <v>-4.2836744407425131E-3</v>
      </c>
    </row>
    <row r="261" spans="1:4" hidden="1" x14ac:dyDescent="0.3">
      <c r="A261">
        <f t="shared" si="6"/>
        <v>257</v>
      </c>
      <c r="B261" s="231">
        <v>44790</v>
      </c>
      <c r="C261" s="2">
        <v>19.861799999999999</v>
      </c>
      <c r="D261" s="136">
        <f t="shared" si="7"/>
        <v>-6.1386736439572598E-4</v>
      </c>
    </row>
    <row r="262" spans="1:4" hidden="1" x14ac:dyDescent="0.3">
      <c r="A262">
        <f t="shared" si="6"/>
        <v>258</v>
      </c>
      <c r="B262" s="231">
        <v>44791</v>
      </c>
      <c r="C262" s="2">
        <v>19.930299999999999</v>
      </c>
      <c r="D262" s="136">
        <f t="shared" si="7"/>
        <v>3.4488314251477359E-3</v>
      </c>
    </row>
    <row r="263" spans="1:4" hidden="1" x14ac:dyDescent="0.3">
      <c r="A263">
        <f t="shared" ref="A263:A326" si="8">+A262+1</f>
        <v>259</v>
      </c>
      <c r="B263" s="231">
        <v>44792</v>
      </c>
      <c r="C263" s="2">
        <v>20.038699999999999</v>
      </c>
      <c r="D263" s="136">
        <f t="shared" ref="D263:D326" si="9">C263/C262-1</f>
        <v>5.4389547573292507E-3</v>
      </c>
    </row>
    <row r="264" spans="1:4" hidden="1" x14ac:dyDescent="0.3">
      <c r="A264">
        <f t="shared" si="8"/>
        <v>260</v>
      </c>
      <c r="B264" s="231">
        <v>44795</v>
      </c>
      <c r="C264" s="2">
        <v>20.083500000000001</v>
      </c>
      <c r="D264" s="136">
        <f t="shared" si="9"/>
        <v>2.2356739708664364E-3</v>
      </c>
    </row>
    <row r="265" spans="1:4" hidden="1" x14ac:dyDescent="0.3">
      <c r="A265">
        <f t="shared" si="8"/>
        <v>261</v>
      </c>
      <c r="B265" s="231">
        <v>44796</v>
      </c>
      <c r="C265" s="2">
        <v>20.195699999999999</v>
      </c>
      <c r="D265" s="136">
        <f t="shared" si="9"/>
        <v>5.5866756292477504E-3</v>
      </c>
    </row>
    <row r="266" spans="1:4" hidden="1" x14ac:dyDescent="0.3">
      <c r="A266">
        <f t="shared" si="8"/>
        <v>262</v>
      </c>
      <c r="B266" s="231">
        <v>44797</v>
      </c>
      <c r="C266" s="2">
        <v>20.159800000000001</v>
      </c>
      <c r="D266" s="136">
        <f t="shared" si="9"/>
        <v>-1.7776061240758478E-3</v>
      </c>
    </row>
    <row r="267" spans="1:4" hidden="1" x14ac:dyDescent="0.3">
      <c r="A267">
        <f t="shared" si="8"/>
        <v>263</v>
      </c>
      <c r="B267" s="231">
        <v>44798</v>
      </c>
      <c r="C267" s="2">
        <v>19.998200000000001</v>
      </c>
      <c r="D267" s="136">
        <f t="shared" si="9"/>
        <v>-8.0159525392117237E-3</v>
      </c>
    </row>
    <row r="268" spans="1:4" hidden="1" x14ac:dyDescent="0.3">
      <c r="A268">
        <f t="shared" si="8"/>
        <v>264</v>
      </c>
      <c r="B268" s="231">
        <v>44799</v>
      </c>
      <c r="C268" s="2">
        <v>19.919799999999999</v>
      </c>
      <c r="D268" s="136">
        <f t="shared" si="9"/>
        <v>-3.9203528317549585E-3</v>
      </c>
    </row>
    <row r="269" spans="1:4" hidden="1" x14ac:dyDescent="0.3">
      <c r="A269">
        <f t="shared" si="8"/>
        <v>265</v>
      </c>
      <c r="B269" s="231">
        <v>44802</v>
      </c>
      <c r="C269" s="2">
        <v>19.9437</v>
      </c>
      <c r="D269" s="136">
        <f t="shared" si="9"/>
        <v>1.1998112430848806E-3</v>
      </c>
    </row>
    <row r="270" spans="1:4" hidden="1" x14ac:dyDescent="0.3">
      <c r="A270">
        <f t="shared" si="8"/>
        <v>266</v>
      </c>
      <c r="B270" s="231">
        <v>44803</v>
      </c>
      <c r="C270" s="2">
        <v>19.9268</v>
      </c>
      <c r="D270" s="136">
        <f t="shared" si="9"/>
        <v>-8.4738538987250145E-4</v>
      </c>
    </row>
    <row r="271" spans="1:4" hidden="1" x14ac:dyDescent="0.3">
      <c r="A271">
        <f t="shared" si="8"/>
        <v>267</v>
      </c>
      <c r="B271" s="231">
        <v>44804</v>
      </c>
      <c r="C271" s="2">
        <v>19.994499999999999</v>
      </c>
      <c r="D271" s="136">
        <f t="shared" si="9"/>
        <v>3.3974346106750986E-3</v>
      </c>
    </row>
    <row r="272" spans="1:4" hidden="1" x14ac:dyDescent="0.3">
      <c r="A272">
        <f t="shared" si="8"/>
        <v>268</v>
      </c>
      <c r="B272" s="231">
        <v>44805</v>
      </c>
      <c r="C272" s="2">
        <v>20.1465</v>
      </c>
      <c r="D272" s="136">
        <f t="shared" si="9"/>
        <v>7.6020905749081269E-3</v>
      </c>
    </row>
    <row r="273" spans="1:4" hidden="1" x14ac:dyDescent="0.3">
      <c r="A273">
        <f t="shared" si="8"/>
        <v>269</v>
      </c>
      <c r="B273" s="231">
        <v>44806</v>
      </c>
      <c r="C273" s="2">
        <v>20.0962</v>
      </c>
      <c r="D273" s="136">
        <f t="shared" si="9"/>
        <v>-2.4967115876206591E-3</v>
      </c>
    </row>
    <row r="274" spans="1:4" hidden="1" x14ac:dyDescent="0.3">
      <c r="A274">
        <f t="shared" si="8"/>
        <v>270</v>
      </c>
      <c r="B274" s="231">
        <v>44809</v>
      </c>
      <c r="C274" s="2">
        <v>20.247299999999999</v>
      </c>
      <c r="D274" s="136">
        <f t="shared" si="9"/>
        <v>7.518834406504693E-3</v>
      </c>
    </row>
    <row r="275" spans="1:4" hidden="1" x14ac:dyDescent="0.3">
      <c r="A275">
        <f t="shared" si="8"/>
        <v>271</v>
      </c>
      <c r="B275" s="231">
        <v>44810</v>
      </c>
      <c r="C275" s="2">
        <v>19.975300000000001</v>
      </c>
      <c r="D275" s="136">
        <f t="shared" si="9"/>
        <v>-1.3433889950758782E-2</v>
      </c>
    </row>
    <row r="276" spans="1:4" hidden="1" x14ac:dyDescent="0.3">
      <c r="A276">
        <f t="shared" si="8"/>
        <v>272</v>
      </c>
      <c r="B276" s="231">
        <v>44811</v>
      </c>
      <c r="C276" s="2">
        <v>19.962</v>
      </c>
      <c r="D276" s="136">
        <f t="shared" si="9"/>
        <v>-6.6582229052880582E-4</v>
      </c>
    </row>
    <row r="277" spans="1:4" hidden="1" x14ac:dyDescent="0.3">
      <c r="A277">
        <f t="shared" si="8"/>
        <v>273</v>
      </c>
      <c r="B277" s="231">
        <v>44812</v>
      </c>
      <c r="C277" s="2">
        <v>20.138000000000002</v>
      </c>
      <c r="D277" s="136">
        <f t="shared" si="9"/>
        <v>8.8167518284743007E-3</v>
      </c>
    </row>
    <row r="278" spans="1:4" hidden="1" x14ac:dyDescent="0.3">
      <c r="A278">
        <f t="shared" si="8"/>
        <v>274</v>
      </c>
      <c r="B278" s="231">
        <v>44813</v>
      </c>
      <c r="C278" s="2">
        <v>20.029699999999998</v>
      </c>
      <c r="D278" s="136">
        <f t="shared" si="9"/>
        <v>-5.3778925414640355E-3</v>
      </c>
    </row>
    <row r="279" spans="1:4" hidden="1" x14ac:dyDescent="0.3">
      <c r="A279">
        <f t="shared" si="8"/>
        <v>275</v>
      </c>
      <c r="B279" s="231">
        <v>44816</v>
      </c>
      <c r="C279" s="2">
        <v>20.020299999999999</v>
      </c>
      <c r="D279" s="136">
        <f t="shared" si="9"/>
        <v>-4.6930308491888173E-4</v>
      </c>
    </row>
    <row r="280" spans="1:4" hidden="1" x14ac:dyDescent="0.3">
      <c r="A280">
        <f t="shared" si="8"/>
        <v>276</v>
      </c>
      <c r="B280" s="231">
        <v>44817</v>
      </c>
      <c r="C280" s="2">
        <v>19.902699999999999</v>
      </c>
      <c r="D280" s="136">
        <f t="shared" si="9"/>
        <v>-5.8740378515805824E-3</v>
      </c>
    </row>
    <row r="281" spans="1:4" hidden="1" x14ac:dyDescent="0.3">
      <c r="A281">
        <f t="shared" si="8"/>
        <v>277</v>
      </c>
      <c r="B281" s="231">
        <v>44818</v>
      </c>
      <c r="C281" s="2">
        <v>19.7957</v>
      </c>
      <c r="D281" s="136">
        <f t="shared" si="9"/>
        <v>-5.3761549940459785E-3</v>
      </c>
    </row>
    <row r="282" spans="1:4" hidden="1" x14ac:dyDescent="0.3">
      <c r="A282">
        <f t="shared" si="8"/>
        <v>278</v>
      </c>
      <c r="B282" s="231">
        <v>44819</v>
      </c>
      <c r="C282" s="2">
        <v>20.055</v>
      </c>
      <c r="D282" s="136">
        <f t="shared" si="9"/>
        <v>1.3098804285779142E-2</v>
      </c>
    </row>
    <row r="283" spans="1:4" hidden="1" x14ac:dyDescent="0.3">
      <c r="A283">
        <f t="shared" si="8"/>
        <v>279</v>
      </c>
      <c r="B283" s="231">
        <v>44823</v>
      </c>
      <c r="C283" s="2">
        <v>19.976800000000001</v>
      </c>
      <c r="D283" s="136">
        <f t="shared" si="9"/>
        <v>-3.8992769882821854E-3</v>
      </c>
    </row>
    <row r="284" spans="1:4" hidden="1" x14ac:dyDescent="0.3">
      <c r="A284">
        <f t="shared" si="8"/>
        <v>280</v>
      </c>
      <c r="B284" s="231">
        <v>44824</v>
      </c>
      <c r="C284" s="2">
        <v>20.052499999999998</v>
      </c>
      <c r="D284" s="136">
        <f t="shared" si="9"/>
        <v>3.7893956990107114E-3</v>
      </c>
    </row>
    <row r="285" spans="1:4" hidden="1" x14ac:dyDescent="0.3">
      <c r="A285">
        <f t="shared" si="8"/>
        <v>281</v>
      </c>
      <c r="B285" s="231">
        <v>44825</v>
      </c>
      <c r="C285" s="2">
        <v>19.994299999999999</v>
      </c>
      <c r="D285" s="136">
        <f t="shared" si="9"/>
        <v>-2.9023812492207091E-3</v>
      </c>
    </row>
    <row r="286" spans="1:4" hidden="1" x14ac:dyDescent="0.3">
      <c r="A286">
        <f t="shared" si="8"/>
        <v>282</v>
      </c>
      <c r="B286" s="231">
        <v>44826</v>
      </c>
      <c r="C286" s="2">
        <v>20</v>
      </c>
      <c r="D286" s="136">
        <f t="shared" si="9"/>
        <v>2.8508124815584956E-4</v>
      </c>
    </row>
    <row r="287" spans="1:4" hidden="1" x14ac:dyDescent="0.3">
      <c r="A287">
        <f t="shared" si="8"/>
        <v>283</v>
      </c>
      <c r="B287" s="231">
        <v>44827</v>
      </c>
      <c r="C287" s="2">
        <v>20.002700000000001</v>
      </c>
      <c r="D287" s="136">
        <f t="shared" si="9"/>
        <v>1.3499999999999623E-4</v>
      </c>
    </row>
    <row r="288" spans="1:4" hidden="1" x14ac:dyDescent="0.3">
      <c r="A288">
        <f t="shared" si="8"/>
        <v>284</v>
      </c>
      <c r="B288" s="231">
        <v>44830</v>
      </c>
      <c r="C288" s="2">
        <v>19.960799999999999</v>
      </c>
      <c r="D288" s="136">
        <f t="shared" si="9"/>
        <v>-2.0947172131763336E-3</v>
      </c>
    </row>
    <row r="289" spans="1:4" hidden="1" x14ac:dyDescent="0.3">
      <c r="A289">
        <f t="shared" si="8"/>
        <v>285</v>
      </c>
      <c r="B289" s="231">
        <v>44831</v>
      </c>
      <c r="C289" s="2">
        <v>20.162700000000001</v>
      </c>
      <c r="D289" s="136">
        <f t="shared" si="9"/>
        <v>1.0114825057112142E-2</v>
      </c>
    </row>
    <row r="290" spans="1:4" hidden="1" x14ac:dyDescent="0.3">
      <c r="A290">
        <f t="shared" si="8"/>
        <v>286</v>
      </c>
      <c r="B290" s="231">
        <v>44832</v>
      </c>
      <c r="C290" s="2">
        <v>20.351700000000001</v>
      </c>
      <c r="D290" s="136">
        <f t="shared" si="9"/>
        <v>9.3737445877783987E-3</v>
      </c>
    </row>
    <row r="291" spans="1:4" hidden="1" x14ac:dyDescent="0.3">
      <c r="A291">
        <f t="shared" si="8"/>
        <v>287</v>
      </c>
      <c r="B291" s="231">
        <v>44833</v>
      </c>
      <c r="C291" s="2">
        <v>20.356999999999999</v>
      </c>
      <c r="D291" s="136">
        <f t="shared" si="9"/>
        <v>2.6042050541219552E-4</v>
      </c>
    </row>
    <row r="292" spans="1:4" hidden="1" x14ac:dyDescent="0.3">
      <c r="A292">
        <f t="shared" si="8"/>
        <v>288</v>
      </c>
      <c r="B292" s="231">
        <v>44834</v>
      </c>
      <c r="C292" s="2">
        <v>20.305800000000001</v>
      </c>
      <c r="D292" s="136">
        <f t="shared" si="9"/>
        <v>-2.5151053691603309E-3</v>
      </c>
    </row>
    <row r="293" spans="1:4" hidden="1" x14ac:dyDescent="0.3">
      <c r="A293">
        <f t="shared" si="8"/>
        <v>289</v>
      </c>
      <c r="B293" s="231">
        <v>44837</v>
      </c>
      <c r="C293" s="2">
        <v>20.192699999999999</v>
      </c>
      <c r="D293" s="136">
        <f t="shared" si="9"/>
        <v>-5.569837189374649E-3</v>
      </c>
    </row>
    <row r="294" spans="1:4" hidden="1" x14ac:dyDescent="0.3">
      <c r="A294">
        <f t="shared" si="8"/>
        <v>290</v>
      </c>
      <c r="B294" s="231">
        <v>44838</v>
      </c>
      <c r="C294" s="2">
        <v>20.092500000000001</v>
      </c>
      <c r="D294" s="136">
        <f t="shared" si="9"/>
        <v>-4.9621893060362021E-3</v>
      </c>
    </row>
    <row r="295" spans="1:4" hidden="1" x14ac:dyDescent="0.3">
      <c r="A295">
        <f t="shared" si="8"/>
        <v>291</v>
      </c>
      <c r="B295" s="231">
        <v>44839</v>
      </c>
      <c r="C295" s="2">
        <v>20.000800000000002</v>
      </c>
      <c r="D295" s="136">
        <f t="shared" si="9"/>
        <v>-4.5638919995022453E-3</v>
      </c>
    </row>
    <row r="296" spans="1:4" hidden="1" x14ac:dyDescent="0.3">
      <c r="A296">
        <f t="shared" si="8"/>
        <v>292</v>
      </c>
      <c r="B296" s="231">
        <v>44840</v>
      </c>
      <c r="C296" s="2">
        <v>19.969799999999999</v>
      </c>
      <c r="D296" s="136">
        <f t="shared" si="9"/>
        <v>-1.5499380024800447E-3</v>
      </c>
    </row>
    <row r="297" spans="1:4" hidden="1" x14ac:dyDescent="0.3">
      <c r="A297">
        <f t="shared" si="8"/>
        <v>293</v>
      </c>
      <c r="B297" s="231">
        <v>44841</v>
      </c>
      <c r="C297" s="2">
        <v>20.1267</v>
      </c>
      <c r="D297" s="136">
        <f t="shared" si="9"/>
        <v>7.8568638644354039E-3</v>
      </c>
    </row>
    <row r="298" spans="1:4" hidden="1" x14ac:dyDescent="0.3">
      <c r="A298">
        <f t="shared" si="8"/>
        <v>294</v>
      </c>
      <c r="B298" s="231">
        <v>44844</v>
      </c>
      <c r="C298" s="2">
        <v>20.108699999999999</v>
      </c>
      <c r="D298" s="136">
        <f t="shared" si="9"/>
        <v>-8.9433439162911466E-4</v>
      </c>
    </row>
    <row r="299" spans="1:4" hidden="1" x14ac:dyDescent="0.3">
      <c r="A299">
        <f t="shared" si="8"/>
        <v>295</v>
      </c>
      <c r="B299" s="231">
        <v>44845</v>
      </c>
      <c r="C299" s="2">
        <v>20.0502</v>
      </c>
      <c r="D299" s="136">
        <f t="shared" si="9"/>
        <v>-2.9091885601754131E-3</v>
      </c>
    </row>
    <row r="300" spans="1:4" hidden="1" x14ac:dyDescent="0.3">
      <c r="A300">
        <f t="shared" si="8"/>
        <v>296</v>
      </c>
      <c r="B300" s="231">
        <v>44846</v>
      </c>
      <c r="C300" s="2">
        <v>19.975200000000001</v>
      </c>
      <c r="D300" s="136">
        <f t="shared" si="9"/>
        <v>-3.740611066223698E-3</v>
      </c>
    </row>
    <row r="301" spans="1:4" hidden="1" x14ac:dyDescent="0.3">
      <c r="A301">
        <f t="shared" si="8"/>
        <v>297</v>
      </c>
      <c r="B301" s="231">
        <v>44847</v>
      </c>
      <c r="C301" s="2">
        <v>19.965199999999999</v>
      </c>
      <c r="D301" s="136">
        <f t="shared" si="9"/>
        <v>-5.0062076975454506E-4</v>
      </c>
    </row>
    <row r="302" spans="1:4" hidden="1" x14ac:dyDescent="0.3">
      <c r="A302">
        <f t="shared" si="8"/>
        <v>298</v>
      </c>
      <c r="B302" s="231">
        <v>44848</v>
      </c>
      <c r="C302" s="2">
        <v>20.0352</v>
      </c>
      <c r="D302" s="136">
        <f t="shared" si="9"/>
        <v>3.5061006150702845E-3</v>
      </c>
    </row>
    <row r="303" spans="1:4" hidden="1" x14ac:dyDescent="0.3">
      <c r="A303">
        <f t="shared" si="8"/>
        <v>299</v>
      </c>
      <c r="B303" s="231">
        <v>44851</v>
      </c>
      <c r="C303" s="2">
        <v>20.0398</v>
      </c>
      <c r="D303" s="136">
        <f t="shared" si="9"/>
        <v>2.2959591119620093E-4</v>
      </c>
    </row>
    <row r="304" spans="1:4" hidden="1" x14ac:dyDescent="0.3">
      <c r="A304">
        <f t="shared" si="8"/>
        <v>300</v>
      </c>
      <c r="B304" s="231">
        <v>44852</v>
      </c>
      <c r="C304" s="2">
        <v>20.0838</v>
      </c>
      <c r="D304" s="136">
        <f t="shared" si="9"/>
        <v>2.1956306949171278E-3</v>
      </c>
    </row>
    <row r="305" spans="1:4" hidden="1" x14ac:dyDescent="0.3">
      <c r="A305">
        <f t="shared" si="8"/>
        <v>301</v>
      </c>
      <c r="B305" s="231">
        <v>44853</v>
      </c>
      <c r="C305" s="2">
        <v>19.991299999999999</v>
      </c>
      <c r="D305" s="136">
        <f t="shared" si="9"/>
        <v>-4.6057021081667981E-3</v>
      </c>
    </row>
    <row r="306" spans="1:4" hidden="1" x14ac:dyDescent="0.3">
      <c r="A306">
        <f t="shared" si="8"/>
        <v>302</v>
      </c>
      <c r="B306" s="231">
        <v>44854</v>
      </c>
      <c r="C306" s="2">
        <v>20.020700000000001</v>
      </c>
      <c r="D306" s="136">
        <f t="shared" si="9"/>
        <v>1.4706397282819861E-3</v>
      </c>
    </row>
    <row r="307" spans="1:4" hidden="1" x14ac:dyDescent="0.3">
      <c r="A307">
        <f t="shared" si="8"/>
        <v>303</v>
      </c>
      <c r="B307" s="231">
        <v>44855</v>
      </c>
      <c r="C307" s="2">
        <v>20.127199999999998</v>
      </c>
      <c r="D307" s="136">
        <f t="shared" si="9"/>
        <v>5.3194943233751957E-3</v>
      </c>
    </row>
    <row r="308" spans="1:4" hidden="1" x14ac:dyDescent="0.3">
      <c r="A308">
        <f t="shared" si="8"/>
        <v>304</v>
      </c>
      <c r="B308" s="231">
        <v>44858</v>
      </c>
      <c r="C308" s="2">
        <v>20.044799999999999</v>
      </c>
      <c r="D308" s="136">
        <f t="shared" si="9"/>
        <v>-4.0939623991415042E-3</v>
      </c>
    </row>
    <row r="309" spans="1:4" hidden="1" x14ac:dyDescent="0.3">
      <c r="A309">
        <f t="shared" si="8"/>
        <v>305</v>
      </c>
      <c r="B309" s="231">
        <v>44859</v>
      </c>
      <c r="C309" s="2">
        <v>19.964700000000001</v>
      </c>
      <c r="D309" s="136">
        <f t="shared" si="9"/>
        <v>-3.996048850574585E-3</v>
      </c>
    </row>
    <row r="310" spans="1:4" hidden="1" x14ac:dyDescent="0.3">
      <c r="A310">
        <f t="shared" si="8"/>
        <v>306</v>
      </c>
      <c r="B310" s="231">
        <v>44860</v>
      </c>
      <c r="C310" s="2">
        <v>19.953499999999998</v>
      </c>
      <c r="D310" s="136">
        <f t="shared" si="9"/>
        <v>-5.6099014761068489E-4</v>
      </c>
    </row>
    <row r="311" spans="1:4" hidden="1" x14ac:dyDescent="0.3">
      <c r="A311">
        <f t="shared" si="8"/>
        <v>307</v>
      </c>
      <c r="B311" s="231">
        <v>44861</v>
      </c>
      <c r="C311" s="2">
        <v>19.871200000000002</v>
      </c>
      <c r="D311" s="136">
        <f t="shared" si="9"/>
        <v>-4.1245896709848351E-3</v>
      </c>
    </row>
    <row r="312" spans="1:4" hidden="1" x14ac:dyDescent="0.3">
      <c r="A312">
        <f t="shared" si="8"/>
        <v>308</v>
      </c>
      <c r="B312" s="231">
        <v>44862</v>
      </c>
      <c r="C312" s="2">
        <v>19.8553</v>
      </c>
      <c r="D312" s="136">
        <f t="shared" si="9"/>
        <v>-8.0015298522495559E-4</v>
      </c>
    </row>
    <row r="313" spans="1:4" hidden="1" x14ac:dyDescent="0.3">
      <c r="A313">
        <f t="shared" si="8"/>
        <v>309</v>
      </c>
      <c r="B313" s="231">
        <v>44865</v>
      </c>
      <c r="C313" s="2">
        <v>19.836500000000001</v>
      </c>
      <c r="D313" s="136">
        <f t="shared" si="9"/>
        <v>-9.4685046310050147E-4</v>
      </c>
    </row>
    <row r="314" spans="1:4" hidden="1" x14ac:dyDescent="0.3">
      <c r="A314">
        <f t="shared" si="8"/>
        <v>310</v>
      </c>
      <c r="B314" s="231">
        <v>44866</v>
      </c>
      <c r="C314" s="2">
        <v>19.830300000000001</v>
      </c>
      <c r="D314" s="136">
        <f t="shared" si="9"/>
        <v>-3.1255513825523273E-4</v>
      </c>
    </row>
    <row r="315" spans="1:4" hidden="1" x14ac:dyDescent="0.3">
      <c r="A315">
        <f t="shared" si="8"/>
        <v>311</v>
      </c>
      <c r="B315" s="231">
        <v>44868</v>
      </c>
      <c r="C315" s="2">
        <v>19.8245</v>
      </c>
      <c r="D315" s="136">
        <f t="shared" si="9"/>
        <v>-2.924817072863517E-4</v>
      </c>
    </row>
    <row r="316" spans="1:4" hidden="1" x14ac:dyDescent="0.3">
      <c r="A316">
        <f t="shared" si="8"/>
        <v>312</v>
      </c>
      <c r="B316" s="231">
        <v>44869</v>
      </c>
      <c r="C316" s="2">
        <v>19.746300000000002</v>
      </c>
      <c r="D316" s="136">
        <f t="shared" si="9"/>
        <v>-3.9446139877423736E-3</v>
      </c>
    </row>
    <row r="317" spans="1:4" hidden="1" x14ac:dyDescent="0.3">
      <c r="A317">
        <f t="shared" si="8"/>
        <v>313</v>
      </c>
      <c r="B317" s="231">
        <v>44872</v>
      </c>
      <c r="C317" s="2">
        <v>19.667300000000001</v>
      </c>
      <c r="D317" s="136">
        <f t="shared" si="9"/>
        <v>-4.0007495075027322E-3</v>
      </c>
    </row>
    <row r="318" spans="1:4" hidden="1" x14ac:dyDescent="0.3">
      <c r="A318">
        <f t="shared" si="8"/>
        <v>314</v>
      </c>
      <c r="B318" s="231">
        <v>44873</v>
      </c>
      <c r="C318" s="2">
        <v>19.520199999999999</v>
      </c>
      <c r="D318" s="136">
        <f t="shared" si="9"/>
        <v>-7.4794201542662808E-3</v>
      </c>
    </row>
    <row r="319" spans="1:4" hidden="1" x14ac:dyDescent="0.3">
      <c r="A319">
        <f t="shared" si="8"/>
        <v>315</v>
      </c>
      <c r="B319" s="231">
        <v>44874</v>
      </c>
      <c r="C319" s="2">
        <v>19.464700000000001</v>
      </c>
      <c r="D319" s="136">
        <f t="shared" si="9"/>
        <v>-2.8432085736825874E-3</v>
      </c>
    </row>
    <row r="320" spans="1:4" hidden="1" x14ac:dyDescent="0.3">
      <c r="A320">
        <f t="shared" si="8"/>
        <v>316</v>
      </c>
      <c r="B320" s="231">
        <v>44875</v>
      </c>
      <c r="C320" s="2">
        <v>19.477499999999999</v>
      </c>
      <c r="D320" s="136">
        <f t="shared" si="9"/>
        <v>6.5760068226072832E-4</v>
      </c>
    </row>
    <row r="321" spans="1:4" hidden="1" x14ac:dyDescent="0.3">
      <c r="A321">
        <f t="shared" si="8"/>
        <v>317</v>
      </c>
      <c r="B321" s="231">
        <v>44876</v>
      </c>
      <c r="C321" s="2">
        <v>19.588699999999999</v>
      </c>
      <c r="D321" s="136">
        <f t="shared" si="9"/>
        <v>5.7091515851623864E-3</v>
      </c>
    </row>
    <row r="322" spans="1:4" hidden="1" x14ac:dyDescent="0.3">
      <c r="A322">
        <f t="shared" si="8"/>
        <v>318</v>
      </c>
      <c r="B322" s="231">
        <v>44879</v>
      </c>
      <c r="C322" s="2">
        <v>19.393999999999998</v>
      </c>
      <c r="D322" s="136">
        <f t="shared" si="9"/>
        <v>-9.9394038399690521E-3</v>
      </c>
    </row>
    <row r="323" spans="1:4" hidden="1" x14ac:dyDescent="0.3">
      <c r="A323">
        <f t="shared" si="8"/>
        <v>319</v>
      </c>
      <c r="B323" s="231">
        <v>44880</v>
      </c>
      <c r="C323" s="2">
        <v>19.535299999999999</v>
      </c>
      <c r="D323" s="136">
        <f t="shared" si="9"/>
        <v>7.285758482004745E-3</v>
      </c>
    </row>
    <row r="324" spans="1:4" hidden="1" x14ac:dyDescent="0.3">
      <c r="A324">
        <f t="shared" si="8"/>
        <v>320</v>
      </c>
      <c r="B324" s="231">
        <v>44881</v>
      </c>
      <c r="C324" s="2">
        <v>19.401499999999999</v>
      </c>
      <c r="D324" s="136">
        <f t="shared" si="9"/>
        <v>-6.8491397623788863E-3</v>
      </c>
    </row>
    <row r="325" spans="1:4" hidden="1" x14ac:dyDescent="0.3">
      <c r="A325">
        <f t="shared" si="8"/>
        <v>321</v>
      </c>
      <c r="B325" s="231">
        <v>44882</v>
      </c>
      <c r="C325" s="2">
        <v>19.381799999999998</v>
      </c>
      <c r="D325" s="136">
        <f t="shared" si="9"/>
        <v>-1.0153854083447822E-3</v>
      </c>
    </row>
    <row r="326" spans="1:4" hidden="1" x14ac:dyDescent="0.3">
      <c r="A326">
        <f t="shared" si="8"/>
        <v>322</v>
      </c>
      <c r="B326" s="231">
        <v>44883</v>
      </c>
      <c r="C326" s="2">
        <v>19.313700000000001</v>
      </c>
      <c r="D326" s="136">
        <f t="shared" si="9"/>
        <v>-3.5136055474722649E-3</v>
      </c>
    </row>
    <row r="327" spans="1:4" hidden="1" x14ac:dyDescent="0.3">
      <c r="A327">
        <f t="shared" ref="A327:A390" si="10">+A326+1</f>
        <v>323</v>
      </c>
      <c r="B327" s="231">
        <v>44887</v>
      </c>
      <c r="C327" s="2">
        <v>19.433299999999999</v>
      </c>
      <c r="D327" s="136">
        <f t="shared" ref="D327:D390" si="11">C327/C326-1</f>
        <v>6.1924954824812417E-3</v>
      </c>
    </row>
    <row r="328" spans="1:4" hidden="1" x14ac:dyDescent="0.3">
      <c r="A328">
        <f t="shared" si="10"/>
        <v>324</v>
      </c>
      <c r="B328" s="231">
        <v>44888</v>
      </c>
      <c r="C328" s="2">
        <v>19.492999999999999</v>
      </c>
      <c r="D328" s="136">
        <f t="shared" si="11"/>
        <v>3.072046435757203E-3</v>
      </c>
    </row>
    <row r="329" spans="1:4" hidden="1" x14ac:dyDescent="0.3">
      <c r="A329">
        <f t="shared" si="10"/>
        <v>325</v>
      </c>
      <c r="B329" s="231">
        <v>44889</v>
      </c>
      <c r="C329" s="2">
        <v>19.466699999999999</v>
      </c>
      <c r="D329" s="136">
        <f t="shared" si="11"/>
        <v>-1.3492022777407131E-3</v>
      </c>
    </row>
    <row r="330" spans="1:4" hidden="1" x14ac:dyDescent="0.3">
      <c r="A330">
        <f t="shared" si="10"/>
        <v>326</v>
      </c>
      <c r="B330" s="231">
        <v>44890</v>
      </c>
      <c r="C330" s="2">
        <v>19.368300000000001</v>
      </c>
      <c r="D330" s="136">
        <f t="shared" si="11"/>
        <v>-5.0547858650925592E-3</v>
      </c>
    </row>
    <row r="331" spans="1:4" hidden="1" x14ac:dyDescent="0.3">
      <c r="A331">
        <f t="shared" si="10"/>
        <v>327</v>
      </c>
      <c r="B331" s="231">
        <v>44893</v>
      </c>
      <c r="C331" s="2">
        <v>19.369199999999999</v>
      </c>
      <c r="D331" s="136">
        <f t="shared" si="11"/>
        <v>4.646768172733573E-5</v>
      </c>
    </row>
    <row r="332" spans="1:4" hidden="1" x14ac:dyDescent="0.3">
      <c r="A332">
        <f t="shared" si="10"/>
        <v>328</v>
      </c>
      <c r="B332" s="231">
        <v>44894</v>
      </c>
      <c r="C332" s="2">
        <v>19.339300000000001</v>
      </c>
      <c r="D332" s="136">
        <f t="shared" si="11"/>
        <v>-1.5436879168988504E-3</v>
      </c>
    </row>
    <row r="333" spans="1:4" hidden="1" x14ac:dyDescent="0.3">
      <c r="A333">
        <f t="shared" si="10"/>
        <v>329</v>
      </c>
      <c r="B333" s="231">
        <v>44895</v>
      </c>
      <c r="C333" s="2">
        <v>19.324999999999999</v>
      </c>
      <c r="D333" s="136">
        <f t="shared" si="11"/>
        <v>-7.3942696995243917E-4</v>
      </c>
    </row>
    <row r="334" spans="1:4" hidden="1" x14ac:dyDescent="0.3">
      <c r="A334">
        <f t="shared" si="10"/>
        <v>330</v>
      </c>
      <c r="B334" s="231">
        <v>44896</v>
      </c>
      <c r="C334" s="2">
        <v>19.216000000000001</v>
      </c>
      <c r="D334" s="136">
        <f t="shared" si="11"/>
        <v>-5.6403622250968954E-3</v>
      </c>
    </row>
    <row r="335" spans="1:4" hidden="1" x14ac:dyDescent="0.3">
      <c r="A335">
        <f t="shared" si="10"/>
        <v>331</v>
      </c>
      <c r="B335" s="231">
        <v>44897</v>
      </c>
      <c r="C335" s="2">
        <v>19.3965</v>
      </c>
      <c r="D335" s="136">
        <f t="shared" si="11"/>
        <v>9.3932139883430299E-3</v>
      </c>
    </row>
    <row r="336" spans="1:4" hidden="1" x14ac:dyDescent="0.3">
      <c r="A336">
        <f t="shared" si="10"/>
        <v>332</v>
      </c>
      <c r="B336" s="231">
        <v>44900</v>
      </c>
      <c r="C336" s="2">
        <v>19.1433</v>
      </c>
      <c r="D336" s="136">
        <f t="shared" si="11"/>
        <v>-1.305390147707064E-2</v>
      </c>
    </row>
    <row r="337" spans="1:4" hidden="1" x14ac:dyDescent="0.3">
      <c r="A337">
        <f t="shared" si="10"/>
        <v>333</v>
      </c>
      <c r="B337" s="231">
        <v>44901</v>
      </c>
      <c r="C337" s="2">
        <v>19.342199999999998</v>
      </c>
      <c r="D337" s="136">
        <f t="shared" si="11"/>
        <v>1.0390058140445912E-2</v>
      </c>
    </row>
    <row r="338" spans="1:4" hidden="1" x14ac:dyDescent="0.3">
      <c r="A338">
        <f t="shared" si="10"/>
        <v>334</v>
      </c>
      <c r="B338" s="231">
        <v>44902</v>
      </c>
      <c r="C338" s="2">
        <v>19.756699999999999</v>
      </c>
      <c r="D338" s="136">
        <f t="shared" si="11"/>
        <v>2.1429827010371216E-2</v>
      </c>
    </row>
    <row r="339" spans="1:4" hidden="1" x14ac:dyDescent="0.3">
      <c r="A339">
        <f t="shared" si="10"/>
        <v>335</v>
      </c>
      <c r="B339" s="231">
        <v>44903</v>
      </c>
      <c r="C339" s="2">
        <v>19.803000000000001</v>
      </c>
      <c r="D339" s="136">
        <f t="shared" si="11"/>
        <v>2.3435087843619584E-3</v>
      </c>
    </row>
    <row r="340" spans="1:4" hidden="1" x14ac:dyDescent="0.3">
      <c r="A340">
        <f t="shared" si="10"/>
        <v>336</v>
      </c>
      <c r="B340" s="231">
        <v>44904</v>
      </c>
      <c r="C340" s="2">
        <v>19.697700000000001</v>
      </c>
      <c r="D340" s="136">
        <f t="shared" si="11"/>
        <v>-5.3173761551279508E-3</v>
      </c>
    </row>
    <row r="341" spans="1:4" hidden="1" x14ac:dyDescent="0.3">
      <c r="A341">
        <f t="shared" si="10"/>
        <v>337</v>
      </c>
      <c r="B341" s="231">
        <v>44908</v>
      </c>
      <c r="C341" s="2">
        <v>19.673200000000001</v>
      </c>
      <c r="D341" s="136">
        <f t="shared" si="11"/>
        <v>-1.2438000375678548E-3</v>
      </c>
    </row>
    <row r="342" spans="1:4" hidden="1" x14ac:dyDescent="0.3">
      <c r="A342">
        <f t="shared" si="10"/>
        <v>338</v>
      </c>
      <c r="B342" s="231">
        <v>44909</v>
      </c>
      <c r="C342" s="2">
        <v>19.819199999999999</v>
      </c>
      <c r="D342" s="136">
        <f t="shared" si="11"/>
        <v>7.421263444685966E-3</v>
      </c>
    </row>
    <row r="343" spans="1:4" hidden="1" x14ac:dyDescent="0.3">
      <c r="A343">
        <f t="shared" si="10"/>
        <v>339</v>
      </c>
      <c r="B343" s="231">
        <v>44910</v>
      </c>
      <c r="C343" s="2">
        <v>19.645800000000001</v>
      </c>
      <c r="D343" s="136">
        <f t="shared" si="11"/>
        <v>-8.7490917897794507E-3</v>
      </c>
    </row>
    <row r="344" spans="1:4" hidden="1" x14ac:dyDescent="0.3">
      <c r="A344">
        <f t="shared" si="10"/>
        <v>340</v>
      </c>
      <c r="B344" s="231">
        <v>44911</v>
      </c>
      <c r="C344" s="2">
        <v>19.695499999999999</v>
      </c>
      <c r="D344" s="136">
        <f t="shared" si="11"/>
        <v>2.5298028077247459E-3</v>
      </c>
    </row>
    <row r="345" spans="1:4" hidden="1" x14ac:dyDescent="0.3">
      <c r="A345">
        <f t="shared" si="10"/>
        <v>341</v>
      </c>
      <c r="B345" s="231">
        <v>44914</v>
      </c>
      <c r="C345" s="2">
        <v>19.796299999999999</v>
      </c>
      <c r="D345" s="136">
        <f t="shared" si="11"/>
        <v>5.1179203371327642E-3</v>
      </c>
    </row>
    <row r="346" spans="1:4" hidden="1" x14ac:dyDescent="0.3">
      <c r="A346">
        <f t="shared" si="10"/>
        <v>342</v>
      </c>
      <c r="B346" s="231">
        <v>44915</v>
      </c>
      <c r="C346" s="2">
        <v>19.793199999999999</v>
      </c>
      <c r="D346" s="136">
        <f t="shared" si="11"/>
        <v>-1.5659491925257285E-4</v>
      </c>
    </row>
    <row r="347" spans="1:4" hidden="1" x14ac:dyDescent="0.3">
      <c r="A347">
        <f t="shared" si="10"/>
        <v>343</v>
      </c>
      <c r="B347" s="231">
        <v>44916</v>
      </c>
      <c r="C347" s="2">
        <v>19.755700000000001</v>
      </c>
      <c r="D347" s="136">
        <f t="shared" si="11"/>
        <v>-1.894590061233048E-3</v>
      </c>
    </row>
    <row r="348" spans="1:4" hidden="1" x14ac:dyDescent="0.3">
      <c r="A348">
        <f t="shared" si="10"/>
        <v>344</v>
      </c>
      <c r="B348" s="231">
        <v>44917</v>
      </c>
      <c r="C348" s="2">
        <v>19.748200000000001</v>
      </c>
      <c r="D348" s="136">
        <f t="shared" si="11"/>
        <v>-3.7963726924383767E-4</v>
      </c>
    </row>
    <row r="349" spans="1:4" hidden="1" x14ac:dyDescent="0.3">
      <c r="A349">
        <f t="shared" si="10"/>
        <v>345</v>
      </c>
      <c r="B349" s="231">
        <v>44918</v>
      </c>
      <c r="C349" s="2">
        <v>19.693200000000001</v>
      </c>
      <c r="D349" s="136">
        <f t="shared" si="11"/>
        <v>-2.7850639551959544E-3</v>
      </c>
    </row>
    <row r="350" spans="1:4" hidden="1" x14ac:dyDescent="0.3">
      <c r="A350">
        <f t="shared" si="10"/>
        <v>346</v>
      </c>
      <c r="B350" s="231">
        <v>44921</v>
      </c>
      <c r="C350" s="2">
        <v>19.574000000000002</v>
      </c>
      <c r="D350" s="136">
        <f t="shared" si="11"/>
        <v>-6.0528507302012313E-3</v>
      </c>
    </row>
    <row r="351" spans="1:4" hidden="1" x14ac:dyDescent="0.3">
      <c r="A351">
        <f t="shared" si="10"/>
        <v>347</v>
      </c>
      <c r="B351" s="231">
        <v>44922</v>
      </c>
      <c r="C351" s="2">
        <v>19.428699999999999</v>
      </c>
      <c r="D351" s="136">
        <f t="shared" si="11"/>
        <v>-7.4231122918158032E-3</v>
      </c>
    </row>
    <row r="352" spans="1:4" hidden="1" x14ac:dyDescent="0.3">
      <c r="A352">
        <f t="shared" si="10"/>
        <v>348</v>
      </c>
      <c r="B352" s="231">
        <v>44923</v>
      </c>
      <c r="C352" s="2">
        <v>19.398299999999999</v>
      </c>
      <c r="D352" s="136">
        <f t="shared" si="11"/>
        <v>-1.5646955277501817E-3</v>
      </c>
    </row>
    <row r="353" spans="1:4" hidden="1" x14ac:dyDescent="0.3">
      <c r="A353">
        <f t="shared" si="10"/>
        <v>349</v>
      </c>
      <c r="B353" s="231">
        <v>44924</v>
      </c>
      <c r="C353" s="2">
        <v>19.4407</v>
      </c>
      <c r="D353" s="136">
        <f t="shared" si="11"/>
        <v>2.1857585458520123E-3</v>
      </c>
    </row>
    <row r="354" spans="1:4" hidden="1" x14ac:dyDescent="0.3">
      <c r="A354">
        <f t="shared" si="10"/>
        <v>350</v>
      </c>
      <c r="B354" s="231">
        <v>44925</v>
      </c>
      <c r="C354" s="2">
        <v>19.414300000000001</v>
      </c>
      <c r="D354" s="136">
        <f t="shared" si="11"/>
        <v>-1.3579757930526348E-3</v>
      </c>
    </row>
    <row r="355" spans="1:4" hidden="1" x14ac:dyDescent="0.3">
      <c r="A355">
        <f t="shared" si="10"/>
        <v>351</v>
      </c>
      <c r="B355" s="231">
        <v>44928</v>
      </c>
      <c r="C355" s="2">
        <v>19.361499999999999</v>
      </c>
      <c r="D355" s="136">
        <f t="shared" si="11"/>
        <v>-2.7196447979067617E-3</v>
      </c>
    </row>
    <row r="356" spans="1:4" hidden="1" x14ac:dyDescent="0.3">
      <c r="A356">
        <f t="shared" si="10"/>
        <v>352</v>
      </c>
      <c r="B356" s="231">
        <v>44929</v>
      </c>
      <c r="C356" s="2">
        <v>19.471499999999999</v>
      </c>
      <c r="D356" s="136">
        <f t="shared" si="11"/>
        <v>5.6813779924076435E-3</v>
      </c>
    </row>
    <row r="357" spans="1:4" hidden="1" x14ac:dyDescent="0.3">
      <c r="A357">
        <f t="shared" si="10"/>
        <v>353</v>
      </c>
      <c r="B357" s="231">
        <v>44930</v>
      </c>
      <c r="C357" s="2">
        <v>19.488299999999999</v>
      </c>
      <c r="D357" s="136">
        <f t="shared" si="11"/>
        <v>8.6279947615741648E-4</v>
      </c>
    </row>
    <row r="358" spans="1:4" hidden="1" x14ac:dyDescent="0.3">
      <c r="A358">
        <f t="shared" si="10"/>
        <v>354</v>
      </c>
      <c r="B358" s="231">
        <v>44931</v>
      </c>
      <c r="C358" s="2">
        <v>19.422000000000001</v>
      </c>
      <c r="D358" s="136">
        <f t="shared" si="11"/>
        <v>-3.4020412247347531E-3</v>
      </c>
    </row>
    <row r="359" spans="1:4" hidden="1" x14ac:dyDescent="0.3">
      <c r="A359">
        <f t="shared" si="10"/>
        <v>355</v>
      </c>
      <c r="B359" s="231">
        <v>44932</v>
      </c>
      <c r="C359" s="2">
        <v>19.3568</v>
      </c>
      <c r="D359" s="136">
        <f t="shared" si="11"/>
        <v>-3.3570178148492058E-3</v>
      </c>
    </row>
    <row r="360" spans="1:4" hidden="1" x14ac:dyDescent="0.3">
      <c r="A360">
        <f t="shared" si="10"/>
        <v>356</v>
      </c>
      <c r="B360" s="231">
        <v>44935</v>
      </c>
      <c r="C360" s="2">
        <v>19.3672</v>
      </c>
      <c r="D360" s="136">
        <f t="shared" si="11"/>
        <v>5.372788890725122E-4</v>
      </c>
    </row>
    <row r="361" spans="1:4" hidden="1" x14ac:dyDescent="0.3">
      <c r="A361">
        <f t="shared" si="10"/>
        <v>357</v>
      </c>
      <c r="B361" s="231">
        <v>44936</v>
      </c>
      <c r="C361" s="2">
        <v>19.1753</v>
      </c>
      <c r="D361" s="136">
        <f t="shared" si="11"/>
        <v>-9.9085051014086156E-3</v>
      </c>
    </row>
    <row r="362" spans="1:4" hidden="1" x14ac:dyDescent="0.3">
      <c r="A362">
        <f t="shared" si="10"/>
        <v>358</v>
      </c>
      <c r="B362" s="231">
        <v>44937</v>
      </c>
      <c r="C362" s="2">
        <v>19.1648</v>
      </c>
      <c r="D362" s="136">
        <f t="shared" si="11"/>
        <v>-5.4757943813132925E-4</v>
      </c>
    </row>
    <row r="363" spans="1:4" hidden="1" x14ac:dyDescent="0.3">
      <c r="A363">
        <f t="shared" si="10"/>
        <v>359</v>
      </c>
      <c r="B363" s="231">
        <v>44938</v>
      </c>
      <c r="C363" s="2">
        <v>19.110800000000001</v>
      </c>
      <c r="D363" s="136">
        <f t="shared" si="11"/>
        <v>-2.8176657204874722E-3</v>
      </c>
    </row>
    <row r="364" spans="1:4" hidden="1" x14ac:dyDescent="0.3">
      <c r="A364">
        <f t="shared" si="10"/>
        <v>360</v>
      </c>
      <c r="B364" s="231">
        <v>44939</v>
      </c>
      <c r="C364" s="2">
        <v>19.026</v>
      </c>
      <c r="D364" s="136">
        <f t="shared" si="11"/>
        <v>-4.4372815371414021E-3</v>
      </c>
    </row>
    <row r="365" spans="1:4" hidden="1" x14ac:dyDescent="0.3">
      <c r="A365">
        <f t="shared" si="10"/>
        <v>361</v>
      </c>
      <c r="B365" s="231">
        <v>44942</v>
      </c>
      <c r="C365" s="2">
        <v>18.8735</v>
      </c>
      <c r="D365" s="136">
        <f t="shared" si="11"/>
        <v>-8.0153474193209728E-3</v>
      </c>
    </row>
    <row r="366" spans="1:4" hidden="1" x14ac:dyDescent="0.3">
      <c r="A366">
        <f t="shared" si="10"/>
        <v>362</v>
      </c>
      <c r="B366" s="231">
        <v>44943</v>
      </c>
      <c r="C366" s="2">
        <v>18.792200000000001</v>
      </c>
      <c r="D366" s="136">
        <f t="shared" si="11"/>
        <v>-4.3076270961930341E-3</v>
      </c>
    </row>
    <row r="367" spans="1:4" hidden="1" x14ac:dyDescent="0.3">
      <c r="A367">
        <f t="shared" si="10"/>
        <v>363</v>
      </c>
      <c r="B367" s="231">
        <v>44944</v>
      </c>
      <c r="C367" s="2">
        <v>18.7913</v>
      </c>
      <c r="D367" s="136">
        <f t="shared" si="11"/>
        <v>-4.7892210598088347E-5</v>
      </c>
    </row>
    <row r="368" spans="1:4" hidden="1" x14ac:dyDescent="0.3">
      <c r="A368">
        <f t="shared" si="10"/>
        <v>364</v>
      </c>
      <c r="B368" s="231">
        <v>44945</v>
      </c>
      <c r="C368" s="2">
        <v>18.749300000000002</v>
      </c>
      <c r="D368" s="136">
        <f t="shared" si="11"/>
        <v>-2.2350768706793644E-3</v>
      </c>
    </row>
    <row r="369" spans="1:4" hidden="1" x14ac:dyDescent="0.3">
      <c r="A369">
        <f t="shared" si="10"/>
        <v>365</v>
      </c>
      <c r="B369" s="231">
        <v>44946</v>
      </c>
      <c r="C369" s="2">
        <v>18.749300000000002</v>
      </c>
      <c r="D369" s="136">
        <f t="shared" si="11"/>
        <v>0</v>
      </c>
    </row>
    <row r="370" spans="1:4" hidden="1" x14ac:dyDescent="0.3">
      <c r="A370">
        <f t="shared" si="10"/>
        <v>366</v>
      </c>
      <c r="B370" s="231">
        <v>44949</v>
      </c>
      <c r="C370" s="2">
        <v>19.032699999999998</v>
      </c>
      <c r="D370" s="136">
        <f t="shared" si="11"/>
        <v>1.5115230968622662E-2</v>
      </c>
    </row>
    <row r="371" spans="1:4" hidden="1" x14ac:dyDescent="0.3">
      <c r="A371">
        <f t="shared" si="10"/>
        <v>367</v>
      </c>
      <c r="B371" s="231">
        <v>44950</v>
      </c>
      <c r="C371" s="2">
        <v>18.925699999999999</v>
      </c>
      <c r="D371" s="136">
        <f t="shared" si="11"/>
        <v>-5.6219033558033704E-3</v>
      </c>
    </row>
    <row r="372" spans="1:4" hidden="1" x14ac:dyDescent="0.3">
      <c r="A372">
        <f t="shared" si="10"/>
        <v>368</v>
      </c>
      <c r="B372" s="231">
        <v>44951</v>
      </c>
      <c r="C372" s="2">
        <v>18.826699999999999</v>
      </c>
      <c r="D372" s="136">
        <f t="shared" si="11"/>
        <v>-5.2309822093766778E-3</v>
      </c>
    </row>
    <row r="373" spans="1:4" hidden="1" x14ac:dyDescent="0.3">
      <c r="A373">
        <f t="shared" si="10"/>
        <v>369</v>
      </c>
      <c r="B373" s="231">
        <v>44952</v>
      </c>
      <c r="C373" s="2">
        <v>18.831800000000001</v>
      </c>
      <c r="D373" s="136">
        <f t="shared" si="11"/>
        <v>2.7089187165052486E-4</v>
      </c>
    </row>
    <row r="374" spans="1:4" hidden="1" x14ac:dyDescent="0.3">
      <c r="A374">
        <f t="shared" si="10"/>
        <v>370</v>
      </c>
      <c r="B374" s="231">
        <v>44953</v>
      </c>
      <c r="C374" s="2">
        <v>18.82</v>
      </c>
      <c r="D374" s="136">
        <f t="shared" si="11"/>
        <v>-6.2659968776224151E-4</v>
      </c>
    </row>
    <row r="375" spans="1:4" hidden="1" x14ac:dyDescent="0.3">
      <c r="A375">
        <f t="shared" si="10"/>
        <v>371</v>
      </c>
      <c r="B375" s="231">
        <v>44956</v>
      </c>
      <c r="C375" s="2">
        <v>18.8355</v>
      </c>
      <c r="D375" s="136">
        <f t="shared" si="11"/>
        <v>8.2359192348557819E-4</v>
      </c>
    </row>
    <row r="376" spans="1:4" hidden="1" x14ac:dyDescent="0.3">
      <c r="A376">
        <f t="shared" si="10"/>
        <v>372</v>
      </c>
      <c r="B376" s="231">
        <v>44957</v>
      </c>
      <c r="C376" s="2">
        <v>18.787199999999999</v>
      </c>
      <c r="D376" s="136">
        <f t="shared" si="11"/>
        <v>-2.5643067611691439E-3</v>
      </c>
    </row>
    <row r="377" spans="1:4" hidden="1" x14ac:dyDescent="0.3">
      <c r="A377">
        <f t="shared" si="10"/>
        <v>373</v>
      </c>
      <c r="B377" s="231">
        <v>44958</v>
      </c>
      <c r="C377" s="2">
        <v>18.779299999999999</v>
      </c>
      <c r="D377" s="136">
        <f t="shared" si="11"/>
        <v>-4.2049906319197028E-4</v>
      </c>
    </row>
    <row r="378" spans="1:4" hidden="1" x14ac:dyDescent="0.3">
      <c r="A378">
        <f t="shared" si="10"/>
        <v>374</v>
      </c>
      <c r="B378" s="231">
        <v>44959</v>
      </c>
      <c r="C378" s="2">
        <v>18.793700000000001</v>
      </c>
      <c r="D378" s="136">
        <f t="shared" si="11"/>
        <v>7.668017444739661E-4</v>
      </c>
    </row>
    <row r="379" spans="1:4" hidden="1" x14ac:dyDescent="0.3">
      <c r="A379">
        <f t="shared" si="10"/>
        <v>375</v>
      </c>
      <c r="B379" s="231">
        <v>44960</v>
      </c>
      <c r="C379" s="2">
        <v>18.739000000000001</v>
      </c>
      <c r="D379" s="136">
        <f t="shared" si="11"/>
        <v>-2.9105498119050832E-3</v>
      </c>
    </row>
    <row r="380" spans="1:4" hidden="1" x14ac:dyDescent="0.3">
      <c r="A380">
        <f t="shared" si="10"/>
        <v>376</v>
      </c>
      <c r="B380" s="231">
        <v>44964</v>
      </c>
      <c r="C380" s="2">
        <v>18.623200000000001</v>
      </c>
      <c r="D380" s="136">
        <f t="shared" si="11"/>
        <v>-6.1796253802230972E-3</v>
      </c>
    </row>
    <row r="381" spans="1:4" hidden="1" x14ac:dyDescent="0.3">
      <c r="A381">
        <f t="shared" si="10"/>
        <v>377</v>
      </c>
      <c r="B381" s="231">
        <v>44965</v>
      </c>
      <c r="C381" s="2">
        <v>18.889500000000002</v>
      </c>
      <c r="D381" s="136">
        <f t="shared" si="11"/>
        <v>1.4299368529576029E-2</v>
      </c>
    </row>
    <row r="382" spans="1:4" hidden="1" x14ac:dyDescent="0.3">
      <c r="A382">
        <f t="shared" si="10"/>
        <v>378</v>
      </c>
      <c r="B382" s="231">
        <v>44966</v>
      </c>
      <c r="C382" s="2">
        <v>19.0517</v>
      </c>
      <c r="D382" s="136">
        <f t="shared" si="11"/>
        <v>8.5867810159081515E-3</v>
      </c>
    </row>
    <row r="383" spans="1:4" hidden="1" x14ac:dyDescent="0.3">
      <c r="A383">
        <f t="shared" si="10"/>
        <v>379</v>
      </c>
      <c r="B383" s="231">
        <v>44967</v>
      </c>
      <c r="C383" s="2">
        <v>18.9435</v>
      </c>
      <c r="D383" s="136">
        <f t="shared" si="11"/>
        <v>-5.6792832135714733E-3</v>
      </c>
    </row>
    <row r="384" spans="1:4" hidden="1" x14ac:dyDescent="0.3">
      <c r="A384">
        <f t="shared" si="10"/>
        <v>380</v>
      </c>
      <c r="B384" s="231">
        <v>44970</v>
      </c>
      <c r="C384" s="2">
        <v>18.9543</v>
      </c>
      <c r="D384" s="136">
        <f t="shared" si="11"/>
        <v>5.7011639876480835E-4</v>
      </c>
    </row>
    <row r="385" spans="1:4" hidden="1" x14ac:dyDescent="0.3">
      <c r="A385">
        <f t="shared" si="10"/>
        <v>381</v>
      </c>
      <c r="B385" s="231">
        <v>44971</v>
      </c>
      <c r="C385" s="2">
        <v>18.689299999999999</v>
      </c>
      <c r="D385" s="136">
        <f t="shared" si="11"/>
        <v>-1.3980996396596002E-2</v>
      </c>
    </row>
    <row r="386" spans="1:4" hidden="1" x14ac:dyDescent="0.3">
      <c r="A386">
        <f t="shared" si="10"/>
        <v>382</v>
      </c>
      <c r="B386" s="231">
        <v>44972</v>
      </c>
      <c r="C386" s="2">
        <v>18.6327</v>
      </c>
      <c r="D386" s="136">
        <f t="shared" si="11"/>
        <v>-3.0284708362539048E-3</v>
      </c>
    </row>
    <row r="387" spans="1:4" hidden="1" x14ac:dyDescent="0.3">
      <c r="A387">
        <f t="shared" si="10"/>
        <v>383</v>
      </c>
      <c r="B387" s="231">
        <v>44973</v>
      </c>
      <c r="C387" s="2">
        <v>18.5383</v>
      </c>
      <c r="D387" s="136">
        <f t="shared" si="11"/>
        <v>-5.0663618262517529E-3</v>
      </c>
    </row>
    <row r="388" spans="1:4" hidden="1" x14ac:dyDescent="0.3">
      <c r="A388">
        <f t="shared" si="10"/>
        <v>384</v>
      </c>
      <c r="B388" s="231">
        <v>44974</v>
      </c>
      <c r="C388" s="2">
        <v>18.642800000000001</v>
      </c>
      <c r="D388" s="136">
        <f t="shared" si="11"/>
        <v>5.636978579481422E-3</v>
      </c>
    </row>
    <row r="389" spans="1:4" hidden="1" x14ac:dyDescent="0.3">
      <c r="A389">
        <f t="shared" si="10"/>
        <v>385</v>
      </c>
      <c r="B389" s="231">
        <v>44977</v>
      </c>
      <c r="C389" s="2">
        <v>18.549700000000001</v>
      </c>
      <c r="D389" s="136">
        <f t="shared" si="11"/>
        <v>-4.9938850387281075E-3</v>
      </c>
    </row>
    <row r="390" spans="1:4" hidden="1" x14ac:dyDescent="0.3">
      <c r="A390">
        <f t="shared" si="10"/>
        <v>386</v>
      </c>
      <c r="B390" s="231">
        <v>44978</v>
      </c>
      <c r="C390" s="2">
        <v>18.414200000000001</v>
      </c>
      <c r="D390" s="136">
        <f t="shared" si="11"/>
        <v>-7.3047003455581905E-3</v>
      </c>
    </row>
    <row r="391" spans="1:4" hidden="1" x14ac:dyDescent="0.3">
      <c r="A391">
        <f t="shared" ref="A391:A454" si="12">+A390+1</f>
        <v>387</v>
      </c>
      <c r="B391" s="231">
        <v>44979</v>
      </c>
      <c r="C391" s="2">
        <v>18.396999999999998</v>
      </c>
      <c r="D391" s="136">
        <f t="shared" ref="D391:D454" si="13">C391/C390-1</f>
        <v>-9.3406175668786506E-4</v>
      </c>
    </row>
    <row r="392" spans="1:4" hidden="1" x14ac:dyDescent="0.3">
      <c r="A392">
        <f t="shared" si="12"/>
        <v>388</v>
      </c>
      <c r="B392" s="231">
        <v>44980</v>
      </c>
      <c r="C392" s="2">
        <v>18.393799999999999</v>
      </c>
      <c r="D392" s="136">
        <f t="shared" si="13"/>
        <v>-1.7394140348969689E-4</v>
      </c>
    </row>
    <row r="393" spans="1:4" hidden="1" x14ac:dyDescent="0.3">
      <c r="A393">
        <f t="shared" si="12"/>
        <v>389</v>
      </c>
      <c r="B393" s="231">
        <v>44981</v>
      </c>
      <c r="C393" s="2">
        <v>18.348299999999998</v>
      </c>
      <c r="D393" s="136">
        <f t="shared" si="13"/>
        <v>-2.4736596026921909E-3</v>
      </c>
    </row>
    <row r="394" spans="1:4" hidden="1" x14ac:dyDescent="0.3">
      <c r="A394">
        <f t="shared" si="12"/>
        <v>390</v>
      </c>
      <c r="B394" s="231">
        <v>44984</v>
      </c>
      <c r="C394" s="2">
        <v>18.410699999999999</v>
      </c>
      <c r="D394" s="136">
        <f t="shared" si="13"/>
        <v>3.4008600251793641E-3</v>
      </c>
    </row>
    <row r="395" spans="1:4" hidden="1" x14ac:dyDescent="0.3">
      <c r="A395">
        <f t="shared" si="12"/>
        <v>391</v>
      </c>
      <c r="B395" s="231">
        <v>44985</v>
      </c>
      <c r="C395" s="2">
        <v>18.4023</v>
      </c>
      <c r="D395" s="136">
        <f t="shared" si="13"/>
        <v>-4.562564161058047E-4</v>
      </c>
    </row>
    <row r="396" spans="1:4" hidden="1" x14ac:dyDescent="0.3">
      <c r="A396">
        <f t="shared" si="12"/>
        <v>392</v>
      </c>
      <c r="B396" s="231">
        <v>44986</v>
      </c>
      <c r="C396" s="2">
        <v>18.407699999999998</v>
      </c>
      <c r="D396" s="136">
        <f t="shared" si="13"/>
        <v>2.9344158067190484E-4</v>
      </c>
    </row>
    <row r="397" spans="1:4" hidden="1" x14ac:dyDescent="0.3">
      <c r="A397">
        <f t="shared" si="12"/>
        <v>393</v>
      </c>
      <c r="B397" s="231">
        <v>44987</v>
      </c>
      <c r="C397" s="2">
        <v>18.344799999999999</v>
      </c>
      <c r="D397" s="136">
        <f t="shared" si="13"/>
        <v>-3.4170483004394292E-3</v>
      </c>
    </row>
    <row r="398" spans="1:4" hidden="1" x14ac:dyDescent="0.3">
      <c r="A398">
        <f t="shared" si="12"/>
        <v>394</v>
      </c>
      <c r="B398" s="231">
        <v>44988</v>
      </c>
      <c r="C398" s="2">
        <v>18.170000000000002</v>
      </c>
      <c r="D398" s="136">
        <f t="shared" si="13"/>
        <v>-9.5285857572716681E-3</v>
      </c>
    </row>
    <row r="399" spans="1:4" hidden="1" x14ac:dyDescent="0.3">
      <c r="A399">
        <f t="shared" si="12"/>
        <v>395</v>
      </c>
      <c r="B399" s="231">
        <v>44991</v>
      </c>
      <c r="C399" s="2">
        <v>18.126000000000001</v>
      </c>
      <c r="D399" s="136">
        <f t="shared" si="13"/>
        <v>-2.4215740231150473E-3</v>
      </c>
    </row>
    <row r="400" spans="1:4" hidden="1" x14ac:dyDescent="0.3">
      <c r="A400">
        <f t="shared" si="12"/>
        <v>396</v>
      </c>
      <c r="B400" s="231">
        <v>44992</v>
      </c>
      <c r="C400" s="2">
        <v>18.0123</v>
      </c>
      <c r="D400" s="136">
        <f t="shared" si="13"/>
        <v>-6.2727573651110147E-3</v>
      </c>
    </row>
    <row r="401" spans="1:4" hidden="1" x14ac:dyDescent="0.3">
      <c r="A401">
        <f t="shared" si="12"/>
        <v>397</v>
      </c>
      <c r="B401" s="231">
        <v>44993</v>
      </c>
      <c r="C401" s="2">
        <v>18.0122</v>
      </c>
      <c r="D401" s="136">
        <f t="shared" si="13"/>
        <v>-5.551761851574355E-6</v>
      </c>
    </row>
    <row r="402" spans="1:4" hidden="1" x14ac:dyDescent="0.3">
      <c r="A402">
        <f t="shared" si="12"/>
        <v>398</v>
      </c>
      <c r="B402" s="231">
        <v>44994</v>
      </c>
      <c r="C402" s="2">
        <v>18.115500000000001</v>
      </c>
      <c r="D402" s="136">
        <f t="shared" si="13"/>
        <v>5.7350018320916352E-3</v>
      </c>
    </row>
    <row r="403" spans="1:4" hidden="1" x14ac:dyDescent="0.3">
      <c r="A403">
        <f t="shared" si="12"/>
        <v>399</v>
      </c>
      <c r="B403" s="231">
        <v>44995</v>
      </c>
      <c r="C403" s="2">
        <v>17.966200000000001</v>
      </c>
      <c r="D403" s="136">
        <f t="shared" si="13"/>
        <v>-8.241561094090688E-3</v>
      </c>
    </row>
    <row r="404" spans="1:4" hidden="1" x14ac:dyDescent="0.3">
      <c r="A404">
        <f t="shared" si="12"/>
        <v>400</v>
      </c>
      <c r="B404" s="231">
        <v>44998</v>
      </c>
      <c r="C404" s="2">
        <v>18.057700000000001</v>
      </c>
      <c r="D404" s="136">
        <f t="shared" si="13"/>
        <v>5.0928966615089166E-3</v>
      </c>
    </row>
    <row r="405" spans="1:4" hidden="1" x14ac:dyDescent="0.3">
      <c r="A405">
        <f t="shared" si="12"/>
        <v>401</v>
      </c>
      <c r="B405" s="231">
        <v>44999</v>
      </c>
      <c r="C405" s="2">
        <v>18.408300000000001</v>
      </c>
      <c r="D405" s="136">
        <f t="shared" si="13"/>
        <v>1.9415540185073299E-2</v>
      </c>
    </row>
    <row r="406" spans="1:4" hidden="1" x14ac:dyDescent="0.3">
      <c r="A406">
        <f t="shared" si="12"/>
        <v>402</v>
      </c>
      <c r="B406" s="231">
        <v>45000</v>
      </c>
      <c r="C406" s="2">
        <v>18.830200000000001</v>
      </c>
      <c r="D406" s="136">
        <f t="shared" si="13"/>
        <v>2.2919009359908316E-2</v>
      </c>
    </row>
    <row r="407" spans="1:4" hidden="1" x14ac:dyDescent="0.3">
      <c r="A407">
        <f t="shared" si="12"/>
        <v>403</v>
      </c>
      <c r="B407" s="231">
        <v>45001</v>
      </c>
      <c r="C407" s="2">
        <v>18.642700000000001</v>
      </c>
      <c r="D407" s="136">
        <f t="shared" si="13"/>
        <v>-9.9574088432411445E-3</v>
      </c>
    </row>
    <row r="408" spans="1:4" hidden="1" x14ac:dyDescent="0.3">
      <c r="A408">
        <f t="shared" si="12"/>
        <v>404</v>
      </c>
      <c r="B408" s="231">
        <v>45002</v>
      </c>
      <c r="C408" s="2">
        <v>18.997199999999999</v>
      </c>
      <c r="D408" s="136">
        <f t="shared" si="13"/>
        <v>1.9015485954287703E-2</v>
      </c>
    </row>
    <row r="409" spans="1:4" hidden="1" x14ac:dyDescent="0.3">
      <c r="A409">
        <f t="shared" si="12"/>
        <v>405</v>
      </c>
      <c r="B409" s="231">
        <v>45006</v>
      </c>
      <c r="C409" s="2">
        <v>18.909500000000001</v>
      </c>
      <c r="D409" s="136">
        <f t="shared" si="13"/>
        <v>-4.6164697955487499E-3</v>
      </c>
    </row>
    <row r="410" spans="1:4" hidden="1" x14ac:dyDescent="0.3">
      <c r="A410">
        <f t="shared" si="12"/>
        <v>406</v>
      </c>
      <c r="B410" s="231">
        <v>45007</v>
      </c>
      <c r="C410" s="2">
        <v>18.8977</v>
      </c>
      <c r="D410" s="136">
        <f t="shared" si="13"/>
        <v>-6.2402496099844829E-4</v>
      </c>
    </row>
    <row r="411" spans="1:4" hidden="1" x14ac:dyDescent="0.3">
      <c r="A411">
        <f t="shared" si="12"/>
        <v>407</v>
      </c>
      <c r="B411" s="231">
        <v>45008</v>
      </c>
      <c r="C411" s="2">
        <v>18.6755</v>
      </c>
      <c r="D411" s="136">
        <f t="shared" si="13"/>
        <v>-1.1758044629769815E-2</v>
      </c>
    </row>
    <row r="412" spans="1:4" hidden="1" x14ac:dyDescent="0.3">
      <c r="A412">
        <f t="shared" si="12"/>
        <v>408</v>
      </c>
      <c r="B412" s="231">
        <v>45009</v>
      </c>
      <c r="C412" s="2">
        <v>18.543700000000001</v>
      </c>
      <c r="D412" s="136">
        <f t="shared" si="13"/>
        <v>-7.0573746352171618E-3</v>
      </c>
    </row>
    <row r="413" spans="1:4" hidden="1" x14ac:dyDescent="0.3">
      <c r="A413">
        <f t="shared" si="12"/>
        <v>409</v>
      </c>
      <c r="B413" s="231">
        <v>45012</v>
      </c>
      <c r="C413" s="2">
        <v>18.490200000000002</v>
      </c>
      <c r="D413" s="136">
        <f t="shared" si="13"/>
        <v>-2.8850768724687503E-3</v>
      </c>
    </row>
    <row r="414" spans="1:4" hidden="1" x14ac:dyDescent="0.3">
      <c r="A414">
        <f t="shared" si="12"/>
        <v>410</v>
      </c>
      <c r="B414" s="231">
        <v>45013</v>
      </c>
      <c r="C414" s="2">
        <v>18.517800000000001</v>
      </c>
      <c r="D414" s="136">
        <f t="shared" si="13"/>
        <v>1.4926826102474866E-3</v>
      </c>
    </row>
    <row r="415" spans="1:4" hidden="1" x14ac:dyDescent="0.3">
      <c r="A415">
        <f t="shared" si="12"/>
        <v>411</v>
      </c>
      <c r="B415" s="231">
        <v>45014</v>
      </c>
      <c r="C415" s="2">
        <v>18.382999999999999</v>
      </c>
      <c r="D415" s="136">
        <f t="shared" si="13"/>
        <v>-7.2794824439189609E-3</v>
      </c>
    </row>
    <row r="416" spans="1:4" hidden="1" x14ac:dyDescent="0.3">
      <c r="A416">
        <f t="shared" si="12"/>
        <v>412</v>
      </c>
      <c r="B416" s="231">
        <v>45015</v>
      </c>
      <c r="C416" s="2">
        <v>18.252300000000002</v>
      </c>
      <c r="D416" s="136">
        <f t="shared" si="13"/>
        <v>-7.1098297339932115E-3</v>
      </c>
    </row>
    <row r="417" spans="1:4" hidden="1" x14ac:dyDescent="0.3">
      <c r="A417">
        <f t="shared" si="12"/>
        <v>413</v>
      </c>
      <c r="B417" s="231">
        <v>45016</v>
      </c>
      <c r="C417" s="2">
        <v>18.1052</v>
      </c>
      <c r="D417" s="136">
        <f t="shared" si="13"/>
        <v>-8.0592582852573313E-3</v>
      </c>
    </row>
    <row r="418" spans="1:4" hidden="1" x14ac:dyDescent="0.3">
      <c r="A418">
        <f t="shared" si="12"/>
        <v>414</v>
      </c>
      <c r="B418" s="231">
        <v>45019</v>
      </c>
      <c r="C418" s="2">
        <v>18.0932</v>
      </c>
      <c r="D418" s="136">
        <f t="shared" si="13"/>
        <v>-6.6279300974303457E-4</v>
      </c>
    </row>
    <row r="419" spans="1:4" hidden="1" x14ac:dyDescent="0.3">
      <c r="A419">
        <f t="shared" si="12"/>
        <v>415</v>
      </c>
      <c r="B419" s="231">
        <v>45020</v>
      </c>
      <c r="C419" s="2">
        <v>18.041499999999999</v>
      </c>
      <c r="D419" s="136">
        <f t="shared" si="13"/>
        <v>-2.8574270996838402E-3</v>
      </c>
    </row>
    <row r="420" spans="1:4" hidden="1" x14ac:dyDescent="0.3">
      <c r="A420">
        <f t="shared" si="12"/>
        <v>416</v>
      </c>
      <c r="B420" s="231">
        <v>45021</v>
      </c>
      <c r="C420" s="2">
        <v>18.106999999999999</v>
      </c>
      <c r="D420" s="136">
        <f t="shared" si="13"/>
        <v>3.63051852673002E-3</v>
      </c>
    </row>
    <row r="421" spans="1:4" hidden="1" x14ac:dyDescent="0.3">
      <c r="A421">
        <f t="shared" si="12"/>
        <v>417</v>
      </c>
      <c r="B421" s="231">
        <v>45026</v>
      </c>
      <c r="C421" s="2">
        <v>18.118500000000001</v>
      </c>
      <c r="D421" s="136">
        <f t="shared" si="13"/>
        <v>6.3511349201972322E-4</v>
      </c>
    </row>
    <row r="422" spans="1:4" hidden="1" x14ac:dyDescent="0.3">
      <c r="A422">
        <f t="shared" si="12"/>
        <v>418</v>
      </c>
      <c r="B422" s="231">
        <v>45027</v>
      </c>
      <c r="C422" s="2">
        <v>18.3323</v>
      </c>
      <c r="D422" s="136">
        <f t="shared" si="13"/>
        <v>1.1800093826751512E-2</v>
      </c>
    </row>
    <row r="423" spans="1:4" hidden="1" x14ac:dyDescent="0.3">
      <c r="A423">
        <f t="shared" si="12"/>
        <v>419</v>
      </c>
      <c r="B423" s="231">
        <v>45028</v>
      </c>
      <c r="C423" s="2">
        <v>18.176500000000001</v>
      </c>
      <c r="D423" s="136">
        <f t="shared" si="13"/>
        <v>-8.4986608336106162E-3</v>
      </c>
    </row>
    <row r="424" spans="1:4" hidden="1" x14ac:dyDescent="0.3">
      <c r="A424">
        <f t="shared" si="12"/>
        <v>420</v>
      </c>
      <c r="B424" s="231">
        <v>45029</v>
      </c>
      <c r="C424" s="2">
        <v>18.187000000000001</v>
      </c>
      <c r="D424" s="136">
        <f t="shared" si="13"/>
        <v>5.7766896817312841E-4</v>
      </c>
    </row>
    <row r="425" spans="1:4" hidden="1" x14ac:dyDescent="0.3">
      <c r="A425">
        <f t="shared" si="12"/>
        <v>421</v>
      </c>
      <c r="B425" s="231">
        <v>45030</v>
      </c>
      <c r="C425" s="2">
        <v>18.065999999999999</v>
      </c>
      <c r="D425" s="136">
        <f t="shared" si="13"/>
        <v>-6.6531038653985242E-3</v>
      </c>
    </row>
    <row r="426" spans="1:4" hidden="1" x14ac:dyDescent="0.3">
      <c r="A426">
        <f t="shared" si="12"/>
        <v>422</v>
      </c>
      <c r="B426" s="231">
        <v>45033</v>
      </c>
      <c r="C426" s="2">
        <v>18.0152</v>
      </c>
      <c r="D426" s="136">
        <f t="shared" si="13"/>
        <v>-2.8119118786670283E-3</v>
      </c>
    </row>
    <row r="427" spans="1:4" hidden="1" x14ac:dyDescent="0.3">
      <c r="A427">
        <f t="shared" si="12"/>
        <v>423</v>
      </c>
      <c r="B427" s="231">
        <v>45034</v>
      </c>
      <c r="C427" s="2">
        <v>18.063800000000001</v>
      </c>
      <c r="D427" s="136">
        <f t="shared" si="13"/>
        <v>2.6977219237089844E-3</v>
      </c>
    </row>
    <row r="428" spans="1:4" hidden="1" x14ac:dyDescent="0.3">
      <c r="A428">
        <f t="shared" si="12"/>
        <v>424</v>
      </c>
      <c r="B428" s="231">
        <v>45035</v>
      </c>
      <c r="C428" s="2">
        <v>18.0868</v>
      </c>
      <c r="D428" s="136">
        <f t="shared" si="13"/>
        <v>1.2732647615674164E-3</v>
      </c>
    </row>
    <row r="429" spans="1:4" hidden="1" x14ac:dyDescent="0.3">
      <c r="A429">
        <f t="shared" si="12"/>
        <v>425</v>
      </c>
      <c r="B429" s="231">
        <v>45036</v>
      </c>
      <c r="C429" s="2">
        <v>18.062999999999999</v>
      </c>
      <c r="D429" s="136">
        <f t="shared" si="13"/>
        <v>-1.3158767720106157E-3</v>
      </c>
    </row>
    <row r="430" spans="1:4" hidden="1" x14ac:dyDescent="0.3">
      <c r="A430">
        <f t="shared" si="12"/>
        <v>426</v>
      </c>
      <c r="B430" s="231">
        <v>45037</v>
      </c>
      <c r="C430" s="2">
        <v>18.044799999999999</v>
      </c>
      <c r="D430" s="136">
        <f t="shared" si="13"/>
        <v>-1.0075845651331683E-3</v>
      </c>
    </row>
    <row r="431" spans="1:4" hidden="1" x14ac:dyDescent="0.3">
      <c r="A431">
        <f t="shared" si="12"/>
        <v>427</v>
      </c>
      <c r="B431" s="231">
        <v>45040</v>
      </c>
      <c r="C431" s="2">
        <v>18.009</v>
      </c>
      <c r="D431" s="136">
        <f t="shared" si="13"/>
        <v>-1.9839510551514783E-3</v>
      </c>
    </row>
    <row r="432" spans="1:4" hidden="1" x14ac:dyDescent="0.3">
      <c r="A432">
        <f t="shared" si="12"/>
        <v>428</v>
      </c>
      <c r="B432" s="231">
        <v>45041</v>
      </c>
      <c r="C432" s="2">
        <v>17.998799999999999</v>
      </c>
      <c r="D432" s="136">
        <f t="shared" si="13"/>
        <v>-5.6638347492921071E-4</v>
      </c>
    </row>
    <row r="433" spans="1:4" hidden="1" x14ac:dyDescent="0.3">
      <c r="A433">
        <f t="shared" si="12"/>
        <v>429</v>
      </c>
      <c r="B433" s="231">
        <v>45042</v>
      </c>
      <c r="C433" s="2">
        <v>18.008199999999999</v>
      </c>
      <c r="D433" s="136">
        <f t="shared" si="13"/>
        <v>5.2225703935815382E-4</v>
      </c>
    </row>
    <row r="434" spans="1:4" hidden="1" x14ac:dyDescent="0.3">
      <c r="A434">
        <f t="shared" si="12"/>
        <v>430</v>
      </c>
      <c r="B434" s="231">
        <v>45043</v>
      </c>
      <c r="C434" s="2">
        <v>18.089200000000002</v>
      </c>
      <c r="D434" s="136">
        <f t="shared" si="13"/>
        <v>4.4979509334637235E-3</v>
      </c>
    </row>
    <row r="435" spans="1:4" hidden="1" x14ac:dyDescent="0.3">
      <c r="A435">
        <f t="shared" si="12"/>
        <v>431</v>
      </c>
      <c r="B435" s="231">
        <v>45044</v>
      </c>
      <c r="C435" s="2">
        <v>18.103000000000002</v>
      </c>
      <c r="D435" s="136">
        <f t="shared" si="13"/>
        <v>7.6288614200747951E-4</v>
      </c>
    </row>
    <row r="436" spans="1:4" hidden="1" x14ac:dyDescent="0.3">
      <c r="A436">
        <f t="shared" si="12"/>
        <v>432</v>
      </c>
      <c r="B436" s="231">
        <v>45048</v>
      </c>
      <c r="C436" s="2">
        <v>18.072299999999998</v>
      </c>
      <c r="D436" s="136">
        <f t="shared" si="13"/>
        <v>-1.6958515163234544E-3</v>
      </c>
    </row>
    <row r="437" spans="1:4" hidden="1" x14ac:dyDescent="0.3">
      <c r="A437">
        <f t="shared" si="12"/>
        <v>433</v>
      </c>
      <c r="B437" s="231">
        <v>45049</v>
      </c>
      <c r="C437" s="2">
        <v>17.997499999999999</v>
      </c>
      <c r="D437" s="136">
        <f t="shared" si="13"/>
        <v>-4.1389308499748534E-3</v>
      </c>
    </row>
    <row r="438" spans="1:4" hidden="1" x14ac:dyDescent="0.3">
      <c r="A438">
        <f t="shared" si="12"/>
        <v>434</v>
      </c>
      <c r="B438" s="231">
        <v>45050</v>
      </c>
      <c r="C438" s="2">
        <v>18.032499999999999</v>
      </c>
      <c r="D438" s="136">
        <f t="shared" si="13"/>
        <v>1.9447145436866098E-3</v>
      </c>
    </row>
    <row r="439" spans="1:4" hidden="1" x14ac:dyDescent="0.3">
      <c r="A439">
        <f t="shared" si="12"/>
        <v>435</v>
      </c>
      <c r="B439" s="231">
        <v>45051</v>
      </c>
      <c r="C439" s="2">
        <v>17.905999999999999</v>
      </c>
      <c r="D439" s="136">
        <f t="shared" si="13"/>
        <v>-7.0151116040482187E-3</v>
      </c>
    </row>
    <row r="440" spans="1:4" hidden="1" x14ac:dyDescent="0.3">
      <c r="A440">
        <f t="shared" si="12"/>
        <v>436</v>
      </c>
      <c r="B440" s="231">
        <v>45054</v>
      </c>
      <c r="C440" s="2">
        <v>17.9575</v>
      </c>
      <c r="D440" s="136">
        <f t="shared" si="13"/>
        <v>2.8761309058416007E-3</v>
      </c>
    </row>
    <row r="441" spans="1:4" hidden="1" x14ac:dyDescent="0.3">
      <c r="A441">
        <f t="shared" si="12"/>
        <v>437</v>
      </c>
      <c r="B441" s="231">
        <v>45055</v>
      </c>
      <c r="C441" s="2">
        <v>17.786300000000001</v>
      </c>
      <c r="D441" s="136">
        <f t="shared" si="13"/>
        <v>-9.5336210497005691E-3</v>
      </c>
    </row>
    <row r="442" spans="1:4" hidden="1" x14ac:dyDescent="0.3">
      <c r="A442">
        <f t="shared" si="12"/>
        <v>438</v>
      </c>
      <c r="B442" s="231">
        <v>45056</v>
      </c>
      <c r="C442" s="2">
        <v>17.821300000000001</v>
      </c>
      <c r="D442" s="136">
        <f t="shared" si="13"/>
        <v>1.9678066826716023E-3</v>
      </c>
    </row>
    <row r="443" spans="1:4" hidden="1" x14ac:dyDescent="0.3">
      <c r="A443">
        <f t="shared" si="12"/>
        <v>439</v>
      </c>
      <c r="B443" s="231">
        <v>45057</v>
      </c>
      <c r="C443" s="2">
        <v>17.7608</v>
      </c>
      <c r="D443" s="136">
        <f t="shared" si="13"/>
        <v>-3.3948140708029984E-3</v>
      </c>
    </row>
    <row r="444" spans="1:4" hidden="1" x14ac:dyDescent="0.3">
      <c r="A444">
        <f t="shared" si="12"/>
        <v>440</v>
      </c>
      <c r="B444" s="231">
        <v>45058</v>
      </c>
      <c r="C444" s="2">
        <v>17.584499999999998</v>
      </c>
      <c r="D444" s="136">
        <f t="shared" si="13"/>
        <v>-9.9263546687087256E-3</v>
      </c>
    </row>
    <row r="445" spans="1:4" hidden="1" x14ac:dyDescent="0.3">
      <c r="A445">
        <f t="shared" si="12"/>
        <v>441</v>
      </c>
      <c r="B445" s="231">
        <v>45061</v>
      </c>
      <c r="C445" s="2">
        <v>17.628699999999998</v>
      </c>
      <c r="D445" s="136">
        <f t="shared" si="13"/>
        <v>2.513577298188796E-3</v>
      </c>
    </row>
    <row r="446" spans="1:4" hidden="1" x14ac:dyDescent="0.3">
      <c r="A446">
        <f t="shared" si="12"/>
        <v>442</v>
      </c>
      <c r="B446" s="231">
        <v>45062</v>
      </c>
      <c r="C446" s="2">
        <v>17.6142</v>
      </c>
      <c r="D446" s="136">
        <f t="shared" si="13"/>
        <v>-8.2252236409929846E-4</v>
      </c>
    </row>
    <row r="447" spans="1:4" hidden="1" x14ac:dyDescent="0.3">
      <c r="A447">
        <f t="shared" si="12"/>
        <v>443</v>
      </c>
      <c r="B447" s="231">
        <v>45063</v>
      </c>
      <c r="C447" s="2">
        <v>17.538</v>
      </c>
      <c r="D447" s="136">
        <f t="shared" si="13"/>
        <v>-4.3260551146234727E-3</v>
      </c>
    </row>
    <row r="448" spans="1:4" hidden="1" x14ac:dyDescent="0.3">
      <c r="A448">
        <f t="shared" si="12"/>
        <v>444</v>
      </c>
      <c r="B448" s="231">
        <v>45064</v>
      </c>
      <c r="C448" s="2">
        <v>17.467199999999998</v>
      </c>
      <c r="D448" s="136">
        <f t="shared" si="13"/>
        <v>-4.0369483407459716E-3</v>
      </c>
    </row>
    <row r="449" spans="1:4" hidden="1" x14ac:dyDescent="0.3">
      <c r="A449">
        <f t="shared" si="12"/>
        <v>445</v>
      </c>
      <c r="B449" s="231">
        <v>45065</v>
      </c>
      <c r="C449" s="2">
        <v>17.587199999999999</v>
      </c>
      <c r="D449" s="136">
        <f t="shared" si="13"/>
        <v>6.8700192360540147E-3</v>
      </c>
    </row>
    <row r="450" spans="1:4" hidden="1" x14ac:dyDescent="0.3">
      <c r="A450">
        <f t="shared" si="12"/>
        <v>446</v>
      </c>
      <c r="B450" s="231">
        <v>45068</v>
      </c>
      <c r="C450" s="2">
        <v>17.734200000000001</v>
      </c>
      <c r="D450" s="136">
        <f t="shared" si="13"/>
        <v>8.3583515283844889E-3</v>
      </c>
    </row>
    <row r="451" spans="1:4" hidden="1" x14ac:dyDescent="0.3">
      <c r="A451">
        <f t="shared" si="12"/>
        <v>447</v>
      </c>
      <c r="B451" s="231">
        <v>45069</v>
      </c>
      <c r="C451" s="2">
        <v>17.693000000000001</v>
      </c>
      <c r="D451" s="136">
        <f t="shared" si="13"/>
        <v>-2.3231947310845547E-3</v>
      </c>
    </row>
    <row r="452" spans="1:4" hidden="1" x14ac:dyDescent="0.3">
      <c r="A452">
        <f t="shared" si="12"/>
        <v>448</v>
      </c>
      <c r="B452" s="231">
        <v>45070</v>
      </c>
      <c r="C452" s="2">
        <v>17.867999999999999</v>
      </c>
      <c r="D452" s="136">
        <f t="shared" si="13"/>
        <v>9.8909173119310356E-3</v>
      </c>
    </row>
    <row r="453" spans="1:4" hidden="1" x14ac:dyDescent="0.3">
      <c r="A453">
        <f t="shared" si="12"/>
        <v>449</v>
      </c>
      <c r="B453" s="231">
        <v>45071</v>
      </c>
      <c r="C453" s="2">
        <v>17.968699999999998</v>
      </c>
      <c r="D453" s="136">
        <f t="shared" si="13"/>
        <v>5.6357734497425316E-3</v>
      </c>
    </row>
    <row r="454" spans="1:4" hidden="1" x14ac:dyDescent="0.3">
      <c r="A454">
        <f t="shared" si="12"/>
        <v>450</v>
      </c>
      <c r="B454" s="231">
        <v>45072</v>
      </c>
      <c r="C454" s="2">
        <v>17.819500000000001</v>
      </c>
      <c r="D454" s="136">
        <f t="shared" si="13"/>
        <v>-8.303327452737097E-3</v>
      </c>
    </row>
    <row r="455" spans="1:4" hidden="1" x14ac:dyDescent="0.3">
      <c r="A455">
        <f t="shared" ref="A455:A518" si="14">+A454+1</f>
        <v>451</v>
      </c>
      <c r="B455" s="231">
        <v>45075</v>
      </c>
      <c r="C455" s="2">
        <v>17.825199999999999</v>
      </c>
      <c r="D455" s="136">
        <f t="shared" ref="D455:D504" si="15">C455/C454-1</f>
        <v>3.1987429501367792E-4</v>
      </c>
    </row>
    <row r="456" spans="1:4" hidden="1" x14ac:dyDescent="0.3">
      <c r="A456">
        <f t="shared" si="14"/>
        <v>452</v>
      </c>
      <c r="B456" s="231">
        <v>45076</v>
      </c>
      <c r="C456" s="2">
        <v>17.6723</v>
      </c>
      <c r="D456" s="136">
        <f t="shared" si="15"/>
        <v>-8.5777438682314022E-3</v>
      </c>
    </row>
    <row r="457" spans="1:4" hidden="1" x14ac:dyDescent="0.3">
      <c r="A457">
        <f t="shared" si="14"/>
        <v>453</v>
      </c>
      <c r="B457" s="231">
        <v>45077</v>
      </c>
      <c r="C457" s="2">
        <v>17.560500000000001</v>
      </c>
      <c r="D457" s="136">
        <f t="shared" si="15"/>
        <v>-6.3262846375400361E-3</v>
      </c>
    </row>
    <row r="458" spans="1:4" hidden="1" x14ac:dyDescent="0.3">
      <c r="A458">
        <f t="shared" si="14"/>
        <v>454</v>
      </c>
      <c r="B458" s="231">
        <v>45078</v>
      </c>
      <c r="C458" s="2">
        <v>17.653199999999998</v>
      </c>
      <c r="D458" s="136">
        <f t="shared" si="15"/>
        <v>5.2788929700178233E-3</v>
      </c>
    </row>
    <row r="459" spans="1:4" hidden="1" x14ac:dyDescent="0.3">
      <c r="A459">
        <f t="shared" si="14"/>
        <v>455</v>
      </c>
      <c r="B459" s="231">
        <v>45079</v>
      </c>
      <c r="C459" s="2">
        <v>17.741800000000001</v>
      </c>
      <c r="D459" s="136">
        <f t="shared" si="15"/>
        <v>5.0189200824781732E-3</v>
      </c>
    </row>
    <row r="460" spans="1:4" hidden="1" x14ac:dyDescent="0.3">
      <c r="A460">
        <f t="shared" si="14"/>
        <v>456</v>
      </c>
      <c r="B460" s="231">
        <v>45082</v>
      </c>
      <c r="C460" s="2">
        <v>17.567299999999999</v>
      </c>
      <c r="D460" s="136">
        <f t="shared" si="15"/>
        <v>-9.8355296531356107E-3</v>
      </c>
    </row>
    <row r="461" spans="1:4" hidden="1" x14ac:dyDescent="0.3">
      <c r="A461">
        <f t="shared" si="14"/>
        <v>457</v>
      </c>
      <c r="B461" s="231">
        <v>45083</v>
      </c>
      <c r="C461" s="2">
        <v>17.5063</v>
      </c>
      <c r="D461" s="136">
        <f t="shared" si="15"/>
        <v>-3.4723605790303314E-3</v>
      </c>
    </row>
    <row r="462" spans="1:4" hidden="1" x14ac:dyDescent="0.3">
      <c r="A462">
        <f t="shared" si="14"/>
        <v>458</v>
      </c>
      <c r="B462" s="231">
        <v>45084</v>
      </c>
      <c r="C462" s="2">
        <v>17.473199999999999</v>
      </c>
      <c r="D462" s="136">
        <f t="shared" si="15"/>
        <v>-1.8907479021837981E-3</v>
      </c>
    </row>
    <row r="463" spans="1:4" hidden="1" x14ac:dyDescent="0.3">
      <c r="A463">
        <f t="shared" si="14"/>
        <v>459</v>
      </c>
      <c r="B463" s="231">
        <v>45085</v>
      </c>
      <c r="C463" s="2">
        <v>17.4192</v>
      </c>
      <c r="D463" s="136">
        <f t="shared" si="15"/>
        <v>-3.0904470846782051E-3</v>
      </c>
    </row>
    <row r="464" spans="1:4" hidden="1" x14ac:dyDescent="0.3">
      <c r="A464">
        <f t="shared" si="14"/>
        <v>460</v>
      </c>
      <c r="B464" s="231">
        <v>45086</v>
      </c>
      <c r="C464" s="2">
        <v>17.360800000000001</v>
      </c>
      <c r="D464" s="136">
        <f t="shared" si="15"/>
        <v>-3.3526223936805044E-3</v>
      </c>
    </row>
    <row r="465" spans="1:4" hidden="1" x14ac:dyDescent="0.3">
      <c r="A465">
        <f t="shared" si="14"/>
        <v>461</v>
      </c>
      <c r="B465" s="231">
        <v>45089</v>
      </c>
      <c r="C465" s="2">
        <v>17.4085</v>
      </c>
      <c r="D465" s="136">
        <f t="shared" si="15"/>
        <v>2.7475692364407056E-3</v>
      </c>
    </row>
    <row r="466" spans="1:4" hidden="1" x14ac:dyDescent="0.3">
      <c r="A466">
        <f t="shared" si="14"/>
        <v>462</v>
      </c>
      <c r="B466" s="231">
        <v>45090</v>
      </c>
      <c r="C466" s="2">
        <v>17.283999999999999</v>
      </c>
      <c r="D466" s="136">
        <f t="shared" si="15"/>
        <v>-7.1516787776086943E-3</v>
      </c>
    </row>
    <row r="467" spans="1:4" hidden="1" x14ac:dyDescent="0.3">
      <c r="A467">
        <f t="shared" si="14"/>
        <v>463</v>
      </c>
      <c r="B467" s="231">
        <v>45091</v>
      </c>
      <c r="C467" s="2">
        <v>17.312000000000001</v>
      </c>
      <c r="D467" s="136">
        <f t="shared" si="15"/>
        <v>1.6199953714419735E-3</v>
      </c>
    </row>
    <row r="468" spans="1:4" hidden="1" x14ac:dyDescent="0.3">
      <c r="A468">
        <f t="shared" si="14"/>
        <v>464</v>
      </c>
      <c r="B468" s="231">
        <v>45092</v>
      </c>
      <c r="C468" s="2">
        <v>17.218499999999999</v>
      </c>
      <c r="D468" s="136">
        <f t="shared" si="15"/>
        <v>-5.4008780036970405E-3</v>
      </c>
    </row>
    <row r="469" spans="1:4" hidden="1" x14ac:dyDescent="0.3">
      <c r="A469">
        <f t="shared" si="14"/>
        <v>465</v>
      </c>
      <c r="B469" s="231">
        <v>45093</v>
      </c>
      <c r="C469" s="2">
        <v>17.124700000000001</v>
      </c>
      <c r="D469" s="136">
        <f t="shared" si="15"/>
        <v>-5.4476290036877817E-3</v>
      </c>
    </row>
    <row r="470" spans="1:4" hidden="1" x14ac:dyDescent="0.3">
      <c r="A470">
        <f t="shared" si="14"/>
        <v>466</v>
      </c>
      <c r="B470" s="231">
        <v>45096</v>
      </c>
      <c r="C470" s="2">
        <v>17.176200000000001</v>
      </c>
      <c r="D470" s="136">
        <f t="shared" si="15"/>
        <v>3.0073519536109039E-3</v>
      </c>
    </row>
    <row r="471" spans="1:4" hidden="1" x14ac:dyDescent="0.3">
      <c r="A471">
        <f t="shared" si="14"/>
        <v>467</v>
      </c>
      <c r="B471" s="231">
        <v>45097</v>
      </c>
      <c r="C471" s="2">
        <v>17.0792</v>
      </c>
      <c r="D471" s="136">
        <f t="shared" si="15"/>
        <v>-5.6473492390634039E-3</v>
      </c>
    </row>
    <row r="472" spans="1:4" hidden="1" x14ac:dyDescent="0.3">
      <c r="A472">
        <f t="shared" si="14"/>
        <v>468</v>
      </c>
      <c r="B472" s="231">
        <v>45098</v>
      </c>
      <c r="C472" s="2">
        <v>17.0945</v>
      </c>
      <c r="D472" s="136">
        <f t="shared" si="15"/>
        <v>8.9582650241237793E-4</v>
      </c>
    </row>
    <row r="473" spans="1:4" hidden="1" x14ac:dyDescent="0.3">
      <c r="A473">
        <f t="shared" si="14"/>
        <v>469</v>
      </c>
      <c r="B473" s="231">
        <v>45099</v>
      </c>
      <c r="C473" s="2">
        <v>17.2043</v>
      </c>
      <c r="D473" s="136">
        <f t="shared" si="15"/>
        <v>6.4231185469010299E-3</v>
      </c>
    </row>
    <row r="474" spans="1:4" hidden="1" x14ac:dyDescent="0.3">
      <c r="A474">
        <f t="shared" si="14"/>
        <v>470</v>
      </c>
      <c r="B474" s="231">
        <v>45100</v>
      </c>
      <c r="C474" s="2">
        <v>17.154699999999998</v>
      </c>
      <c r="D474" s="136">
        <f t="shared" si="15"/>
        <v>-2.8830001801876115E-3</v>
      </c>
    </row>
    <row r="475" spans="1:4" hidden="1" x14ac:dyDescent="0.3">
      <c r="A475">
        <f t="shared" si="14"/>
        <v>471</v>
      </c>
      <c r="B475" s="231">
        <v>45103</v>
      </c>
      <c r="C475" s="2">
        <v>17.171299999999999</v>
      </c>
      <c r="D475" s="136">
        <f t="shared" si="15"/>
        <v>9.6766483820753812E-4</v>
      </c>
    </row>
    <row r="476" spans="1:4" hidden="1" x14ac:dyDescent="0.3">
      <c r="A476">
        <f t="shared" si="14"/>
        <v>472</v>
      </c>
      <c r="B476" s="231">
        <v>45104</v>
      </c>
      <c r="C476" s="2">
        <v>17.179500000000001</v>
      </c>
      <c r="D476" s="136">
        <f t="shared" si="15"/>
        <v>4.7754101320229836E-4</v>
      </c>
    </row>
    <row r="477" spans="1:4" hidden="1" x14ac:dyDescent="0.3">
      <c r="A477">
        <f t="shared" si="14"/>
        <v>473</v>
      </c>
      <c r="B477" s="231">
        <v>45105</v>
      </c>
      <c r="C477" s="2">
        <v>17.144500000000001</v>
      </c>
      <c r="D477" s="136">
        <f t="shared" si="15"/>
        <v>-2.0373119124538208E-3</v>
      </c>
    </row>
    <row r="478" spans="1:4" hidden="1" x14ac:dyDescent="0.3">
      <c r="A478">
        <f t="shared" si="14"/>
        <v>474</v>
      </c>
      <c r="B478" s="231">
        <v>45106</v>
      </c>
      <c r="C478" s="2">
        <v>17.101299999999998</v>
      </c>
      <c r="D478" s="136">
        <f t="shared" si="15"/>
        <v>-2.5197585231416797E-3</v>
      </c>
    </row>
    <row r="479" spans="1:4" hidden="1" x14ac:dyDescent="0.3">
      <c r="A479">
        <f t="shared" si="14"/>
        <v>475</v>
      </c>
      <c r="B479" s="231">
        <v>45107</v>
      </c>
      <c r="C479" s="2">
        <v>17.071999999999999</v>
      </c>
      <c r="D479" s="136">
        <f t="shared" si="15"/>
        <v>-1.7133200399969128E-3</v>
      </c>
    </row>
    <row r="480" spans="1:4" hidden="1" x14ac:dyDescent="0.3">
      <c r="A480">
        <f t="shared" si="14"/>
        <v>476</v>
      </c>
      <c r="B480" s="231">
        <v>45110</v>
      </c>
      <c r="C480" s="2">
        <v>17.1187</v>
      </c>
      <c r="D480" s="136">
        <f t="shared" si="15"/>
        <v>2.7354732895970013E-3</v>
      </c>
    </row>
    <row r="481" spans="1:4" hidden="1" x14ac:dyDescent="0.3">
      <c r="A481">
        <f t="shared" si="14"/>
        <v>477</v>
      </c>
      <c r="B481" s="231">
        <v>45111</v>
      </c>
      <c r="C481" s="2">
        <v>17.1358</v>
      </c>
      <c r="D481" s="136">
        <f t="shared" si="15"/>
        <v>9.989076273315689E-4</v>
      </c>
    </row>
    <row r="482" spans="1:4" hidden="1" x14ac:dyDescent="0.3">
      <c r="A482">
        <f t="shared" si="14"/>
        <v>478</v>
      </c>
      <c r="B482" s="231">
        <v>45112</v>
      </c>
      <c r="C482" s="2">
        <v>17.0517</v>
      </c>
      <c r="D482" s="136">
        <f t="shared" si="15"/>
        <v>-4.9078537331200822E-3</v>
      </c>
    </row>
    <row r="483" spans="1:4" hidden="1" x14ac:dyDescent="0.3">
      <c r="A483">
        <f t="shared" si="14"/>
        <v>479</v>
      </c>
      <c r="B483" s="231">
        <v>45113</v>
      </c>
      <c r="C483" s="2">
        <v>17.026</v>
      </c>
      <c r="D483" s="136">
        <f t="shared" si="15"/>
        <v>-1.5071811021775128E-3</v>
      </c>
    </row>
    <row r="484" spans="1:4" hidden="1" x14ac:dyDescent="0.3">
      <c r="A484">
        <f t="shared" si="14"/>
        <v>480</v>
      </c>
      <c r="B484" s="231">
        <v>45114</v>
      </c>
      <c r="C484" s="2">
        <v>17.004000000000001</v>
      </c>
      <c r="D484" s="136">
        <f t="shared" si="15"/>
        <v>-1.2921414307528467E-3</v>
      </c>
    </row>
    <row r="485" spans="1:4" hidden="1" x14ac:dyDescent="0.3">
      <c r="A485">
        <f t="shared" si="14"/>
        <v>481</v>
      </c>
      <c r="B485" s="231">
        <v>45117</v>
      </c>
      <c r="C485" s="2">
        <v>17.282499999999999</v>
      </c>
      <c r="D485" s="136">
        <f t="shared" si="15"/>
        <v>1.637849917666423E-2</v>
      </c>
    </row>
    <row r="486" spans="1:4" hidden="1" x14ac:dyDescent="0.3">
      <c r="A486">
        <f t="shared" si="14"/>
        <v>482</v>
      </c>
      <c r="B486" s="231">
        <v>45118</v>
      </c>
      <c r="C486" s="2">
        <v>17.101199999999999</v>
      </c>
      <c r="D486" s="136">
        <f t="shared" si="15"/>
        <v>-1.0490380442644276E-2</v>
      </c>
    </row>
    <row r="487" spans="1:4" hidden="1" x14ac:dyDescent="0.3">
      <c r="A487">
        <f t="shared" si="14"/>
        <v>483</v>
      </c>
      <c r="B487" s="231">
        <v>45119</v>
      </c>
      <c r="C487" s="2">
        <v>17.060500000000001</v>
      </c>
      <c r="D487" s="136">
        <f t="shared" si="15"/>
        <v>-2.3799499450329886E-3</v>
      </c>
    </row>
    <row r="488" spans="1:4" hidden="1" x14ac:dyDescent="0.3">
      <c r="A488">
        <f t="shared" si="14"/>
        <v>484</v>
      </c>
      <c r="B488" s="231">
        <v>45120</v>
      </c>
      <c r="C488" s="2">
        <v>17.078299999999999</v>
      </c>
      <c r="D488" s="136">
        <f t="shared" si="15"/>
        <v>1.0433457401599622E-3</v>
      </c>
    </row>
    <row r="489" spans="1:4" hidden="1" x14ac:dyDescent="0.3">
      <c r="A489">
        <f t="shared" si="14"/>
        <v>485</v>
      </c>
      <c r="B489" s="231">
        <v>45121</v>
      </c>
      <c r="C489" s="2">
        <v>16.8537</v>
      </c>
      <c r="D489" s="136">
        <f t="shared" si="15"/>
        <v>-1.3151191863358669E-2</v>
      </c>
    </row>
    <row r="490" spans="1:4" hidden="1" x14ac:dyDescent="0.3">
      <c r="A490">
        <f t="shared" si="14"/>
        <v>486</v>
      </c>
      <c r="B490" s="231">
        <v>45124</v>
      </c>
      <c r="C490" s="2">
        <v>16.890499999999999</v>
      </c>
      <c r="D490" s="136">
        <f t="shared" si="15"/>
        <v>2.1834967989224907E-3</v>
      </c>
    </row>
    <row r="491" spans="1:4" hidden="1" x14ac:dyDescent="0.3">
      <c r="A491">
        <f t="shared" si="14"/>
        <v>487</v>
      </c>
      <c r="B491" s="231">
        <v>45125</v>
      </c>
      <c r="C491" s="2">
        <v>16.789200000000001</v>
      </c>
      <c r="D491" s="136">
        <f t="shared" si="15"/>
        <v>-5.9974541902251266E-3</v>
      </c>
    </row>
    <row r="492" spans="1:4" hidden="1" x14ac:dyDescent="0.3">
      <c r="A492">
        <f t="shared" si="14"/>
        <v>488</v>
      </c>
      <c r="B492" s="231">
        <v>45126</v>
      </c>
      <c r="C492" s="2">
        <v>16.785799999999998</v>
      </c>
      <c r="D492" s="136">
        <f t="shared" si="15"/>
        <v>-2.0251113811275978E-4</v>
      </c>
    </row>
    <row r="493" spans="1:4" hidden="1" x14ac:dyDescent="0.3">
      <c r="A493">
        <f t="shared" si="14"/>
        <v>489</v>
      </c>
      <c r="B493" s="231">
        <v>45127</v>
      </c>
      <c r="C493" s="2">
        <v>16.748000000000001</v>
      </c>
      <c r="D493" s="136">
        <f t="shared" si="15"/>
        <v>-2.251903394535737E-3</v>
      </c>
    </row>
    <row r="494" spans="1:4" hidden="1" x14ac:dyDescent="0.3">
      <c r="A494">
        <f t="shared" si="14"/>
        <v>490</v>
      </c>
      <c r="B494" s="231">
        <v>45128</v>
      </c>
      <c r="C494" s="2">
        <v>16.7667</v>
      </c>
      <c r="D494" s="136">
        <f t="shared" si="15"/>
        <v>1.1165512299975422E-3</v>
      </c>
    </row>
    <row r="495" spans="1:4" hidden="1" x14ac:dyDescent="0.3">
      <c r="A495">
        <f t="shared" si="14"/>
        <v>491</v>
      </c>
      <c r="B495" s="231">
        <v>45131</v>
      </c>
      <c r="C495" s="2">
        <v>16.846</v>
      </c>
      <c r="D495" s="136">
        <f t="shared" si="15"/>
        <v>4.729612863592747E-3</v>
      </c>
    </row>
    <row r="496" spans="1:4" hidden="1" x14ac:dyDescent="0.3">
      <c r="A496">
        <f t="shared" si="14"/>
        <v>492</v>
      </c>
      <c r="B496" s="231">
        <v>45132</v>
      </c>
      <c r="C496" s="2">
        <v>16.939299999999999</v>
      </c>
      <c r="D496" s="136">
        <f t="shared" si="15"/>
        <v>5.5384067434405271E-3</v>
      </c>
    </row>
    <row r="497" spans="1:10" hidden="1" x14ac:dyDescent="0.3">
      <c r="A497">
        <f t="shared" si="14"/>
        <v>493</v>
      </c>
      <c r="B497" s="231">
        <v>45133</v>
      </c>
      <c r="C497" s="2">
        <v>16.8367</v>
      </c>
      <c r="D497" s="136">
        <f t="shared" si="15"/>
        <v>-6.0569208881121606E-3</v>
      </c>
    </row>
    <row r="498" spans="1:10" hidden="1" x14ac:dyDescent="0.3">
      <c r="A498">
        <f t="shared" si="14"/>
        <v>494</v>
      </c>
      <c r="B498" s="231">
        <v>45134</v>
      </c>
      <c r="C498" s="2">
        <v>16.907499999999999</v>
      </c>
      <c r="D498" s="136">
        <f t="shared" si="15"/>
        <v>4.2050995741444996E-3</v>
      </c>
    </row>
    <row r="499" spans="1:10" hidden="1" x14ac:dyDescent="0.3">
      <c r="A499">
        <f t="shared" si="14"/>
        <v>495</v>
      </c>
      <c r="B499" s="231">
        <v>45135</v>
      </c>
      <c r="C499" s="2">
        <v>16.8825</v>
      </c>
      <c r="D499" s="136">
        <f t="shared" si="15"/>
        <v>-1.4786337424219642E-3</v>
      </c>
    </row>
    <row r="500" spans="1:10" hidden="1" x14ac:dyDescent="0.3">
      <c r="A500">
        <f t="shared" si="14"/>
        <v>496</v>
      </c>
      <c r="B500" s="231">
        <v>45138</v>
      </c>
      <c r="C500" s="2">
        <v>16.733799999999999</v>
      </c>
      <c r="D500" s="136">
        <f t="shared" si="15"/>
        <v>-8.8079372130905886E-3</v>
      </c>
    </row>
    <row r="501" spans="1:10" hidden="1" x14ac:dyDescent="0.3">
      <c r="A501">
        <f t="shared" si="14"/>
        <v>497</v>
      </c>
      <c r="B501" s="231">
        <v>45139</v>
      </c>
      <c r="C501" s="2">
        <v>16.689499999999999</v>
      </c>
      <c r="D501" s="136">
        <f t="shared" si="15"/>
        <v>-2.6473365284633843E-3</v>
      </c>
    </row>
    <row r="502" spans="1:10" x14ac:dyDescent="0.3">
      <c r="A502">
        <f t="shared" si="14"/>
        <v>498</v>
      </c>
      <c r="B502" s="231">
        <v>45140</v>
      </c>
      <c r="C502" s="2">
        <v>16.7303</v>
      </c>
      <c r="D502" s="136">
        <f t="shared" si="15"/>
        <v>2.4446508283650914E-3</v>
      </c>
    </row>
    <row r="503" spans="1:10" x14ac:dyDescent="0.3">
      <c r="A503">
        <f t="shared" si="14"/>
        <v>499</v>
      </c>
      <c r="B503" s="231">
        <v>45141</v>
      </c>
      <c r="C503" s="2">
        <v>16.853300000000001</v>
      </c>
      <c r="D503" s="136">
        <f t="shared" si="15"/>
        <v>7.3519303300000338E-3</v>
      </c>
    </row>
    <row r="504" spans="1:10" x14ac:dyDescent="0.3">
      <c r="A504">
        <f t="shared" si="14"/>
        <v>500</v>
      </c>
      <c r="B504" s="231">
        <v>45142</v>
      </c>
      <c r="C504" s="2">
        <v>17.019300000000001</v>
      </c>
      <c r="D504" s="136">
        <f t="shared" si="15"/>
        <v>9.84970302552024E-3</v>
      </c>
      <c r="E504" s="1" t="s">
        <v>18</v>
      </c>
      <c r="F504" s="1" t="s">
        <v>19</v>
      </c>
      <c r="G504" s="1" t="s">
        <v>20</v>
      </c>
    </row>
    <row r="505" spans="1:10" x14ac:dyDescent="0.3">
      <c r="A505">
        <f t="shared" si="14"/>
        <v>501</v>
      </c>
      <c r="B505" s="231">
        <v>45145</v>
      </c>
      <c r="C505" s="2">
        <v>17.289200000000001</v>
      </c>
      <c r="D505" s="136">
        <f t="shared" ref="D505:D517" si="16">C505/C504-1</f>
        <v>1.5858466564429685E-2</v>
      </c>
      <c r="E505" s="146">
        <f>STDEV(D6:D505)</f>
        <v>6.3064476685686967E-3</v>
      </c>
      <c r="F505" s="133">
        <f>C505*(1-($F$763*E505))</f>
        <v>17.035152096376798</v>
      </c>
      <c r="G505" s="7">
        <f>IF(C506&lt;F505,1,0)</f>
        <v>0</v>
      </c>
      <c r="J505" s="33"/>
    </row>
    <row r="506" spans="1:10" x14ac:dyDescent="0.3">
      <c r="A506">
        <f t="shared" si="14"/>
        <v>502</v>
      </c>
      <c r="B506" s="231">
        <v>45146</v>
      </c>
      <c r="C506" s="2">
        <v>17.055499999999999</v>
      </c>
      <c r="D506" s="136">
        <f t="shared" si="16"/>
        <v>-1.3517108946625833E-2</v>
      </c>
      <c r="E506" s="146">
        <f t="shared" ref="E506:E568" si="17">STDEV(D7:D506)</f>
        <v>6.3329578524420138E-3</v>
      </c>
      <c r="F506" s="133">
        <f t="shared" ref="F506:F569" si="18">C506*(1-($F$763*E506))</f>
        <v>16.803832593020083</v>
      </c>
      <c r="G506" s="7">
        <f t="shared" ref="G506:G569" si="19">IF(C507&lt;F506,1,0)</f>
        <v>0</v>
      </c>
      <c r="J506" s="33"/>
    </row>
    <row r="507" spans="1:10" x14ac:dyDescent="0.3">
      <c r="A507">
        <f t="shared" si="14"/>
        <v>503</v>
      </c>
      <c r="B507" s="231">
        <v>45147</v>
      </c>
      <c r="C507" s="2">
        <v>17.0608</v>
      </c>
      <c r="D507" s="4">
        <f t="shared" si="16"/>
        <v>3.1075019788340263E-4</v>
      </c>
      <c r="E507" s="146">
        <f t="shared" si="17"/>
        <v>6.332769818885961E-3</v>
      </c>
      <c r="F507" s="133">
        <f t="shared" si="18"/>
        <v>16.809061861970306</v>
      </c>
      <c r="G507" s="7">
        <f t="shared" si="19"/>
        <v>0</v>
      </c>
    </row>
    <row r="508" spans="1:10" x14ac:dyDescent="0.3">
      <c r="A508">
        <f t="shared" si="14"/>
        <v>504</v>
      </c>
      <c r="B508" s="231">
        <v>45148</v>
      </c>
      <c r="C508" s="2">
        <v>17.112200000000001</v>
      </c>
      <c r="D508" s="4">
        <f t="shared" si="16"/>
        <v>3.0127543843196936E-3</v>
      </c>
      <c r="E508" s="146">
        <f t="shared" si="17"/>
        <v>6.33408678413914E-3</v>
      </c>
      <c r="F508" s="133">
        <f t="shared" si="18"/>
        <v>16.859650927508621</v>
      </c>
      <c r="G508" s="7">
        <f t="shared" si="19"/>
        <v>0</v>
      </c>
      <c r="J508" s="33"/>
    </row>
    <row r="509" spans="1:10" hidden="1" x14ac:dyDescent="0.3">
      <c r="A509">
        <f t="shared" si="14"/>
        <v>505</v>
      </c>
      <c r="B509" s="231">
        <v>45149</v>
      </c>
      <c r="C509" s="2">
        <v>17.076699999999999</v>
      </c>
      <c r="D509" s="4">
        <f t="shared" si="16"/>
        <v>-2.074543308283161E-3</v>
      </c>
      <c r="E509" s="146">
        <f t="shared" si="17"/>
        <v>6.3296950602250235E-3</v>
      </c>
      <c r="F509" s="133">
        <f t="shared" si="18"/>
        <v>16.824849592530576</v>
      </c>
      <c r="G509" s="7">
        <f t="shared" si="19"/>
        <v>0</v>
      </c>
    </row>
    <row r="510" spans="1:10" hidden="1" x14ac:dyDescent="0.3">
      <c r="A510">
        <f t="shared" si="14"/>
        <v>506</v>
      </c>
      <c r="B510" s="231">
        <v>45152</v>
      </c>
      <c r="C510" s="2">
        <v>16.954799999999999</v>
      </c>
      <c r="D510" s="4">
        <f t="shared" si="16"/>
        <v>-7.1383815374165271E-3</v>
      </c>
      <c r="E510" s="146">
        <f t="shared" si="17"/>
        <v>6.3368278749795547E-3</v>
      </c>
      <c r="F510" s="133">
        <f t="shared" si="18"/>
        <v>16.70446561723654</v>
      </c>
      <c r="G510" s="7">
        <f t="shared" si="19"/>
        <v>0</v>
      </c>
    </row>
    <row r="511" spans="1:10" hidden="1" x14ac:dyDescent="0.3">
      <c r="A511">
        <f t="shared" si="14"/>
        <v>507</v>
      </c>
      <c r="B511" s="231">
        <v>45153</v>
      </c>
      <c r="C511" s="2">
        <v>17.0045</v>
      </c>
      <c r="D511" s="4">
        <f t="shared" si="16"/>
        <v>2.931323283082099E-3</v>
      </c>
      <c r="E511" s="146">
        <f t="shared" si="17"/>
        <v>6.3334427532840566E-3</v>
      </c>
      <c r="F511" s="133">
        <f t="shared" si="18"/>
        <v>16.753565926395151</v>
      </c>
      <c r="G511" s="7">
        <f t="shared" si="19"/>
        <v>0</v>
      </c>
    </row>
    <row r="512" spans="1:10" hidden="1" x14ac:dyDescent="0.3">
      <c r="A512">
        <f t="shared" si="14"/>
        <v>508</v>
      </c>
      <c r="B512" s="231">
        <v>45154</v>
      </c>
      <c r="C512" s="2">
        <v>17.0672</v>
      </c>
      <c r="D512" s="4">
        <f t="shared" si="16"/>
        <v>3.6872592549030969E-3</v>
      </c>
      <c r="E512" s="146">
        <f t="shared" si="17"/>
        <v>6.3027983185105522E-3</v>
      </c>
      <c r="F512" s="133">
        <f t="shared" si="18"/>
        <v>16.816559291654279</v>
      </c>
      <c r="G512" s="7">
        <f t="shared" si="19"/>
        <v>0</v>
      </c>
    </row>
    <row r="513" spans="1:7" hidden="1" x14ac:dyDescent="0.3">
      <c r="A513">
        <f t="shared" si="14"/>
        <v>509</v>
      </c>
      <c r="B513" s="231">
        <v>45155</v>
      </c>
      <c r="C513" s="2">
        <v>17.1388</v>
      </c>
      <c r="D513" s="4">
        <f t="shared" si="16"/>
        <v>4.1951814005811716E-3</v>
      </c>
      <c r="E513" s="146">
        <f t="shared" si="17"/>
        <v>6.3060485019465345E-3</v>
      </c>
      <c r="F513" s="133">
        <f t="shared" si="18"/>
        <v>16.886978017528172</v>
      </c>
      <c r="G513" s="7">
        <f t="shared" si="19"/>
        <v>0</v>
      </c>
    </row>
    <row r="514" spans="1:7" hidden="1" x14ac:dyDescent="0.3">
      <c r="A514">
        <f t="shared" si="14"/>
        <v>510</v>
      </c>
      <c r="B514" s="231">
        <v>45156</v>
      </c>
      <c r="C514" s="2">
        <v>17.076799999999999</v>
      </c>
      <c r="D514" s="4">
        <f t="shared" si="16"/>
        <v>-3.617522813732621E-3</v>
      </c>
      <c r="E514" s="146">
        <f t="shared" si="17"/>
        <v>6.3048539959872866E-3</v>
      </c>
      <c r="F514" s="133">
        <f t="shared" si="18"/>
        <v>16.825936517425486</v>
      </c>
      <c r="G514" s="7">
        <f t="shared" si="19"/>
        <v>0</v>
      </c>
    </row>
    <row r="515" spans="1:7" hidden="1" x14ac:dyDescent="0.3">
      <c r="A515">
        <f t="shared" si="14"/>
        <v>511</v>
      </c>
      <c r="B515" s="231">
        <v>45159</v>
      </c>
      <c r="C515" s="2">
        <v>17.122499999999999</v>
      </c>
      <c r="D515" s="4">
        <f t="shared" si="16"/>
        <v>2.6761454136605689E-3</v>
      </c>
      <c r="E515" s="146">
        <f t="shared" si="17"/>
        <v>6.3062793122449796E-3</v>
      </c>
      <c r="F515" s="133">
        <f t="shared" si="18"/>
        <v>16.870908306669278</v>
      </c>
      <c r="G515" s="7">
        <f t="shared" si="19"/>
        <v>0</v>
      </c>
    </row>
    <row r="516" spans="1:7" hidden="1" x14ac:dyDescent="0.3">
      <c r="A516">
        <f t="shared" si="14"/>
        <v>512</v>
      </c>
      <c r="B516" s="231">
        <v>45160</v>
      </c>
      <c r="C516" s="2">
        <v>17.047699999999999</v>
      </c>
      <c r="D516" s="4">
        <f t="shared" si="16"/>
        <v>-4.3685209519638279E-3</v>
      </c>
      <c r="E516" s="146">
        <f t="shared" si="17"/>
        <v>6.307216948337171E-3</v>
      </c>
      <c r="F516" s="133">
        <f t="shared" si="18"/>
        <v>16.797170146277509</v>
      </c>
      <c r="G516" s="7">
        <f t="shared" si="19"/>
        <v>0</v>
      </c>
    </row>
    <row r="517" spans="1:7" hidden="1" x14ac:dyDescent="0.3">
      <c r="A517">
        <f t="shared" si="14"/>
        <v>513</v>
      </c>
      <c r="B517" s="231">
        <v>45161</v>
      </c>
      <c r="C517" s="2">
        <v>17.020199999999999</v>
      </c>
      <c r="D517" s="136">
        <f t="shared" si="16"/>
        <v>-1.6131208315490753E-3</v>
      </c>
      <c r="E517" s="146">
        <f t="shared" si="17"/>
        <v>6.3022994046533507E-3</v>
      </c>
      <c r="F517" s="133">
        <f t="shared" si="18"/>
        <v>16.770269296557903</v>
      </c>
      <c r="G517" s="7">
        <f t="shared" si="19"/>
        <v>0</v>
      </c>
    </row>
    <row r="518" spans="1:7" hidden="1" x14ac:dyDescent="0.3">
      <c r="A518">
        <f t="shared" si="14"/>
        <v>514</v>
      </c>
      <c r="B518" s="231">
        <v>45162</v>
      </c>
      <c r="C518" s="2">
        <v>16.9267</v>
      </c>
      <c r="D518" s="136">
        <f t="shared" ref="D518:D581" si="20">C518/C517-1</f>
        <v>-5.4934724621331643E-3</v>
      </c>
      <c r="E518" s="146">
        <f t="shared" si="17"/>
        <v>6.303906163108359E-3</v>
      </c>
      <c r="F518" s="133">
        <f t="shared" si="18"/>
        <v>16.678078914708969</v>
      </c>
      <c r="G518" s="7">
        <f t="shared" si="19"/>
        <v>0</v>
      </c>
    </row>
    <row r="519" spans="1:7" hidden="1" x14ac:dyDescent="0.3">
      <c r="A519">
        <f t="shared" ref="A519:A582" si="21">+A518+1</f>
        <v>515</v>
      </c>
      <c r="B519" s="231">
        <v>45163</v>
      </c>
      <c r="C519" s="2">
        <v>16.807700000000001</v>
      </c>
      <c r="D519" s="4">
        <f t="shared" si="20"/>
        <v>-7.0303130557048954E-3</v>
      </c>
      <c r="E519" s="146">
        <f t="shared" si="17"/>
        <v>6.3089421984208402E-3</v>
      </c>
      <c r="F519" s="133">
        <f t="shared" si="18"/>
        <v>16.560629577853032</v>
      </c>
      <c r="G519" s="7">
        <f t="shared" si="19"/>
        <v>0</v>
      </c>
    </row>
    <row r="520" spans="1:7" hidden="1" x14ac:dyDescent="0.3">
      <c r="A520">
        <f t="shared" si="21"/>
        <v>516</v>
      </c>
      <c r="B520" s="231">
        <v>45166</v>
      </c>
      <c r="C520" s="2">
        <v>16.809000000000001</v>
      </c>
      <c r="D520" s="4">
        <f t="shared" si="20"/>
        <v>7.7345502359049689E-5</v>
      </c>
      <c r="E520" s="146">
        <f t="shared" si="17"/>
        <v>6.3055978722517444E-3</v>
      </c>
      <c r="F520" s="133">
        <f t="shared" si="18"/>
        <v>16.562041448501198</v>
      </c>
      <c r="G520" s="7">
        <f t="shared" si="19"/>
        <v>0</v>
      </c>
    </row>
    <row r="521" spans="1:7" hidden="1" x14ac:dyDescent="0.3">
      <c r="A521">
        <f t="shared" si="21"/>
        <v>517</v>
      </c>
      <c r="B521" s="231">
        <v>45167</v>
      </c>
      <c r="C521" s="2">
        <v>16.771799999999999</v>
      </c>
      <c r="D521" s="4">
        <f t="shared" si="20"/>
        <v>-2.2131001249331428E-3</v>
      </c>
      <c r="E521" s="146">
        <f t="shared" si="17"/>
        <v>6.3060698092911741E-3</v>
      </c>
      <c r="F521" s="133">
        <f t="shared" si="18"/>
        <v>16.525369550007994</v>
      </c>
      <c r="G521" s="7">
        <f t="shared" si="19"/>
        <v>0</v>
      </c>
    </row>
    <row r="522" spans="1:7" hidden="1" x14ac:dyDescent="0.3">
      <c r="A522">
        <f t="shared" si="21"/>
        <v>518</v>
      </c>
      <c r="B522" s="231">
        <v>45168</v>
      </c>
      <c r="C522" s="2">
        <v>16.743200000000002</v>
      </c>
      <c r="D522" s="4">
        <f t="shared" si="20"/>
        <v>-1.7052433251050214E-3</v>
      </c>
      <c r="E522" s="146">
        <f t="shared" si="17"/>
        <v>6.3047106038901235E-3</v>
      </c>
      <c r="F522" s="133">
        <f t="shared" si="18"/>
        <v>16.497242798741489</v>
      </c>
      <c r="G522" s="7">
        <f t="shared" si="19"/>
        <v>0</v>
      </c>
    </row>
    <row r="523" spans="1:7" hidden="1" x14ac:dyDescent="0.3">
      <c r="A523">
        <f t="shared" si="21"/>
        <v>519</v>
      </c>
      <c r="B523" s="231">
        <v>45169</v>
      </c>
      <c r="C523" s="2">
        <v>16.840199999999999</v>
      </c>
      <c r="D523" s="4">
        <f t="shared" si="20"/>
        <v>5.7933967222512095E-3</v>
      </c>
      <c r="E523" s="146">
        <f t="shared" si="17"/>
        <v>6.3106357214578633E-3</v>
      </c>
      <c r="F523" s="133">
        <f t="shared" si="18"/>
        <v>16.592585383313768</v>
      </c>
      <c r="G523" s="7">
        <f t="shared" si="19"/>
        <v>0</v>
      </c>
    </row>
    <row r="524" spans="1:7" hidden="1" x14ac:dyDescent="0.3">
      <c r="A524">
        <f t="shared" si="21"/>
        <v>520</v>
      </c>
      <c r="B524" s="231">
        <v>45170</v>
      </c>
      <c r="C524" s="2">
        <v>16.747699999999998</v>
      </c>
      <c r="D524" s="4">
        <f t="shared" si="20"/>
        <v>-5.4928088740039405E-3</v>
      </c>
      <c r="E524" s="146">
        <f t="shared" si="17"/>
        <v>6.3133095014178513E-3</v>
      </c>
      <c r="F524" s="133">
        <f t="shared" si="18"/>
        <v>16.50134114645903</v>
      </c>
      <c r="G524" s="7">
        <f t="shared" si="19"/>
        <v>0</v>
      </c>
    </row>
    <row r="525" spans="1:7" hidden="1" x14ac:dyDescent="0.3">
      <c r="A525">
        <f t="shared" si="21"/>
        <v>521</v>
      </c>
      <c r="B525" s="231">
        <v>45173</v>
      </c>
      <c r="C525" s="2">
        <v>16.917000000000002</v>
      </c>
      <c r="D525" s="4">
        <f t="shared" si="20"/>
        <v>1.0108850767568178E-2</v>
      </c>
      <c r="E525" s="146">
        <f t="shared" si="17"/>
        <v>6.3305443759413835E-3</v>
      </c>
      <c r="F525" s="133">
        <f t="shared" si="18"/>
        <v>16.667471401245827</v>
      </c>
      <c r="G525" s="7">
        <f t="shared" si="19"/>
        <v>0</v>
      </c>
    </row>
    <row r="526" spans="1:7" hidden="1" x14ac:dyDescent="0.3">
      <c r="A526">
        <f t="shared" si="21"/>
        <v>522</v>
      </c>
      <c r="B526" s="231">
        <v>45174</v>
      </c>
      <c r="C526" s="2">
        <v>17.1113</v>
      </c>
      <c r="D526" s="4">
        <f t="shared" si="20"/>
        <v>1.1485487970680275E-2</v>
      </c>
      <c r="E526" s="146">
        <f t="shared" si="17"/>
        <v>6.3524792629422178E-3</v>
      </c>
      <c r="F526" s="133">
        <f t="shared" si="18"/>
        <v>16.858030914300077</v>
      </c>
      <c r="G526" s="7">
        <f t="shared" si="19"/>
        <v>0</v>
      </c>
    </row>
    <row r="527" spans="1:7" hidden="1" x14ac:dyDescent="0.3">
      <c r="A527">
        <f t="shared" si="21"/>
        <v>523</v>
      </c>
      <c r="B527" s="231">
        <v>45175</v>
      </c>
      <c r="C527" s="2">
        <v>17.175000000000001</v>
      </c>
      <c r="D527" s="4">
        <f t="shared" si="20"/>
        <v>3.7226861781396448E-3</v>
      </c>
      <c r="E527" s="146">
        <f t="shared" si="17"/>
        <v>6.3538224723887846E-3</v>
      </c>
      <c r="F527" s="133">
        <f t="shared" si="18"/>
        <v>16.920734320755564</v>
      </c>
      <c r="G527" s="7">
        <f t="shared" si="19"/>
        <v>0</v>
      </c>
    </row>
    <row r="528" spans="1:7" hidden="1" x14ac:dyDescent="0.3">
      <c r="A528">
        <f t="shared" si="21"/>
        <v>524</v>
      </c>
      <c r="B528" s="231">
        <v>45176</v>
      </c>
      <c r="C528" s="2">
        <v>17.3492</v>
      </c>
      <c r="D528" s="4">
        <f t="shared" si="20"/>
        <v>1.0142649199417653E-2</v>
      </c>
      <c r="E528" s="146">
        <f t="shared" si="17"/>
        <v>6.3708685992298871E-3</v>
      </c>
      <c r="F528" s="133">
        <f t="shared" si="18"/>
        <v>17.091666326740903</v>
      </c>
      <c r="G528" s="7">
        <f t="shared" si="19"/>
        <v>0</v>
      </c>
    </row>
    <row r="529" spans="1:7" hidden="1" x14ac:dyDescent="0.3">
      <c r="A529">
        <f t="shared" si="21"/>
        <v>525</v>
      </c>
      <c r="B529" s="231">
        <v>45177</v>
      </c>
      <c r="C529" s="2">
        <v>17.580500000000001</v>
      </c>
      <c r="D529" s="4">
        <f t="shared" si="20"/>
        <v>1.3332026836972322E-2</v>
      </c>
      <c r="E529" s="146">
        <f t="shared" si="17"/>
        <v>6.3991185308839007E-3</v>
      </c>
      <c r="F529" s="133">
        <f t="shared" si="18"/>
        <v>17.318375691235964</v>
      </c>
      <c r="G529" s="7">
        <f t="shared" si="19"/>
        <v>0</v>
      </c>
    </row>
    <row r="530" spans="1:7" hidden="1" x14ac:dyDescent="0.3">
      <c r="A530">
        <f t="shared" si="21"/>
        <v>526</v>
      </c>
      <c r="B530" s="231">
        <v>45180</v>
      </c>
      <c r="C530" s="2">
        <v>17.554300000000001</v>
      </c>
      <c r="D530" s="4">
        <f t="shared" si="20"/>
        <v>-1.4902875344842137E-3</v>
      </c>
      <c r="E530" s="146">
        <f t="shared" si="17"/>
        <v>6.3993668481528406E-3</v>
      </c>
      <c r="F530" s="133">
        <f t="shared" si="18"/>
        <v>17.292556175272306</v>
      </c>
      <c r="G530" s="7">
        <f t="shared" si="19"/>
        <v>0</v>
      </c>
    </row>
    <row r="531" spans="1:7" hidden="1" x14ac:dyDescent="0.3">
      <c r="A531">
        <f t="shared" si="21"/>
        <v>527</v>
      </c>
      <c r="B531" s="231">
        <v>45181</v>
      </c>
      <c r="C531" s="2">
        <v>17.576699999999999</v>
      </c>
      <c r="D531" s="4">
        <f t="shared" si="20"/>
        <v>1.2760406282219527E-3</v>
      </c>
      <c r="E531" s="146">
        <f t="shared" si="17"/>
        <v>6.396545598824608E-3</v>
      </c>
      <c r="F531" s="133">
        <f t="shared" si="18"/>
        <v>17.314737720147413</v>
      </c>
      <c r="G531" s="7">
        <f t="shared" si="19"/>
        <v>0</v>
      </c>
    </row>
    <row r="532" spans="1:7" hidden="1" x14ac:dyDescent="0.3">
      <c r="A532">
        <f t="shared" si="21"/>
        <v>528</v>
      </c>
      <c r="B532" s="231">
        <v>45182</v>
      </c>
      <c r="C532" s="2">
        <v>17.3813</v>
      </c>
      <c r="D532" s="4">
        <f t="shared" si="20"/>
        <v>-1.1116990106220137E-2</v>
      </c>
      <c r="E532" s="146">
        <f t="shared" si="17"/>
        <v>6.4003597055917539E-3</v>
      </c>
      <c r="F532" s="133">
        <f t="shared" si="18"/>
        <v>17.122095486888632</v>
      </c>
      <c r="G532" s="7">
        <f t="shared" si="19"/>
        <v>0</v>
      </c>
    </row>
    <row r="533" spans="1:7" hidden="1" x14ac:dyDescent="0.3">
      <c r="A533">
        <f t="shared" si="21"/>
        <v>529</v>
      </c>
      <c r="B533" s="231">
        <v>45183</v>
      </c>
      <c r="C533" s="2">
        <v>17.255299999999998</v>
      </c>
      <c r="D533" s="4">
        <f t="shared" si="20"/>
        <v>-7.2491700850915164E-3</v>
      </c>
      <c r="E533" s="146">
        <f t="shared" si="17"/>
        <v>6.4077307253844551E-3</v>
      </c>
      <c r="F533" s="133">
        <f t="shared" si="18"/>
        <v>16.997678153753256</v>
      </c>
      <c r="G533" s="7">
        <f t="shared" si="19"/>
        <v>0</v>
      </c>
    </row>
    <row r="534" spans="1:7" hidden="1" x14ac:dyDescent="0.3">
      <c r="A534">
        <f t="shared" si="21"/>
        <v>530</v>
      </c>
      <c r="B534" s="231">
        <v>45184</v>
      </c>
      <c r="C534" s="2">
        <v>17.1235</v>
      </c>
      <c r="D534" s="4">
        <f t="shared" si="20"/>
        <v>-7.6382328907639296E-3</v>
      </c>
      <c r="E534" s="146">
        <f t="shared" si="17"/>
        <v>6.4119106652634631E-3</v>
      </c>
      <c r="F534" s="133">
        <f t="shared" si="18"/>
        <v>16.867679159195429</v>
      </c>
      <c r="G534" s="7">
        <f t="shared" si="19"/>
        <v>0</v>
      </c>
    </row>
    <row r="535" spans="1:7" hidden="1" x14ac:dyDescent="0.3">
      <c r="A535">
        <f t="shared" si="21"/>
        <v>531</v>
      </c>
      <c r="B535" s="231">
        <v>45187</v>
      </c>
      <c r="C535" s="2">
        <v>17.104199999999999</v>
      </c>
      <c r="D535" s="4">
        <f t="shared" si="20"/>
        <v>-1.127106023885327E-3</v>
      </c>
      <c r="E535" s="146">
        <f t="shared" si="17"/>
        <v>6.4120186075401946E-3</v>
      </c>
      <c r="F535" s="133">
        <f t="shared" si="18"/>
        <v>16.848663194605681</v>
      </c>
      <c r="G535" s="7">
        <f t="shared" si="19"/>
        <v>0</v>
      </c>
    </row>
    <row r="536" spans="1:7" hidden="1" x14ac:dyDescent="0.3">
      <c r="A536">
        <f t="shared" si="21"/>
        <v>532</v>
      </c>
      <c r="B536" s="231">
        <v>45188</v>
      </c>
      <c r="C536" s="2">
        <v>17.0807</v>
      </c>
      <c r="D536" s="4">
        <f t="shared" si="20"/>
        <v>-1.3739315489761372E-3</v>
      </c>
      <c r="E536" s="146">
        <f t="shared" si="17"/>
        <v>6.4090548203366267E-3</v>
      </c>
      <c r="F536" s="133">
        <f t="shared" si="18"/>
        <v>16.825632237579544</v>
      </c>
      <c r="G536" s="7">
        <f t="shared" si="19"/>
        <v>0</v>
      </c>
    </row>
    <row r="537" spans="1:7" hidden="1" x14ac:dyDescent="0.3">
      <c r="A537">
        <f t="shared" si="21"/>
        <v>533</v>
      </c>
      <c r="B537" s="231">
        <v>45189</v>
      </c>
      <c r="C537" s="2">
        <v>17.130700000000001</v>
      </c>
      <c r="D537" s="4">
        <f t="shared" si="20"/>
        <v>2.9272804978719424E-3</v>
      </c>
      <c r="E537" s="146">
        <f t="shared" si="17"/>
        <v>6.4106858522621161E-3</v>
      </c>
      <c r="F537" s="133">
        <f t="shared" si="18"/>
        <v>16.874820480818624</v>
      </c>
      <c r="G537" s="7">
        <f t="shared" si="19"/>
        <v>0</v>
      </c>
    </row>
    <row r="538" spans="1:7" hidden="1" x14ac:dyDescent="0.3">
      <c r="A538">
        <f t="shared" si="21"/>
        <v>534</v>
      </c>
      <c r="B538" s="231">
        <v>45190</v>
      </c>
      <c r="C538" s="2">
        <v>17.080500000000001</v>
      </c>
      <c r="D538" s="4">
        <f t="shared" si="20"/>
        <v>-2.9304114834770578E-3</v>
      </c>
      <c r="E538" s="146">
        <f t="shared" si="17"/>
        <v>6.3951557869304058E-3</v>
      </c>
      <c r="F538" s="133">
        <f t="shared" si="18"/>
        <v>16.82598837188451</v>
      </c>
      <c r="G538" s="7">
        <f t="shared" si="19"/>
        <v>0</v>
      </c>
    </row>
    <row r="539" spans="1:7" hidden="1" x14ac:dyDescent="0.3">
      <c r="A539">
        <f t="shared" si="21"/>
        <v>535</v>
      </c>
      <c r="B539" s="231">
        <v>45191</v>
      </c>
      <c r="C539" s="2">
        <v>17.024000000000001</v>
      </c>
      <c r="D539" s="4">
        <f t="shared" si="20"/>
        <v>-3.3078656947981289E-3</v>
      </c>
      <c r="E539" s="146">
        <f t="shared" si="17"/>
        <v>6.3815401618903152E-3</v>
      </c>
      <c r="F539" s="133">
        <f t="shared" si="18"/>
        <v>16.770870338461673</v>
      </c>
      <c r="G539" s="7">
        <f t="shared" si="19"/>
        <v>0</v>
      </c>
    </row>
    <row r="540" spans="1:7" hidden="1" x14ac:dyDescent="0.3">
      <c r="A540">
        <f t="shared" si="21"/>
        <v>536</v>
      </c>
      <c r="B540" s="231">
        <v>45194</v>
      </c>
      <c r="C540" s="2">
        <v>17.1675</v>
      </c>
      <c r="D540" s="4">
        <f t="shared" si="20"/>
        <v>8.4292763157893802E-3</v>
      </c>
      <c r="E540" s="146">
        <f t="shared" si="17"/>
        <v>6.3917019793073276E-3</v>
      </c>
      <c r="F540" s="133">
        <f t="shared" si="18"/>
        <v>16.911830163109663</v>
      </c>
      <c r="G540" s="7">
        <f t="shared" si="19"/>
        <v>0</v>
      </c>
    </row>
    <row r="541" spans="1:7" hidden="1" x14ac:dyDescent="0.3">
      <c r="A541">
        <f t="shared" si="21"/>
        <v>537</v>
      </c>
      <c r="B541" s="231">
        <v>45195</v>
      </c>
      <c r="C541" s="2">
        <v>17.1568</v>
      </c>
      <c r="D541" s="4">
        <f t="shared" si="20"/>
        <v>-6.2327071501377951E-4</v>
      </c>
      <c r="E541" s="146">
        <f t="shared" si="17"/>
        <v>6.3909625507112466E-3</v>
      </c>
      <c r="F541" s="133">
        <f t="shared" si="18"/>
        <v>16.901319073544201</v>
      </c>
      <c r="G541" s="7">
        <f t="shared" si="19"/>
        <v>0</v>
      </c>
    </row>
    <row r="542" spans="1:7" hidden="1" x14ac:dyDescent="0.3">
      <c r="A542">
        <f t="shared" si="21"/>
        <v>538</v>
      </c>
      <c r="B542" s="231">
        <v>45196</v>
      </c>
      <c r="C542" s="2">
        <v>17.3733</v>
      </c>
      <c r="D542" s="4">
        <f t="shared" si="20"/>
        <v>1.2618903291989225E-2</v>
      </c>
      <c r="E542" s="146">
        <f t="shared" si="17"/>
        <v>6.4153088188170235E-3</v>
      </c>
      <c r="F542" s="133">
        <f t="shared" si="18"/>
        <v>17.113609652644449</v>
      </c>
      <c r="G542" s="7">
        <f t="shared" si="19"/>
        <v>0</v>
      </c>
    </row>
    <row r="543" spans="1:7" hidden="1" x14ac:dyDescent="0.3">
      <c r="A543">
        <f t="shared" si="21"/>
        <v>539</v>
      </c>
      <c r="B543" s="231">
        <v>45197</v>
      </c>
      <c r="C543" s="2">
        <v>17.4758</v>
      </c>
      <c r="D543" s="4">
        <f t="shared" si="20"/>
        <v>5.8998578278162128E-3</v>
      </c>
      <c r="E543" s="146">
        <f t="shared" si="17"/>
        <v>6.4212657966623956E-3</v>
      </c>
      <c r="F543" s="133">
        <f t="shared" si="18"/>
        <v>17.2143349566343</v>
      </c>
      <c r="G543" s="7">
        <f t="shared" si="19"/>
        <v>0</v>
      </c>
    </row>
    <row r="544" spans="1:7" hidden="1" x14ac:dyDescent="0.3">
      <c r="A544">
        <f t="shared" si="21"/>
        <v>540</v>
      </c>
      <c r="B544" s="231">
        <v>45198</v>
      </c>
      <c r="C544" s="2">
        <v>17.7287</v>
      </c>
      <c r="D544" s="4">
        <f t="shared" si="20"/>
        <v>1.4471440506300226E-2</v>
      </c>
      <c r="E544" s="146">
        <f t="shared" si="17"/>
        <v>6.4500199517473827E-3</v>
      </c>
      <c r="F544" s="133">
        <f t="shared" si="18"/>
        <v>17.462263407885793</v>
      </c>
      <c r="G544" s="7">
        <f t="shared" si="19"/>
        <v>0</v>
      </c>
    </row>
    <row r="545" spans="1:7" hidden="1" x14ac:dyDescent="0.3">
      <c r="A545">
        <f t="shared" si="21"/>
        <v>541</v>
      </c>
      <c r="B545" s="231">
        <v>45201</v>
      </c>
      <c r="C545" s="2">
        <v>17.619499999999999</v>
      </c>
      <c r="D545" s="4">
        <f t="shared" si="20"/>
        <v>-6.1595040809535595E-3</v>
      </c>
      <c r="E545" s="146">
        <f t="shared" si="17"/>
        <v>6.452768875172688E-3</v>
      </c>
      <c r="F545" s="133">
        <f t="shared" si="18"/>
        <v>17.354591672413076</v>
      </c>
      <c r="G545" s="7">
        <f t="shared" si="19"/>
        <v>0</v>
      </c>
    </row>
    <row r="546" spans="1:7" hidden="1" x14ac:dyDescent="0.3">
      <c r="A546">
        <f t="shared" si="21"/>
        <v>542</v>
      </c>
      <c r="B546" s="231">
        <v>45202</v>
      </c>
      <c r="C546" s="2">
        <v>17.412700000000001</v>
      </c>
      <c r="D546" s="4">
        <f t="shared" si="20"/>
        <v>-1.1736995941995954E-2</v>
      </c>
      <c r="E546" s="146">
        <f t="shared" si="17"/>
        <v>6.4666869253874465E-3</v>
      </c>
      <c r="F546" s="133">
        <f t="shared" si="18"/>
        <v>17.150336222938133</v>
      </c>
      <c r="G546" s="7">
        <f t="shared" si="19"/>
        <v>0</v>
      </c>
    </row>
    <row r="547" spans="1:7" hidden="1" x14ac:dyDescent="0.3">
      <c r="A547">
        <f t="shared" si="21"/>
        <v>543</v>
      </c>
      <c r="B547" s="231">
        <v>45203</v>
      </c>
      <c r="C547" s="2">
        <v>17.591999999999999</v>
      </c>
      <c r="D547" s="4">
        <f t="shared" si="20"/>
        <v>1.0297082014851133E-2</v>
      </c>
      <c r="E547" s="146">
        <f t="shared" si="17"/>
        <v>6.4818850148268756E-3</v>
      </c>
      <c r="F547" s="133">
        <f t="shared" si="18"/>
        <v>17.326311681648654</v>
      </c>
      <c r="G547" s="7">
        <f t="shared" si="19"/>
        <v>0</v>
      </c>
    </row>
    <row r="548" spans="1:7" hidden="1" x14ac:dyDescent="0.3">
      <c r="A548">
        <f t="shared" si="21"/>
        <v>544</v>
      </c>
      <c r="B548" s="231">
        <v>45204</v>
      </c>
      <c r="C548" s="2">
        <v>17.9025</v>
      </c>
      <c r="D548" s="4">
        <f t="shared" si="20"/>
        <v>1.7650068212823999E-2</v>
      </c>
      <c r="E548" s="146">
        <f t="shared" si="17"/>
        <v>6.5313516175842436E-3</v>
      </c>
      <c r="F548" s="133">
        <f t="shared" si="18"/>
        <v>17.630058872962241</v>
      </c>
      <c r="G548" s="7">
        <f t="shared" si="19"/>
        <v>0</v>
      </c>
    </row>
    <row r="549" spans="1:7" hidden="1" x14ac:dyDescent="0.3">
      <c r="A549">
        <f t="shared" si="21"/>
        <v>545</v>
      </c>
      <c r="B549" s="231">
        <v>45205</v>
      </c>
      <c r="C549" s="2">
        <v>18.016999999999999</v>
      </c>
      <c r="D549" s="4">
        <f t="shared" si="20"/>
        <v>6.3957547828514816E-3</v>
      </c>
      <c r="E549" s="146">
        <f t="shared" si="17"/>
        <v>6.5353754825683702E-3</v>
      </c>
      <c r="F549" s="133">
        <f t="shared" si="18"/>
        <v>17.742647486038216</v>
      </c>
      <c r="G549" s="7">
        <f t="shared" si="19"/>
        <v>0</v>
      </c>
    </row>
    <row r="550" spans="1:7" hidden="1" x14ac:dyDescent="0.3">
      <c r="A550">
        <f t="shared" si="21"/>
        <v>546</v>
      </c>
      <c r="B550" s="231">
        <v>45208</v>
      </c>
      <c r="C550" s="2">
        <v>18.2407</v>
      </c>
      <c r="D550" s="4">
        <f t="shared" si="20"/>
        <v>1.2416051506910275E-2</v>
      </c>
      <c r="E550" s="146">
        <f t="shared" si="17"/>
        <v>6.5581191172993884E-3</v>
      </c>
      <c r="F550" s="133">
        <f t="shared" si="18"/>
        <v>17.961974487717789</v>
      </c>
      <c r="G550" s="7">
        <f t="shared" si="19"/>
        <v>0</v>
      </c>
    </row>
    <row r="551" spans="1:7" hidden="1" x14ac:dyDescent="0.3">
      <c r="A551">
        <f t="shared" si="21"/>
        <v>547</v>
      </c>
      <c r="B551" s="231">
        <v>45209</v>
      </c>
      <c r="C551" s="2">
        <v>18.183700000000002</v>
      </c>
      <c r="D551" s="4">
        <f t="shared" si="20"/>
        <v>-3.1248800758741924E-3</v>
      </c>
      <c r="E551" s="146">
        <f t="shared" si="17"/>
        <v>6.5527732687893228E-3</v>
      </c>
      <c r="F551" s="133">
        <f t="shared" si="18"/>
        <v>17.906071964539699</v>
      </c>
      <c r="G551" s="7">
        <f t="shared" si="19"/>
        <v>0</v>
      </c>
    </row>
    <row r="552" spans="1:7" hidden="1" x14ac:dyDescent="0.3">
      <c r="A552">
        <f t="shared" si="21"/>
        <v>548</v>
      </c>
      <c r="B552" s="231">
        <v>45210</v>
      </c>
      <c r="C552" s="2">
        <v>18.348199999999999</v>
      </c>
      <c r="D552" s="4">
        <f t="shared" si="20"/>
        <v>9.0465636806589256E-3</v>
      </c>
      <c r="E552" s="146">
        <f t="shared" si="17"/>
        <v>6.5618654875233594E-3</v>
      </c>
      <c r="F552" s="133">
        <f t="shared" si="18"/>
        <v>18.067671680612047</v>
      </c>
      <c r="G552" s="7">
        <f t="shared" si="19"/>
        <v>1</v>
      </c>
    </row>
    <row r="553" spans="1:7" hidden="1" x14ac:dyDescent="0.3">
      <c r="A553">
        <f t="shared" si="21"/>
        <v>549</v>
      </c>
      <c r="B553" s="231">
        <v>45211</v>
      </c>
      <c r="C553" s="2">
        <v>17.991700000000002</v>
      </c>
      <c r="D553" s="4">
        <f t="shared" si="20"/>
        <v>-1.9429698826042729E-2</v>
      </c>
      <c r="E553" s="146">
        <f t="shared" si="17"/>
        <v>6.6151299470412579E-3</v>
      </c>
      <c r="F553" s="133">
        <f t="shared" si="18"/>
        <v>17.714389380019139</v>
      </c>
      <c r="G553" s="7">
        <f t="shared" si="19"/>
        <v>0</v>
      </c>
    </row>
    <row r="554" spans="1:7" hidden="1" x14ac:dyDescent="0.3">
      <c r="A554">
        <f t="shared" si="21"/>
        <v>550</v>
      </c>
      <c r="B554" s="231">
        <v>45212</v>
      </c>
      <c r="C554" s="2">
        <v>17.841999999999999</v>
      </c>
      <c r="D554" s="4">
        <f t="shared" si="20"/>
        <v>-8.3205033432084408E-3</v>
      </c>
      <c r="E554" s="146">
        <f t="shared" si="17"/>
        <v>6.6229757152094027E-3</v>
      </c>
      <c r="F554" s="133">
        <f t="shared" si="18"/>
        <v>17.566670580783914</v>
      </c>
      <c r="G554" s="7">
        <f t="shared" si="19"/>
        <v>0</v>
      </c>
    </row>
    <row r="555" spans="1:7" hidden="1" x14ac:dyDescent="0.3">
      <c r="A555">
        <f t="shared" si="21"/>
        <v>551</v>
      </c>
      <c r="B555" s="231">
        <v>45215</v>
      </c>
      <c r="C555" s="2">
        <v>17.9132</v>
      </c>
      <c r="D555" s="4">
        <f t="shared" si="20"/>
        <v>3.9905840152449912E-3</v>
      </c>
      <c r="E555" s="146">
        <f t="shared" si="17"/>
        <v>6.6230541200439121E-3</v>
      </c>
      <c r="F555" s="133">
        <f t="shared" si="18"/>
        <v>17.636768583162812</v>
      </c>
      <c r="G555" s="7">
        <f t="shared" si="19"/>
        <v>0</v>
      </c>
    </row>
    <row r="556" spans="1:7" hidden="1" x14ac:dyDescent="0.3">
      <c r="A556">
        <f t="shared" si="21"/>
        <v>552</v>
      </c>
      <c r="B556" s="231">
        <v>45216</v>
      </c>
      <c r="C556" s="2">
        <v>18.036200000000001</v>
      </c>
      <c r="D556" s="4">
        <f t="shared" si="20"/>
        <v>6.8664448563071634E-3</v>
      </c>
      <c r="E556" s="146">
        <f t="shared" si="17"/>
        <v>6.6284934566344985E-3</v>
      </c>
      <c r="F556" s="133">
        <f t="shared" si="18"/>
        <v>17.757641897519658</v>
      </c>
      <c r="G556" s="7">
        <f t="shared" si="19"/>
        <v>0</v>
      </c>
    </row>
    <row r="557" spans="1:7" hidden="1" x14ac:dyDescent="0.3">
      <c r="A557">
        <f t="shared" si="21"/>
        <v>553</v>
      </c>
      <c r="B557" s="231">
        <v>45217</v>
      </c>
      <c r="C557" s="2">
        <v>17.956800000000001</v>
      </c>
      <c r="D557" s="4">
        <f t="shared" si="20"/>
        <v>-4.4022576817732695E-3</v>
      </c>
      <c r="E557" s="146">
        <f t="shared" si="17"/>
        <v>6.631113934352814E-3</v>
      </c>
      <c r="F557" s="133">
        <f t="shared" si="18"/>
        <v>17.67935854299742</v>
      </c>
      <c r="G557" s="7">
        <f t="shared" si="19"/>
        <v>0</v>
      </c>
    </row>
    <row r="558" spans="1:7" hidden="1" x14ac:dyDescent="0.3">
      <c r="A558">
        <f t="shared" si="21"/>
        <v>554</v>
      </c>
      <c r="B558" s="231">
        <v>45218</v>
      </c>
      <c r="C558" s="2">
        <v>17.909700000000001</v>
      </c>
      <c r="D558" s="4">
        <f t="shared" si="20"/>
        <v>-2.6229617749264911E-3</v>
      </c>
      <c r="E558" s="146">
        <f t="shared" si="17"/>
        <v>6.631985595529767E-3</v>
      </c>
      <c r="F558" s="133">
        <f t="shared" si="18"/>
        <v>17.632949887260796</v>
      </c>
      <c r="G558" s="7">
        <f t="shared" si="19"/>
        <v>0</v>
      </c>
    </row>
    <row r="559" spans="1:7" hidden="1" x14ac:dyDescent="0.3">
      <c r="A559">
        <f t="shared" si="21"/>
        <v>555</v>
      </c>
      <c r="B559" s="231">
        <v>45219</v>
      </c>
      <c r="C559" s="2">
        <v>18.244</v>
      </c>
      <c r="D559" s="4">
        <f t="shared" si="20"/>
        <v>1.8665862633098218E-2</v>
      </c>
      <c r="E559" s="146">
        <f t="shared" si="17"/>
        <v>6.685514720315572E-3</v>
      </c>
      <c r="F559" s="133">
        <f t="shared" si="18"/>
        <v>17.959808663801173</v>
      </c>
      <c r="G559" s="7">
        <f t="shared" si="19"/>
        <v>0</v>
      </c>
    </row>
    <row r="560" spans="1:7" hidden="1" x14ac:dyDescent="0.3">
      <c r="A560">
        <f t="shared" si="21"/>
        <v>556</v>
      </c>
      <c r="B560" s="231">
        <v>45222</v>
      </c>
      <c r="C560" s="2">
        <v>18.287299999999998</v>
      </c>
      <c r="D560" s="4">
        <f t="shared" si="20"/>
        <v>2.3733830300372016E-3</v>
      </c>
      <c r="E560" s="146">
        <f t="shared" si="17"/>
        <v>6.6796712167120041E-3</v>
      </c>
      <c r="F560" s="133">
        <f t="shared" si="18"/>
        <v>18.00268315714159</v>
      </c>
      <c r="G560" s="7">
        <f t="shared" si="19"/>
        <v>0</v>
      </c>
    </row>
    <row r="561" spans="1:7" hidden="1" x14ac:dyDescent="0.3">
      <c r="A561">
        <f t="shared" si="21"/>
        <v>557</v>
      </c>
      <c r="B561" s="231">
        <v>45223</v>
      </c>
      <c r="C561" s="2">
        <v>18.234300000000001</v>
      </c>
      <c r="D561" s="4">
        <f t="shared" si="20"/>
        <v>-2.898186172917705E-3</v>
      </c>
      <c r="E561" s="146">
        <f t="shared" si="17"/>
        <v>6.6649897843330816E-3</v>
      </c>
      <c r="F561" s="133">
        <f t="shared" si="18"/>
        <v>17.951131783886996</v>
      </c>
      <c r="G561" s="7">
        <f t="shared" si="19"/>
        <v>0</v>
      </c>
    </row>
    <row r="562" spans="1:7" hidden="1" x14ac:dyDescent="0.3">
      <c r="A562">
        <f t="shared" si="21"/>
        <v>558</v>
      </c>
      <c r="B562" s="231">
        <v>45224</v>
      </c>
      <c r="C562" s="2">
        <v>18.1218</v>
      </c>
      <c r="D562" s="4">
        <f t="shared" si="20"/>
        <v>-6.1696911863905468E-3</v>
      </c>
      <c r="E562" s="146">
        <f t="shared" si="17"/>
        <v>6.6301660509721864E-3</v>
      </c>
      <c r="F562" s="133">
        <f t="shared" si="18"/>
        <v>17.841849234477959</v>
      </c>
      <c r="G562" s="7">
        <f t="shared" si="19"/>
        <v>0</v>
      </c>
    </row>
    <row r="563" spans="1:7" hidden="1" x14ac:dyDescent="0.3">
      <c r="A563">
        <f t="shared" si="21"/>
        <v>559</v>
      </c>
      <c r="B563" s="231">
        <v>45225</v>
      </c>
      <c r="C563" s="2">
        <v>18.284199999999998</v>
      </c>
      <c r="D563" s="4">
        <f t="shared" si="20"/>
        <v>8.9615821827853104E-3</v>
      </c>
      <c r="E563" s="146">
        <f t="shared" si="17"/>
        <v>6.6428451255782081E-3</v>
      </c>
      <c r="F563" s="133">
        <f t="shared" si="18"/>
        <v>18.001200276390922</v>
      </c>
      <c r="G563" s="7">
        <f t="shared" si="19"/>
        <v>0</v>
      </c>
    </row>
    <row r="564" spans="1:7" hidden="1" x14ac:dyDescent="0.3">
      <c r="A564">
        <f t="shared" si="21"/>
        <v>560</v>
      </c>
      <c r="B564" s="231">
        <v>45226</v>
      </c>
      <c r="C564" s="2">
        <v>18.312200000000001</v>
      </c>
      <c r="D564" s="4">
        <f t="shared" si="20"/>
        <v>1.5313768171427711E-3</v>
      </c>
      <c r="E564" s="146">
        <f t="shared" si="17"/>
        <v>6.6285139178818226E-3</v>
      </c>
      <c r="F564" s="133">
        <f t="shared" si="18"/>
        <v>18.029378372918806</v>
      </c>
      <c r="G564" s="7">
        <f t="shared" si="19"/>
        <v>0</v>
      </c>
    </row>
    <row r="565" spans="1:7" hidden="1" x14ac:dyDescent="0.3">
      <c r="A565">
        <f t="shared" si="21"/>
        <v>561</v>
      </c>
      <c r="B565" s="231">
        <v>45229</v>
      </c>
      <c r="C565" s="2">
        <v>18.2178</v>
      </c>
      <c r="D565" s="4">
        <f t="shared" si="20"/>
        <v>-5.1550332565175605E-3</v>
      </c>
      <c r="E565" s="146">
        <f t="shared" si="17"/>
        <v>6.6138215955789973E-3</v>
      </c>
      <c r="F565" s="133">
        <f t="shared" si="18"/>
        <v>17.937059979781022</v>
      </c>
      <c r="G565" s="7">
        <f t="shared" si="19"/>
        <v>0</v>
      </c>
    </row>
    <row r="566" spans="1:7" hidden="1" x14ac:dyDescent="0.3">
      <c r="A566">
        <f t="shared" si="21"/>
        <v>562</v>
      </c>
      <c r="B566" s="231">
        <v>45230</v>
      </c>
      <c r="C566" s="2">
        <v>18.075199999999999</v>
      </c>
      <c r="D566" s="4">
        <f t="shared" si="20"/>
        <v>-7.8275093589786904E-3</v>
      </c>
      <c r="E566" s="146">
        <f t="shared" si="17"/>
        <v>6.621223185760413E-3</v>
      </c>
      <c r="F566" s="133">
        <f t="shared" si="18"/>
        <v>17.796345755347492</v>
      </c>
      <c r="G566" s="7">
        <f t="shared" si="19"/>
        <v>0</v>
      </c>
    </row>
    <row r="567" spans="1:7" hidden="1" x14ac:dyDescent="0.3">
      <c r="A567">
        <f t="shared" si="21"/>
        <v>563</v>
      </c>
      <c r="B567" s="231">
        <v>45231</v>
      </c>
      <c r="C567" s="2">
        <v>18.064</v>
      </c>
      <c r="D567" s="4">
        <f t="shared" si="20"/>
        <v>-6.1963353102589824E-4</v>
      </c>
      <c r="E567" s="146">
        <f t="shared" si="17"/>
        <v>6.6206940550365507E-3</v>
      </c>
      <c r="F567" s="133">
        <f t="shared" si="18"/>
        <v>17.785340813434281</v>
      </c>
      <c r="G567" s="7">
        <f t="shared" si="19"/>
        <v>0</v>
      </c>
    </row>
    <row r="568" spans="1:7" hidden="1" x14ac:dyDescent="0.3">
      <c r="A568">
        <f t="shared" si="21"/>
        <v>564</v>
      </c>
      <c r="B568" s="231">
        <v>45233</v>
      </c>
      <c r="C568" s="2">
        <v>18.036799999999999</v>
      </c>
      <c r="D568" s="4">
        <f t="shared" si="20"/>
        <v>-1.5057573073516961E-3</v>
      </c>
      <c r="E568" s="146">
        <f t="shared" si="17"/>
        <v>6.6074579417341938E-3</v>
      </c>
      <c r="F568" s="133">
        <f t="shared" si="18"/>
        <v>17.759116664049913</v>
      </c>
      <c r="G568" s="7">
        <f t="shared" si="19"/>
        <v>0</v>
      </c>
    </row>
    <row r="569" spans="1:7" hidden="1" x14ac:dyDescent="0.3">
      <c r="A569">
        <f t="shared" si="21"/>
        <v>565</v>
      </c>
      <c r="B569" s="231">
        <v>45236</v>
      </c>
      <c r="C569" s="2">
        <v>17.930499999999999</v>
      </c>
      <c r="D569" s="4">
        <f t="shared" si="20"/>
        <v>-5.8935066087111299E-3</v>
      </c>
      <c r="E569" s="146">
        <f t="shared" ref="E569:E632" si="22">STDEV(D70:D569)</f>
        <v>6.6123082853229978E-3</v>
      </c>
      <c r="F569" s="133">
        <f t="shared" si="18"/>
        <v>17.654250554655736</v>
      </c>
      <c r="G569" s="7">
        <f t="shared" si="19"/>
        <v>1</v>
      </c>
    </row>
    <row r="570" spans="1:7" hidden="1" x14ac:dyDescent="0.3">
      <c r="A570">
        <f t="shared" si="21"/>
        <v>566</v>
      </c>
      <c r="B570" s="231">
        <v>45237</v>
      </c>
      <c r="C570" s="2">
        <v>17.4117</v>
      </c>
      <c r="D570" s="4">
        <f t="shared" si="20"/>
        <v>-2.8933939377039031E-2</v>
      </c>
      <c r="E570" s="146">
        <f t="shared" si="22"/>
        <v>6.7348272880404748E-3</v>
      </c>
      <c r="F570" s="133">
        <f t="shared" ref="F570:F633" si="23">C570*(1-($F$763*E570))</f>
        <v>17.138473033961564</v>
      </c>
      <c r="G570" s="7">
        <f t="shared" ref="G570:G633" si="24">IF(C571&lt;F570,1,0)</f>
        <v>0</v>
      </c>
    </row>
    <row r="571" spans="1:7" hidden="1" x14ac:dyDescent="0.3">
      <c r="A571">
        <f t="shared" si="21"/>
        <v>567</v>
      </c>
      <c r="B571" s="231">
        <v>45238</v>
      </c>
      <c r="C571" s="2">
        <v>17.530799999999999</v>
      </c>
      <c r="D571" s="4">
        <f t="shared" si="20"/>
        <v>6.8402281224693162E-3</v>
      </c>
      <c r="E571" s="146">
        <f t="shared" si="22"/>
        <v>6.7087387028128727E-3</v>
      </c>
      <c r="F571" s="133">
        <f t="shared" si="23"/>
        <v>17.256769733468534</v>
      </c>
      <c r="G571" s="7">
        <f t="shared" si="24"/>
        <v>0</v>
      </c>
    </row>
    <row r="572" spans="1:7" hidden="1" x14ac:dyDescent="0.3">
      <c r="A572">
        <f t="shared" si="21"/>
        <v>568</v>
      </c>
      <c r="B572" s="231">
        <v>45239</v>
      </c>
      <c r="C572" s="2">
        <v>17.509699999999999</v>
      </c>
      <c r="D572" s="4">
        <f t="shared" si="20"/>
        <v>-1.2035959568302834E-3</v>
      </c>
      <c r="E572" s="146">
        <f t="shared" si="22"/>
        <v>6.704572667403751E-3</v>
      </c>
      <c r="F572" s="133">
        <f t="shared" si="23"/>
        <v>17.236169519439756</v>
      </c>
      <c r="G572" s="7">
        <f t="shared" si="24"/>
        <v>0</v>
      </c>
    </row>
    <row r="573" spans="1:7" hidden="1" x14ac:dyDescent="0.3">
      <c r="A573">
        <f t="shared" si="21"/>
        <v>569</v>
      </c>
      <c r="B573" s="231">
        <v>45240</v>
      </c>
      <c r="C573" s="2">
        <v>17.5017</v>
      </c>
      <c r="D573" s="4">
        <f t="shared" si="20"/>
        <v>-4.5688960975909243E-4</v>
      </c>
      <c r="E573" s="146">
        <f t="shared" si="22"/>
        <v>6.7024446750048646E-3</v>
      </c>
      <c r="F573" s="133">
        <f t="shared" si="23"/>
        <v>17.228381269993321</v>
      </c>
      <c r="G573" s="7">
        <f t="shared" si="24"/>
        <v>0</v>
      </c>
    </row>
    <row r="574" spans="1:7" hidden="1" x14ac:dyDescent="0.3">
      <c r="A574">
        <f t="shared" si="21"/>
        <v>570</v>
      </c>
      <c r="B574" s="231">
        <v>45243</v>
      </c>
      <c r="C574" s="2">
        <v>17.488800000000001</v>
      </c>
      <c r="D574" s="4">
        <f t="shared" si="20"/>
        <v>-7.3707125593502898E-4</v>
      </c>
      <c r="E574" s="146">
        <f t="shared" si="22"/>
        <v>6.7006617886357514E-3</v>
      </c>
      <c r="F574" s="133">
        <f t="shared" si="23"/>
        <v>17.215755376038416</v>
      </c>
      <c r="G574" s="7">
        <f t="shared" si="24"/>
        <v>0</v>
      </c>
    </row>
    <row r="575" spans="1:7" hidden="1" x14ac:dyDescent="0.3">
      <c r="A575">
        <f t="shared" si="21"/>
        <v>571</v>
      </c>
      <c r="B575" s="231">
        <v>45244</v>
      </c>
      <c r="C575" s="2">
        <v>17.748000000000001</v>
      </c>
      <c r="D575" s="4">
        <f t="shared" si="20"/>
        <v>1.4820913956360648E-2</v>
      </c>
      <c r="E575" s="146">
        <f t="shared" si="22"/>
        <v>6.727976075318309E-3</v>
      </c>
      <c r="F575" s="133">
        <f t="shared" si="23"/>
        <v>17.469779081833536</v>
      </c>
      <c r="G575" s="7">
        <f t="shared" si="24"/>
        <v>0</v>
      </c>
    </row>
    <row r="576" spans="1:7" hidden="1" x14ac:dyDescent="0.3">
      <c r="A576">
        <f t="shared" si="21"/>
        <v>572</v>
      </c>
      <c r="B576" s="231">
        <v>45245</v>
      </c>
      <c r="C576" s="2">
        <v>17.613800000000001</v>
      </c>
      <c r="D576" s="4">
        <f t="shared" si="20"/>
        <v>-7.5614153707459497E-3</v>
      </c>
      <c r="E576" s="146">
        <f t="shared" si="22"/>
        <v>6.7138143206011995E-3</v>
      </c>
      <c r="F576" s="133">
        <f t="shared" si="23"/>
        <v>17.338264026355123</v>
      </c>
      <c r="G576" s="7">
        <f t="shared" si="24"/>
        <v>0</v>
      </c>
    </row>
    <row r="577" spans="1:7" hidden="1" x14ac:dyDescent="0.3">
      <c r="A577">
        <f t="shared" si="21"/>
        <v>573</v>
      </c>
      <c r="B577" s="231">
        <v>45246</v>
      </c>
      <c r="C577" s="2">
        <v>17.3917</v>
      </c>
      <c r="D577" s="4">
        <f t="shared" si="20"/>
        <v>-1.2609431241413005E-2</v>
      </c>
      <c r="E577" s="146">
        <f t="shared" si="22"/>
        <v>6.7181681641981066E-3</v>
      </c>
      <c r="F577" s="133">
        <f t="shared" si="23"/>
        <v>17.119461948941208</v>
      </c>
      <c r="G577" s="7">
        <f t="shared" si="24"/>
        <v>0</v>
      </c>
    </row>
    <row r="578" spans="1:7" hidden="1" x14ac:dyDescent="0.3">
      <c r="A578">
        <f t="shared" si="21"/>
        <v>574</v>
      </c>
      <c r="B578" s="231">
        <v>45247</v>
      </c>
      <c r="C578" s="2">
        <v>17.338699999999999</v>
      </c>
      <c r="D578" s="4">
        <f t="shared" si="20"/>
        <v>-3.0474306709522558E-3</v>
      </c>
      <c r="E578" s="146">
        <f t="shared" si="22"/>
        <v>6.7146010453478251E-3</v>
      </c>
      <c r="F578" s="133">
        <f t="shared" si="23"/>
        <v>17.067435684172214</v>
      </c>
      <c r="G578" s="7">
        <f t="shared" si="24"/>
        <v>0</v>
      </c>
    </row>
    <row r="579" spans="1:7" hidden="1" x14ac:dyDescent="0.3">
      <c r="A579">
        <f t="shared" si="21"/>
        <v>575</v>
      </c>
      <c r="B579" s="231">
        <v>45251</v>
      </c>
      <c r="C579" s="2">
        <v>17.270800000000001</v>
      </c>
      <c r="D579" s="4">
        <f t="shared" si="20"/>
        <v>-3.9160952089832834E-3</v>
      </c>
      <c r="E579" s="146">
        <f t="shared" si="22"/>
        <v>6.6908962559637511E-3</v>
      </c>
      <c r="F579" s="133">
        <f t="shared" si="23"/>
        <v>17.001551884636029</v>
      </c>
      <c r="G579" s="7">
        <f t="shared" si="24"/>
        <v>0</v>
      </c>
    </row>
    <row r="580" spans="1:7" hidden="1" x14ac:dyDescent="0.3">
      <c r="A580">
        <f t="shared" si="21"/>
        <v>576</v>
      </c>
      <c r="B580" s="231">
        <v>45252</v>
      </c>
      <c r="C580" s="2">
        <v>17.217500000000001</v>
      </c>
      <c r="D580" s="4">
        <f t="shared" si="20"/>
        <v>-3.0861338212474498E-3</v>
      </c>
      <c r="E580" s="146">
        <f t="shared" si="22"/>
        <v>6.6901479043690254E-3</v>
      </c>
      <c r="F580" s="133">
        <f t="shared" si="23"/>
        <v>16.949112841803707</v>
      </c>
      <c r="G580" s="7">
        <f t="shared" si="24"/>
        <v>0</v>
      </c>
    </row>
    <row r="581" spans="1:7" hidden="1" x14ac:dyDescent="0.3">
      <c r="A581">
        <f t="shared" si="21"/>
        <v>577</v>
      </c>
      <c r="B581" s="231">
        <v>45253</v>
      </c>
      <c r="C581" s="2">
        <v>17.2102</v>
      </c>
      <c r="D581" s="4">
        <f t="shared" si="20"/>
        <v>-4.2398722230296837E-4</v>
      </c>
      <c r="E581" s="146">
        <f t="shared" si="22"/>
        <v>6.665483224417683E-3</v>
      </c>
      <c r="F581" s="133">
        <f t="shared" si="23"/>
        <v>16.942915682423926</v>
      </c>
      <c r="G581" s="7">
        <f t="shared" si="24"/>
        <v>0</v>
      </c>
    </row>
    <row r="582" spans="1:7" hidden="1" x14ac:dyDescent="0.3">
      <c r="A582">
        <f t="shared" si="21"/>
        <v>578</v>
      </c>
      <c r="B582" s="231">
        <v>45254</v>
      </c>
      <c r="C582" s="2">
        <v>17.2133</v>
      </c>
      <c r="D582" s="4">
        <f t="shared" ref="D582:D645" si="25">C582/C581-1</f>
        <v>1.8012573938719356E-4</v>
      </c>
      <c r="E582" s="146">
        <f t="shared" si="22"/>
        <v>6.656574465911334E-3</v>
      </c>
      <c r="F582" s="133">
        <f t="shared" si="23"/>
        <v>16.946324841118013</v>
      </c>
      <c r="G582" s="7">
        <f t="shared" si="24"/>
        <v>0</v>
      </c>
    </row>
    <row r="583" spans="1:7" hidden="1" x14ac:dyDescent="0.3">
      <c r="A583">
        <f t="shared" ref="A583:A646" si="26">+A582+1</f>
        <v>579</v>
      </c>
      <c r="B583" s="231">
        <v>45257</v>
      </c>
      <c r="C583" s="2">
        <v>17.178699999999999</v>
      </c>
      <c r="D583" s="4">
        <f t="shared" si="25"/>
        <v>-2.0100736058745738E-3</v>
      </c>
      <c r="E583" s="146">
        <f t="shared" si="22"/>
        <v>6.6564056638613346E-3</v>
      </c>
      <c r="F583" s="133">
        <f t="shared" si="23"/>
        <v>16.912268237371784</v>
      </c>
      <c r="G583" s="7">
        <f t="shared" si="24"/>
        <v>0</v>
      </c>
    </row>
    <row r="584" spans="1:7" hidden="1" x14ac:dyDescent="0.3">
      <c r="A584">
        <f t="shared" si="26"/>
        <v>580</v>
      </c>
      <c r="B584" s="231">
        <v>45258</v>
      </c>
      <c r="C584" s="2">
        <v>17.126799999999999</v>
      </c>
      <c r="D584" s="4">
        <f t="shared" si="25"/>
        <v>-3.0211832094395596E-3</v>
      </c>
      <c r="E584" s="146">
        <f t="shared" si="22"/>
        <v>6.6523849813485084E-3</v>
      </c>
      <c r="F584" s="133">
        <f t="shared" si="23"/>
        <v>16.861333623660357</v>
      </c>
      <c r="G584" s="7">
        <f t="shared" si="24"/>
        <v>0</v>
      </c>
    </row>
    <row r="585" spans="1:7" hidden="1" x14ac:dyDescent="0.3">
      <c r="A585">
        <f t="shared" si="26"/>
        <v>581</v>
      </c>
      <c r="B585" s="231">
        <v>45259</v>
      </c>
      <c r="C585" s="2">
        <v>17.1555</v>
      </c>
      <c r="D585" s="4">
        <f t="shared" si="25"/>
        <v>1.6757362729757919E-3</v>
      </c>
      <c r="E585" s="146">
        <f t="shared" si="22"/>
        <v>6.6393450507552694E-3</v>
      </c>
      <c r="F585" s="133">
        <f t="shared" si="23"/>
        <v>16.890110008237517</v>
      </c>
      <c r="G585" s="7">
        <f t="shared" si="24"/>
        <v>0</v>
      </c>
    </row>
    <row r="586" spans="1:7" hidden="1" x14ac:dyDescent="0.3">
      <c r="A586">
        <f t="shared" si="26"/>
        <v>582</v>
      </c>
      <c r="B586" s="231">
        <v>45260</v>
      </c>
      <c r="C586" s="2">
        <v>17.1357</v>
      </c>
      <c r="D586" s="4">
        <f t="shared" si="25"/>
        <v>-1.1541488152487789E-3</v>
      </c>
      <c r="E586" s="146">
        <f t="shared" si="22"/>
        <v>6.6356896425229916E-3</v>
      </c>
      <c r="F586" s="133">
        <f t="shared" si="23"/>
        <v>16.870762254272801</v>
      </c>
      <c r="G586" s="7">
        <f t="shared" si="24"/>
        <v>0</v>
      </c>
    </row>
    <row r="587" spans="1:7" hidden="1" x14ac:dyDescent="0.3">
      <c r="A587">
        <f t="shared" si="26"/>
        <v>583</v>
      </c>
      <c r="B587" s="231">
        <v>45261</v>
      </c>
      <c r="C587" s="2">
        <v>17.187000000000001</v>
      </c>
      <c r="D587" s="4">
        <f t="shared" si="25"/>
        <v>2.9937498905794335E-3</v>
      </c>
      <c r="E587" s="146">
        <f t="shared" si="22"/>
        <v>6.6298086758957474E-3</v>
      </c>
      <c r="F587" s="133">
        <f t="shared" si="23"/>
        <v>16.921504604409595</v>
      </c>
      <c r="G587" s="7">
        <f t="shared" si="24"/>
        <v>0</v>
      </c>
    </row>
    <row r="588" spans="1:7" hidden="1" x14ac:dyDescent="0.3">
      <c r="A588">
        <f t="shared" si="26"/>
        <v>584</v>
      </c>
      <c r="B588" s="231">
        <v>45264</v>
      </c>
      <c r="C588" s="2">
        <v>17.373000000000001</v>
      </c>
      <c r="D588" s="4">
        <f t="shared" si="25"/>
        <v>1.0822133007505563E-2</v>
      </c>
      <c r="E588" s="146">
        <f t="shared" si="22"/>
        <v>6.6447278302798445E-3</v>
      </c>
      <c r="F588" s="133">
        <f t="shared" si="23"/>
        <v>17.104027464132599</v>
      </c>
      <c r="G588" s="7">
        <f t="shared" si="24"/>
        <v>0</v>
      </c>
    </row>
    <row r="589" spans="1:7" hidden="1" x14ac:dyDescent="0.3">
      <c r="A589">
        <f t="shared" si="26"/>
        <v>585</v>
      </c>
      <c r="B589" s="231">
        <v>45265</v>
      </c>
      <c r="C589" s="2">
        <v>17.214300000000001</v>
      </c>
      <c r="D589" s="4">
        <f t="shared" si="25"/>
        <v>-9.1348644448281391E-3</v>
      </c>
      <c r="E589" s="146">
        <f t="shared" si="22"/>
        <v>6.6503022459103662E-3</v>
      </c>
      <c r="F589" s="133">
        <f t="shared" si="23"/>
        <v>16.947560905772367</v>
      </c>
      <c r="G589" s="7">
        <f t="shared" si="24"/>
        <v>0</v>
      </c>
    </row>
    <row r="590" spans="1:7" hidden="1" x14ac:dyDescent="0.3">
      <c r="A590">
        <f t="shared" si="26"/>
        <v>586</v>
      </c>
      <c r="B590" s="231">
        <v>45266</v>
      </c>
      <c r="C590" s="2">
        <v>17.405999999999999</v>
      </c>
      <c r="D590" s="4">
        <f t="shared" si="25"/>
        <v>1.1136090343493388E-2</v>
      </c>
      <c r="E590" s="146">
        <f t="shared" si="22"/>
        <v>6.6691854142903956E-3</v>
      </c>
      <c r="F590" s="133">
        <f t="shared" si="23"/>
        <v>17.135524649721745</v>
      </c>
      <c r="G590" s="7">
        <f t="shared" si="24"/>
        <v>0</v>
      </c>
    </row>
    <row r="591" spans="1:7" hidden="1" x14ac:dyDescent="0.3">
      <c r="A591">
        <f t="shared" si="26"/>
        <v>587</v>
      </c>
      <c r="B591" s="231">
        <v>45267</v>
      </c>
      <c r="C591" s="2">
        <v>17.421500000000002</v>
      </c>
      <c r="D591" s="4">
        <f t="shared" si="25"/>
        <v>8.904975295875861E-4</v>
      </c>
      <c r="E591" s="146">
        <f t="shared" si="22"/>
        <v>6.6505996764243559E-3</v>
      </c>
      <c r="F591" s="133">
        <f t="shared" si="23"/>
        <v>17.151538226127617</v>
      </c>
      <c r="G591" s="7">
        <f t="shared" si="24"/>
        <v>0</v>
      </c>
    </row>
    <row r="592" spans="1:7" hidden="1" x14ac:dyDescent="0.3">
      <c r="A592">
        <f t="shared" si="26"/>
        <v>588</v>
      </c>
      <c r="B592" s="231">
        <v>45268</v>
      </c>
      <c r="C592" s="2">
        <v>17.2685</v>
      </c>
      <c r="D592" s="4">
        <f t="shared" si="25"/>
        <v>-8.782251815285802E-3</v>
      </c>
      <c r="E592" s="146">
        <f t="shared" si="22"/>
        <v>6.6589524715875738E-3</v>
      </c>
      <c r="F592" s="133">
        <f t="shared" si="23"/>
        <v>17.000573018639429</v>
      </c>
      <c r="G592" s="7">
        <f t="shared" si="24"/>
        <v>0</v>
      </c>
    </row>
    <row r="593" spans="1:7" hidden="1" x14ac:dyDescent="0.3">
      <c r="A593">
        <f t="shared" si="26"/>
        <v>589</v>
      </c>
      <c r="B593" s="231">
        <v>45271</v>
      </c>
      <c r="C593" s="2">
        <v>17.419699999999999</v>
      </c>
      <c r="D593" s="136">
        <f t="shared" si="25"/>
        <v>8.7558270839969143E-3</v>
      </c>
      <c r="E593" s="146">
        <f t="shared" si="22"/>
        <v>6.6398737702024089E-3</v>
      </c>
      <c r="F593" s="133">
        <f t="shared" si="23"/>
        <v>17.150201460762528</v>
      </c>
      <c r="G593" s="7">
        <f t="shared" si="24"/>
        <v>0</v>
      </c>
    </row>
    <row r="594" spans="1:7" hidden="1" x14ac:dyDescent="0.3">
      <c r="A594">
        <f t="shared" si="26"/>
        <v>590</v>
      </c>
      <c r="B594" s="231">
        <v>45273</v>
      </c>
      <c r="C594" s="2">
        <v>17.3688</v>
      </c>
      <c r="D594" s="136">
        <f t="shared" si="25"/>
        <v>-2.9219791385614036E-3</v>
      </c>
      <c r="E594" s="146">
        <f t="shared" si="22"/>
        <v>6.6293268737808355E-3</v>
      </c>
      <c r="F594" s="133">
        <f t="shared" si="23"/>
        <v>17.100515755429594</v>
      </c>
      <c r="G594" s="7">
        <f t="shared" si="24"/>
        <v>0</v>
      </c>
    </row>
    <row r="595" spans="1:7" hidden="1" x14ac:dyDescent="0.3">
      <c r="A595">
        <f t="shared" si="26"/>
        <v>591</v>
      </c>
      <c r="B595" s="231">
        <v>45274</v>
      </c>
      <c r="C595" s="2">
        <v>17.446999999999999</v>
      </c>
      <c r="D595" s="136">
        <f t="shared" si="25"/>
        <v>4.502326009856672E-3</v>
      </c>
      <c r="E595" s="146">
        <f t="shared" si="22"/>
        <v>6.6328212389960058E-3</v>
      </c>
      <c r="F595" s="133">
        <f t="shared" si="23"/>
        <v>17.177365801074743</v>
      </c>
      <c r="G595" s="7">
        <f t="shared" si="24"/>
        <v>0</v>
      </c>
    </row>
    <row r="596" spans="1:7" hidden="1" x14ac:dyDescent="0.3">
      <c r="A596">
        <f t="shared" si="26"/>
        <v>592</v>
      </c>
      <c r="B596" s="231">
        <v>45275</v>
      </c>
      <c r="C596" s="2">
        <v>17.398</v>
      </c>
      <c r="D596" s="136">
        <f t="shared" si="25"/>
        <v>-2.8085057603025598E-3</v>
      </c>
      <c r="E596" s="146">
        <f t="shared" si="22"/>
        <v>6.6327705111919677E-3</v>
      </c>
      <c r="F596" s="133">
        <f t="shared" si="23"/>
        <v>17.129125126645835</v>
      </c>
      <c r="G596" s="7">
        <f t="shared" si="24"/>
        <v>0</v>
      </c>
    </row>
    <row r="597" spans="1:7" hidden="1" x14ac:dyDescent="0.3">
      <c r="A597">
        <f t="shared" si="26"/>
        <v>593</v>
      </c>
      <c r="B597" s="231">
        <v>45278</v>
      </c>
      <c r="C597" s="2">
        <v>17.298999999999999</v>
      </c>
      <c r="D597" s="136">
        <f t="shared" si="25"/>
        <v>-5.6903092309460446E-3</v>
      </c>
      <c r="E597" s="146">
        <f t="shared" si="22"/>
        <v>6.6369189303816948E-3</v>
      </c>
      <c r="F597" s="133">
        <f t="shared" si="23"/>
        <v>17.031487898856351</v>
      </c>
      <c r="G597" s="7">
        <f t="shared" si="24"/>
        <v>0</v>
      </c>
    </row>
    <row r="598" spans="1:7" hidden="1" x14ac:dyDescent="0.3">
      <c r="A598">
        <f t="shared" si="26"/>
        <v>594</v>
      </c>
      <c r="B598" s="231">
        <v>45279</v>
      </c>
      <c r="C598" s="2">
        <v>17.190799999999999</v>
      </c>
      <c r="D598" s="136">
        <f t="shared" si="25"/>
        <v>-6.2546968032833883E-3</v>
      </c>
      <c r="E598" s="146">
        <f t="shared" si="22"/>
        <v>6.6395176340308167E-3</v>
      </c>
      <c r="F598" s="133">
        <f t="shared" si="23"/>
        <v>16.924857015998583</v>
      </c>
      <c r="G598" s="7">
        <f t="shared" si="24"/>
        <v>0</v>
      </c>
    </row>
    <row r="599" spans="1:7" hidden="1" x14ac:dyDescent="0.3">
      <c r="A599">
        <f t="shared" si="26"/>
        <v>595</v>
      </c>
      <c r="B599" s="231">
        <v>45280</v>
      </c>
      <c r="C599" s="2">
        <v>17.227699999999999</v>
      </c>
      <c r="D599" s="136">
        <f t="shared" si="25"/>
        <v>2.1464969634921172E-3</v>
      </c>
      <c r="E599" s="146">
        <f t="shared" si="22"/>
        <v>6.6398869181124882E-3</v>
      </c>
      <c r="F599" s="133">
        <f t="shared" si="23"/>
        <v>16.96117134692814</v>
      </c>
      <c r="G599" s="7">
        <f t="shared" si="24"/>
        <v>0</v>
      </c>
    </row>
    <row r="600" spans="1:7" hidden="1" x14ac:dyDescent="0.3">
      <c r="A600">
        <f t="shared" si="26"/>
        <v>596</v>
      </c>
      <c r="B600" s="231">
        <v>45281</v>
      </c>
      <c r="C600" s="2">
        <v>17.065200000000001</v>
      </c>
      <c r="D600" s="136">
        <f t="shared" si="25"/>
        <v>-9.4324837325933109E-3</v>
      </c>
      <c r="E600" s="146">
        <f t="shared" si="22"/>
        <v>6.6501229405817944E-3</v>
      </c>
      <c r="F600" s="133">
        <f t="shared" si="23"/>
        <v>16.800778370246913</v>
      </c>
      <c r="G600" s="7">
        <f t="shared" si="24"/>
        <v>0</v>
      </c>
    </row>
    <row r="601" spans="1:7" hidden="1" x14ac:dyDescent="0.3">
      <c r="A601">
        <f t="shared" si="26"/>
        <v>597</v>
      </c>
      <c r="B601" s="231">
        <v>45282</v>
      </c>
      <c r="C601" s="2">
        <v>17.067299999999999</v>
      </c>
      <c r="D601" s="136">
        <f t="shared" si="25"/>
        <v>1.2305745024954184E-4</v>
      </c>
      <c r="E601" s="146">
        <f t="shared" si="22"/>
        <v>6.646745516243893E-3</v>
      </c>
      <c r="F601" s="133">
        <f t="shared" si="23"/>
        <v>16.802980140583923</v>
      </c>
      <c r="G601" s="7">
        <f t="shared" si="24"/>
        <v>0</v>
      </c>
    </row>
    <row r="602" spans="1:7" hidden="1" x14ac:dyDescent="0.3">
      <c r="A602">
        <f t="shared" si="26"/>
        <v>598</v>
      </c>
      <c r="B602" s="231">
        <v>45286</v>
      </c>
      <c r="C602" s="2">
        <v>17.059000000000001</v>
      </c>
      <c r="D602" s="4">
        <f t="shared" si="25"/>
        <v>-4.8631007833688233E-4</v>
      </c>
      <c r="E602" s="146">
        <f t="shared" si="22"/>
        <v>6.646680809788013E-3</v>
      </c>
      <c r="F602" s="133">
        <f t="shared" si="23"/>
        <v>16.794811253913377</v>
      </c>
      <c r="G602" s="7">
        <f t="shared" si="24"/>
        <v>0</v>
      </c>
    </row>
    <row r="603" spans="1:7" hidden="1" x14ac:dyDescent="0.3">
      <c r="A603">
        <f t="shared" si="26"/>
        <v>599</v>
      </c>
      <c r="B603" s="231">
        <v>45287</v>
      </c>
      <c r="C603" s="2">
        <v>16.973800000000001</v>
      </c>
      <c r="D603" s="4">
        <f t="shared" si="25"/>
        <v>-4.9944310920921886E-3</v>
      </c>
      <c r="E603" s="146">
        <f t="shared" si="22"/>
        <v>6.6486231759696245E-3</v>
      </c>
      <c r="F603" s="133">
        <f t="shared" si="23"/>
        <v>16.710853907850243</v>
      </c>
      <c r="G603" s="7">
        <f t="shared" si="24"/>
        <v>0</v>
      </c>
    </row>
    <row r="604" spans="1:7" hidden="1" x14ac:dyDescent="0.3">
      <c r="A604">
        <f t="shared" si="26"/>
        <v>600</v>
      </c>
      <c r="B604" s="231">
        <v>45288</v>
      </c>
      <c r="C604" s="2">
        <v>16.9727</v>
      </c>
      <c r="D604" s="4">
        <f t="shared" si="25"/>
        <v>-6.4805759464658941E-5</v>
      </c>
      <c r="E604" s="146">
        <f t="shared" si="22"/>
        <v>6.6480272982124451E-3</v>
      </c>
      <c r="F604" s="133">
        <f t="shared" si="23"/>
        <v>16.709794513086216</v>
      </c>
      <c r="G604" s="7">
        <f t="shared" si="24"/>
        <v>0</v>
      </c>
    </row>
    <row r="605" spans="1:7" hidden="1" x14ac:dyDescent="0.3">
      <c r="A605">
        <f t="shared" si="26"/>
        <v>601</v>
      </c>
      <c r="B605" s="231">
        <v>45289</v>
      </c>
      <c r="C605" s="2">
        <v>16.922000000000001</v>
      </c>
      <c r="D605" s="4">
        <f t="shared" si="25"/>
        <v>-2.9871499525708778E-3</v>
      </c>
      <c r="E605" s="146">
        <f t="shared" si="22"/>
        <v>6.6430592124212245E-3</v>
      </c>
      <c r="F605" s="133">
        <f t="shared" si="23"/>
        <v>16.660075734177262</v>
      </c>
      <c r="G605" s="7">
        <f t="shared" si="24"/>
        <v>0</v>
      </c>
    </row>
    <row r="606" spans="1:7" hidden="1" x14ac:dyDescent="0.3">
      <c r="A606">
        <f t="shared" si="26"/>
        <v>602</v>
      </c>
      <c r="B606" s="231">
        <v>45293</v>
      </c>
      <c r="C606" s="2">
        <v>16.8935</v>
      </c>
      <c r="D606" s="4">
        <f t="shared" si="25"/>
        <v>-1.684198085332822E-3</v>
      </c>
      <c r="E606" s="146">
        <f t="shared" si="22"/>
        <v>6.639226646903299E-3</v>
      </c>
      <c r="F606" s="133">
        <f t="shared" si="23"/>
        <v>16.632167723412458</v>
      </c>
      <c r="G606" s="7">
        <f t="shared" si="24"/>
        <v>0</v>
      </c>
    </row>
    <row r="607" spans="1:7" hidden="1" x14ac:dyDescent="0.3">
      <c r="A607">
        <f t="shared" si="26"/>
        <v>603</v>
      </c>
      <c r="B607" s="231">
        <v>45294</v>
      </c>
      <c r="C607" s="2">
        <v>16.919</v>
      </c>
      <c r="D607" s="4">
        <f t="shared" si="25"/>
        <v>1.5094562997604033E-3</v>
      </c>
      <c r="E607" s="146">
        <f t="shared" si="22"/>
        <v>6.6380290185568125E-3</v>
      </c>
      <c r="F607" s="133">
        <f t="shared" si="23"/>
        <v>16.657320465791638</v>
      </c>
      <c r="G607" s="7">
        <f t="shared" si="24"/>
        <v>0</v>
      </c>
    </row>
    <row r="608" spans="1:7" hidden="1" x14ac:dyDescent="0.3">
      <c r="A608">
        <f t="shared" si="26"/>
        <v>604</v>
      </c>
      <c r="B608" s="231">
        <v>45295</v>
      </c>
      <c r="C608" s="2">
        <v>17.029699999999998</v>
      </c>
      <c r="D608" s="4">
        <f t="shared" si="25"/>
        <v>6.5429398900642699E-3</v>
      </c>
      <c r="E608" s="146">
        <f t="shared" si="22"/>
        <v>6.6435076168423644E-3</v>
      </c>
      <c r="F608" s="133">
        <f t="shared" si="23"/>
        <v>16.766090925926278</v>
      </c>
      <c r="G608" s="7">
        <f t="shared" si="24"/>
        <v>0</v>
      </c>
    </row>
    <row r="609" spans="1:7" hidden="1" x14ac:dyDescent="0.3">
      <c r="A609">
        <f t="shared" si="26"/>
        <v>605</v>
      </c>
      <c r="B609" s="231">
        <v>45296</v>
      </c>
      <c r="C609" s="2">
        <v>17.049199999999999</v>
      </c>
      <c r="D609" s="4">
        <f t="shared" si="25"/>
        <v>1.14505833925449E-3</v>
      </c>
      <c r="E609" s="146">
        <f t="shared" si="22"/>
        <v>6.6435565453488825E-3</v>
      </c>
      <c r="F609" s="133">
        <f t="shared" si="23"/>
        <v>16.785287134490599</v>
      </c>
      <c r="G609" s="7">
        <f t="shared" si="24"/>
        <v>0</v>
      </c>
    </row>
    <row r="610" spans="1:7" hidden="1" x14ac:dyDescent="0.3">
      <c r="A610">
        <f t="shared" si="26"/>
        <v>606</v>
      </c>
      <c r="B610" s="231">
        <v>45299</v>
      </c>
      <c r="C610" s="2">
        <v>17.0458</v>
      </c>
      <c r="D610" s="4">
        <f t="shared" si="25"/>
        <v>-1.994228468197301E-4</v>
      </c>
      <c r="E610" s="146">
        <f t="shared" si="22"/>
        <v>6.6432647727229397E-3</v>
      </c>
      <c r="F610" s="133">
        <f t="shared" si="23"/>
        <v>16.781951352995488</v>
      </c>
      <c r="G610" s="7">
        <f t="shared" si="24"/>
        <v>0</v>
      </c>
    </row>
    <row r="611" spans="1:7" hidden="1" x14ac:dyDescent="0.3">
      <c r="A611">
        <f t="shared" si="26"/>
        <v>607</v>
      </c>
      <c r="B611" s="231">
        <v>45300</v>
      </c>
      <c r="C611" s="2">
        <v>16.898700000000002</v>
      </c>
      <c r="D611" s="4">
        <f t="shared" si="25"/>
        <v>-8.629691771580017E-3</v>
      </c>
      <c r="E611" s="146">
        <f t="shared" si="22"/>
        <v>6.6523197173965418E-3</v>
      </c>
      <c r="F611" s="133">
        <f t="shared" si="23"/>
        <v>16.636771756364503</v>
      </c>
      <c r="G611" s="7">
        <f t="shared" si="24"/>
        <v>0</v>
      </c>
    </row>
    <row r="612" spans="1:7" hidden="1" x14ac:dyDescent="0.3">
      <c r="A612">
        <f t="shared" si="26"/>
        <v>608</v>
      </c>
      <c r="B612" s="231">
        <v>45301</v>
      </c>
      <c r="C612" s="2">
        <v>16.813300000000002</v>
      </c>
      <c r="D612" s="4">
        <f t="shared" si="25"/>
        <v>-5.0536431796528447E-3</v>
      </c>
      <c r="E612" s="146">
        <f t="shared" si="22"/>
        <v>6.6556317929155244E-3</v>
      </c>
      <c r="F612" s="133">
        <f t="shared" si="23"/>
        <v>16.552565697724486</v>
      </c>
      <c r="G612" s="7">
        <f t="shared" si="24"/>
        <v>0</v>
      </c>
    </row>
    <row r="613" spans="1:7" hidden="1" x14ac:dyDescent="0.3">
      <c r="A613">
        <f t="shared" si="26"/>
        <v>609</v>
      </c>
      <c r="B613" s="231">
        <v>45302</v>
      </c>
      <c r="C613" s="2">
        <v>16.934699999999999</v>
      </c>
      <c r="D613" s="4">
        <f t="shared" si="25"/>
        <v>7.2204742673953604E-3</v>
      </c>
      <c r="E613" s="146">
        <f t="shared" si="22"/>
        <v>6.6642618012477568E-3</v>
      </c>
      <c r="F613" s="133">
        <f t="shared" si="23"/>
        <v>16.671742550821374</v>
      </c>
      <c r="G613" s="7">
        <f t="shared" si="24"/>
        <v>0</v>
      </c>
    </row>
    <row r="614" spans="1:7" hidden="1" x14ac:dyDescent="0.3">
      <c r="A614">
        <f t="shared" si="26"/>
        <v>610</v>
      </c>
      <c r="B614" s="231">
        <v>45303</v>
      </c>
      <c r="C614" s="2">
        <v>16.991199999999999</v>
      </c>
      <c r="D614" s="136">
        <f t="shared" si="25"/>
        <v>3.3363449012973057E-3</v>
      </c>
      <c r="E614" s="146">
        <f t="shared" si="22"/>
        <v>6.6656556409201862E-3</v>
      </c>
      <c r="F614" s="133">
        <f t="shared" si="23"/>
        <v>16.727310052666414</v>
      </c>
      <c r="G614" s="7">
        <f t="shared" si="24"/>
        <v>0</v>
      </c>
    </row>
    <row r="615" spans="1:7" hidden="1" x14ac:dyDescent="0.3">
      <c r="A615">
        <f t="shared" si="26"/>
        <v>611</v>
      </c>
      <c r="B615" s="231">
        <v>45306</v>
      </c>
      <c r="C615" s="2">
        <v>16.989799999999999</v>
      </c>
      <c r="D615" s="136">
        <f t="shared" si="25"/>
        <v>-8.2395593012818402E-5</v>
      </c>
      <c r="E615" s="146">
        <f t="shared" si="22"/>
        <v>6.6656567545643232E-3</v>
      </c>
      <c r="F615" s="133">
        <f t="shared" si="23"/>
        <v>16.725931751950135</v>
      </c>
      <c r="G615" s="7">
        <f t="shared" si="24"/>
        <v>0</v>
      </c>
    </row>
    <row r="616" spans="1:7" hidden="1" x14ac:dyDescent="0.3">
      <c r="A616">
        <f t="shared" si="26"/>
        <v>612</v>
      </c>
      <c r="B616" s="231">
        <v>45307</v>
      </c>
      <c r="C616" s="2">
        <v>16.858000000000001</v>
      </c>
      <c r="D616" s="136">
        <f t="shared" si="25"/>
        <v>-7.7575957339108825E-3</v>
      </c>
      <c r="E616" s="146">
        <f t="shared" si="22"/>
        <v>6.6695109652526825E-3</v>
      </c>
      <c r="F616" s="133">
        <f t="shared" si="23"/>
        <v>16.596027345064307</v>
      </c>
      <c r="G616" s="7">
        <f t="shared" si="24"/>
        <v>0</v>
      </c>
    </row>
    <row r="617" spans="1:7" hidden="1" x14ac:dyDescent="0.3">
      <c r="A617">
        <f t="shared" si="26"/>
        <v>613</v>
      </c>
      <c r="B617" s="231">
        <v>45308</v>
      </c>
      <c r="C617" s="2">
        <v>16.898299999999999</v>
      </c>
      <c r="D617" s="136">
        <f t="shared" si="25"/>
        <v>2.3905564123856138E-3</v>
      </c>
      <c r="E617" s="146">
        <f t="shared" si="22"/>
        <v>6.6691533609405567E-3</v>
      </c>
      <c r="F617" s="133">
        <f t="shared" si="23"/>
        <v>16.635715164622706</v>
      </c>
      <c r="G617" s="7">
        <f t="shared" si="24"/>
        <v>0</v>
      </c>
    </row>
    <row r="618" spans="1:7" hidden="1" x14ac:dyDescent="0.3">
      <c r="A618">
        <f t="shared" si="26"/>
        <v>614</v>
      </c>
      <c r="B618" s="231">
        <v>45309</v>
      </c>
      <c r="C618" s="2">
        <v>17.159800000000001</v>
      </c>
      <c r="D618" s="136">
        <f t="shared" si="25"/>
        <v>1.5474929430771223E-2</v>
      </c>
      <c r="E618" s="146">
        <f t="shared" si="22"/>
        <v>6.7066448297019568E-3</v>
      </c>
      <c r="F618" s="133">
        <f t="shared" si="23"/>
        <v>16.891652686399485</v>
      </c>
      <c r="G618" s="7">
        <f t="shared" si="24"/>
        <v>0</v>
      </c>
    </row>
    <row r="619" spans="1:7" hidden="1" x14ac:dyDescent="0.3">
      <c r="A619">
        <f t="shared" si="26"/>
        <v>615</v>
      </c>
      <c r="B619" s="231">
        <v>45310</v>
      </c>
      <c r="C619" s="2">
        <v>17.2957</v>
      </c>
      <c r="D619" s="4">
        <f t="shared" si="25"/>
        <v>7.919672723458282E-3</v>
      </c>
      <c r="E619" s="146">
        <f t="shared" si="22"/>
        <v>6.716695410096638E-3</v>
      </c>
      <c r="F619" s="133">
        <f t="shared" si="23"/>
        <v>17.025024019285727</v>
      </c>
      <c r="G619" s="7">
        <f t="shared" si="24"/>
        <v>0</v>
      </c>
    </row>
    <row r="620" spans="1:7" hidden="1" x14ac:dyDescent="0.3">
      <c r="A620">
        <f t="shared" si="26"/>
        <v>616</v>
      </c>
      <c r="B620" s="231">
        <v>45313</v>
      </c>
      <c r="C620" s="2">
        <v>17.1995</v>
      </c>
      <c r="D620" s="4">
        <f t="shared" si="25"/>
        <v>-5.5620761229669968E-3</v>
      </c>
      <c r="E620" s="146">
        <f t="shared" si="22"/>
        <v>6.7095261575363689E-3</v>
      </c>
      <c r="F620" s="133">
        <f t="shared" si="23"/>
        <v>16.930616846308546</v>
      </c>
      <c r="G620" s="7">
        <f t="shared" si="24"/>
        <v>0</v>
      </c>
    </row>
    <row r="621" spans="1:7" hidden="1" x14ac:dyDescent="0.3">
      <c r="A621">
        <f t="shared" si="26"/>
        <v>617</v>
      </c>
      <c r="B621" s="231">
        <v>45314</v>
      </c>
      <c r="C621" s="2">
        <v>17.1325</v>
      </c>
      <c r="D621" s="4">
        <f t="shared" si="25"/>
        <v>-3.8954620773860027E-3</v>
      </c>
      <c r="E621" s="146">
        <f t="shared" si="22"/>
        <v>6.7107066543476554E-3</v>
      </c>
      <c r="F621" s="133">
        <f t="shared" si="23"/>
        <v>16.864617146509424</v>
      </c>
      <c r="G621" s="7">
        <f t="shared" si="24"/>
        <v>0</v>
      </c>
    </row>
    <row r="622" spans="1:7" hidden="1" x14ac:dyDescent="0.3">
      <c r="A622">
        <f t="shared" si="26"/>
        <v>618</v>
      </c>
      <c r="B622" s="231">
        <v>45315</v>
      </c>
      <c r="C622" s="2">
        <v>17.112500000000001</v>
      </c>
      <c r="D622" s="4">
        <f t="shared" si="25"/>
        <v>-1.1673719538888294E-3</v>
      </c>
      <c r="E622" s="146">
        <f t="shared" si="22"/>
        <v>6.7106726980852354E-3</v>
      </c>
      <c r="F622" s="133">
        <f t="shared" si="23"/>
        <v>16.84493121934786</v>
      </c>
      <c r="G622" s="7">
        <f t="shared" si="24"/>
        <v>0</v>
      </c>
    </row>
    <row r="623" spans="1:7" hidden="1" x14ac:dyDescent="0.3">
      <c r="A623">
        <f t="shared" si="26"/>
        <v>619</v>
      </c>
      <c r="B623" s="231">
        <v>45316</v>
      </c>
      <c r="C623" s="2">
        <v>17.352</v>
      </c>
      <c r="D623" s="4">
        <f t="shared" si="25"/>
        <v>1.3995617238860447E-2</v>
      </c>
      <c r="E623" s="146">
        <f t="shared" si="22"/>
        <v>6.7375363014716763E-3</v>
      </c>
      <c r="F623" s="133">
        <f t="shared" si="23"/>
        <v>17.079600329325693</v>
      </c>
      <c r="G623" s="7">
        <f t="shared" si="24"/>
        <v>0</v>
      </c>
    </row>
    <row r="624" spans="1:7" hidden="1" x14ac:dyDescent="0.3">
      <c r="A624">
        <f t="shared" si="26"/>
        <v>620</v>
      </c>
      <c r="B624" s="231">
        <v>45317</v>
      </c>
      <c r="C624" s="2">
        <v>17.167300000000001</v>
      </c>
      <c r="D624" s="4">
        <f t="shared" si="25"/>
        <v>-1.0644306131857961E-2</v>
      </c>
      <c r="E624" s="146">
        <f t="shared" si="22"/>
        <v>6.7475632606114585E-3</v>
      </c>
      <c r="F624" s="133">
        <f t="shared" si="23"/>
        <v>16.897398758360126</v>
      </c>
      <c r="G624" s="7">
        <f t="shared" si="24"/>
        <v>0</v>
      </c>
    </row>
    <row r="625" spans="1:7" hidden="1" x14ac:dyDescent="0.3">
      <c r="A625">
        <f t="shared" si="26"/>
        <v>621</v>
      </c>
      <c r="B625" s="231">
        <v>45320</v>
      </c>
      <c r="C625" s="2">
        <v>17.237500000000001</v>
      </c>
      <c r="D625" s="4">
        <f t="shared" si="25"/>
        <v>4.0891695257845306E-3</v>
      </c>
      <c r="E625" s="146">
        <f t="shared" si="22"/>
        <v>6.7343857716599545E-3</v>
      </c>
      <c r="F625" s="133">
        <f t="shared" si="23"/>
        <v>16.967024338858156</v>
      </c>
      <c r="G625" s="7">
        <f t="shared" si="24"/>
        <v>0</v>
      </c>
    </row>
    <row r="626" spans="1:7" hidden="1" x14ac:dyDescent="0.3">
      <c r="A626">
        <f t="shared" si="26"/>
        <v>622</v>
      </c>
      <c r="B626" s="231">
        <v>45321</v>
      </c>
      <c r="C626" s="2">
        <v>17.165700000000001</v>
      </c>
      <c r="D626" s="4">
        <f t="shared" si="25"/>
        <v>-4.1653372008702005E-3</v>
      </c>
      <c r="E626" s="146">
        <f t="shared" si="22"/>
        <v>6.7357522310598564E-3</v>
      </c>
      <c r="F626" s="133">
        <f t="shared" si="23"/>
        <v>16.896296308170601</v>
      </c>
      <c r="G626" s="7">
        <f t="shared" si="24"/>
        <v>0</v>
      </c>
    </row>
    <row r="627" spans="1:7" hidden="1" x14ac:dyDescent="0.3">
      <c r="A627">
        <f t="shared" si="26"/>
        <v>623</v>
      </c>
      <c r="B627" s="231">
        <v>45322</v>
      </c>
      <c r="C627" s="2">
        <v>17.2333</v>
      </c>
      <c r="D627" s="4">
        <f t="shared" si="25"/>
        <v>3.9380858339594926E-3</v>
      </c>
      <c r="E627" s="146">
        <f t="shared" si="22"/>
        <v>6.7382101954828371E-3</v>
      </c>
      <c r="F627" s="133">
        <f t="shared" si="23"/>
        <v>16.962736677214973</v>
      </c>
      <c r="G627" s="7">
        <f t="shared" si="24"/>
        <v>0</v>
      </c>
    </row>
    <row r="628" spans="1:7" hidden="1" x14ac:dyDescent="0.3">
      <c r="A628">
        <f t="shared" si="26"/>
        <v>624</v>
      </c>
      <c r="B628" s="231">
        <v>45323</v>
      </c>
      <c r="C628" s="2">
        <v>17.193200000000001</v>
      </c>
      <c r="D628" s="4">
        <f t="shared" si="25"/>
        <v>-2.326890380832447E-3</v>
      </c>
      <c r="E628" s="146">
        <f t="shared" si="22"/>
        <v>6.7383153471530146E-3</v>
      </c>
      <c r="F628" s="133">
        <f t="shared" si="23"/>
        <v>16.923262036015856</v>
      </c>
      <c r="G628" s="7">
        <f t="shared" si="24"/>
        <v>0</v>
      </c>
    </row>
    <row r="629" spans="1:7" hidden="1" x14ac:dyDescent="0.3">
      <c r="A629">
        <f t="shared" si="26"/>
        <v>625</v>
      </c>
      <c r="B629" s="231">
        <v>45324</v>
      </c>
      <c r="C629" s="2">
        <v>17.1633</v>
      </c>
      <c r="D629" s="4">
        <f t="shared" si="25"/>
        <v>-1.7390596282251813E-3</v>
      </c>
      <c r="E629" s="146">
        <f t="shared" si="22"/>
        <v>6.726758968737606E-3</v>
      </c>
      <c r="F629" s="133">
        <f t="shared" si="23"/>
        <v>16.894293619455048</v>
      </c>
      <c r="G629" s="7">
        <f t="shared" si="24"/>
        <v>0</v>
      </c>
    </row>
    <row r="630" spans="1:7" hidden="1" x14ac:dyDescent="0.3">
      <c r="A630">
        <f t="shared" si="26"/>
        <v>626</v>
      </c>
      <c r="B630" s="231">
        <v>45328</v>
      </c>
      <c r="C630" s="2">
        <v>17.133500000000002</v>
      </c>
      <c r="D630" s="4">
        <f t="shared" si="25"/>
        <v>-1.7362628398966962E-3</v>
      </c>
      <c r="E630" s="146">
        <f t="shared" si="22"/>
        <v>6.7246049864872412E-3</v>
      </c>
      <c r="F630" s="133">
        <f t="shared" si="23"/>
        <v>16.865046674481171</v>
      </c>
      <c r="G630" s="7">
        <f t="shared" si="24"/>
        <v>0</v>
      </c>
    </row>
    <row r="631" spans="1:7" hidden="1" x14ac:dyDescent="0.3">
      <c r="A631">
        <f t="shared" si="26"/>
        <v>627</v>
      </c>
      <c r="B631" s="231">
        <v>45329</v>
      </c>
      <c r="C631" s="2">
        <v>17.1447</v>
      </c>
      <c r="D631" s="4">
        <f t="shared" si="25"/>
        <v>6.5369013920091312E-4</v>
      </c>
      <c r="E631" s="146">
        <f t="shared" si="22"/>
        <v>6.7185236119272134E-3</v>
      </c>
      <c r="F631" s="133">
        <f t="shared" si="23"/>
        <v>16.876314122777277</v>
      </c>
      <c r="G631" s="7">
        <f t="shared" si="24"/>
        <v>0</v>
      </c>
    </row>
    <row r="632" spans="1:7" hidden="1" x14ac:dyDescent="0.3">
      <c r="A632">
        <f t="shared" si="26"/>
        <v>628</v>
      </c>
      <c r="B632" s="231">
        <v>45330</v>
      </c>
      <c r="C632" s="2">
        <v>17.035699999999999</v>
      </c>
      <c r="D632" s="4">
        <f t="shared" si="25"/>
        <v>-6.3576498859706509E-3</v>
      </c>
      <c r="E632" s="146">
        <f t="shared" si="22"/>
        <v>6.7217090458542191E-3</v>
      </c>
      <c r="F632" s="133">
        <f t="shared" si="23"/>
        <v>16.76889398621357</v>
      </c>
      <c r="G632" s="7">
        <f t="shared" si="24"/>
        <v>0</v>
      </c>
    </row>
    <row r="633" spans="1:7" hidden="1" x14ac:dyDescent="0.3">
      <c r="A633">
        <f t="shared" si="26"/>
        <v>629</v>
      </c>
      <c r="B633" s="231">
        <v>45331</v>
      </c>
      <c r="C633" s="2">
        <v>17.0398</v>
      </c>
      <c r="D633" s="4">
        <f t="shared" si="25"/>
        <v>2.4067106135938765E-4</v>
      </c>
      <c r="E633" s="146">
        <f t="shared" ref="E633:E696" si="27">STDEV(D134:D633)</f>
        <v>6.7217164824886298E-3</v>
      </c>
      <c r="F633" s="133">
        <f t="shared" si="23"/>
        <v>16.772929478472339</v>
      </c>
      <c r="G633" s="7">
        <f t="shared" si="24"/>
        <v>0</v>
      </c>
    </row>
    <row r="634" spans="1:7" hidden="1" x14ac:dyDescent="0.3">
      <c r="A634">
        <f t="shared" si="26"/>
        <v>630</v>
      </c>
      <c r="B634" s="231">
        <v>45334</v>
      </c>
      <c r="C634" s="2">
        <v>17.1023</v>
      </c>
      <c r="D634" s="4">
        <f t="shared" si="25"/>
        <v>3.6678834258618842E-3</v>
      </c>
      <c r="E634" s="146">
        <f t="shared" si="27"/>
        <v>6.7241045097521761E-3</v>
      </c>
      <c r="F634" s="133">
        <f t="shared" ref="F634:F697" si="28">C634*(1-($F$763*E634))</f>
        <v>16.834355469541876</v>
      </c>
      <c r="G634" s="7">
        <f t="shared" ref="G634:G697" si="29">IF(C635&lt;F634,1,0)</f>
        <v>0</v>
      </c>
    </row>
    <row r="635" spans="1:7" hidden="1" x14ac:dyDescent="0.3">
      <c r="A635">
        <f t="shared" si="26"/>
        <v>631</v>
      </c>
      <c r="B635" s="231">
        <v>45335</v>
      </c>
      <c r="C635" s="2">
        <v>17.0855</v>
      </c>
      <c r="D635" s="4">
        <f t="shared" si="25"/>
        <v>-9.8232401489861676E-4</v>
      </c>
      <c r="E635" s="146">
        <f t="shared" si="27"/>
        <v>6.7241585604212077E-3</v>
      </c>
      <c r="F635" s="133">
        <f t="shared" si="28"/>
        <v>16.817816526174102</v>
      </c>
      <c r="G635" s="7">
        <f t="shared" si="29"/>
        <v>0</v>
      </c>
    </row>
    <row r="636" spans="1:7" hidden="1" x14ac:dyDescent="0.3">
      <c r="A636">
        <f t="shared" si="26"/>
        <v>632</v>
      </c>
      <c r="B636" s="231">
        <v>45336</v>
      </c>
      <c r="C636" s="2">
        <v>17.068000000000001</v>
      </c>
      <c r="D636" s="4">
        <f t="shared" si="25"/>
        <v>-1.0242603377131898E-3</v>
      </c>
      <c r="E636" s="146">
        <f t="shared" si="27"/>
        <v>6.7229849110277008E-3</v>
      </c>
      <c r="F636" s="133">
        <f t="shared" si="28"/>
        <v>16.800637377944891</v>
      </c>
      <c r="G636" s="7">
        <f t="shared" si="29"/>
        <v>0</v>
      </c>
    </row>
    <row r="637" spans="1:7" hidden="1" x14ac:dyDescent="0.3">
      <c r="A637">
        <f t="shared" si="26"/>
        <v>633</v>
      </c>
      <c r="B637" s="231">
        <v>45337</v>
      </c>
      <c r="C637" s="2">
        <v>17.1982</v>
      </c>
      <c r="D637" s="4">
        <f t="shared" si="25"/>
        <v>7.6283102882586107E-3</v>
      </c>
      <c r="E637" s="146">
        <f t="shared" si="27"/>
        <v>6.732082208667443E-3</v>
      </c>
      <c r="F637" s="133">
        <f t="shared" si="28"/>
        <v>16.928433307758226</v>
      </c>
      <c r="G637" s="7">
        <f t="shared" si="29"/>
        <v>0</v>
      </c>
    </row>
    <row r="638" spans="1:7" hidden="1" x14ac:dyDescent="0.3">
      <c r="A638">
        <f t="shared" si="26"/>
        <v>634</v>
      </c>
      <c r="B638" s="231">
        <v>45338</v>
      </c>
      <c r="C638" s="2">
        <v>17.110499999999998</v>
      </c>
      <c r="D638" s="4">
        <f t="shared" si="25"/>
        <v>-5.0993708643928271E-3</v>
      </c>
      <c r="E638" s="146">
        <f t="shared" si="27"/>
        <v>6.7354093752505133E-3</v>
      </c>
      <c r="F638" s="133">
        <f t="shared" si="28"/>
        <v>16.841976302471526</v>
      </c>
      <c r="G638" s="7">
        <f t="shared" si="29"/>
        <v>0</v>
      </c>
    </row>
    <row r="639" spans="1:7" hidden="1" x14ac:dyDescent="0.3">
      <c r="A639">
        <f t="shared" si="26"/>
        <v>635</v>
      </c>
      <c r="B639" s="231">
        <v>45341</v>
      </c>
      <c r="C639" s="2">
        <v>17.068000000000001</v>
      </c>
      <c r="D639" s="4">
        <f t="shared" si="25"/>
        <v>-2.4838549428711776E-3</v>
      </c>
      <c r="E639" s="146">
        <f t="shared" si="27"/>
        <v>6.7359974695449763E-3</v>
      </c>
      <c r="F639" s="133">
        <f t="shared" si="28"/>
        <v>16.800119888792249</v>
      </c>
      <c r="G639" s="7">
        <f t="shared" si="29"/>
        <v>0</v>
      </c>
    </row>
    <row r="640" spans="1:7" hidden="1" x14ac:dyDescent="0.3">
      <c r="A640">
        <f t="shared" si="26"/>
        <v>636</v>
      </c>
      <c r="B640" s="231">
        <v>45342</v>
      </c>
      <c r="C640" s="2">
        <v>17.060199999999998</v>
      </c>
      <c r="D640" s="4">
        <f t="shared" si="25"/>
        <v>-4.5699554722300473E-4</v>
      </c>
      <c r="E640" s="146">
        <f t="shared" si="27"/>
        <v>6.7358288270271856E-3</v>
      </c>
      <c r="F640" s="133">
        <f t="shared" si="28"/>
        <v>16.792449012395199</v>
      </c>
      <c r="G640" s="7">
        <f t="shared" si="29"/>
        <v>0</v>
      </c>
    </row>
    <row r="641" spans="1:7" hidden="1" x14ac:dyDescent="0.3">
      <c r="A641">
        <f t="shared" si="26"/>
        <v>637</v>
      </c>
      <c r="B641" s="231">
        <v>45343</v>
      </c>
      <c r="C641" s="2">
        <v>17.05</v>
      </c>
      <c r="D641" s="4">
        <f t="shared" si="25"/>
        <v>-5.9788279152628299E-4</v>
      </c>
      <c r="E641" s="146">
        <f t="shared" si="27"/>
        <v>6.7350202931411914E-3</v>
      </c>
      <c r="F641" s="133">
        <f t="shared" si="28"/>
        <v>16.782441216324528</v>
      </c>
      <c r="G641" s="7">
        <f t="shared" si="29"/>
        <v>0</v>
      </c>
    </row>
    <row r="642" spans="1:7" hidden="1" x14ac:dyDescent="0.3">
      <c r="A642">
        <f t="shared" si="26"/>
        <v>638</v>
      </c>
      <c r="B642" s="231">
        <v>45344</v>
      </c>
      <c r="C642" s="2">
        <v>17.0458</v>
      </c>
      <c r="D642" s="4">
        <f t="shared" si="25"/>
        <v>-2.4633431085052671E-4</v>
      </c>
      <c r="E642" s="146">
        <f t="shared" si="27"/>
        <v>6.6719274410375791E-3</v>
      </c>
      <c r="F642" s="133">
        <f t="shared" si="28"/>
        <v>16.780812965995558</v>
      </c>
      <c r="G642" s="7">
        <f t="shared" si="29"/>
        <v>0</v>
      </c>
    </row>
    <row r="643" spans="1:7" hidden="1" x14ac:dyDescent="0.3">
      <c r="A643">
        <f t="shared" si="26"/>
        <v>639</v>
      </c>
      <c r="B643" s="231">
        <v>45345</v>
      </c>
      <c r="C643" s="2">
        <v>17.060300000000002</v>
      </c>
      <c r="D643" s="4">
        <f t="shared" si="25"/>
        <v>8.5064942683832356E-4</v>
      </c>
      <c r="E643" s="146">
        <f t="shared" si="27"/>
        <v>6.658220674671601E-3</v>
      </c>
      <c r="F643" s="133">
        <f t="shared" si="28"/>
        <v>16.795632405729688</v>
      </c>
      <c r="G643" s="7">
        <f t="shared" si="29"/>
        <v>0</v>
      </c>
    </row>
    <row r="644" spans="1:7" hidden="1" x14ac:dyDescent="0.3">
      <c r="A644">
        <f t="shared" si="26"/>
        <v>640</v>
      </c>
      <c r="B644" s="231">
        <v>45348</v>
      </c>
      <c r="C644" s="2">
        <v>17.120999999999999</v>
      </c>
      <c r="D644" s="4">
        <f t="shared" si="25"/>
        <v>3.5579679138113551E-3</v>
      </c>
      <c r="E644" s="146">
        <f t="shared" si="27"/>
        <v>6.6604315103466804E-3</v>
      </c>
      <c r="F644" s="133">
        <f t="shared" si="28"/>
        <v>16.855302532419454</v>
      </c>
      <c r="G644" s="7">
        <f t="shared" si="29"/>
        <v>0</v>
      </c>
    </row>
    <row r="645" spans="1:7" hidden="1" x14ac:dyDescent="0.3">
      <c r="A645">
        <f t="shared" si="26"/>
        <v>641</v>
      </c>
      <c r="B645" s="231">
        <v>45349</v>
      </c>
      <c r="C645" s="2">
        <v>17.126000000000001</v>
      </c>
      <c r="D645" s="4">
        <f t="shared" si="25"/>
        <v>2.9203901641272623E-4</v>
      </c>
      <c r="E645" s="146">
        <f t="shared" si="27"/>
        <v>6.6562560180418789E-3</v>
      </c>
      <c r="F645" s="133">
        <f t="shared" si="28"/>
        <v>16.860391555483584</v>
      </c>
      <c r="G645" s="7">
        <f t="shared" si="29"/>
        <v>0</v>
      </c>
    </row>
    <row r="646" spans="1:7" hidden="1" x14ac:dyDescent="0.3">
      <c r="A646">
        <f t="shared" si="26"/>
        <v>642</v>
      </c>
      <c r="B646" s="231">
        <v>45350</v>
      </c>
      <c r="C646" s="2">
        <v>17.126000000000001</v>
      </c>
      <c r="D646" s="4">
        <f t="shared" ref="D646:D709" si="30">C646/C645-1</f>
        <v>0</v>
      </c>
      <c r="E646" s="146">
        <f t="shared" si="27"/>
        <v>6.642072489671102E-3</v>
      </c>
      <c r="F646" s="133">
        <f t="shared" si="28"/>
        <v>16.860957529042611</v>
      </c>
      <c r="G646" s="7">
        <f t="shared" si="29"/>
        <v>0</v>
      </c>
    </row>
    <row r="647" spans="1:7" hidden="1" x14ac:dyDescent="0.3">
      <c r="A647">
        <f t="shared" ref="A647:A710" si="31">+A646+1</f>
        <v>643</v>
      </c>
      <c r="B647" s="231">
        <v>45351</v>
      </c>
      <c r="C647" s="2">
        <v>17.060500000000001</v>
      </c>
      <c r="D647" s="4">
        <f t="shared" si="30"/>
        <v>-3.8245941842812714E-3</v>
      </c>
      <c r="E647" s="146">
        <f t="shared" si="27"/>
        <v>6.6438556324940248E-3</v>
      </c>
      <c r="F647" s="133">
        <f t="shared" si="28"/>
        <v>16.796400327287678</v>
      </c>
      <c r="G647" s="7">
        <f t="shared" si="29"/>
        <v>0</v>
      </c>
    </row>
    <row r="648" spans="1:7" hidden="1" x14ac:dyDescent="0.3">
      <c r="A648">
        <f t="shared" si="31"/>
        <v>644</v>
      </c>
      <c r="B648" s="231">
        <v>45352</v>
      </c>
      <c r="C648" s="2">
        <v>17.0962</v>
      </c>
      <c r="D648" s="4">
        <f t="shared" si="30"/>
        <v>2.0925529732422898E-3</v>
      </c>
      <c r="E648" s="146">
        <f t="shared" si="27"/>
        <v>6.6260325327963275E-3</v>
      </c>
      <c r="F648" s="133">
        <f t="shared" si="28"/>
        <v>16.83225765268784</v>
      </c>
      <c r="G648" s="7">
        <f t="shared" si="29"/>
        <v>0</v>
      </c>
    </row>
    <row r="649" spans="1:7" hidden="1" x14ac:dyDescent="0.3">
      <c r="A649">
        <f t="shared" si="31"/>
        <v>645</v>
      </c>
      <c r="B649" s="231">
        <v>45355</v>
      </c>
      <c r="C649" s="2">
        <v>17.063300000000002</v>
      </c>
      <c r="D649" s="4">
        <f t="shared" si="30"/>
        <v>-1.9244042535766503E-3</v>
      </c>
      <c r="E649" s="146">
        <f t="shared" si="27"/>
        <v>6.5998731829788587E-3</v>
      </c>
      <c r="F649" s="133">
        <f t="shared" si="28"/>
        <v>16.800905614526325</v>
      </c>
      <c r="G649" s="7">
        <f t="shared" si="29"/>
        <v>0</v>
      </c>
    </row>
    <row r="650" spans="1:7" hidden="1" x14ac:dyDescent="0.3">
      <c r="A650">
        <f t="shared" si="31"/>
        <v>646</v>
      </c>
      <c r="B650" s="231">
        <v>45356</v>
      </c>
      <c r="C650" s="2">
        <v>17.021699999999999</v>
      </c>
      <c r="D650" s="4">
        <f t="shared" si="30"/>
        <v>-2.4379809298320509E-3</v>
      </c>
      <c r="E650" s="146">
        <f t="shared" si="27"/>
        <v>6.5880507913806067E-3</v>
      </c>
      <c r="F650" s="133">
        <f t="shared" si="28"/>
        <v>16.76041420971735</v>
      </c>
      <c r="G650" s="7">
        <f t="shared" si="29"/>
        <v>0</v>
      </c>
    </row>
    <row r="651" spans="1:7" hidden="1" x14ac:dyDescent="0.3">
      <c r="A651">
        <f t="shared" si="31"/>
        <v>647</v>
      </c>
      <c r="B651" s="231">
        <v>45357</v>
      </c>
      <c r="C651" s="2">
        <v>16.982800000000001</v>
      </c>
      <c r="D651" s="4">
        <f t="shared" si="30"/>
        <v>-2.2853181527108246E-3</v>
      </c>
      <c r="E651" s="146">
        <f t="shared" si="27"/>
        <v>6.5348816601031642E-3</v>
      </c>
      <c r="F651" s="133">
        <f t="shared" si="28"/>
        <v>16.724215229360727</v>
      </c>
      <c r="G651" s="7">
        <f t="shared" si="29"/>
        <v>0</v>
      </c>
    </row>
    <row r="652" spans="1:7" hidden="1" x14ac:dyDescent="0.3">
      <c r="A652">
        <f t="shared" si="31"/>
        <v>648</v>
      </c>
      <c r="B652" s="231">
        <v>45358</v>
      </c>
      <c r="C652" s="2">
        <v>16.925699999999999</v>
      </c>
      <c r="D652" s="4">
        <f t="shared" si="30"/>
        <v>-3.3622253103140487E-3</v>
      </c>
      <c r="E652" s="146">
        <f t="shared" si="27"/>
        <v>6.5361442772509338E-3</v>
      </c>
      <c r="F652" s="133">
        <f t="shared" si="28"/>
        <v>16.667934855939222</v>
      </c>
      <c r="G652" s="7">
        <f t="shared" si="29"/>
        <v>0</v>
      </c>
    </row>
    <row r="653" spans="1:7" hidden="1" x14ac:dyDescent="0.3">
      <c r="A653">
        <f t="shared" si="31"/>
        <v>649</v>
      </c>
      <c r="B653" s="231">
        <v>45359</v>
      </c>
      <c r="C653" s="2">
        <v>16.872800000000002</v>
      </c>
      <c r="D653" s="4">
        <f t="shared" si="30"/>
        <v>-3.1254246500881377E-3</v>
      </c>
      <c r="E653" s="146">
        <f t="shared" si="27"/>
        <v>6.5372691238693341E-3</v>
      </c>
      <c r="F653" s="133">
        <f t="shared" si="28"/>
        <v>16.615796259677392</v>
      </c>
      <c r="G653" s="7">
        <f t="shared" si="29"/>
        <v>0</v>
      </c>
    </row>
    <row r="654" spans="1:7" hidden="1" x14ac:dyDescent="0.3">
      <c r="A654">
        <f t="shared" si="31"/>
        <v>650</v>
      </c>
      <c r="B654" s="231">
        <v>45362</v>
      </c>
      <c r="C654" s="2">
        <v>16.876999999999999</v>
      </c>
      <c r="D654" s="4">
        <f t="shared" si="30"/>
        <v>2.4892134085607864E-4</v>
      </c>
      <c r="E654" s="146">
        <f t="shared" si="27"/>
        <v>6.5356216395120841E-3</v>
      </c>
      <c r="F654" s="133">
        <f t="shared" si="28"/>
        <v>16.619997070664592</v>
      </c>
      <c r="G654" s="7">
        <f t="shared" si="29"/>
        <v>0</v>
      </c>
    </row>
    <row r="655" spans="1:7" hidden="1" x14ac:dyDescent="0.3">
      <c r="A655">
        <f t="shared" si="31"/>
        <v>651</v>
      </c>
      <c r="B655" s="231">
        <v>45363</v>
      </c>
      <c r="C655" s="2">
        <v>16.798500000000001</v>
      </c>
      <c r="D655" s="4">
        <f t="shared" si="30"/>
        <v>-4.6513005865970181E-3</v>
      </c>
      <c r="E655" s="146">
        <f t="shared" si="27"/>
        <v>6.5383578004410935E-3</v>
      </c>
      <c r="F655" s="133">
        <f t="shared" si="28"/>
        <v>16.542585373820046</v>
      </c>
      <c r="G655" s="7">
        <f t="shared" si="29"/>
        <v>0</v>
      </c>
    </row>
    <row r="656" spans="1:7" hidden="1" x14ac:dyDescent="0.3">
      <c r="A656">
        <f t="shared" si="31"/>
        <v>652</v>
      </c>
      <c r="B656" s="231">
        <v>45364</v>
      </c>
      <c r="C656" s="2">
        <v>16.808299999999999</v>
      </c>
      <c r="D656" s="4">
        <f t="shared" si="30"/>
        <v>5.833854213173062E-4</v>
      </c>
      <c r="E656" s="146">
        <f t="shared" si="27"/>
        <v>6.529229698011803E-3</v>
      </c>
      <c r="F656" s="133">
        <f t="shared" si="28"/>
        <v>16.552593563927896</v>
      </c>
      <c r="G656" s="7">
        <f t="shared" si="29"/>
        <v>0</v>
      </c>
    </row>
    <row r="657" spans="1:7" hidden="1" x14ac:dyDescent="0.3">
      <c r="A657">
        <f t="shared" si="31"/>
        <v>653</v>
      </c>
      <c r="B657" s="231">
        <v>45365</v>
      </c>
      <c r="C657" s="2">
        <v>16.827200000000001</v>
      </c>
      <c r="D657" s="4">
        <f t="shared" si="30"/>
        <v>1.1244444708864432E-3</v>
      </c>
      <c r="E657" s="146">
        <f t="shared" si="27"/>
        <v>6.5228595255966016E-3</v>
      </c>
      <c r="F657" s="133">
        <f t="shared" si="28"/>
        <v>16.571455793984754</v>
      </c>
      <c r="G657" s="7">
        <f t="shared" si="29"/>
        <v>0</v>
      </c>
    </row>
    <row r="658" spans="1:7" hidden="1" x14ac:dyDescent="0.3">
      <c r="A658">
        <f t="shared" si="31"/>
        <v>654</v>
      </c>
      <c r="B658" s="231">
        <v>45366</v>
      </c>
      <c r="C658" s="2">
        <v>16.712700000000002</v>
      </c>
      <c r="D658" s="4">
        <f t="shared" si="30"/>
        <v>-6.8044594466102337E-3</v>
      </c>
      <c r="E658" s="146">
        <f t="shared" si="27"/>
        <v>6.5224586737414282E-3</v>
      </c>
      <c r="F658" s="133">
        <f t="shared" si="28"/>
        <v>16.458711604471436</v>
      </c>
      <c r="G658" s="7">
        <f t="shared" si="29"/>
        <v>0</v>
      </c>
    </row>
    <row r="659" spans="1:7" hidden="1" x14ac:dyDescent="0.3">
      <c r="A659">
        <f t="shared" si="31"/>
        <v>655</v>
      </c>
      <c r="B659" s="231">
        <v>45370</v>
      </c>
      <c r="C659" s="2">
        <v>16.692</v>
      </c>
      <c r="D659" s="4">
        <f t="shared" si="30"/>
        <v>-1.2385790446787226E-3</v>
      </c>
      <c r="E659" s="146">
        <f t="shared" si="27"/>
        <v>6.5164674170661444E-3</v>
      </c>
      <c r="F659" s="133">
        <f t="shared" si="28"/>
        <v>16.438559203287195</v>
      </c>
      <c r="G659" s="7">
        <f t="shared" si="29"/>
        <v>0</v>
      </c>
    </row>
    <row r="660" spans="1:7" hidden="1" x14ac:dyDescent="0.3">
      <c r="A660">
        <f t="shared" si="31"/>
        <v>656</v>
      </c>
      <c r="B660" s="231">
        <v>45371</v>
      </c>
      <c r="C660" s="2">
        <v>16.71</v>
      </c>
      <c r="D660" s="4">
        <f t="shared" si="30"/>
        <v>1.0783608914450848E-3</v>
      </c>
      <c r="E660" s="146">
        <f t="shared" si="27"/>
        <v>6.5136989868211708E-3</v>
      </c>
      <c r="F660" s="133">
        <f t="shared" si="28"/>
        <v>16.456393689537407</v>
      </c>
      <c r="G660" s="7">
        <f t="shared" si="29"/>
        <v>0</v>
      </c>
    </row>
    <row r="661" spans="1:7" hidden="1" x14ac:dyDescent="0.3">
      <c r="A661">
        <f t="shared" si="31"/>
        <v>657</v>
      </c>
      <c r="B661" s="231">
        <v>45372</v>
      </c>
      <c r="C661" s="2">
        <v>16.8523</v>
      </c>
      <c r="D661" s="4">
        <f t="shared" si="30"/>
        <v>8.5158587672051755E-3</v>
      </c>
      <c r="E661" s="146">
        <f t="shared" si="27"/>
        <v>6.5251096837196741E-3</v>
      </c>
      <c r="F661" s="133">
        <f t="shared" si="28"/>
        <v>16.596085963199528</v>
      </c>
      <c r="G661" s="7">
        <f t="shared" si="29"/>
        <v>0</v>
      </c>
    </row>
    <row r="662" spans="1:7" hidden="1" x14ac:dyDescent="0.3">
      <c r="A662">
        <f t="shared" si="31"/>
        <v>658</v>
      </c>
      <c r="B662" s="231">
        <v>45373</v>
      </c>
      <c r="C662" s="2">
        <v>16.759</v>
      </c>
      <c r="D662" s="4">
        <f t="shared" si="30"/>
        <v>-5.5363362864415677E-3</v>
      </c>
      <c r="E662" s="146">
        <f t="shared" si="27"/>
        <v>6.5187081353650402E-3</v>
      </c>
      <c r="F662" s="133">
        <f t="shared" si="28"/>
        <v>16.504454420937442</v>
      </c>
      <c r="G662" s="7">
        <f t="shared" si="29"/>
        <v>0</v>
      </c>
    </row>
    <row r="663" spans="1:7" hidden="1" x14ac:dyDescent="0.3">
      <c r="A663">
        <f t="shared" si="31"/>
        <v>659</v>
      </c>
      <c r="B663" s="231">
        <v>45376</v>
      </c>
      <c r="C663" s="2">
        <v>16.762</v>
      </c>
      <c r="D663" s="4">
        <f t="shared" si="30"/>
        <v>1.7900829405093077E-4</v>
      </c>
      <c r="E663" s="146">
        <f t="shared" si="27"/>
        <v>6.5077819740213521E-3</v>
      </c>
      <c r="F663" s="133">
        <f t="shared" si="28"/>
        <v>16.507835581424889</v>
      </c>
      <c r="G663" s="7">
        <f t="shared" si="29"/>
        <v>0</v>
      </c>
    </row>
    <row r="664" spans="1:7" hidden="1" x14ac:dyDescent="0.3">
      <c r="A664">
        <f t="shared" si="31"/>
        <v>660</v>
      </c>
      <c r="B664" s="231">
        <v>45377</v>
      </c>
      <c r="C664" s="2">
        <v>16.736699999999999</v>
      </c>
      <c r="D664" s="4">
        <f t="shared" si="30"/>
        <v>-1.5093664240545257E-3</v>
      </c>
      <c r="E664" s="146">
        <f t="shared" si="27"/>
        <v>6.5026518944345194E-3</v>
      </c>
      <c r="F664" s="133">
        <f t="shared" si="28"/>
        <v>16.483119263869511</v>
      </c>
      <c r="G664" s="7">
        <f t="shared" si="29"/>
        <v>0</v>
      </c>
    </row>
    <row r="665" spans="1:7" hidden="1" x14ac:dyDescent="0.3">
      <c r="A665">
        <f t="shared" si="31"/>
        <v>661</v>
      </c>
      <c r="B665" s="231">
        <v>45378</v>
      </c>
      <c r="C665" s="2">
        <v>16.703199999999999</v>
      </c>
      <c r="D665" s="4">
        <f t="shared" si="30"/>
        <v>-2.0015893216703828E-3</v>
      </c>
      <c r="E665" s="146">
        <f t="shared" si="27"/>
        <v>6.4971149022812567E-3</v>
      </c>
      <c r="F665" s="133">
        <f t="shared" si="28"/>
        <v>16.450342319548621</v>
      </c>
      <c r="G665" s="7">
        <f t="shared" si="29"/>
        <v>0</v>
      </c>
    </row>
    <row r="666" spans="1:7" hidden="1" x14ac:dyDescent="0.3">
      <c r="A666">
        <f t="shared" si="31"/>
        <v>662</v>
      </c>
      <c r="B666" s="231">
        <v>45383</v>
      </c>
      <c r="C666" s="2">
        <v>16.678000000000001</v>
      </c>
      <c r="D666" s="4">
        <f t="shared" si="30"/>
        <v>-1.5086929450642828E-3</v>
      </c>
      <c r="E666" s="146">
        <f t="shared" si="27"/>
        <v>6.4961664851261392E-3</v>
      </c>
      <c r="F666" s="133">
        <f t="shared" si="28"/>
        <v>16.425560659391284</v>
      </c>
      <c r="G666" s="7">
        <f t="shared" si="29"/>
        <v>0</v>
      </c>
    </row>
    <row r="667" spans="1:7" hidden="1" x14ac:dyDescent="0.3">
      <c r="A667">
        <f t="shared" si="31"/>
        <v>663</v>
      </c>
      <c r="B667" s="231">
        <v>45384</v>
      </c>
      <c r="C667" s="2">
        <v>16.532299999999999</v>
      </c>
      <c r="D667" s="4">
        <f t="shared" si="30"/>
        <v>-8.7360594795540258E-3</v>
      </c>
      <c r="E667" s="146">
        <f t="shared" si="27"/>
        <v>6.5055766390227417E-3</v>
      </c>
      <c r="F667" s="133">
        <f t="shared" si="28"/>
        <v>16.281703502920493</v>
      </c>
      <c r="G667" s="7">
        <f t="shared" si="29"/>
        <v>0</v>
      </c>
    </row>
    <row r="668" spans="1:7" hidden="1" x14ac:dyDescent="0.3">
      <c r="A668">
        <f t="shared" si="31"/>
        <v>664</v>
      </c>
      <c r="B668" s="231">
        <v>45385</v>
      </c>
      <c r="C668" s="2">
        <v>16.657800000000002</v>
      </c>
      <c r="D668" s="4">
        <f t="shared" si="30"/>
        <v>7.5912002564677561E-3</v>
      </c>
      <c r="E668" s="146">
        <f t="shared" si="27"/>
        <v>6.511906862389164E-3</v>
      </c>
      <c r="F668" s="133">
        <f t="shared" si="28"/>
        <v>16.405055481831727</v>
      </c>
      <c r="G668" s="7">
        <f t="shared" si="29"/>
        <v>0</v>
      </c>
    </row>
    <row r="669" spans="1:7" hidden="1" x14ac:dyDescent="0.3">
      <c r="A669">
        <f t="shared" si="31"/>
        <v>665</v>
      </c>
      <c r="B669" s="231">
        <v>45386</v>
      </c>
      <c r="C669" s="2">
        <v>16.567299999999999</v>
      </c>
      <c r="D669" s="4">
        <f t="shared" si="30"/>
        <v>-5.432890297638493E-3</v>
      </c>
      <c r="E669" s="146">
        <f t="shared" si="27"/>
        <v>6.5053608049494994E-3</v>
      </c>
      <c r="F669" s="133">
        <f t="shared" si="28"/>
        <v>16.316181304731252</v>
      </c>
      <c r="G669" s="7">
        <f t="shared" si="29"/>
        <v>0</v>
      </c>
    </row>
    <row r="670" spans="1:7" hidden="1" x14ac:dyDescent="0.3">
      <c r="A670">
        <f t="shared" si="31"/>
        <v>666</v>
      </c>
      <c r="B670" s="231">
        <v>45387</v>
      </c>
      <c r="C670" s="2">
        <v>16.541499999999999</v>
      </c>
      <c r="D670" s="4">
        <f t="shared" si="30"/>
        <v>-1.5572845303700733E-3</v>
      </c>
      <c r="E670" s="146">
        <f t="shared" si="27"/>
        <v>6.494018170280183E-3</v>
      </c>
      <c r="F670" s="133">
        <f t="shared" si="28"/>
        <v>16.2912095323566</v>
      </c>
      <c r="G670" s="7">
        <f t="shared" si="29"/>
        <v>0</v>
      </c>
    </row>
    <row r="671" spans="1:7" hidden="1" x14ac:dyDescent="0.3">
      <c r="A671">
        <f t="shared" si="31"/>
        <v>667</v>
      </c>
      <c r="B671" s="231">
        <v>45390</v>
      </c>
      <c r="C671" s="2">
        <v>16.517299999999999</v>
      </c>
      <c r="D671" s="4">
        <f t="shared" si="30"/>
        <v>-1.4629870326149375E-3</v>
      </c>
      <c r="E671" s="146">
        <f t="shared" si="27"/>
        <v>6.4902568601834174E-3</v>
      </c>
      <c r="F671" s="133">
        <f t="shared" si="28"/>
        <v>16.267520459246469</v>
      </c>
      <c r="G671" s="7">
        <f t="shared" si="29"/>
        <v>0</v>
      </c>
    </row>
    <row r="672" spans="1:7" hidden="1" x14ac:dyDescent="0.3">
      <c r="A672">
        <f t="shared" si="31"/>
        <v>668</v>
      </c>
      <c r="B672" s="231">
        <v>45391</v>
      </c>
      <c r="C672" s="2">
        <v>16.4758</v>
      </c>
      <c r="D672" s="4">
        <f t="shared" si="30"/>
        <v>-2.5125171789577294E-3</v>
      </c>
      <c r="E672" s="146">
        <f t="shared" si="27"/>
        <v>6.4905496188388421E-3</v>
      </c>
      <c r="F672" s="133">
        <f t="shared" si="28"/>
        <v>16.226636796034548</v>
      </c>
      <c r="G672" s="7">
        <f t="shared" si="29"/>
        <v>0</v>
      </c>
    </row>
    <row r="673" spans="1:7" hidden="1" x14ac:dyDescent="0.3">
      <c r="A673">
        <f t="shared" si="31"/>
        <v>669</v>
      </c>
      <c r="B673" s="231">
        <v>45392</v>
      </c>
      <c r="C673" s="2">
        <v>16.335699999999999</v>
      </c>
      <c r="D673" s="4">
        <f t="shared" si="30"/>
        <v>-8.5033807159591301E-3</v>
      </c>
      <c r="E673" s="146">
        <f t="shared" si="27"/>
        <v>6.4966825208289366E-3</v>
      </c>
      <c r="F673" s="133">
        <f t="shared" si="28"/>
        <v>16.088422093992673</v>
      </c>
      <c r="G673" s="7">
        <f t="shared" si="29"/>
        <v>0</v>
      </c>
    </row>
    <row r="674" spans="1:7" hidden="1" x14ac:dyDescent="0.3">
      <c r="A674">
        <f t="shared" si="31"/>
        <v>670</v>
      </c>
      <c r="B674" s="231">
        <v>45393</v>
      </c>
      <c r="C674" s="2">
        <v>16.3932</v>
      </c>
      <c r="D674" s="4">
        <f t="shared" si="30"/>
        <v>3.5198981372086546E-3</v>
      </c>
      <c r="E674" s="146">
        <f t="shared" si="27"/>
        <v>6.489011653609272E-3</v>
      </c>
      <c r="F674" s="133">
        <f t="shared" si="28"/>
        <v>16.145344698592922</v>
      </c>
      <c r="G674" s="7">
        <f t="shared" si="29"/>
        <v>0</v>
      </c>
    </row>
    <row r="675" spans="1:7" hidden="1" x14ac:dyDescent="0.3">
      <c r="A675">
        <f t="shared" si="31"/>
        <v>671</v>
      </c>
      <c r="B675" s="231">
        <v>45394</v>
      </c>
      <c r="C675" s="2">
        <v>16.488299999999999</v>
      </c>
      <c r="D675" s="4">
        <f t="shared" si="30"/>
        <v>5.8011858575506281E-3</v>
      </c>
      <c r="E675" s="146">
        <f t="shared" si="27"/>
        <v>6.4943201043721147E-3</v>
      </c>
      <c r="F675" s="133">
        <f t="shared" si="28"/>
        <v>16.23880290524778</v>
      </c>
      <c r="G675" s="7">
        <f t="shared" si="29"/>
        <v>0</v>
      </c>
    </row>
    <row r="676" spans="1:7" hidden="1" x14ac:dyDescent="0.3">
      <c r="A676">
        <f t="shared" si="31"/>
        <v>672</v>
      </c>
      <c r="B676" s="231">
        <v>45397</v>
      </c>
      <c r="C676" s="2">
        <v>16.458300000000001</v>
      </c>
      <c r="D676" s="4">
        <f t="shared" si="30"/>
        <v>-1.8194719892286049E-3</v>
      </c>
      <c r="E676" s="146">
        <f t="shared" si="27"/>
        <v>6.4860230375677081E-3</v>
      </c>
      <c r="F676" s="133">
        <f t="shared" si="28"/>
        <v>16.209575032805063</v>
      </c>
      <c r="G676" s="7">
        <f t="shared" si="29"/>
        <v>0</v>
      </c>
    </row>
    <row r="677" spans="1:7" hidden="1" x14ac:dyDescent="0.3">
      <c r="A677">
        <f t="shared" si="31"/>
        <v>673</v>
      </c>
      <c r="B677" s="231">
        <v>45398</v>
      </c>
      <c r="C677" s="2">
        <v>16.6693</v>
      </c>
      <c r="D677" s="136">
        <f t="shared" si="30"/>
        <v>1.2820279129679202E-2</v>
      </c>
      <c r="E677" s="146">
        <f t="shared" si="27"/>
        <v>6.5077462853409705E-3</v>
      </c>
      <c r="F677" s="133">
        <f t="shared" si="28"/>
        <v>16.416542589890636</v>
      </c>
      <c r="G677" s="7">
        <f t="shared" si="29"/>
        <v>0</v>
      </c>
    </row>
    <row r="678" spans="1:7" hidden="1" x14ac:dyDescent="0.3">
      <c r="A678">
        <f t="shared" si="31"/>
        <v>674</v>
      </c>
      <c r="B678" s="231">
        <v>45399</v>
      </c>
      <c r="C678" s="2">
        <v>16.6815</v>
      </c>
      <c r="D678" s="136">
        <f t="shared" si="30"/>
        <v>7.3188436227078491E-4</v>
      </c>
      <c r="E678" s="146">
        <f t="shared" si="27"/>
        <v>6.5079252490063029E-3</v>
      </c>
      <c r="F678" s="133">
        <f t="shared" si="28"/>
        <v>16.428550644753773</v>
      </c>
      <c r="G678" s="7">
        <f t="shared" si="29"/>
        <v>0</v>
      </c>
    </row>
    <row r="679" spans="1:7" hidden="1" x14ac:dyDescent="0.3">
      <c r="A679">
        <f t="shared" si="31"/>
        <v>675</v>
      </c>
      <c r="B679" s="231">
        <v>45400</v>
      </c>
      <c r="C679" s="2">
        <v>17.025200000000002</v>
      </c>
      <c r="D679" s="136">
        <f t="shared" si="30"/>
        <v>2.0603662740161344E-2</v>
      </c>
      <c r="E679" s="146">
        <f t="shared" si="27"/>
        <v>6.5666820805768116E-3</v>
      </c>
      <c r="F679" s="133">
        <f t="shared" si="28"/>
        <v>16.764708153483312</v>
      </c>
      <c r="G679" s="7">
        <f t="shared" si="29"/>
        <v>0</v>
      </c>
    </row>
    <row r="680" spans="1:7" hidden="1" x14ac:dyDescent="0.3">
      <c r="A680">
        <f t="shared" si="31"/>
        <v>676</v>
      </c>
      <c r="B680" s="231">
        <v>45401</v>
      </c>
      <c r="C680" s="2">
        <v>16.994800000000001</v>
      </c>
      <c r="D680" s="136">
        <f t="shared" si="30"/>
        <v>-1.7855884218688223E-3</v>
      </c>
      <c r="E680" s="146">
        <f t="shared" si="27"/>
        <v>6.5591569209747019E-3</v>
      </c>
      <c r="F680" s="133">
        <f t="shared" si="28"/>
        <v>16.735071265105447</v>
      </c>
      <c r="G680" s="7">
        <f t="shared" si="29"/>
        <v>0</v>
      </c>
    </row>
    <row r="681" spans="1:7" hidden="1" x14ac:dyDescent="0.3">
      <c r="A681">
        <f t="shared" si="31"/>
        <v>677</v>
      </c>
      <c r="B681" s="231">
        <v>45404</v>
      </c>
      <c r="C681" s="2">
        <v>17.1145</v>
      </c>
      <c r="D681" s="136">
        <f t="shared" si="30"/>
        <v>7.0433309012167822E-3</v>
      </c>
      <c r="E681" s="146">
        <f t="shared" si="27"/>
        <v>6.5673946034826578E-3</v>
      </c>
      <c r="F681" s="133">
        <f t="shared" si="28"/>
        <v>16.852613417386763</v>
      </c>
      <c r="G681" s="7">
        <f t="shared" si="29"/>
        <v>0</v>
      </c>
    </row>
    <row r="682" spans="1:7" hidden="1" x14ac:dyDescent="0.3">
      <c r="A682">
        <f t="shared" si="31"/>
        <v>678</v>
      </c>
      <c r="B682" s="231">
        <v>45405</v>
      </c>
      <c r="C682" s="2">
        <v>17.212</v>
      </c>
      <c r="D682" s="136">
        <f t="shared" si="30"/>
        <v>5.6969236612229857E-3</v>
      </c>
      <c r="E682" s="146">
        <f t="shared" si="27"/>
        <v>6.571430807184653E-3</v>
      </c>
      <c r="F682" s="133">
        <f t="shared" si="28"/>
        <v>16.948459601765897</v>
      </c>
      <c r="G682" s="7">
        <f t="shared" si="29"/>
        <v>0</v>
      </c>
    </row>
    <row r="683" spans="1:7" hidden="1" x14ac:dyDescent="0.3">
      <c r="A683">
        <f t="shared" si="31"/>
        <v>679</v>
      </c>
      <c r="B683" s="231">
        <v>45406</v>
      </c>
      <c r="C683" s="2">
        <v>17.124300000000002</v>
      </c>
      <c r="D683" s="136">
        <f t="shared" si="30"/>
        <v>-5.0952823611433162E-3</v>
      </c>
      <c r="E683" s="146">
        <f t="shared" si="27"/>
        <v>6.5694854761698005E-3</v>
      </c>
      <c r="F683" s="133">
        <f t="shared" si="28"/>
        <v>16.862180032474793</v>
      </c>
      <c r="G683" s="7">
        <f t="shared" si="29"/>
        <v>0</v>
      </c>
    </row>
    <row r="684" spans="1:7" hidden="1" x14ac:dyDescent="0.3">
      <c r="A684">
        <f t="shared" si="31"/>
        <v>680</v>
      </c>
      <c r="B684" s="231">
        <v>45407</v>
      </c>
      <c r="C684" s="2">
        <v>16.999500000000001</v>
      </c>
      <c r="D684" s="4">
        <f t="shared" si="30"/>
        <v>-7.2878891399941192E-3</v>
      </c>
      <c r="E684" s="146">
        <f t="shared" si="27"/>
        <v>6.572939265442836E-3</v>
      </c>
      <c r="F684" s="133">
        <f t="shared" si="28"/>
        <v>16.739153533170054</v>
      </c>
      <c r="G684" s="7">
        <f t="shared" si="29"/>
        <v>0</v>
      </c>
    </row>
    <row r="685" spans="1:7" hidden="1" x14ac:dyDescent="0.3">
      <c r="A685">
        <f t="shared" si="31"/>
        <v>681</v>
      </c>
      <c r="B685" s="231">
        <v>45408</v>
      </c>
      <c r="C685" s="2">
        <v>17.1098</v>
      </c>
      <c r="D685" s="4">
        <f t="shared" si="30"/>
        <v>6.4884261301803026E-3</v>
      </c>
      <c r="E685" s="146">
        <f t="shared" si="27"/>
        <v>6.5674316835003851E-3</v>
      </c>
      <c r="F685" s="133">
        <f t="shared" si="28"/>
        <v>16.847983858699234</v>
      </c>
      <c r="G685" s="7">
        <f t="shared" si="29"/>
        <v>0</v>
      </c>
    </row>
    <row r="686" spans="1:7" hidden="1" x14ac:dyDescent="0.3">
      <c r="A686">
        <f t="shared" si="31"/>
        <v>682</v>
      </c>
      <c r="B686" s="231">
        <v>45411</v>
      </c>
      <c r="C686" s="2">
        <v>17.188300000000002</v>
      </c>
      <c r="D686" s="4">
        <f t="shared" si="30"/>
        <v>4.5880138867784304E-3</v>
      </c>
      <c r="E686" s="146">
        <f t="shared" si="27"/>
        <v>6.5704857667524732E-3</v>
      </c>
      <c r="F686" s="133">
        <f t="shared" si="28"/>
        <v>16.925160330424116</v>
      </c>
      <c r="G686" s="7">
        <f t="shared" si="29"/>
        <v>0</v>
      </c>
    </row>
    <row r="687" spans="1:7" hidden="1" x14ac:dyDescent="0.3">
      <c r="A687">
        <f t="shared" si="31"/>
        <v>683</v>
      </c>
      <c r="B687" s="231">
        <v>45412</v>
      </c>
      <c r="C687" s="2">
        <v>17.155200000000001</v>
      </c>
      <c r="D687" s="4">
        <f t="shared" si="30"/>
        <v>-1.9257285479076236E-3</v>
      </c>
      <c r="E687" s="146">
        <f t="shared" si="27"/>
        <v>6.5692853375128096E-3</v>
      </c>
      <c r="F687" s="133">
        <f t="shared" si="28"/>
        <v>16.892615049094509</v>
      </c>
      <c r="G687" s="7">
        <f t="shared" si="29"/>
        <v>0</v>
      </c>
    </row>
    <row r="688" spans="1:7" hidden="1" x14ac:dyDescent="0.3">
      <c r="A688">
        <f t="shared" si="31"/>
        <v>684</v>
      </c>
      <c r="B688" s="231">
        <v>45414</v>
      </c>
      <c r="C688" s="2">
        <v>17.0243</v>
      </c>
      <c r="D688" s="4">
        <f t="shared" si="30"/>
        <v>-7.6303394889013498E-3</v>
      </c>
      <c r="E688" s="146">
        <f t="shared" si="27"/>
        <v>6.5753569922680291E-3</v>
      </c>
      <c r="F688" s="133">
        <f t="shared" si="28"/>
        <v>16.76347781939872</v>
      </c>
      <c r="G688" s="7">
        <f t="shared" si="29"/>
        <v>0</v>
      </c>
    </row>
    <row r="689" spans="1:7" hidden="1" x14ac:dyDescent="0.3">
      <c r="A689">
        <f t="shared" si="31"/>
        <v>685</v>
      </c>
      <c r="B689" s="231">
        <v>45415</v>
      </c>
      <c r="C689" s="2">
        <v>17.095800000000001</v>
      </c>
      <c r="D689" s="4">
        <f t="shared" si="30"/>
        <v>4.1998789964932115E-3</v>
      </c>
      <c r="E689" s="146">
        <f t="shared" si="27"/>
        <v>6.5782333009633386E-3</v>
      </c>
      <c r="F689" s="133">
        <f t="shared" si="28"/>
        <v>16.8337678251808</v>
      </c>
      <c r="G689" s="7">
        <f t="shared" si="29"/>
        <v>0</v>
      </c>
    </row>
    <row r="690" spans="1:7" hidden="1" x14ac:dyDescent="0.3">
      <c r="A690">
        <f t="shared" si="31"/>
        <v>686</v>
      </c>
      <c r="B690" s="231">
        <v>45418</v>
      </c>
      <c r="C690" s="2">
        <v>16.939299999999999</v>
      </c>
      <c r="D690" s="4">
        <f t="shared" si="30"/>
        <v>-9.1542952070099437E-3</v>
      </c>
      <c r="E690" s="146">
        <f t="shared" si="27"/>
        <v>6.5858680391375369E-3</v>
      </c>
      <c r="F690" s="133">
        <f t="shared" si="28"/>
        <v>16.679365212872405</v>
      </c>
      <c r="G690" s="7">
        <f t="shared" si="29"/>
        <v>0</v>
      </c>
    </row>
    <row r="691" spans="1:7" hidden="1" x14ac:dyDescent="0.3">
      <c r="A691">
        <f t="shared" si="31"/>
        <v>687</v>
      </c>
      <c r="B691" s="231">
        <v>45419</v>
      </c>
      <c r="C691" s="2">
        <v>17.004200000000001</v>
      </c>
      <c r="D691" s="4">
        <f t="shared" si="30"/>
        <v>3.8313271504726298E-3</v>
      </c>
      <c r="E691" s="146">
        <f t="shared" si="27"/>
        <v>6.5710428138768808E-3</v>
      </c>
      <c r="F691" s="133">
        <f t="shared" si="28"/>
        <v>16.743856689917362</v>
      </c>
      <c r="G691" s="7">
        <f t="shared" si="29"/>
        <v>0</v>
      </c>
    </row>
    <row r="692" spans="1:7" hidden="1" x14ac:dyDescent="0.3">
      <c r="A692">
        <f t="shared" si="31"/>
        <v>688</v>
      </c>
      <c r="B692" s="231">
        <v>45420</v>
      </c>
      <c r="C692" s="2">
        <v>16.8947</v>
      </c>
      <c r="D692" s="4">
        <f t="shared" si="30"/>
        <v>-6.4395855141671232E-3</v>
      </c>
      <c r="E692" s="146">
        <f t="shared" si="27"/>
        <v>6.5752980900573438E-3</v>
      </c>
      <c r="F692" s="133">
        <f t="shared" si="28"/>
        <v>16.635865685463926</v>
      </c>
      <c r="G692" s="7">
        <f t="shared" si="29"/>
        <v>0</v>
      </c>
    </row>
    <row r="693" spans="1:7" hidden="1" x14ac:dyDescent="0.3">
      <c r="A693">
        <f t="shared" si="31"/>
        <v>689</v>
      </c>
      <c r="B693" s="231">
        <v>45421</v>
      </c>
      <c r="C693" s="2">
        <v>16.908300000000001</v>
      </c>
      <c r="D693" s="136">
        <f t="shared" si="30"/>
        <v>8.0498617909752213E-4</v>
      </c>
      <c r="E693" s="146">
        <f t="shared" si="27"/>
        <v>6.5713931758073748E-3</v>
      </c>
      <c r="F693" s="133">
        <f t="shared" si="28"/>
        <v>16.649411166743608</v>
      </c>
      <c r="G693" s="7">
        <f t="shared" si="29"/>
        <v>0</v>
      </c>
    </row>
    <row r="694" spans="1:7" hidden="1" x14ac:dyDescent="0.3">
      <c r="A694">
        <f t="shared" si="31"/>
        <v>690</v>
      </c>
      <c r="B694" s="231">
        <v>45422</v>
      </c>
      <c r="C694" s="2">
        <v>16.9087</v>
      </c>
      <c r="D694" s="136">
        <f t="shared" si="30"/>
        <v>2.365702051654317E-5</v>
      </c>
      <c r="E694" s="146">
        <f t="shared" si="27"/>
        <v>6.5697082579806452E-3</v>
      </c>
      <c r="F694" s="133">
        <f t="shared" si="28"/>
        <v>16.649871423369397</v>
      </c>
      <c r="G694" s="7">
        <f t="shared" si="29"/>
        <v>0</v>
      </c>
    </row>
    <row r="695" spans="1:7" hidden="1" x14ac:dyDescent="0.3">
      <c r="A695">
        <f t="shared" si="31"/>
        <v>691</v>
      </c>
      <c r="B695" s="231">
        <v>45425</v>
      </c>
      <c r="C695" s="2">
        <v>16.866</v>
      </c>
      <c r="D695" s="136">
        <f t="shared" si="30"/>
        <v>-2.5253271984244652E-3</v>
      </c>
      <c r="E695" s="146">
        <f t="shared" si="27"/>
        <v>6.5599052088804004E-3</v>
      </c>
      <c r="F695" s="133">
        <f t="shared" si="28"/>
        <v>16.608210288280564</v>
      </c>
      <c r="G695" s="7">
        <f t="shared" si="29"/>
        <v>0</v>
      </c>
    </row>
    <row r="696" spans="1:7" hidden="1" x14ac:dyDescent="0.3">
      <c r="A696">
        <f t="shared" si="31"/>
        <v>692</v>
      </c>
      <c r="B696" s="231">
        <v>45426</v>
      </c>
      <c r="C696" s="2">
        <v>16.768999999999998</v>
      </c>
      <c r="D696" s="136">
        <f t="shared" si="30"/>
        <v>-5.7512154630618983E-3</v>
      </c>
      <c r="E696" s="146">
        <f t="shared" si="27"/>
        <v>6.5630584464462412E-3</v>
      </c>
      <c r="F696" s="133">
        <f t="shared" si="28"/>
        <v>16.512569689883893</v>
      </c>
      <c r="G696" s="7">
        <f t="shared" si="29"/>
        <v>0</v>
      </c>
    </row>
    <row r="697" spans="1:7" hidden="1" x14ac:dyDescent="0.3">
      <c r="A697">
        <f t="shared" si="31"/>
        <v>693</v>
      </c>
      <c r="B697" s="231">
        <v>45427</v>
      </c>
      <c r="C697" s="2">
        <v>16.807200000000002</v>
      </c>
      <c r="D697" s="136">
        <f t="shared" si="30"/>
        <v>2.2780130001791576E-3</v>
      </c>
      <c r="E697" s="146">
        <f t="shared" ref="E697:E759" si="32">STDEV(D198:D697)</f>
        <v>6.5596906955841857E-3</v>
      </c>
      <c r="F697" s="133">
        <f t="shared" si="28"/>
        <v>16.550317422040944</v>
      </c>
      <c r="G697" s="7">
        <f t="shared" si="29"/>
        <v>0</v>
      </c>
    </row>
    <row r="698" spans="1:7" hidden="1" x14ac:dyDescent="0.3">
      <c r="A698">
        <f t="shared" si="31"/>
        <v>694</v>
      </c>
      <c r="B698" s="231">
        <v>45428</v>
      </c>
      <c r="C698" s="2">
        <v>16.846</v>
      </c>
      <c r="D698" s="136">
        <f t="shared" si="30"/>
        <v>2.3085344376219119E-3</v>
      </c>
      <c r="E698" s="146">
        <f t="shared" si="32"/>
        <v>6.5607154080463553E-3</v>
      </c>
      <c r="F698" s="133">
        <f t="shared" ref="F698:F760" si="33">C698*(1-($F$763*E698))</f>
        <v>16.588484178590001</v>
      </c>
      <c r="G698" s="7">
        <f t="shared" ref="G698:G759" si="34">IF(C699&lt;F698,1,0)</f>
        <v>0</v>
      </c>
    </row>
    <row r="699" spans="1:7" hidden="1" x14ac:dyDescent="0.3">
      <c r="A699">
        <f t="shared" si="31"/>
        <v>695</v>
      </c>
      <c r="B699" s="231">
        <v>45429</v>
      </c>
      <c r="C699" s="2">
        <v>16.6782</v>
      </c>
      <c r="D699" s="136">
        <f t="shared" si="30"/>
        <v>-9.9608215600142103E-3</v>
      </c>
      <c r="E699" s="146">
        <f t="shared" si="32"/>
        <v>6.5744583472070305E-3</v>
      </c>
      <c r="F699" s="133">
        <f t="shared" si="33"/>
        <v>16.422715194289115</v>
      </c>
      <c r="G699" s="7">
        <f t="shared" si="34"/>
        <v>0</v>
      </c>
    </row>
    <row r="700" spans="1:7" hidden="1" x14ac:dyDescent="0.3">
      <c r="A700">
        <f t="shared" si="31"/>
        <v>696</v>
      </c>
      <c r="B700" s="231">
        <v>45432</v>
      </c>
      <c r="C700" s="2">
        <v>16.689299999999999</v>
      </c>
      <c r="D700" s="136">
        <f t="shared" si="30"/>
        <v>6.6553944670277865E-4</v>
      </c>
      <c r="E700" s="146">
        <f t="shared" si="32"/>
        <v>6.5734731059890932E-3</v>
      </c>
      <c r="F700" s="133">
        <f t="shared" si="33"/>
        <v>16.433683471230864</v>
      </c>
      <c r="G700" s="7">
        <f t="shared" si="34"/>
        <v>0</v>
      </c>
    </row>
    <row r="701" spans="1:7" hidden="1" x14ac:dyDescent="0.3">
      <c r="A701">
        <f t="shared" si="31"/>
        <v>697</v>
      </c>
      <c r="B701" s="231">
        <v>45433</v>
      </c>
      <c r="C701" s="2">
        <v>16.621700000000001</v>
      </c>
      <c r="D701" s="4">
        <f t="shared" si="30"/>
        <v>-4.0504994217851475E-3</v>
      </c>
      <c r="E701" s="146">
        <f t="shared" si="32"/>
        <v>6.5752136322641992E-3</v>
      </c>
      <c r="F701" s="133">
        <f t="shared" si="33"/>
        <v>16.367051437754824</v>
      </c>
      <c r="G701" s="7">
        <f t="shared" si="34"/>
        <v>0</v>
      </c>
    </row>
    <row r="702" spans="1:7" hidden="1" x14ac:dyDescent="0.3">
      <c r="A702">
        <f t="shared" si="31"/>
        <v>698</v>
      </c>
      <c r="B702" s="231">
        <v>45434</v>
      </c>
      <c r="C702" s="2">
        <v>16.566800000000001</v>
      </c>
      <c r="D702" s="4">
        <f t="shared" si="30"/>
        <v>-3.3029112545648331E-3</v>
      </c>
      <c r="E702" s="146">
        <f t="shared" si="32"/>
        <v>6.5748912319192063E-3</v>
      </c>
      <c r="F702" s="133">
        <f t="shared" si="33"/>
        <v>16.313004964217964</v>
      </c>
      <c r="G702" s="7">
        <f t="shared" si="34"/>
        <v>0</v>
      </c>
    </row>
    <row r="703" spans="1:7" hidden="1" x14ac:dyDescent="0.3">
      <c r="A703">
        <f t="shared" si="31"/>
        <v>699</v>
      </c>
      <c r="B703" s="231">
        <v>45435</v>
      </c>
      <c r="C703" s="2">
        <v>16.613800000000001</v>
      </c>
      <c r="D703" s="4">
        <f t="shared" si="30"/>
        <v>2.8369992998045213E-3</v>
      </c>
      <c r="E703" s="146">
        <f t="shared" si="32"/>
        <v>6.5757295495570706E-3</v>
      </c>
      <c r="F703" s="133">
        <f t="shared" si="33"/>
        <v>16.359252496474294</v>
      </c>
      <c r="G703" s="7">
        <f t="shared" si="34"/>
        <v>0</v>
      </c>
    </row>
    <row r="704" spans="1:7" hidden="1" x14ac:dyDescent="0.3">
      <c r="A704">
        <f t="shared" si="31"/>
        <v>700</v>
      </c>
      <c r="B704" s="231">
        <v>45436</v>
      </c>
      <c r="C704" s="2">
        <v>16.640499999999999</v>
      </c>
      <c r="D704" s="4">
        <f t="shared" si="30"/>
        <v>1.6070977139486242E-3</v>
      </c>
      <c r="E704" s="146">
        <f t="shared" si="32"/>
        <v>6.5757456346087709E-3</v>
      </c>
      <c r="F704" s="133">
        <f t="shared" si="33"/>
        <v>16.385542790107792</v>
      </c>
      <c r="G704" s="7">
        <f t="shared" si="34"/>
        <v>0</v>
      </c>
    </row>
    <row r="705" spans="1:7" hidden="1" x14ac:dyDescent="0.3">
      <c r="A705">
        <f t="shared" si="31"/>
        <v>701</v>
      </c>
      <c r="B705" s="231">
        <v>45439</v>
      </c>
      <c r="C705" s="2">
        <v>16.694500000000001</v>
      </c>
      <c r="D705" s="4">
        <f t="shared" si="30"/>
        <v>3.2450947988342804E-3</v>
      </c>
      <c r="E705" s="146">
        <f t="shared" si="32"/>
        <v>6.5635298700706269E-3</v>
      </c>
      <c r="F705" s="133">
        <f t="shared" si="33"/>
        <v>16.439190600860968</v>
      </c>
      <c r="G705" s="7">
        <f t="shared" si="34"/>
        <v>0</v>
      </c>
    </row>
    <row r="706" spans="1:7" hidden="1" x14ac:dyDescent="0.3">
      <c r="A706">
        <f t="shared" si="31"/>
        <v>702</v>
      </c>
      <c r="B706" s="231">
        <v>45440</v>
      </c>
      <c r="C706" s="2">
        <v>16.702300000000001</v>
      </c>
      <c r="D706" s="4">
        <f t="shared" si="30"/>
        <v>4.6721974302910141E-4</v>
      </c>
      <c r="E706" s="146">
        <f t="shared" si="32"/>
        <v>6.5599954013265994E-3</v>
      </c>
      <c r="F706" s="133">
        <f t="shared" si="33"/>
        <v>16.447008863923624</v>
      </c>
      <c r="G706" s="7">
        <f t="shared" si="34"/>
        <v>0</v>
      </c>
    </row>
    <row r="707" spans="1:7" hidden="1" x14ac:dyDescent="0.3">
      <c r="A707">
        <f t="shared" si="31"/>
        <v>703</v>
      </c>
      <c r="B707" s="231">
        <v>45441</v>
      </c>
      <c r="C707" s="2">
        <v>16.6568</v>
      </c>
      <c r="D707" s="4">
        <f t="shared" si="30"/>
        <v>-2.7241757123270816E-3</v>
      </c>
      <c r="E707" s="146">
        <f t="shared" si="32"/>
        <v>6.5440558482833732E-3</v>
      </c>
      <c r="F707" s="133">
        <f t="shared" si="33"/>
        <v>16.402822941372911</v>
      </c>
      <c r="G707" s="7">
        <f t="shared" si="34"/>
        <v>0</v>
      </c>
    </row>
    <row r="708" spans="1:7" hidden="1" x14ac:dyDescent="0.3">
      <c r="A708">
        <f t="shared" si="31"/>
        <v>704</v>
      </c>
      <c r="B708" s="231">
        <v>45442</v>
      </c>
      <c r="C708" s="2">
        <v>16.745699999999999</v>
      </c>
      <c r="D708" s="4">
        <f t="shared" si="30"/>
        <v>5.3371595984821329E-3</v>
      </c>
      <c r="E708" s="146">
        <f t="shared" si="32"/>
        <v>6.5479151696080824E-3</v>
      </c>
      <c r="F708" s="133">
        <f t="shared" si="33"/>
        <v>16.490216844280205</v>
      </c>
      <c r="G708" s="7">
        <f t="shared" si="34"/>
        <v>0</v>
      </c>
    </row>
    <row r="709" spans="1:7" hidden="1" x14ac:dyDescent="0.3">
      <c r="A709">
        <f t="shared" si="31"/>
        <v>705</v>
      </c>
      <c r="B709" s="231">
        <v>45443</v>
      </c>
      <c r="C709" s="2">
        <v>16.95</v>
      </c>
      <c r="D709" s="4">
        <f t="shared" si="30"/>
        <v>1.2200146903384113E-2</v>
      </c>
      <c r="E709" s="146">
        <f t="shared" si="32"/>
        <v>6.5597820033989401E-3</v>
      </c>
      <c r="F709" s="133">
        <f t="shared" si="33"/>
        <v>16.690931249448763</v>
      </c>
      <c r="G709" s="7">
        <f t="shared" si="34"/>
        <v>0</v>
      </c>
    </row>
    <row r="710" spans="1:7" hidden="1" x14ac:dyDescent="0.3">
      <c r="A710">
        <f t="shared" si="31"/>
        <v>706</v>
      </c>
      <c r="B710" s="231">
        <v>45446</v>
      </c>
      <c r="C710" s="2">
        <v>16.9377</v>
      </c>
      <c r="D710" s="4">
        <f t="shared" ref="D710:D760" si="35">C710/C709-1</f>
        <v>-7.2566371681415109E-4</v>
      </c>
      <c r="E710" s="146">
        <f t="shared" si="32"/>
        <v>6.5596396517985933E-3</v>
      </c>
      <c r="F710" s="133">
        <f t="shared" si="33"/>
        <v>16.678824864124472</v>
      </c>
      <c r="G710" s="7">
        <f t="shared" si="34"/>
        <v>0</v>
      </c>
    </row>
    <row r="711" spans="1:7" hidden="1" x14ac:dyDescent="0.3">
      <c r="A711">
        <f t="shared" ref="A711:A760" si="36">+A710+1</f>
        <v>707</v>
      </c>
      <c r="B711" s="231">
        <v>45447</v>
      </c>
      <c r="C711" s="2">
        <v>17.017700000000001</v>
      </c>
      <c r="D711" s="4">
        <f t="shared" si="35"/>
        <v>4.7231914604699554E-3</v>
      </c>
      <c r="E711" s="146">
        <f t="shared" si="32"/>
        <v>6.5633527571655687E-3</v>
      </c>
      <c r="F711" s="133">
        <f t="shared" si="33"/>
        <v>16.757454918057615</v>
      </c>
      <c r="G711" s="7">
        <f t="shared" si="34"/>
        <v>0</v>
      </c>
    </row>
    <row r="712" spans="1:7" hidden="1" x14ac:dyDescent="0.3">
      <c r="A712">
        <f t="shared" si="36"/>
        <v>708</v>
      </c>
      <c r="B712" s="231">
        <v>45448</v>
      </c>
      <c r="C712" s="2">
        <v>17.633800000000001</v>
      </c>
      <c r="D712" s="4">
        <f t="shared" si="35"/>
        <v>3.6203482256709218E-2</v>
      </c>
      <c r="E712" s="146">
        <f t="shared" si="32"/>
        <v>6.761938385254347E-3</v>
      </c>
      <c r="F712" s="133">
        <f t="shared" si="33"/>
        <v>17.355973901001899</v>
      </c>
      <c r="G712" s="7">
        <f t="shared" si="34"/>
        <v>0</v>
      </c>
    </row>
    <row r="713" spans="1:7" hidden="1" x14ac:dyDescent="0.3">
      <c r="A713">
        <f t="shared" si="36"/>
        <v>709</v>
      </c>
      <c r="B713" s="231">
        <v>45449</v>
      </c>
      <c r="C713" s="2">
        <v>17.860700000000001</v>
      </c>
      <c r="D713" s="4">
        <f t="shared" si="35"/>
        <v>1.2867334323855451E-2</v>
      </c>
      <c r="E713" s="146">
        <f t="shared" si="32"/>
        <v>6.7870833399095833E-3</v>
      </c>
      <c r="F713" s="133">
        <f t="shared" si="33"/>
        <v>17.578252601576743</v>
      </c>
      <c r="G713" s="7">
        <f t="shared" si="34"/>
        <v>1</v>
      </c>
    </row>
    <row r="714" spans="1:7" hidden="1" x14ac:dyDescent="0.3">
      <c r="A714">
        <f t="shared" si="36"/>
        <v>710</v>
      </c>
      <c r="B714" s="231">
        <v>45450</v>
      </c>
      <c r="C714" s="2">
        <v>17.559200000000001</v>
      </c>
      <c r="D714" s="4">
        <f t="shared" si="35"/>
        <v>-1.6880637377034491E-2</v>
      </c>
      <c r="E714" s="146">
        <f t="shared" si="32"/>
        <v>6.8278712186669744E-3</v>
      </c>
      <c r="F714" s="133">
        <f t="shared" si="33"/>
        <v>17.279851741814436</v>
      </c>
      <c r="G714" s="7">
        <f t="shared" si="34"/>
        <v>0</v>
      </c>
    </row>
    <row r="715" spans="1:7" hidden="1" x14ac:dyDescent="0.3">
      <c r="A715">
        <f t="shared" si="36"/>
        <v>711</v>
      </c>
      <c r="B715" s="231">
        <v>45453</v>
      </c>
      <c r="C715" s="2">
        <v>17.5335</v>
      </c>
      <c r="D715" s="4">
        <f t="shared" si="35"/>
        <v>-1.4636202104879592E-3</v>
      </c>
      <c r="E715" s="146">
        <f t="shared" si="32"/>
        <v>6.7886444768631799E-3</v>
      </c>
      <c r="F715" s="133">
        <f t="shared" si="33"/>
        <v>17.256163133811263</v>
      </c>
      <c r="G715" s="7">
        <f t="shared" si="34"/>
        <v>0</v>
      </c>
    </row>
    <row r="716" spans="1:7" hidden="1" x14ac:dyDescent="0.3">
      <c r="A716">
        <f t="shared" si="36"/>
        <v>712</v>
      </c>
      <c r="B716" s="231">
        <v>45454</v>
      </c>
      <c r="C716" s="2">
        <v>18.2622</v>
      </c>
      <c r="D716" s="4">
        <f t="shared" si="35"/>
        <v>4.1560441440670726E-2</v>
      </c>
      <c r="E716" s="146">
        <f t="shared" si="32"/>
        <v>6.9412150118095001E-3</v>
      </c>
      <c r="F716" s="133">
        <f t="shared" si="33"/>
        <v>17.966844873682405</v>
      </c>
      <c r="G716" s="7">
        <f t="shared" si="34"/>
        <v>0</v>
      </c>
    </row>
    <row r="717" spans="1:7" hidden="1" x14ac:dyDescent="0.3">
      <c r="A717">
        <f t="shared" si="36"/>
        <v>713</v>
      </c>
      <c r="B717" s="231">
        <v>45455</v>
      </c>
      <c r="C717" s="2">
        <v>18.384799999999998</v>
      </c>
      <c r="D717" s="4">
        <f t="shared" si="35"/>
        <v>6.71332041046524E-3</v>
      </c>
      <c r="E717" s="146">
        <f t="shared" si="32"/>
        <v>6.9329300202223294E-3</v>
      </c>
      <c r="F717" s="133">
        <f t="shared" si="33"/>
        <v>18.087816960822622</v>
      </c>
      <c r="G717" s="7">
        <f t="shared" si="34"/>
        <v>0</v>
      </c>
    </row>
    <row r="718" spans="1:7" hidden="1" x14ac:dyDescent="0.3">
      <c r="A718">
        <f t="shared" si="36"/>
        <v>714</v>
      </c>
      <c r="B718" s="231">
        <v>45456</v>
      </c>
      <c r="C718" s="2">
        <v>18.445699999999999</v>
      </c>
      <c r="D718" s="4">
        <f t="shared" si="35"/>
        <v>3.3125190374656555E-3</v>
      </c>
      <c r="E718" s="146">
        <f t="shared" si="32"/>
        <v>6.9346580845323549E-3</v>
      </c>
      <c r="F718" s="133">
        <f t="shared" si="33"/>
        <v>18.147658929272428</v>
      </c>
      <c r="G718" s="7">
        <f t="shared" si="34"/>
        <v>0</v>
      </c>
    </row>
    <row r="719" spans="1:7" hidden="1" x14ac:dyDescent="0.3">
      <c r="A719">
        <f t="shared" si="36"/>
        <v>715</v>
      </c>
      <c r="B719" s="231">
        <v>45457</v>
      </c>
      <c r="C719" s="2">
        <v>18.783200000000001</v>
      </c>
      <c r="D719" s="4">
        <f t="shared" si="35"/>
        <v>1.8296947256000173E-2</v>
      </c>
      <c r="E719" s="146">
        <f t="shared" si="32"/>
        <v>6.9810366625218841E-3</v>
      </c>
      <c r="F719" s="133">
        <f t="shared" si="33"/>
        <v>18.477675935734009</v>
      </c>
      <c r="G719" s="7">
        <f t="shared" si="34"/>
        <v>0</v>
      </c>
    </row>
    <row r="720" spans="1:7" hidden="1" x14ac:dyDescent="0.3">
      <c r="A720">
        <f t="shared" si="36"/>
        <v>716</v>
      </c>
      <c r="B720" s="231">
        <v>45460</v>
      </c>
      <c r="C720" s="2">
        <v>18.538499999999999</v>
      </c>
      <c r="D720" s="4">
        <f t="shared" si="35"/>
        <v>-1.3027599131138601E-2</v>
      </c>
      <c r="E720" s="146">
        <f t="shared" si="32"/>
        <v>7.0017913269281862E-3</v>
      </c>
      <c r="F720" s="133">
        <f t="shared" si="33"/>
        <v>18.236059689161777</v>
      </c>
      <c r="G720" s="7">
        <f t="shared" si="34"/>
        <v>0</v>
      </c>
    </row>
    <row r="721" spans="1:7" hidden="1" x14ac:dyDescent="0.3">
      <c r="A721">
        <f t="shared" si="36"/>
        <v>717</v>
      </c>
      <c r="B721" s="231">
        <v>45461</v>
      </c>
      <c r="C721" s="2">
        <v>18.4512</v>
      </c>
      <c r="D721" s="4">
        <f t="shared" si="35"/>
        <v>-4.7091188607492063E-3</v>
      </c>
      <c r="E721" s="146">
        <f t="shared" si="32"/>
        <v>6.9869267171617146E-3</v>
      </c>
      <c r="F721" s="133">
        <f t="shared" si="33"/>
        <v>18.150822965372193</v>
      </c>
      <c r="G721" s="7">
        <f t="shared" si="34"/>
        <v>0</v>
      </c>
    </row>
    <row r="722" spans="1:7" hidden="1" x14ac:dyDescent="0.3">
      <c r="A722">
        <f t="shared" si="36"/>
        <v>718</v>
      </c>
      <c r="B722" s="231">
        <v>45462</v>
      </c>
      <c r="C722" s="2">
        <v>18.524799999999999</v>
      </c>
      <c r="D722" s="4">
        <f t="shared" si="35"/>
        <v>3.9889004509190418E-3</v>
      </c>
      <c r="E722" s="146">
        <f t="shared" si="32"/>
        <v>6.9886877304689175E-3</v>
      </c>
      <c r="F722" s="133">
        <f t="shared" si="33"/>
        <v>18.223148781046319</v>
      </c>
      <c r="G722" s="7">
        <f t="shared" si="34"/>
        <v>0</v>
      </c>
    </row>
    <row r="723" spans="1:7" hidden="1" x14ac:dyDescent="0.3">
      <c r="A723">
        <f t="shared" si="36"/>
        <v>719</v>
      </c>
      <c r="B723" s="231">
        <v>45463</v>
      </c>
      <c r="C723" s="2">
        <v>18.412800000000001</v>
      </c>
      <c r="D723" s="4">
        <f t="shared" si="35"/>
        <v>-6.0459492140264581E-3</v>
      </c>
      <c r="E723" s="146">
        <f t="shared" si="32"/>
        <v>6.9860982017267599E-3</v>
      </c>
      <c r="F723" s="133">
        <f t="shared" si="33"/>
        <v>18.113083644502801</v>
      </c>
      <c r="G723" s="7">
        <f t="shared" si="34"/>
        <v>0</v>
      </c>
    </row>
    <row r="724" spans="1:7" hidden="1" x14ac:dyDescent="0.3">
      <c r="A724">
        <f t="shared" si="36"/>
        <v>720</v>
      </c>
      <c r="B724" s="231">
        <v>45464</v>
      </c>
      <c r="C724" s="2">
        <v>18.422999999999998</v>
      </c>
      <c r="D724" s="4">
        <f t="shared" si="35"/>
        <v>5.5396246089656209E-4</v>
      </c>
      <c r="E724" s="146">
        <f t="shared" si="32"/>
        <v>6.9861502251684646E-3</v>
      </c>
      <c r="F724" s="133">
        <f t="shared" si="33"/>
        <v>18.123115379756008</v>
      </c>
      <c r="G724" s="7">
        <f t="shared" si="34"/>
        <v>0</v>
      </c>
    </row>
    <row r="725" spans="1:7" hidden="1" x14ac:dyDescent="0.3">
      <c r="A725">
        <f t="shared" si="36"/>
        <v>721</v>
      </c>
      <c r="B725" s="231">
        <v>45467</v>
      </c>
      <c r="C725" s="2">
        <v>18.402699999999999</v>
      </c>
      <c r="D725" s="4">
        <f t="shared" si="35"/>
        <v>-1.1018835151711537E-3</v>
      </c>
      <c r="E725" s="146">
        <f t="shared" si="32"/>
        <v>6.976777866045056E-3</v>
      </c>
      <c r="F725" s="133">
        <f t="shared" si="33"/>
        <v>18.103547688417361</v>
      </c>
      <c r="G725" s="7">
        <f t="shared" si="34"/>
        <v>0</v>
      </c>
    </row>
    <row r="726" spans="1:7" hidden="1" x14ac:dyDescent="0.3">
      <c r="A726">
        <f t="shared" si="36"/>
        <v>722</v>
      </c>
      <c r="B726" s="231">
        <v>45468</v>
      </c>
      <c r="C726" s="2">
        <v>18.184799999999999</v>
      </c>
      <c r="D726" s="4">
        <f t="shared" si="35"/>
        <v>-1.1840653817102975E-2</v>
      </c>
      <c r="E726" s="146">
        <f t="shared" si="32"/>
        <v>6.9963565920560643E-3</v>
      </c>
      <c r="F726" s="133">
        <f t="shared" si="33"/>
        <v>17.888360285322335</v>
      </c>
      <c r="G726" s="7">
        <f t="shared" si="34"/>
        <v>0</v>
      </c>
    </row>
    <row r="727" spans="1:7" hidden="1" x14ac:dyDescent="0.3">
      <c r="A727">
        <f t="shared" si="36"/>
        <v>723</v>
      </c>
      <c r="B727" s="231">
        <v>45469</v>
      </c>
      <c r="C727" s="2">
        <v>17.962700000000002</v>
      </c>
      <c r="D727" s="4">
        <f t="shared" si="35"/>
        <v>-1.2213496986494099E-2</v>
      </c>
      <c r="E727" s="146">
        <f t="shared" si="32"/>
        <v>7.0128466950504214E-3</v>
      </c>
      <c r="F727" s="133">
        <f t="shared" si="33"/>
        <v>17.669190689103008</v>
      </c>
      <c r="G727" s="7">
        <f t="shared" si="34"/>
        <v>0</v>
      </c>
    </row>
    <row r="728" spans="1:7" hidden="1" x14ac:dyDescent="0.3">
      <c r="A728">
        <f t="shared" si="36"/>
        <v>724</v>
      </c>
      <c r="B728" s="231">
        <v>45470</v>
      </c>
      <c r="C728" s="2">
        <v>18.1372</v>
      </c>
      <c r="D728" s="4">
        <f t="shared" si="35"/>
        <v>9.7145752030596277E-3</v>
      </c>
      <c r="E728" s="146">
        <f t="shared" si="32"/>
        <v>7.017309169505952E-3</v>
      </c>
      <c r="F728" s="133">
        <f t="shared" si="33"/>
        <v>17.840650788104849</v>
      </c>
      <c r="G728" s="7">
        <f t="shared" si="34"/>
        <v>0</v>
      </c>
    </row>
    <row r="729" spans="1:7" hidden="1" x14ac:dyDescent="0.3">
      <c r="A729">
        <f t="shared" si="36"/>
        <v>725</v>
      </c>
      <c r="B729" s="231">
        <v>45471</v>
      </c>
      <c r="C729" s="2">
        <v>18.221499999999999</v>
      </c>
      <c r="D729" s="4">
        <f t="shared" si="35"/>
        <v>4.647905961228771E-3</v>
      </c>
      <c r="E729" s="146">
        <f t="shared" si="32"/>
        <v>7.0206188860001198E-3</v>
      </c>
      <c r="F729" s="133">
        <f t="shared" si="33"/>
        <v>17.923431937617185</v>
      </c>
      <c r="G729" s="7">
        <f t="shared" si="34"/>
        <v>0</v>
      </c>
    </row>
    <row r="730" spans="1:7" hidden="1" x14ac:dyDescent="0.3">
      <c r="A730">
        <f t="shared" si="36"/>
        <v>726</v>
      </c>
      <c r="B730" s="231">
        <v>45474</v>
      </c>
      <c r="C730" s="2">
        <v>18.377300000000002</v>
      </c>
      <c r="D730" s="4">
        <f t="shared" si="35"/>
        <v>8.5503388853827023E-3</v>
      </c>
      <c r="E730" s="146">
        <f t="shared" si="32"/>
        <v>7.009160975272084E-3</v>
      </c>
      <c r="F730" s="133">
        <f t="shared" si="33"/>
        <v>18.07717397220128</v>
      </c>
      <c r="G730" s="7">
        <f t="shared" si="34"/>
        <v>0</v>
      </c>
    </row>
    <row r="731" spans="1:7" hidden="1" x14ac:dyDescent="0.3">
      <c r="A731">
        <f t="shared" si="36"/>
        <v>727</v>
      </c>
      <c r="B731" s="231">
        <v>45475</v>
      </c>
      <c r="C731" s="2">
        <v>18.247800000000002</v>
      </c>
      <c r="D731" s="4">
        <f t="shared" si="35"/>
        <v>-7.0467370070684821E-3</v>
      </c>
      <c r="E731" s="146">
        <f t="shared" si="32"/>
        <v>7.0130890389704338E-3</v>
      </c>
      <c r="F731" s="133">
        <f t="shared" si="33"/>
        <v>17.949621870434793</v>
      </c>
      <c r="G731" s="7">
        <f t="shared" si="34"/>
        <v>0</v>
      </c>
    </row>
    <row r="732" spans="1:7" hidden="1" x14ac:dyDescent="0.3">
      <c r="A732">
        <f t="shared" si="36"/>
        <v>728</v>
      </c>
      <c r="B732" s="231">
        <v>45476</v>
      </c>
      <c r="C732" s="2">
        <v>18.389700000000001</v>
      </c>
      <c r="D732" s="4">
        <f t="shared" si="35"/>
        <v>7.776279880314263E-3</v>
      </c>
      <c r="E732" s="146">
        <f t="shared" si="32"/>
        <v>6.9956951818560863E-3</v>
      </c>
      <c r="F732" s="133">
        <f t="shared" si="33"/>
        <v>18.089948445852137</v>
      </c>
      <c r="G732" s="7">
        <f t="shared" si="34"/>
        <v>0</v>
      </c>
    </row>
    <row r="733" spans="1:7" hidden="1" x14ac:dyDescent="0.3">
      <c r="A733">
        <f t="shared" si="36"/>
        <v>729</v>
      </c>
      <c r="B733" s="231">
        <v>45477</v>
      </c>
      <c r="C733" s="2">
        <v>18.2485</v>
      </c>
      <c r="D733" s="4">
        <f t="shared" si="35"/>
        <v>-7.6782111725586244E-3</v>
      </c>
      <c r="E733" s="146">
        <f t="shared" si="32"/>
        <v>6.9941781445038275E-3</v>
      </c>
      <c r="F733" s="133">
        <f t="shared" si="33"/>
        <v>17.95111450450295</v>
      </c>
      <c r="G733" s="7">
        <f t="shared" si="34"/>
        <v>0</v>
      </c>
    </row>
    <row r="734" spans="1:7" hidden="1" x14ac:dyDescent="0.3">
      <c r="A734">
        <f t="shared" si="36"/>
        <v>730</v>
      </c>
      <c r="B734" s="231">
        <v>45478</v>
      </c>
      <c r="C734" s="2">
        <v>18.1355</v>
      </c>
      <c r="D734" s="4">
        <f t="shared" si="35"/>
        <v>-6.192289777241955E-3</v>
      </c>
      <c r="E734" s="146">
        <f t="shared" si="32"/>
        <v>6.9947947426377078E-3</v>
      </c>
      <c r="F734" s="133">
        <f t="shared" si="33"/>
        <v>17.839929946871603</v>
      </c>
      <c r="G734" s="7">
        <f t="shared" si="34"/>
        <v>0</v>
      </c>
    </row>
    <row r="735" spans="1:7" hidden="1" x14ac:dyDescent="0.3">
      <c r="A735">
        <f t="shared" si="36"/>
        <v>731</v>
      </c>
      <c r="B735" s="231">
        <v>45481</v>
      </c>
      <c r="C735" s="2">
        <v>18.095800000000001</v>
      </c>
      <c r="D735" s="4">
        <f t="shared" si="35"/>
        <v>-2.1890766728239752E-3</v>
      </c>
      <c r="E735" s="146">
        <f t="shared" si="32"/>
        <v>6.9872074319387942E-3</v>
      </c>
      <c r="F735" s="133">
        <f t="shared" si="33"/>
        <v>17.801196877784776</v>
      </c>
      <c r="G735" s="7">
        <f t="shared" si="34"/>
        <v>0</v>
      </c>
    </row>
    <row r="736" spans="1:7" hidden="1" x14ac:dyDescent="0.3">
      <c r="A736">
        <f t="shared" si="36"/>
        <v>732</v>
      </c>
      <c r="B736" s="231">
        <v>45482</v>
      </c>
      <c r="C736" s="2">
        <v>18.0977</v>
      </c>
      <c r="D736" s="4">
        <f t="shared" si="35"/>
        <v>1.0499673957498068E-4</v>
      </c>
      <c r="E736" s="146">
        <f t="shared" si="32"/>
        <v>6.9542120351529678E-3</v>
      </c>
      <c r="F736" s="133">
        <f t="shared" si="33"/>
        <v>17.80445728346379</v>
      </c>
      <c r="G736" s="7">
        <f t="shared" si="34"/>
        <v>0</v>
      </c>
    </row>
    <row r="737" spans="1:7" hidden="1" x14ac:dyDescent="0.3">
      <c r="A737">
        <f t="shared" si="36"/>
        <v>733</v>
      </c>
      <c r="B737" s="231">
        <v>45483</v>
      </c>
      <c r="C737" s="2">
        <v>18.009499999999999</v>
      </c>
      <c r="D737" s="4">
        <f t="shared" si="35"/>
        <v>-4.8735474673577972E-3</v>
      </c>
      <c r="E737" s="146">
        <f t="shared" si="32"/>
        <v>6.9565689054758642E-3</v>
      </c>
      <c r="F737" s="133">
        <f t="shared" si="33"/>
        <v>17.717587516451619</v>
      </c>
      <c r="G737" s="7">
        <f t="shared" si="34"/>
        <v>0</v>
      </c>
    </row>
    <row r="738" spans="1:7" hidden="1" x14ac:dyDescent="0.3">
      <c r="A738">
        <f t="shared" si="36"/>
        <v>734</v>
      </c>
      <c r="B738" s="231">
        <v>45484</v>
      </c>
      <c r="C738" s="2">
        <v>17.942799999999998</v>
      </c>
      <c r="D738" s="4">
        <f t="shared" si="35"/>
        <v>-3.7036008773148055E-3</v>
      </c>
      <c r="E738" s="146">
        <f t="shared" si="32"/>
        <v>6.9581191070693495E-3</v>
      </c>
      <c r="F738" s="133">
        <f t="shared" si="33"/>
        <v>17.651903834931623</v>
      </c>
      <c r="G738" s="7">
        <f t="shared" si="34"/>
        <v>0</v>
      </c>
    </row>
    <row r="739" spans="1:7" hidden="1" x14ac:dyDescent="0.3">
      <c r="A739">
        <f t="shared" si="36"/>
        <v>735</v>
      </c>
      <c r="B739" s="231">
        <v>45485</v>
      </c>
      <c r="C739" s="2">
        <v>17.828800000000001</v>
      </c>
      <c r="D739" s="136">
        <f t="shared" si="35"/>
        <v>-6.3535234188641931E-3</v>
      </c>
      <c r="E739" s="146">
        <f t="shared" si="32"/>
        <v>6.9518565069602578E-3</v>
      </c>
      <c r="F739" s="133">
        <f t="shared" si="33"/>
        <v>17.540012205851287</v>
      </c>
      <c r="G739" s="7">
        <f t="shared" si="34"/>
        <v>0</v>
      </c>
    </row>
    <row r="740" spans="1:7" hidden="1" x14ac:dyDescent="0.3">
      <c r="A740">
        <f t="shared" si="36"/>
        <v>736</v>
      </c>
      <c r="B740" s="231">
        <v>45488</v>
      </c>
      <c r="C740" s="2">
        <v>17.819199999999999</v>
      </c>
      <c r="D740" s="136">
        <f t="shared" si="35"/>
        <v>-5.3845463519708314E-4</v>
      </c>
      <c r="E740" s="146">
        <f t="shared" si="32"/>
        <v>6.9171530395927723E-3</v>
      </c>
      <c r="F740" s="133">
        <f t="shared" si="33"/>
        <v>17.532008549077549</v>
      </c>
      <c r="G740" s="7">
        <f t="shared" si="34"/>
        <v>0</v>
      </c>
    </row>
    <row r="741" spans="1:7" hidden="1" x14ac:dyDescent="0.3">
      <c r="A741">
        <f t="shared" si="36"/>
        <v>737</v>
      </c>
      <c r="B741" s="231">
        <v>45489</v>
      </c>
      <c r="C741" s="2">
        <v>17.650200000000002</v>
      </c>
      <c r="D741" s="136">
        <f t="shared" si="35"/>
        <v>-9.4841519260122631E-3</v>
      </c>
      <c r="E741" s="146">
        <f t="shared" si="32"/>
        <v>6.9144501904306313E-3</v>
      </c>
      <c r="F741" s="133">
        <f t="shared" si="33"/>
        <v>17.36584347100985</v>
      </c>
      <c r="G741" s="7">
        <f t="shared" si="34"/>
        <v>0</v>
      </c>
    </row>
    <row r="742" spans="1:7" hidden="1" x14ac:dyDescent="0.3">
      <c r="A742">
        <f t="shared" si="36"/>
        <v>738</v>
      </c>
      <c r="B742" s="231">
        <v>45490</v>
      </c>
      <c r="C742" s="2">
        <v>17.7837</v>
      </c>
      <c r="D742" s="136">
        <f t="shared" si="35"/>
        <v>7.5636536696466194E-3</v>
      </c>
      <c r="E742" s="146">
        <f t="shared" si="32"/>
        <v>6.9224342382065629E-3</v>
      </c>
      <c r="F742" s="133">
        <f t="shared" si="33"/>
        <v>17.496861869534552</v>
      </c>
      <c r="G742" s="7">
        <f t="shared" si="34"/>
        <v>0</v>
      </c>
    </row>
    <row r="743" spans="1:7" hidden="1" x14ac:dyDescent="0.3">
      <c r="A743">
        <f t="shared" si="36"/>
        <v>739</v>
      </c>
      <c r="B743" s="231">
        <v>45491</v>
      </c>
      <c r="C743" s="2">
        <v>17.679500000000001</v>
      </c>
      <c r="D743" s="4">
        <f t="shared" si="35"/>
        <v>-5.85929812131325E-3</v>
      </c>
      <c r="E743" s="146">
        <f t="shared" si="32"/>
        <v>6.9258812305348985E-3</v>
      </c>
      <c r="F743" s="133">
        <f t="shared" si="33"/>
        <v>17.394200546888488</v>
      </c>
      <c r="G743" s="7">
        <f t="shared" si="34"/>
        <v>0</v>
      </c>
    </row>
    <row r="744" spans="1:7" hidden="1" x14ac:dyDescent="0.3">
      <c r="A744">
        <f t="shared" si="36"/>
        <v>740</v>
      </c>
      <c r="B744" s="231">
        <v>45492</v>
      </c>
      <c r="C744" s="2">
        <v>17.7438</v>
      </c>
      <c r="D744" s="4">
        <f t="shared" si="35"/>
        <v>3.6369806838427721E-3</v>
      </c>
      <c r="E744" s="146">
        <f t="shared" si="32"/>
        <v>6.9180696014172439E-3</v>
      </c>
      <c r="F744" s="133">
        <f t="shared" si="33"/>
        <v>17.457785874892849</v>
      </c>
      <c r="G744" s="7">
        <f t="shared" si="34"/>
        <v>0</v>
      </c>
    </row>
    <row r="745" spans="1:7" hidden="1" x14ac:dyDescent="0.3">
      <c r="A745">
        <f t="shared" si="36"/>
        <v>741</v>
      </c>
      <c r="B745" s="231">
        <v>45495</v>
      </c>
      <c r="C745" s="2">
        <v>17.890699999999999</v>
      </c>
      <c r="D745" s="4">
        <f t="shared" si="35"/>
        <v>8.2789481396317033E-3</v>
      </c>
      <c r="E745" s="146">
        <f t="shared" si="32"/>
        <v>6.9223881061984439E-3</v>
      </c>
      <c r="F745" s="133">
        <f t="shared" si="33"/>
        <v>17.602137960482654</v>
      </c>
      <c r="G745" s="7">
        <f t="shared" si="34"/>
        <v>0</v>
      </c>
    </row>
    <row r="746" spans="1:7" hidden="1" x14ac:dyDescent="0.3">
      <c r="A746">
        <f t="shared" si="36"/>
        <v>742</v>
      </c>
      <c r="B746" s="231">
        <v>45496</v>
      </c>
      <c r="C746" s="2">
        <v>17.997</v>
      </c>
      <c r="D746" s="4">
        <f t="shared" si="35"/>
        <v>5.9416344804843479E-3</v>
      </c>
      <c r="E746" s="146">
        <f t="shared" si="32"/>
        <v>6.9272287058607307E-3</v>
      </c>
      <c r="F746" s="133">
        <f t="shared" si="33"/>
        <v>17.706520449404852</v>
      </c>
      <c r="G746" s="7">
        <f t="shared" si="34"/>
        <v>0</v>
      </c>
    </row>
    <row r="747" spans="1:7" hidden="1" x14ac:dyDescent="0.3">
      <c r="A747">
        <f t="shared" si="36"/>
        <v>743</v>
      </c>
      <c r="B747" s="231">
        <v>45497</v>
      </c>
      <c r="C747" s="2">
        <v>17.910699999999999</v>
      </c>
      <c r="D747" s="4">
        <f t="shared" si="35"/>
        <v>-4.7952436517197938E-3</v>
      </c>
      <c r="E747" s="146">
        <f t="shared" si="32"/>
        <v>6.929975814417377E-3</v>
      </c>
      <c r="F747" s="133">
        <f t="shared" si="33"/>
        <v>17.621498727481065</v>
      </c>
      <c r="G747" s="7">
        <f t="shared" si="34"/>
        <v>0</v>
      </c>
    </row>
    <row r="748" spans="1:7" hidden="1" x14ac:dyDescent="0.3">
      <c r="A748">
        <f t="shared" si="36"/>
        <v>744</v>
      </c>
      <c r="B748" s="231">
        <v>45498</v>
      </c>
      <c r="C748" s="2">
        <v>18.098700000000001</v>
      </c>
      <c r="D748" s="4">
        <f t="shared" si="35"/>
        <v>1.0496518840693136E-2</v>
      </c>
      <c r="E748" s="146">
        <f t="shared" si="32"/>
        <v>6.9441770591348881E-3</v>
      </c>
      <c r="F748" s="133">
        <f t="shared" si="33"/>
        <v>17.805864254797417</v>
      </c>
      <c r="G748" s="7">
        <f t="shared" si="34"/>
        <v>0</v>
      </c>
    </row>
    <row r="749" spans="1:7" hidden="1" x14ac:dyDescent="0.3">
      <c r="A749">
        <f t="shared" si="36"/>
        <v>745</v>
      </c>
      <c r="B749" s="231">
        <v>45499</v>
      </c>
      <c r="C749" s="2">
        <v>18.345800000000001</v>
      </c>
      <c r="D749" s="4">
        <f t="shared" si="35"/>
        <v>1.3652914297711982E-2</v>
      </c>
      <c r="E749" s="146">
        <f t="shared" si="32"/>
        <v>6.9660643586275679E-3</v>
      </c>
      <c r="F749" s="133">
        <f t="shared" si="33"/>
        <v>18.048030605220511</v>
      </c>
      <c r="G749" s="7">
        <f t="shared" si="34"/>
        <v>0</v>
      </c>
    </row>
    <row r="750" spans="1:7" hidden="1" x14ac:dyDescent="0.3">
      <c r="A750">
        <f t="shared" si="36"/>
        <v>746</v>
      </c>
      <c r="B750" s="231">
        <v>45502</v>
      </c>
      <c r="C750" s="2">
        <v>18.385000000000002</v>
      </c>
      <c r="D750" s="4">
        <f t="shared" si="35"/>
        <v>2.1367288425688802E-3</v>
      </c>
      <c r="E750" s="146">
        <f t="shared" si="32"/>
        <v>6.9666112366962565E-3</v>
      </c>
      <c r="F750" s="133">
        <f t="shared" si="33"/>
        <v>18.08657092612308</v>
      </c>
      <c r="G750" s="7">
        <f t="shared" si="34"/>
        <v>0</v>
      </c>
    </row>
    <row r="751" spans="1:7" hidden="1" x14ac:dyDescent="0.3">
      <c r="A751">
        <f t="shared" si="36"/>
        <v>747</v>
      </c>
      <c r="B751" s="231">
        <v>45503</v>
      </c>
      <c r="C751" s="2">
        <v>18.447500000000002</v>
      </c>
      <c r="D751" s="4">
        <f t="shared" si="35"/>
        <v>3.3995104704922507E-3</v>
      </c>
      <c r="E751" s="146">
        <f t="shared" si="32"/>
        <v>6.9661255573763127E-3</v>
      </c>
      <c r="F751" s="133">
        <f t="shared" si="33"/>
        <v>18.148077289158103</v>
      </c>
      <c r="G751" s="7">
        <f t="shared" si="34"/>
        <v>0</v>
      </c>
    </row>
    <row r="752" spans="1:7" hidden="1" x14ac:dyDescent="0.3">
      <c r="A752">
        <f t="shared" si="36"/>
        <v>748</v>
      </c>
      <c r="B752" s="231">
        <v>45504</v>
      </c>
      <c r="C752" s="2">
        <v>18.681799999999999</v>
      </c>
      <c r="D752" s="4">
        <f t="shared" si="35"/>
        <v>1.2700907982111209E-2</v>
      </c>
      <c r="E752" s="146">
        <f t="shared" si="32"/>
        <v>6.9671126422926897E-3</v>
      </c>
      <c r="F752" s="133">
        <f t="shared" si="33"/>
        <v>18.378531382441373</v>
      </c>
      <c r="G752" s="7">
        <f t="shared" si="34"/>
        <v>0</v>
      </c>
    </row>
    <row r="753" spans="1:10" hidden="1" x14ac:dyDescent="0.3">
      <c r="A753">
        <f t="shared" si="36"/>
        <v>749</v>
      </c>
      <c r="B753" s="231">
        <v>45505</v>
      </c>
      <c r="C753" s="2">
        <v>18.79</v>
      </c>
      <c r="D753" s="4">
        <f t="shared" si="35"/>
        <v>5.7917331306405195E-3</v>
      </c>
      <c r="E753" s="146">
        <f t="shared" si="32"/>
        <v>6.9674021660739343E-3</v>
      </c>
      <c r="F753" s="133">
        <f t="shared" si="33"/>
        <v>18.484962255987764</v>
      </c>
      <c r="G753" s="7">
        <f t="shared" si="34"/>
        <v>0</v>
      </c>
    </row>
    <row r="754" spans="1:10" hidden="1" x14ac:dyDescent="0.3">
      <c r="A754">
        <f t="shared" si="36"/>
        <v>750</v>
      </c>
      <c r="B754" s="231">
        <v>45506</v>
      </c>
      <c r="C754" s="2">
        <v>18.597000000000001</v>
      </c>
      <c r="D754" s="4">
        <f t="shared" si="35"/>
        <v>-1.0271420968600231E-2</v>
      </c>
      <c r="E754" s="146">
        <f t="shared" si="32"/>
        <v>6.9533985646127389E-3</v>
      </c>
      <c r="F754" s="133">
        <f t="shared" si="33"/>
        <v>18.295702217262782</v>
      </c>
      <c r="G754" s="7">
        <f t="shared" si="34"/>
        <v>0</v>
      </c>
    </row>
    <row r="755" spans="1:10" hidden="1" x14ac:dyDescent="0.3">
      <c r="A755">
        <f t="shared" si="36"/>
        <v>751</v>
      </c>
      <c r="B755" s="231">
        <v>45509</v>
      </c>
      <c r="C755" s="2">
        <v>18.706</v>
      </c>
      <c r="D755" s="9">
        <f t="shared" si="35"/>
        <v>5.861160402215404E-3</v>
      </c>
      <c r="E755" s="146">
        <f t="shared" si="32"/>
        <v>6.9569830890931451E-3</v>
      </c>
      <c r="F755" s="133">
        <f t="shared" si="33"/>
        <v>18.402780031201537</v>
      </c>
      <c r="G755" s="7">
        <f t="shared" si="34"/>
        <v>0</v>
      </c>
    </row>
    <row r="756" spans="1:10" hidden="1" x14ac:dyDescent="0.3">
      <c r="A756">
        <f t="shared" si="36"/>
        <v>752</v>
      </c>
      <c r="B756" s="231">
        <v>45510</v>
      </c>
      <c r="C756" s="2">
        <v>19.0442</v>
      </c>
      <c r="D756" s="9">
        <f t="shared" si="35"/>
        <v>1.8079760504650988E-2</v>
      </c>
      <c r="E756" s="146">
        <f t="shared" si="32"/>
        <v>6.999641835734636E-3</v>
      </c>
      <c r="F756" s="133">
        <f t="shared" si="33"/>
        <v>18.733604990817934</v>
      </c>
      <c r="G756" s="7">
        <f t="shared" si="34"/>
        <v>0</v>
      </c>
    </row>
    <row r="757" spans="1:10" hidden="1" x14ac:dyDescent="0.3">
      <c r="A757">
        <f t="shared" si="36"/>
        <v>753</v>
      </c>
      <c r="B757" s="231">
        <v>45511</v>
      </c>
      <c r="C757" s="2">
        <v>19.390499999999999</v>
      </c>
      <c r="D757" s="9">
        <f t="shared" si="35"/>
        <v>1.8184014030518503E-2</v>
      </c>
      <c r="E757" s="146">
        <f t="shared" si="32"/>
        <v>7.0472343655148071E-3</v>
      </c>
      <c r="F757" s="133">
        <f t="shared" si="33"/>
        <v>19.072106902742679</v>
      </c>
      <c r="G757" s="7">
        <f t="shared" si="34"/>
        <v>0</v>
      </c>
      <c r="J757" s="33"/>
    </row>
    <row r="758" spans="1:10" x14ac:dyDescent="0.3">
      <c r="A758">
        <f t="shared" si="36"/>
        <v>754</v>
      </c>
      <c r="B758" s="231">
        <v>45512</v>
      </c>
      <c r="C758" s="2">
        <v>19.329999999999998</v>
      </c>
      <c r="D758" s="9">
        <f t="shared" si="35"/>
        <v>-3.1200845774993491E-3</v>
      </c>
      <c r="E758" s="146">
        <f t="shared" si="32"/>
        <v>7.0143271831703182E-3</v>
      </c>
      <c r="F758" s="133">
        <f t="shared" si="33"/>
        <v>19.014082419429908</v>
      </c>
      <c r="G758" s="7">
        <f t="shared" si="34"/>
        <v>0</v>
      </c>
    </row>
    <row r="759" spans="1:10" x14ac:dyDescent="0.3">
      <c r="A759">
        <f t="shared" si="36"/>
        <v>755</v>
      </c>
      <c r="B759" s="231">
        <v>45513</v>
      </c>
      <c r="C759" s="2">
        <v>19.189</v>
      </c>
      <c r="D759" s="9">
        <f t="shared" si="35"/>
        <v>-7.2943610967407535E-3</v>
      </c>
      <c r="E759" s="146">
        <f t="shared" si="32"/>
        <v>7.0218203450381246E-3</v>
      </c>
      <c r="F759" s="133">
        <f t="shared" si="33"/>
        <v>18.87505181429982</v>
      </c>
      <c r="G759" s="7">
        <f t="shared" si="34"/>
        <v>0</v>
      </c>
    </row>
    <row r="760" spans="1:10" x14ac:dyDescent="0.3">
      <c r="A760">
        <f t="shared" si="36"/>
        <v>756</v>
      </c>
      <c r="B760" s="231">
        <v>45516</v>
      </c>
      <c r="C760" s="2">
        <v>19.09</v>
      </c>
      <c r="D760" s="9">
        <f t="shared" si="35"/>
        <v>-5.1592057949867431E-3</v>
      </c>
      <c r="E760" s="146">
        <f>STDEV(D261:D760)</f>
        <v>7.0229862418439114E-3</v>
      </c>
      <c r="F760" s="133">
        <f t="shared" si="33"/>
        <v>18.777619678858656</v>
      </c>
      <c r="G760" s="7"/>
    </row>
    <row r="761" spans="1:10" ht="15" thickBot="1" x14ac:dyDescent="0.35">
      <c r="G761" s="27">
        <f>SUM(G505:G759)</f>
        <v>3</v>
      </c>
    </row>
    <row r="763" spans="1:10" ht="15" thickBot="1" x14ac:dyDescent="0.35">
      <c r="C763" s="271" t="s">
        <v>92</v>
      </c>
      <c r="D763" s="271"/>
      <c r="E763" s="271"/>
      <c r="F763" s="21">
        <f>ROUNDUP(NORMSINV(E768),2)</f>
        <v>2.3299999999999996</v>
      </c>
    </row>
    <row r="764" spans="1:10" ht="6.75" customHeight="1" x14ac:dyDescent="0.3"/>
    <row r="765" spans="1:10" x14ac:dyDescent="0.3">
      <c r="C765" t="s">
        <v>21</v>
      </c>
      <c r="E765">
        <f>COUNT(G505:G759)</f>
        <v>255</v>
      </c>
    </row>
    <row r="766" spans="1:10" x14ac:dyDescent="0.3">
      <c r="C766" t="s">
        <v>22</v>
      </c>
      <c r="E766">
        <f>G761</f>
        <v>3</v>
      </c>
    </row>
    <row r="767" spans="1:10" x14ac:dyDescent="0.3">
      <c r="C767" t="s">
        <v>23</v>
      </c>
      <c r="E767" s="20">
        <f>E766/E765</f>
        <v>1.1764705882352941E-2</v>
      </c>
    </row>
    <row r="768" spans="1:10" x14ac:dyDescent="0.3">
      <c r="C768" t="s">
        <v>8</v>
      </c>
      <c r="E768" s="28">
        <v>0.99</v>
      </c>
    </row>
    <row r="769" spans="1:10" x14ac:dyDescent="0.3">
      <c r="C769" t="s">
        <v>229</v>
      </c>
      <c r="E769" s="28">
        <f>1-E768</f>
        <v>1.0000000000000009E-2</v>
      </c>
    </row>
    <row r="770" spans="1:10" x14ac:dyDescent="0.3">
      <c r="C770" t="s">
        <v>24</v>
      </c>
      <c r="E770" s="21">
        <f>IFERROR((-2*LN(((1-E769)^(E765-E766))*((E769)^E766))+2*LN(((1-E767)^(E765-E766))*(E767^E766))),0)</f>
        <v>7.5916193061971171E-2</v>
      </c>
      <c r="G770" s="21" t="s">
        <v>8</v>
      </c>
      <c r="I770" s="28">
        <f>E768</f>
        <v>0.99</v>
      </c>
    </row>
    <row r="771" spans="1:10" x14ac:dyDescent="0.3">
      <c r="C771" t="s">
        <v>25</v>
      </c>
      <c r="E771" s="29" t="str">
        <f>IF(E770&lt;(CHIINV((1-E768),1)),"SÍ","NO")</f>
        <v>SÍ</v>
      </c>
      <c r="G771" t="s">
        <v>102</v>
      </c>
      <c r="I771" s="21">
        <f>CHIINV((1-I770),1)</f>
        <v>6.6348966010212118</v>
      </c>
      <c r="J771" s="207"/>
    </row>
    <row r="772" spans="1:10" ht="15" thickBot="1" x14ac:dyDescent="0.35"/>
    <row r="773" spans="1:10" ht="15" thickBot="1" x14ac:dyDescent="0.35">
      <c r="C773" s="265" t="s">
        <v>26</v>
      </c>
      <c r="D773" s="266"/>
      <c r="E773" s="267"/>
    </row>
    <row r="774" spans="1:10" x14ac:dyDescent="0.3">
      <c r="C774" s="30" t="s">
        <v>27</v>
      </c>
      <c r="D774" s="236" t="s">
        <v>28</v>
      </c>
      <c r="E774" s="268"/>
    </row>
    <row r="775" spans="1:10" x14ac:dyDescent="0.3">
      <c r="A775" s="252" t="s">
        <v>81</v>
      </c>
      <c r="B775" s="272"/>
      <c r="C775" s="147">
        <v>0.01</v>
      </c>
      <c r="D775" s="269" t="s">
        <v>29</v>
      </c>
      <c r="E775" s="270"/>
    </row>
    <row r="776" spans="1:10" ht="15" thickBot="1" x14ac:dyDescent="0.35">
      <c r="A776" s="252" t="s">
        <v>134</v>
      </c>
      <c r="B776" s="272"/>
      <c r="C776" s="31">
        <v>0.05</v>
      </c>
      <c r="D776" s="238" t="s">
        <v>30</v>
      </c>
      <c r="E776" s="261"/>
    </row>
    <row r="777" spans="1:10" ht="7.5" customHeight="1" thickBot="1" x14ac:dyDescent="0.35"/>
    <row r="778" spans="1:10" ht="15" thickBot="1" x14ac:dyDescent="0.35">
      <c r="C778" s="265" t="s">
        <v>31</v>
      </c>
      <c r="D778" s="266"/>
      <c r="E778" s="267"/>
    </row>
    <row r="779" spans="1:10" x14ac:dyDescent="0.3">
      <c r="C779" s="30" t="s">
        <v>27</v>
      </c>
      <c r="D779" s="236" t="s">
        <v>28</v>
      </c>
      <c r="E779" s="268"/>
    </row>
    <row r="780" spans="1:10" x14ac:dyDescent="0.3">
      <c r="C780" s="147">
        <v>0.01</v>
      </c>
      <c r="D780" s="269" t="s">
        <v>103</v>
      </c>
      <c r="E780" s="270"/>
    </row>
    <row r="781" spans="1:10" ht="15" thickBot="1" x14ac:dyDescent="0.35">
      <c r="C781" s="31">
        <v>0.05</v>
      </c>
      <c r="D781" s="238" t="s">
        <v>32</v>
      </c>
      <c r="E781" s="261"/>
    </row>
    <row r="784" spans="1:10" ht="21" x14ac:dyDescent="0.4">
      <c r="B784" s="131" t="s">
        <v>81</v>
      </c>
      <c r="C784" s="65"/>
    </row>
    <row r="786" spans="2:3" ht="18" x14ac:dyDescent="0.35">
      <c r="B786" s="67" t="s">
        <v>82</v>
      </c>
    </row>
    <row r="787" spans="2:3" ht="18" x14ac:dyDescent="0.35">
      <c r="B787" s="67"/>
      <c r="C787" s="65" t="s">
        <v>200</v>
      </c>
    </row>
    <row r="788" spans="2:3" ht="18" x14ac:dyDescent="0.35">
      <c r="B788" s="67" t="s">
        <v>83</v>
      </c>
    </row>
  </sheetData>
  <mergeCells count="12">
    <mergeCell ref="A2:G2"/>
    <mergeCell ref="C778:E778"/>
    <mergeCell ref="D779:E779"/>
    <mergeCell ref="D780:E780"/>
    <mergeCell ref="D781:E781"/>
    <mergeCell ref="C763:E763"/>
    <mergeCell ref="D774:E774"/>
    <mergeCell ref="C773:E773"/>
    <mergeCell ref="D775:E775"/>
    <mergeCell ref="D776:E776"/>
    <mergeCell ref="A775:B775"/>
    <mergeCell ref="A776:B77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6B24-D2E1-4671-8EAA-B56B4884E8B7}">
  <dimension ref="E3:Q93"/>
  <sheetViews>
    <sheetView topLeftCell="A13" zoomScale="70" zoomScaleNormal="70" workbookViewId="0">
      <selection activeCell="T66" sqref="T66"/>
    </sheetView>
  </sheetViews>
  <sheetFormatPr baseColWidth="10" defaultColWidth="11.44140625" defaultRowHeight="14.4" x14ac:dyDescent="0.3"/>
  <cols>
    <col min="1" max="16384" width="11.44140625" style="60"/>
  </cols>
  <sheetData>
    <row r="3" spans="5:17" ht="28.8" x14ac:dyDescent="0.3">
      <c r="E3" s="62" t="s">
        <v>77</v>
      </c>
      <c r="F3" s="219">
        <f>'POSICIÓN LARGA'!B601</f>
        <v>19.173100000000002</v>
      </c>
      <c r="G3" s="63" t="s">
        <v>106</v>
      </c>
      <c r="H3" s="124">
        <v>2</v>
      </c>
    </row>
    <row r="5" spans="5:17" ht="30" x14ac:dyDescent="0.4">
      <c r="E5" s="64" t="s">
        <v>76</v>
      </c>
      <c r="F5" s="113" t="s">
        <v>104</v>
      </c>
      <c r="G5" s="113" t="s">
        <v>105</v>
      </c>
      <c r="I5" s="273" t="s">
        <v>78</v>
      </c>
      <c r="J5" s="273"/>
      <c r="K5" s="273"/>
      <c r="L5" s="273"/>
      <c r="M5" s="273"/>
      <c r="N5" s="273"/>
      <c r="O5" s="273"/>
      <c r="P5" s="273"/>
    </row>
    <row r="6" spans="5:17" ht="21" x14ac:dyDescent="0.4">
      <c r="E6" s="125">
        <f t="shared" ref="E6:E19" si="0">+E7+1</f>
        <v>34.173100000000005</v>
      </c>
      <c r="F6" s="61">
        <f t="shared" ref="F6:F28" si="1">E6-$F$3</f>
        <v>15.000000000000004</v>
      </c>
      <c r="G6" s="114">
        <f>(MAX(0,E6-$F$3)-$H$3)</f>
        <v>13.000000000000004</v>
      </c>
      <c r="I6" s="273" t="s">
        <v>85</v>
      </c>
      <c r="J6" s="273"/>
      <c r="K6" s="273"/>
      <c r="L6" s="273"/>
      <c r="M6" s="273"/>
      <c r="N6" s="273"/>
      <c r="O6" s="273"/>
      <c r="P6" s="273"/>
    </row>
    <row r="7" spans="5:17" x14ac:dyDescent="0.3">
      <c r="E7" s="125">
        <f t="shared" si="0"/>
        <v>33.173100000000005</v>
      </c>
      <c r="F7" s="61">
        <f t="shared" si="1"/>
        <v>14.000000000000004</v>
      </c>
      <c r="G7" s="114">
        <f t="shared" ref="G7:G40" si="2">(MAX(0,E7-$F$3)-$H$3)</f>
        <v>12.000000000000004</v>
      </c>
    </row>
    <row r="8" spans="5:17" x14ac:dyDescent="0.3">
      <c r="E8" s="125">
        <f t="shared" si="0"/>
        <v>32.173100000000005</v>
      </c>
      <c r="F8" s="61">
        <f t="shared" si="1"/>
        <v>13.000000000000004</v>
      </c>
      <c r="G8" s="114">
        <f t="shared" si="2"/>
        <v>11.000000000000004</v>
      </c>
    </row>
    <row r="9" spans="5:17" x14ac:dyDescent="0.3">
      <c r="E9" s="125">
        <f t="shared" si="0"/>
        <v>31.173100000000002</v>
      </c>
      <c r="F9" s="61">
        <f t="shared" si="1"/>
        <v>12</v>
      </c>
      <c r="G9" s="114">
        <f t="shared" si="2"/>
        <v>10</v>
      </c>
    </row>
    <row r="10" spans="5:17" x14ac:dyDescent="0.3">
      <c r="E10" s="125">
        <f t="shared" si="0"/>
        <v>30.173100000000002</v>
      </c>
      <c r="F10" s="61">
        <f t="shared" si="1"/>
        <v>11</v>
      </c>
      <c r="G10" s="114">
        <f t="shared" si="2"/>
        <v>9</v>
      </c>
    </row>
    <row r="11" spans="5:17" x14ac:dyDescent="0.3">
      <c r="E11" s="125">
        <f t="shared" si="0"/>
        <v>29.173100000000002</v>
      </c>
      <c r="F11" s="61">
        <f t="shared" si="1"/>
        <v>10</v>
      </c>
      <c r="G11" s="114">
        <f t="shared" si="2"/>
        <v>8</v>
      </c>
    </row>
    <row r="12" spans="5:17" x14ac:dyDescent="0.3">
      <c r="E12" s="125">
        <f t="shared" si="0"/>
        <v>28.173100000000002</v>
      </c>
      <c r="F12" s="61">
        <f t="shared" si="1"/>
        <v>9</v>
      </c>
      <c r="G12" s="114">
        <f t="shared" si="2"/>
        <v>7</v>
      </c>
    </row>
    <row r="13" spans="5:17" x14ac:dyDescent="0.3">
      <c r="E13" s="125">
        <f t="shared" si="0"/>
        <v>27.173100000000002</v>
      </c>
      <c r="F13" s="61">
        <f t="shared" si="1"/>
        <v>8</v>
      </c>
      <c r="G13" s="114">
        <f t="shared" si="2"/>
        <v>6</v>
      </c>
    </row>
    <row r="14" spans="5:17" x14ac:dyDescent="0.3">
      <c r="E14" s="125">
        <f t="shared" si="0"/>
        <v>26.173100000000002</v>
      </c>
      <c r="F14" s="61">
        <f t="shared" si="1"/>
        <v>7</v>
      </c>
      <c r="G14" s="114">
        <f t="shared" si="2"/>
        <v>5</v>
      </c>
    </row>
    <row r="15" spans="5:17" x14ac:dyDescent="0.3">
      <c r="E15" s="125">
        <f t="shared" si="0"/>
        <v>25.173100000000002</v>
      </c>
      <c r="F15" s="61">
        <f t="shared" si="1"/>
        <v>6</v>
      </c>
      <c r="G15" s="114">
        <f t="shared" si="2"/>
        <v>4</v>
      </c>
    </row>
    <row r="16" spans="5:17" x14ac:dyDescent="0.3">
      <c r="E16" s="125">
        <f t="shared" si="0"/>
        <v>24.173100000000002</v>
      </c>
      <c r="F16" s="61">
        <f t="shared" si="1"/>
        <v>5</v>
      </c>
      <c r="G16" s="114">
        <f t="shared" si="2"/>
        <v>3</v>
      </c>
      <c r="Q16" s="132" t="s">
        <v>136</v>
      </c>
    </row>
    <row r="17" spans="5:7" x14ac:dyDescent="0.3">
      <c r="E17" s="125">
        <f t="shared" si="0"/>
        <v>23.173100000000002</v>
      </c>
      <c r="F17" s="61">
        <f t="shared" si="1"/>
        <v>4</v>
      </c>
      <c r="G17" s="114">
        <f t="shared" si="2"/>
        <v>2</v>
      </c>
    </row>
    <row r="18" spans="5:7" x14ac:dyDescent="0.3">
      <c r="E18" s="125">
        <f t="shared" si="0"/>
        <v>22.173100000000002</v>
      </c>
      <c r="F18" s="61">
        <f t="shared" si="1"/>
        <v>3</v>
      </c>
      <c r="G18" s="114">
        <f t="shared" si="2"/>
        <v>1</v>
      </c>
    </row>
    <row r="19" spans="5:7" x14ac:dyDescent="0.3">
      <c r="E19" s="125">
        <f t="shared" si="0"/>
        <v>21.173100000000002</v>
      </c>
      <c r="F19" s="61">
        <f t="shared" si="1"/>
        <v>2</v>
      </c>
      <c r="G19" s="114">
        <f t="shared" si="2"/>
        <v>0</v>
      </c>
    </row>
    <row r="20" spans="5:7" x14ac:dyDescent="0.3">
      <c r="E20" s="125">
        <f>+E21+1</f>
        <v>20.173100000000002</v>
      </c>
      <c r="F20" s="61">
        <f t="shared" si="1"/>
        <v>1</v>
      </c>
      <c r="G20" s="114">
        <f t="shared" si="2"/>
        <v>-1</v>
      </c>
    </row>
    <row r="21" spans="5:7" x14ac:dyDescent="0.3">
      <c r="E21" s="126">
        <f>+F3</f>
        <v>19.173100000000002</v>
      </c>
      <c r="F21" s="116">
        <f t="shared" si="1"/>
        <v>0</v>
      </c>
      <c r="G21" s="114">
        <f t="shared" si="2"/>
        <v>-2</v>
      </c>
    </row>
    <row r="22" spans="5:7" x14ac:dyDescent="0.3">
      <c r="E22" s="125">
        <f>+E21-1</f>
        <v>18.173100000000002</v>
      </c>
      <c r="F22" s="61">
        <f t="shared" si="1"/>
        <v>-1</v>
      </c>
      <c r="G22" s="114">
        <f t="shared" si="2"/>
        <v>-2</v>
      </c>
    </row>
    <row r="23" spans="5:7" x14ac:dyDescent="0.3">
      <c r="E23" s="125">
        <f t="shared" ref="E23:E40" si="3">+E22-1</f>
        <v>17.173100000000002</v>
      </c>
      <c r="F23" s="61">
        <f t="shared" si="1"/>
        <v>-2</v>
      </c>
      <c r="G23" s="114">
        <f t="shared" si="2"/>
        <v>-2</v>
      </c>
    </row>
    <row r="24" spans="5:7" x14ac:dyDescent="0.3">
      <c r="E24" s="125">
        <f t="shared" si="3"/>
        <v>16.173100000000002</v>
      </c>
      <c r="F24" s="61">
        <f t="shared" si="1"/>
        <v>-3</v>
      </c>
      <c r="G24" s="114">
        <f t="shared" si="2"/>
        <v>-2</v>
      </c>
    </row>
    <row r="25" spans="5:7" x14ac:dyDescent="0.3">
      <c r="E25" s="125">
        <f t="shared" si="3"/>
        <v>15.173100000000002</v>
      </c>
      <c r="F25" s="61">
        <f t="shared" si="1"/>
        <v>-4</v>
      </c>
      <c r="G25" s="114">
        <f t="shared" si="2"/>
        <v>-2</v>
      </c>
    </row>
    <row r="26" spans="5:7" x14ac:dyDescent="0.3">
      <c r="E26" s="125">
        <f t="shared" si="3"/>
        <v>14.173100000000002</v>
      </c>
      <c r="F26" s="61">
        <f t="shared" si="1"/>
        <v>-5</v>
      </c>
      <c r="G26" s="114">
        <f t="shared" si="2"/>
        <v>-2</v>
      </c>
    </row>
    <row r="27" spans="5:7" x14ac:dyDescent="0.3">
      <c r="E27" s="125">
        <f t="shared" si="3"/>
        <v>13.173100000000002</v>
      </c>
      <c r="F27" s="61">
        <f t="shared" si="1"/>
        <v>-6</v>
      </c>
      <c r="G27" s="114">
        <f t="shared" si="2"/>
        <v>-2</v>
      </c>
    </row>
    <row r="28" spans="5:7" x14ac:dyDescent="0.3">
      <c r="E28" s="125">
        <f t="shared" si="3"/>
        <v>12.173100000000002</v>
      </c>
      <c r="F28" s="61">
        <f t="shared" si="1"/>
        <v>-7</v>
      </c>
      <c r="G28" s="114">
        <f t="shared" si="2"/>
        <v>-2</v>
      </c>
    </row>
    <row r="29" spans="5:7" x14ac:dyDescent="0.3">
      <c r="E29" s="125">
        <f t="shared" si="3"/>
        <v>11.173100000000002</v>
      </c>
      <c r="F29" s="61">
        <f t="shared" ref="F29:F40" si="4">E29-$F$3</f>
        <v>-8</v>
      </c>
      <c r="G29" s="114">
        <f t="shared" si="2"/>
        <v>-2</v>
      </c>
    </row>
    <row r="30" spans="5:7" x14ac:dyDescent="0.3">
      <c r="E30" s="125">
        <f t="shared" si="3"/>
        <v>10.173100000000002</v>
      </c>
      <c r="F30" s="61">
        <f t="shared" si="4"/>
        <v>-9</v>
      </c>
      <c r="G30" s="114">
        <f t="shared" si="2"/>
        <v>-2</v>
      </c>
    </row>
    <row r="31" spans="5:7" x14ac:dyDescent="0.3">
      <c r="E31" s="125">
        <f t="shared" si="3"/>
        <v>9.1731000000000016</v>
      </c>
      <c r="F31" s="61">
        <f t="shared" si="4"/>
        <v>-10</v>
      </c>
      <c r="G31" s="114">
        <f t="shared" si="2"/>
        <v>-2</v>
      </c>
    </row>
    <row r="32" spans="5:7" x14ac:dyDescent="0.3">
      <c r="E32" s="125">
        <f t="shared" si="3"/>
        <v>8.1731000000000016</v>
      </c>
      <c r="F32" s="61">
        <f t="shared" si="4"/>
        <v>-11</v>
      </c>
      <c r="G32" s="114">
        <f t="shared" si="2"/>
        <v>-2</v>
      </c>
    </row>
    <row r="33" spans="5:8" x14ac:dyDescent="0.3">
      <c r="E33" s="125">
        <f t="shared" si="3"/>
        <v>7.1731000000000016</v>
      </c>
      <c r="F33" s="61">
        <f t="shared" si="4"/>
        <v>-12</v>
      </c>
      <c r="G33" s="114">
        <f t="shared" si="2"/>
        <v>-2</v>
      </c>
    </row>
    <row r="34" spans="5:8" x14ac:dyDescent="0.3">
      <c r="E34" s="125">
        <f t="shared" si="3"/>
        <v>6.1731000000000016</v>
      </c>
      <c r="F34" s="61">
        <f t="shared" si="4"/>
        <v>-13</v>
      </c>
      <c r="G34" s="114">
        <f t="shared" si="2"/>
        <v>-2</v>
      </c>
    </row>
    <row r="35" spans="5:8" x14ac:dyDescent="0.3">
      <c r="E35" s="125">
        <f t="shared" si="3"/>
        <v>5.1731000000000016</v>
      </c>
      <c r="F35" s="61">
        <f t="shared" si="4"/>
        <v>-14</v>
      </c>
      <c r="G35" s="114">
        <f t="shared" si="2"/>
        <v>-2</v>
      </c>
    </row>
    <row r="36" spans="5:8" x14ac:dyDescent="0.3">
      <c r="E36" s="125">
        <f t="shared" si="3"/>
        <v>4.1731000000000016</v>
      </c>
      <c r="F36" s="61">
        <f t="shared" si="4"/>
        <v>-15</v>
      </c>
      <c r="G36" s="114">
        <f t="shared" si="2"/>
        <v>-2</v>
      </c>
    </row>
    <row r="37" spans="5:8" x14ac:dyDescent="0.3">
      <c r="E37" s="125">
        <f t="shared" si="3"/>
        <v>3.1731000000000016</v>
      </c>
      <c r="F37" s="61">
        <f t="shared" si="4"/>
        <v>-16</v>
      </c>
      <c r="G37" s="114">
        <f t="shared" si="2"/>
        <v>-2</v>
      </c>
    </row>
    <row r="38" spans="5:8" x14ac:dyDescent="0.3">
      <c r="E38" s="125">
        <f t="shared" si="3"/>
        <v>2.1731000000000016</v>
      </c>
      <c r="F38" s="61">
        <f t="shared" si="4"/>
        <v>-17</v>
      </c>
      <c r="G38" s="114">
        <f t="shared" si="2"/>
        <v>-2</v>
      </c>
    </row>
    <row r="39" spans="5:8" x14ac:dyDescent="0.3">
      <c r="E39" s="125">
        <f t="shared" si="3"/>
        <v>1.1731000000000016</v>
      </c>
      <c r="F39" s="61">
        <f t="shared" si="4"/>
        <v>-18</v>
      </c>
      <c r="G39" s="114">
        <f t="shared" si="2"/>
        <v>-2</v>
      </c>
    </row>
    <row r="40" spans="5:8" x14ac:dyDescent="0.3">
      <c r="E40" s="125">
        <f t="shared" si="3"/>
        <v>0.17310000000000159</v>
      </c>
      <c r="F40" s="61">
        <f t="shared" si="4"/>
        <v>-19</v>
      </c>
      <c r="G40" s="114">
        <f t="shared" si="2"/>
        <v>-2</v>
      </c>
    </row>
    <row r="41" spans="5:8" x14ac:dyDescent="0.3">
      <c r="E41" s="125"/>
      <c r="F41" s="61"/>
      <c r="G41" s="114"/>
    </row>
    <row r="42" spans="5:8" x14ac:dyDescent="0.3">
      <c r="E42" s="125"/>
      <c r="F42" s="61"/>
      <c r="G42" s="114"/>
    </row>
    <row r="43" spans="5:8" x14ac:dyDescent="0.3">
      <c r="E43" s="125"/>
      <c r="F43" s="61"/>
      <c r="G43" s="114"/>
    </row>
    <row r="48" spans="5:8" ht="28.8" x14ac:dyDescent="0.3">
      <c r="E48" s="62" t="s">
        <v>79</v>
      </c>
      <c r="F48" s="219">
        <f>E72</f>
        <v>19.173100000000002</v>
      </c>
      <c r="G48" s="63" t="s">
        <v>106</v>
      </c>
      <c r="H48" s="124">
        <v>2</v>
      </c>
    </row>
    <row r="50" spans="5:17" ht="30" x14ac:dyDescent="0.4">
      <c r="E50" s="64" t="s">
        <v>76</v>
      </c>
      <c r="F50" s="113" t="s">
        <v>104</v>
      </c>
      <c r="G50" s="113" t="s">
        <v>105</v>
      </c>
      <c r="I50" s="273" t="s">
        <v>80</v>
      </c>
      <c r="J50" s="273"/>
      <c r="K50" s="273"/>
      <c r="L50" s="273"/>
      <c r="M50" s="273"/>
      <c r="N50" s="273"/>
      <c r="O50" s="273"/>
      <c r="P50" s="273"/>
      <c r="Q50" s="273"/>
    </row>
    <row r="51" spans="5:17" ht="21" x14ac:dyDescent="0.4">
      <c r="E51" s="61"/>
      <c r="F51" s="61"/>
      <c r="G51" s="114"/>
      <c r="I51" s="273" t="s">
        <v>196</v>
      </c>
      <c r="J51" s="273"/>
      <c r="K51" s="273"/>
      <c r="L51" s="273"/>
      <c r="M51" s="273"/>
      <c r="N51" s="273"/>
      <c r="O51" s="273"/>
      <c r="P51" s="273"/>
      <c r="Q51" s="273"/>
    </row>
    <row r="52" spans="5:17" x14ac:dyDescent="0.3">
      <c r="E52" s="125"/>
      <c r="F52" s="61"/>
      <c r="G52" s="114"/>
    </row>
    <row r="53" spans="5:17" x14ac:dyDescent="0.3">
      <c r="E53" s="125">
        <f t="shared" ref="E53:E70" si="5">+E54-1</f>
        <v>0.17310000000000159</v>
      </c>
      <c r="F53" s="61">
        <f t="shared" ref="F53:F73" si="6">$F$48-E53</f>
        <v>19</v>
      </c>
      <c r="G53" s="114">
        <f t="shared" ref="G53:G73" si="7">(MAX(0,$F$48-E53)-$H$48)</f>
        <v>17</v>
      </c>
    </row>
    <row r="54" spans="5:17" x14ac:dyDescent="0.3">
      <c r="E54" s="125">
        <f t="shared" si="5"/>
        <v>1.1731000000000016</v>
      </c>
      <c r="F54" s="61">
        <f t="shared" si="6"/>
        <v>18</v>
      </c>
      <c r="G54" s="114">
        <f t="shared" si="7"/>
        <v>16</v>
      </c>
    </row>
    <row r="55" spans="5:17" x14ac:dyDescent="0.3">
      <c r="E55" s="125">
        <f t="shared" si="5"/>
        <v>2.1731000000000016</v>
      </c>
      <c r="F55" s="61">
        <f t="shared" si="6"/>
        <v>17</v>
      </c>
      <c r="G55" s="114">
        <f t="shared" si="7"/>
        <v>15</v>
      </c>
    </row>
    <row r="56" spans="5:17" x14ac:dyDescent="0.3">
      <c r="E56" s="125">
        <f t="shared" si="5"/>
        <v>3.1731000000000016</v>
      </c>
      <c r="F56" s="61">
        <f t="shared" si="6"/>
        <v>16</v>
      </c>
      <c r="G56" s="114">
        <f t="shared" si="7"/>
        <v>14</v>
      </c>
    </row>
    <row r="57" spans="5:17" x14ac:dyDescent="0.3">
      <c r="E57" s="125">
        <f t="shared" si="5"/>
        <v>4.1731000000000016</v>
      </c>
      <c r="F57" s="61">
        <f t="shared" si="6"/>
        <v>15</v>
      </c>
      <c r="G57" s="114">
        <f t="shared" si="7"/>
        <v>13</v>
      </c>
    </row>
    <row r="58" spans="5:17" x14ac:dyDescent="0.3">
      <c r="E58" s="125">
        <f t="shared" si="5"/>
        <v>5.1731000000000016</v>
      </c>
      <c r="F58" s="61">
        <f t="shared" si="6"/>
        <v>14</v>
      </c>
      <c r="G58" s="114">
        <f t="shared" si="7"/>
        <v>12</v>
      </c>
    </row>
    <row r="59" spans="5:17" x14ac:dyDescent="0.3">
      <c r="E59" s="125">
        <f t="shared" si="5"/>
        <v>6.1731000000000016</v>
      </c>
      <c r="F59" s="61">
        <f t="shared" si="6"/>
        <v>13</v>
      </c>
      <c r="G59" s="114">
        <f t="shared" si="7"/>
        <v>11</v>
      </c>
    </row>
    <row r="60" spans="5:17" x14ac:dyDescent="0.3">
      <c r="E60" s="125">
        <f t="shared" si="5"/>
        <v>7.1731000000000016</v>
      </c>
      <c r="F60" s="61">
        <f t="shared" si="6"/>
        <v>12</v>
      </c>
      <c r="G60" s="114">
        <f t="shared" si="7"/>
        <v>10</v>
      </c>
      <c r="Q60" s="132" t="s">
        <v>136</v>
      </c>
    </row>
    <row r="61" spans="5:17" x14ac:dyDescent="0.3">
      <c r="E61" s="125">
        <f t="shared" si="5"/>
        <v>8.1731000000000016</v>
      </c>
      <c r="F61" s="61">
        <f t="shared" si="6"/>
        <v>11</v>
      </c>
      <c r="G61" s="114">
        <f t="shared" si="7"/>
        <v>9</v>
      </c>
    </row>
    <row r="62" spans="5:17" x14ac:dyDescent="0.3">
      <c r="E62" s="125">
        <f t="shared" si="5"/>
        <v>9.1731000000000016</v>
      </c>
      <c r="F62" s="61">
        <f t="shared" si="6"/>
        <v>10</v>
      </c>
      <c r="G62" s="114">
        <f t="shared" si="7"/>
        <v>8</v>
      </c>
    </row>
    <row r="63" spans="5:17" x14ac:dyDescent="0.3">
      <c r="E63" s="125">
        <f t="shared" si="5"/>
        <v>10.173100000000002</v>
      </c>
      <c r="F63" s="61">
        <f t="shared" si="6"/>
        <v>9</v>
      </c>
      <c r="G63" s="114">
        <f t="shared" si="7"/>
        <v>7</v>
      </c>
    </row>
    <row r="64" spans="5:17" x14ac:dyDescent="0.3">
      <c r="E64" s="125">
        <f t="shared" si="5"/>
        <v>11.173100000000002</v>
      </c>
      <c r="F64" s="61">
        <f t="shared" si="6"/>
        <v>8</v>
      </c>
      <c r="G64" s="114">
        <f t="shared" si="7"/>
        <v>6</v>
      </c>
    </row>
    <row r="65" spans="5:10" x14ac:dyDescent="0.3">
      <c r="E65" s="125">
        <f t="shared" si="5"/>
        <v>12.173100000000002</v>
      </c>
      <c r="F65" s="61">
        <f t="shared" si="6"/>
        <v>7</v>
      </c>
      <c r="G65" s="114">
        <f t="shared" si="7"/>
        <v>5</v>
      </c>
    </row>
    <row r="66" spans="5:10" x14ac:dyDescent="0.3">
      <c r="E66" s="125">
        <f t="shared" si="5"/>
        <v>13.173100000000002</v>
      </c>
      <c r="F66" s="61">
        <f t="shared" si="6"/>
        <v>6</v>
      </c>
      <c r="G66" s="114">
        <f t="shared" si="7"/>
        <v>4</v>
      </c>
    </row>
    <row r="67" spans="5:10" x14ac:dyDescent="0.3">
      <c r="E67" s="125">
        <f t="shared" si="5"/>
        <v>14.173100000000002</v>
      </c>
      <c r="F67" s="61">
        <f t="shared" si="6"/>
        <v>5</v>
      </c>
      <c r="G67" s="114">
        <f t="shared" si="7"/>
        <v>3</v>
      </c>
    </row>
    <row r="68" spans="5:10" x14ac:dyDescent="0.3">
      <c r="E68" s="125">
        <f t="shared" si="5"/>
        <v>15.173100000000002</v>
      </c>
      <c r="F68" s="61">
        <f t="shared" si="6"/>
        <v>4</v>
      </c>
      <c r="G68" s="114">
        <f t="shared" si="7"/>
        <v>2</v>
      </c>
    </row>
    <row r="69" spans="5:10" x14ac:dyDescent="0.3">
      <c r="E69" s="125">
        <f t="shared" si="5"/>
        <v>16.173100000000002</v>
      </c>
      <c r="F69" s="61">
        <f t="shared" si="6"/>
        <v>3</v>
      </c>
      <c r="G69" s="114">
        <f t="shared" si="7"/>
        <v>1</v>
      </c>
    </row>
    <row r="70" spans="5:10" x14ac:dyDescent="0.3">
      <c r="E70" s="125">
        <f t="shared" si="5"/>
        <v>17.173100000000002</v>
      </c>
      <c r="F70" s="61">
        <f t="shared" si="6"/>
        <v>2</v>
      </c>
      <c r="G70" s="114">
        <f t="shared" si="7"/>
        <v>0</v>
      </c>
    </row>
    <row r="71" spans="5:10" x14ac:dyDescent="0.3">
      <c r="E71" s="125">
        <f>+E72-1</f>
        <v>18.173100000000002</v>
      </c>
      <c r="F71" s="61">
        <f t="shared" si="6"/>
        <v>1</v>
      </c>
      <c r="G71" s="114">
        <f t="shared" si="7"/>
        <v>-1</v>
      </c>
    </row>
    <row r="72" spans="5:10" x14ac:dyDescent="0.3">
      <c r="E72" s="126">
        <f>F3</f>
        <v>19.173100000000002</v>
      </c>
      <c r="F72" s="116">
        <f t="shared" si="6"/>
        <v>0</v>
      </c>
      <c r="G72" s="117">
        <f t="shared" si="7"/>
        <v>-2</v>
      </c>
    </row>
    <row r="73" spans="5:10" x14ac:dyDescent="0.3">
      <c r="E73" s="125">
        <f>+E72+1</f>
        <v>20.173100000000002</v>
      </c>
      <c r="F73" s="61">
        <f t="shared" si="6"/>
        <v>-1</v>
      </c>
      <c r="G73" s="114">
        <f t="shared" si="7"/>
        <v>-2</v>
      </c>
      <c r="J73" s="118"/>
    </row>
    <row r="74" spans="5:10" x14ac:dyDescent="0.3">
      <c r="E74" s="125">
        <f t="shared" ref="E74:E93" si="8">+E73+1</f>
        <v>21.173100000000002</v>
      </c>
      <c r="F74" s="61">
        <f t="shared" ref="F74:F78" si="9">$F$48-E74</f>
        <v>-2</v>
      </c>
      <c r="G74" s="114">
        <f t="shared" ref="G74:G78" si="10">(MAX(0,$F$48-E74)-$H$48)</f>
        <v>-2</v>
      </c>
      <c r="J74" s="118"/>
    </row>
    <row r="75" spans="5:10" x14ac:dyDescent="0.3">
      <c r="E75" s="125">
        <f t="shared" si="8"/>
        <v>22.173100000000002</v>
      </c>
      <c r="F75" s="61">
        <f t="shared" si="9"/>
        <v>-3</v>
      </c>
      <c r="G75" s="114">
        <f t="shared" si="10"/>
        <v>-2</v>
      </c>
    </row>
    <row r="76" spans="5:10" x14ac:dyDescent="0.3">
      <c r="E76" s="125">
        <f t="shared" si="8"/>
        <v>23.173100000000002</v>
      </c>
      <c r="F76" s="61">
        <f t="shared" si="9"/>
        <v>-4</v>
      </c>
      <c r="G76" s="114">
        <f t="shared" si="10"/>
        <v>-2</v>
      </c>
    </row>
    <row r="77" spans="5:10" x14ac:dyDescent="0.3">
      <c r="E77" s="125">
        <f t="shared" si="8"/>
        <v>24.173100000000002</v>
      </c>
      <c r="F77" s="61">
        <f t="shared" si="9"/>
        <v>-5</v>
      </c>
      <c r="G77" s="114">
        <f t="shared" si="10"/>
        <v>-2</v>
      </c>
    </row>
    <row r="78" spans="5:10" x14ac:dyDescent="0.3">
      <c r="E78" s="125">
        <f t="shared" si="8"/>
        <v>25.173100000000002</v>
      </c>
      <c r="F78" s="61">
        <f t="shared" si="9"/>
        <v>-6</v>
      </c>
      <c r="G78" s="114">
        <f t="shared" si="10"/>
        <v>-2</v>
      </c>
    </row>
    <row r="79" spans="5:10" x14ac:dyDescent="0.3">
      <c r="E79" s="125">
        <f t="shared" si="8"/>
        <v>26.173100000000002</v>
      </c>
      <c r="F79" s="61">
        <f t="shared" ref="F79:F88" si="11">$F$48-E79</f>
        <v>-7</v>
      </c>
      <c r="G79" s="114">
        <f t="shared" ref="G79:G88" si="12">(MAX(0,$F$48-E79)-$H$48)</f>
        <v>-2</v>
      </c>
    </row>
    <row r="80" spans="5:10" x14ac:dyDescent="0.3">
      <c r="E80" s="125">
        <f t="shared" si="8"/>
        <v>27.173100000000002</v>
      </c>
      <c r="F80" s="61">
        <f t="shared" si="11"/>
        <v>-8</v>
      </c>
      <c r="G80" s="114">
        <f t="shared" si="12"/>
        <v>-2</v>
      </c>
    </row>
    <row r="81" spans="5:7" x14ac:dyDescent="0.3">
      <c r="E81" s="125">
        <f t="shared" si="8"/>
        <v>28.173100000000002</v>
      </c>
      <c r="F81" s="61">
        <f t="shared" si="11"/>
        <v>-9</v>
      </c>
      <c r="G81" s="114">
        <f t="shared" si="12"/>
        <v>-2</v>
      </c>
    </row>
    <row r="82" spans="5:7" x14ac:dyDescent="0.3">
      <c r="E82" s="125">
        <f t="shared" si="8"/>
        <v>29.173100000000002</v>
      </c>
      <c r="F82" s="61">
        <f t="shared" si="11"/>
        <v>-10</v>
      </c>
      <c r="G82" s="114">
        <f t="shared" si="12"/>
        <v>-2</v>
      </c>
    </row>
    <row r="83" spans="5:7" x14ac:dyDescent="0.3">
      <c r="E83" s="125">
        <f t="shared" si="8"/>
        <v>30.173100000000002</v>
      </c>
      <c r="F83" s="61">
        <f t="shared" si="11"/>
        <v>-11</v>
      </c>
      <c r="G83" s="114">
        <f t="shared" si="12"/>
        <v>-2</v>
      </c>
    </row>
    <row r="84" spans="5:7" x14ac:dyDescent="0.3">
      <c r="E84" s="125">
        <f t="shared" si="8"/>
        <v>31.173100000000002</v>
      </c>
      <c r="F84" s="61">
        <f t="shared" si="11"/>
        <v>-12</v>
      </c>
      <c r="G84" s="114">
        <f t="shared" si="12"/>
        <v>-2</v>
      </c>
    </row>
    <row r="85" spans="5:7" x14ac:dyDescent="0.3">
      <c r="E85" s="125">
        <f t="shared" si="8"/>
        <v>32.173100000000005</v>
      </c>
      <c r="F85" s="61">
        <f t="shared" si="11"/>
        <v>-13.000000000000004</v>
      </c>
      <c r="G85" s="114">
        <f t="shared" si="12"/>
        <v>-2</v>
      </c>
    </row>
    <row r="86" spans="5:7" x14ac:dyDescent="0.3">
      <c r="E86" s="125">
        <f t="shared" si="8"/>
        <v>33.173100000000005</v>
      </c>
      <c r="F86" s="61">
        <f t="shared" si="11"/>
        <v>-14.000000000000004</v>
      </c>
      <c r="G86" s="114">
        <f t="shared" si="12"/>
        <v>-2</v>
      </c>
    </row>
    <row r="87" spans="5:7" x14ac:dyDescent="0.3">
      <c r="E87" s="125">
        <f t="shared" si="8"/>
        <v>34.173100000000005</v>
      </c>
      <c r="F87" s="61">
        <f t="shared" si="11"/>
        <v>-15.000000000000004</v>
      </c>
      <c r="G87" s="114">
        <f t="shared" si="12"/>
        <v>-2</v>
      </c>
    </row>
    <row r="88" spans="5:7" x14ac:dyDescent="0.3">
      <c r="E88" s="125">
        <f t="shared" si="8"/>
        <v>35.173100000000005</v>
      </c>
      <c r="F88" s="61">
        <f t="shared" si="11"/>
        <v>-16.000000000000004</v>
      </c>
      <c r="G88" s="114">
        <f t="shared" si="12"/>
        <v>-2</v>
      </c>
    </row>
    <row r="89" spans="5:7" x14ac:dyDescent="0.3">
      <c r="E89" s="125">
        <f t="shared" si="8"/>
        <v>36.173100000000005</v>
      </c>
      <c r="F89" s="61">
        <f t="shared" ref="F89:F93" si="13">$F$48-E89</f>
        <v>-17.000000000000004</v>
      </c>
      <c r="G89" s="114">
        <f t="shared" ref="G89:G93" si="14">(MAX(0,$F$48-E89)-$H$48)</f>
        <v>-2</v>
      </c>
    </row>
    <row r="90" spans="5:7" x14ac:dyDescent="0.3">
      <c r="E90" s="125">
        <f t="shared" si="8"/>
        <v>37.173100000000005</v>
      </c>
      <c r="F90" s="61">
        <f t="shared" si="13"/>
        <v>-18.000000000000004</v>
      </c>
      <c r="G90" s="114">
        <f t="shared" si="14"/>
        <v>-2</v>
      </c>
    </row>
    <row r="91" spans="5:7" x14ac:dyDescent="0.3">
      <c r="E91" s="125">
        <f t="shared" si="8"/>
        <v>38.173100000000005</v>
      </c>
      <c r="F91" s="61">
        <f t="shared" si="13"/>
        <v>-19.000000000000004</v>
      </c>
      <c r="G91" s="114">
        <f t="shared" si="14"/>
        <v>-2</v>
      </c>
    </row>
    <row r="92" spans="5:7" x14ac:dyDescent="0.3">
      <c r="E92" s="125">
        <f t="shared" si="8"/>
        <v>39.173100000000005</v>
      </c>
      <c r="F92" s="61">
        <f t="shared" si="13"/>
        <v>-20.000000000000004</v>
      </c>
      <c r="G92" s="114">
        <f t="shared" si="14"/>
        <v>-2</v>
      </c>
    </row>
    <row r="93" spans="5:7" x14ac:dyDescent="0.3">
      <c r="E93" s="125">
        <f t="shared" si="8"/>
        <v>40.173100000000005</v>
      </c>
      <c r="F93" s="61">
        <f t="shared" si="13"/>
        <v>-21.000000000000004</v>
      </c>
      <c r="G93" s="114">
        <f t="shared" si="14"/>
        <v>-2</v>
      </c>
    </row>
  </sheetData>
  <mergeCells count="4">
    <mergeCell ref="I5:P5"/>
    <mergeCell ref="I6:P6"/>
    <mergeCell ref="I51:Q51"/>
    <mergeCell ref="I50:Q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CE8C3-82C3-43B7-8232-38BE4ACEFBD5}">
  <sheetPr>
    <pageSetUpPr fitToPage="1"/>
  </sheetPr>
  <dimension ref="A2:Q544"/>
  <sheetViews>
    <sheetView zoomScale="110" zoomScaleNormal="110" workbookViewId="0">
      <selection activeCell="G517" sqref="G517"/>
    </sheetView>
  </sheetViews>
  <sheetFormatPr baseColWidth="10" defaultColWidth="11.44140625" defaultRowHeight="13.2" x14ac:dyDescent="0.25"/>
  <cols>
    <col min="1" max="1" width="8.109375" style="80" customWidth="1"/>
    <col min="2" max="2" width="19.6640625" style="80" customWidth="1"/>
    <col min="3" max="3" width="18.5546875" style="80" bestFit="1" customWidth="1"/>
    <col min="4" max="4" width="25.6640625" style="80" customWidth="1"/>
    <col min="5" max="5" width="15" style="80" bestFit="1" customWidth="1"/>
    <col min="6" max="6" width="21.6640625" style="80" customWidth="1"/>
    <col min="7" max="7" width="15" style="80" bestFit="1" customWidth="1"/>
    <col min="8" max="8" width="25.109375" style="80" bestFit="1" customWidth="1"/>
    <col min="9" max="9" width="18" style="80" bestFit="1" customWidth="1"/>
    <col min="10" max="10" width="18.5546875" style="80" bestFit="1" customWidth="1"/>
    <col min="11" max="11" width="2.33203125" style="80" customWidth="1"/>
    <col min="12" max="12" width="19.6640625" style="80" customWidth="1"/>
    <col min="13" max="13" width="15" style="80" bestFit="1" customWidth="1"/>
    <col min="14" max="14" width="3.33203125" style="80" customWidth="1"/>
    <col min="15" max="15" width="6.109375" style="80" customWidth="1"/>
    <col min="16" max="88" width="15" style="80" bestFit="1" customWidth="1"/>
    <col min="89" max="243" width="9.109375" style="80" customWidth="1"/>
    <col min="244" max="16384" width="11.44140625" style="80"/>
  </cols>
  <sheetData>
    <row r="2" spans="1:15" ht="21" x14ac:dyDescent="0.4">
      <c r="B2" s="274" t="s">
        <v>226</v>
      </c>
      <c r="C2" s="274"/>
      <c r="D2" s="274"/>
      <c r="E2" s="274"/>
      <c r="F2" s="274"/>
      <c r="G2" s="274"/>
    </row>
    <row r="4" spans="1:15" ht="14.4" x14ac:dyDescent="0.3">
      <c r="A4" s="81"/>
      <c r="B4" s="82" t="s">
        <v>0</v>
      </c>
      <c r="C4" s="82" t="s">
        <v>109</v>
      </c>
      <c r="D4" s="82" t="s">
        <v>93</v>
      </c>
      <c r="E4" s="82" t="s">
        <v>13</v>
      </c>
      <c r="F4" s="82" t="s">
        <v>94</v>
      </c>
      <c r="G4" s="82" t="s">
        <v>71</v>
      </c>
      <c r="H4" s="81"/>
      <c r="I4" s="205"/>
      <c r="J4" s="81"/>
      <c r="K4" s="81"/>
      <c r="L4" s="81"/>
      <c r="M4" s="81"/>
      <c r="N4" s="81"/>
      <c r="O4" s="81"/>
    </row>
    <row r="5" spans="1:15" ht="14.4" x14ac:dyDescent="0.3">
      <c r="A5" s="81">
        <f t="shared" ref="A5:A68" si="0">A6-1</f>
        <v>1</v>
      </c>
      <c r="B5" s="232">
        <v>44789</v>
      </c>
      <c r="C5" s="233">
        <v>19.873999999999999</v>
      </c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ht="14.4" x14ac:dyDescent="0.3">
      <c r="A6" s="81">
        <f t="shared" si="0"/>
        <v>2</v>
      </c>
      <c r="B6" s="232">
        <v>44790</v>
      </c>
      <c r="C6" s="233">
        <v>19.861799999999999</v>
      </c>
      <c r="D6" s="83">
        <f t="shared" ref="D6:D69" si="1">C6/C5-1</f>
        <v>-6.1386736439572598E-4</v>
      </c>
      <c r="E6" s="210"/>
      <c r="F6" s="81"/>
      <c r="G6" s="81"/>
      <c r="H6" s="169"/>
      <c r="I6" s="82" t="s">
        <v>95</v>
      </c>
      <c r="J6" s="82" t="s">
        <v>96</v>
      </c>
      <c r="K6" s="81"/>
      <c r="L6" s="81"/>
      <c r="M6" s="81"/>
      <c r="N6" s="81"/>
      <c r="O6" s="81"/>
    </row>
    <row r="7" spans="1:15" ht="14.4" x14ac:dyDescent="0.3">
      <c r="A7" s="81">
        <f t="shared" si="0"/>
        <v>3</v>
      </c>
      <c r="B7" s="232">
        <v>44791</v>
      </c>
      <c r="C7" s="233">
        <v>19.930299999999999</v>
      </c>
      <c r="D7" s="83">
        <f t="shared" si="1"/>
        <v>3.4488314251477359E-3</v>
      </c>
      <c r="E7" s="73">
        <f>D6^2</f>
        <v>3.7683314107015501E-7</v>
      </c>
      <c r="F7" s="84">
        <f>LN(E7)+((D7/G7)^2)</f>
        <v>16.772740816145653</v>
      </c>
      <c r="G7" s="83">
        <f t="shared" ref="G7:G70" si="2">SQRT(E7)</f>
        <v>6.1386736439572598E-4</v>
      </c>
      <c r="H7" s="170"/>
      <c r="I7" s="58">
        <f t="shared" ref="I7:I70" si="3">D7*D7</f>
        <v>1.1894438199086563E-5</v>
      </c>
      <c r="J7" s="58">
        <f>I7/E7</f>
        <v>31.564204160249737</v>
      </c>
      <c r="K7" s="81"/>
      <c r="L7" s="81"/>
      <c r="M7" s="81"/>
      <c r="N7" s="81"/>
      <c r="O7" s="81"/>
    </row>
    <row r="8" spans="1:15" ht="14.4" x14ac:dyDescent="0.3">
      <c r="A8" s="81">
        <f t="shared" si="0"/>
        <v>4</v>
      </c>
      <c r="B8" s="232">
        <v>44792</v>
      </c>
      <c r="C8" s="233">
        <v>20.038699999999999</v>
      </c>
      <c r="D8" s="83">
        <f t="shared" si="1"/>
        <v>5.4389547573292507E-3</v>
      </c>
      <c r="E8" s="56">
        <f>$D$507*E7+(1-$D$507)*(D7^2)</f>
        <v>1.9290616389910187E-6</v>
      </c>
      <c r="F8" s="84">
        <f t="shared" ref="F8:F71" si="4">LN(E8)+((D8/G8)^2)</f>
        <v>2.1765587001484832</v>
      </c>
      <c r="G8" s="83">
        <f t="shared" si="2"/>
        <v>1.3889066343678465E-3</v>
      </c>
      <c r="H8" s="170"/>
      <c r="I8" s="58">
        <f t="shared" si="3"/>
        <v>2.9582228852274488E-5</v>
      </c>
      <c r="J8" s="58">
        <f t="shared" ref="J8:J70" si="5">I8/E8</f>
        <v>15.335035570842232</v>
      </c>
      <c r="K8" s="81"/>
      <c r="L8" s="81"/>
      <c r="M8" s="81"/>
      <c r="N8" s="81"/>
      <c r="O8" s="81"/>
    </row>
    <row r="9" spans="1:15" ht="13.95" customHeight="1" x14ac:dyDescent="0.3">
      <c r="A9" s="81">
        <f t="shared" si="0"/>
        <v>5</v>
      </c>
      <c r="B9" s="232">
        <v>44795</v>
      </c>
      <c r="C9" s="233">
        <v>20.083500000000001</v>
      </c>
      <c r="D9" s="83">
        <f t="shared" si="1"/>
        <v>2.2356739708664364E-3</v>
      </c>
      <c r="E9" s="56">
        <f t="shared" ref="E9:E72" si="6">$D$507*E8+(1-$D$507)*(D8^2)</f>
        <v>5.6558810593490525E-6</v>
      </c>
      <c r="F9" s="84">
        <f t="shared" si="4"/>
        <v>-11.19909061083718</v>
      </c>
      <c r="G9" s="83">
        <f t="shared" si="2"/>
        <v>2.3782096331797691E-3</v>
      </c>
      <c r="H9" s="170"/>
      <c r="I9" s="58">
        <f t="shared" si="3"/>
        <v>4.9982381040096994E-6</v>
      </c>
      <c r="J9" s="58">
        <f t="shared" si="5"/>
        <v>0.88372404786478265</v>
      </c>
      <c r="K9" s="81"/>
      <c r="L9" s="81"/>
      <c r="M9" s="81"/>
      <c r="N9" s="81"/>
      <c r="O9" s="81"/>
    </row>
    <row r="10" spans="1:15" ht="14.4" hidden="1" x14ac:dyDescent="0.3">
      <c r="A10" s="81">
        <f t="shared" si="0"/>
        <v>6</v>
      </c>
      <c r="B10" s="232">
        <v>44796</v>
      </c>
      <c r="C10" s="233">
        <v>20.195699999999999</v>
      </c>
      <c r="D10" s="83">
        <f t="shared" si="1"/>
        <v>5.5866756292477504E-3</v>
      </c>
      <c r="E10" s="56">
        <f t="shared" si="6"/>
        <v>5.5672504689101017E-6</v>
      </c>
      <c r="F10" s="84">
        <f t="shared" si="4"/>
        <v>-6.4924406905132983</v>
      </c>
      <c r="G10" s="83">
        <f t="shared" si="2"/>
        <v>2.3595021654811213E-3</v>
      </c>
      <c r="H10" s="170"/>
      <c r="I10" s="58">
        <f t="shared" si="3"/>
        <v>3.1210944586430749E-5</v>
      </c>
      <c r="J10" s="58">
        <f t="shared" si="5"/>
        <v>5.6061685675408279</v>
      </c>
      <c r="K10" s="81"/>
      <c r="L10" s="81"/>
      <c r="M10" s="81"/>
      <c r="N10" s="81"/>
      <c r="O10" s="81"/>
    </row>
    <row r="11" spans="1:15" ht="14.4" hidden="1" x14ac:dyDescent="0.3">
      <c r="A11" s="81">
        <f t="shared" si="0"/>
        <v>7</v>
      </c>
      <c r="B11" s="232">
        <v>44797</v>
      </c>
      <c r="C11" s="233">
        <v>20.159800000000001</v>
      </c>
      <c r="D11" s="83">
        <f t="shared" si="1"/>
        <v>-1.7776061240758478E-3</v>
      </c>
      <c r="E11" s="56">
        <f t="shared" si="6"/>
        <v>9.023253049366395E-6</v>
      </c>
      <c r="F11" s="84">
        <f t="shared" si="4"/>
        <v>-11.26551225505545</v>
      </c>
      <c r="G11" s="83">
        <f t="shared" si="2"/>
        <v>3.0038730081956518E-3</v>
      </c>
      <c r="H11" s="170"/>
      <c r="I11" s="58">
        <f t="shared" si="3"/>
        <v>3.1598835323519587E-6</v>
      </c>
      <c r="J11" s="58">
        <f t="shared" si="5"/>
        <v>0.35019338536381212</v>
      </c>
      <c r="K11" s="81"/>
      <c r="L11" s="81"/>
      <c r="M11" s="81"/>
      <c r="N11" s="81"/>
      <c r="O11" s="81"/>
    </row>
    <row r="12" spans="1:15" ht="14.4" hidden="1" x14ac:dyDescent="0.3">
      <c r="A12" s="81">
        <f t="shared" si="0"/>
        <v>8</v>
      </c>
      <c r="B12" s="232">
        <v>44798</v>
      </c>
      <c r="C12" s="233">
        <v>19.998200000000001</v>
      </c>
      <c r="D12" s="83">
        <f t="shared" si="1"/>
        <v>-8.0159525392117237E-3</v>
      </c>
      <c r="E12" s="56">
        <f t="shared" si="6"/>
        <v>8.2330462995859208E-6</v>
      </c>
      <c r="F12" s="84">
        <f t="shared" si="4"/>
        <v>-3.902771232441788</v>
      </c>
      <c r="G12" s="83">
        <f t="shared" si="2"/>
        <v>2.8693285450756456E-3</v>
      </c>
      <c r="H12" s="170"/>
      <c r="I12" s="58">
        <f t="shared" si="3"/>
        <v>6.4255495110894883E-5</v>
      </c>
      <c r="J12" s="58">
        <f t="shared" si="5"/>
        <v>7.8045832335628429</v>
      </c>
      <c r="K12" s="81"/>
      <c r="L12" s="81"/>
      <c r="M12" s="81"/>
      <c r="N12" s="81"/>
      <c r="O12" s="81"/>
    </row>
    <row r="13" spans="1:15" ht="14.4" hidden="1" x14ac:dyDescent="0.3">
      <c r="A13" s="81">
        <f t="shared" si="0"/>
        <v>9</v>
      </c>
      <c r="B13" s="232">
        <v>44799</v>
      </c>
      <c r="C13" s="233">
        <v>19.919799999999999</v>
      </c>
      <c r="D13" s="83">
        <f t="shared" si="1"/>
        <v>-3.9203528317549585E-3</v>
      </c>
      <c r="E13" s="56">
        <f t="shared" si="6"/>
        <v>1.5783195929669086E-5</v>
      </c>
      <c r="F13" s="84">
        <f t="shared" si="4"/>
        <v>-10.082797037321125</v>
      </c>
      <c r="G13" s="83">
        <f t="shared" si="2"/>
        <v>3.9728070592050004E-3</v>
      </c>
      <c r="H13" s="170"/>
      <c r="I13" s="58">
        <f t="shared" si="3"/>
        <v>1.5369166325449122E-5</v>
      </c>
      <c r="J13" s="58">
        <f t="shared" si="5"/>
        <v>0.97376769533465168</v>
      </c>
      <c r="K13" s="81"/>
      <c r="L13" s="81"/>
      <c r="M13" s="81"/>
      <c r="N13" s="81"/>
      <c r="O13" s="81"/>
    </row>
    <row r="14" spans="1:15" ht="14.4" hidden="1" x14ac:dyDescent="0.3">
      <c r="A14" s="81">
        <f t="shared" si="0"/>
        <v>10</v>
      </c>
      <c r="B14" s="232">
        <v>44802</v>
      </c>
      <c r="C14" s="233">
        <v>19.9437</v>
      </c>
      <c r="D14" s="83">
        <f t="shared" si="1"/>
        <v>1.1998112430848806E-3</v>
      </c>
      <c r="E14" s="56">
        <f t="shared" si="6"/>
        <v>1.5727397128840626E-5</v>
      </c>
      <c r="F14" s="84">
        <f t="shared" si="4"/>
        <v>-10.968575158991058</v>
      </c>
      <c r="G14" s="83">
        <f t="shared" si="2"/>
        <v>3.9657782500841657E-3</v>
      </c>
      <c r="H14" s="170"/>
      <c r="I14" s="58">
        <f t="shared" si="3"/>
        <v>1.4395470190328866E-6</v>
      </c>
      <c r="J14" s="58">
        <f t="shared" si="5"/>
        <v>9.1531167378807426E-2</v>
      </c>
      <c r="K14" s="81"/>
      <c r="L14" s="81"/>
      <c r="M14" s="81"/>
      <c r="N14" s="81"/>
      <c r="O14" s="81"/>
    </row>
    <row r="15" spans="1:15" ht="14.4" hidden="1" x14ac:dyDescent="0.3">
      <c r="A15" s="81">
        <f t="shared" si="0"/>
        <v>11</v>
      </c>
      <c r="B15" s="232">
        <v>44803</v>
      </c>
      <c r="C15" s="233">
        <v>19.9268</v>
      </c>
      <c r="D15" s="83">
        <f t="shared" si="1"/>
        <v>-8.4738538987250145E-4</v>
      </c>
      <c r="E15" s="56">
        <f t="shared" si="6"/>
        <v>1.3801822497417653E-5</v>
      </c>
      <c r="F15" s="84">
        <f t="shared" si="4"/>
        <v>-11.138683302199949</v>
      </c>
      <c r="G15" s="83">
        <f t="shared" si="2"/>
        <v>3.7150804160095449E-3</v>
      </c>
      <c r="H15" s="170"/>
      <c r="I15" s="58">
        <f t="shared" si="3"/>
        <v>7.1806199896937125E-7</v>
      </c>
      <c r="J15" s="58">
        <f t="shared" si="5"/>
        <v>5.2026607290719902E-2</v>
      </c>
      <c r="K15" s="81"/>
      <c r="L15" s="81"/>
      <c r="M15" s="81"/>
      <c r="N15" s="81"/>
      <c r="O15" s="81"/>
    </row>
    <row r="16" spans="1:15" ht="14.4" hidden="1" x14ac:dyDescent="0.3">
      <c r="A16" s="81">
        <f t="shared" si="0"/>
        <v>12</v>
      </c>
      <c r="B16" s="232">
        <v>44804</v>
      </c>
      <c r="C16" s="233">
        <v>19.994499999999999</v>
      </c>
      <c r="D16" s="83">
        <f t="shared" si="1"/>
        <v>3.3974346106750986E-3</v>
      </c>
      <c r="E16" s="56">
        <f t="shared" si="6"/>
        <v>1.2038523113269438E-5</v>
      </c>
      <c r="F16" s="84">
        <f t="shared" si="4"/>
        <v>-10.368596633143603</v>
      </c>
      <c r="G16" s="83">
        <f t="shared" si="2"/>
        <v>3.4696574922129472E-3</v>
      </c>
      <c r="H16" s="170"/>
      <c r="I16" s="58">
        <f t="shared" si="3"/>
        <v>1.1542561933813059E-5</v>
      </c>
      <c r="J16" s="58">
        <f t="shared" si="5"/>
        <v>0.95880215747480624</v>
      </c>
      <c r="K16" s="81"/>
      <c r="L16" s="81"/>
      <c r="M16" s="81"/>
      <c r="N16" s="81"/>
      <c r="O16" s="81"/>
    </row>
    <row r="17" spans="1:15" ht="14.4" hidden="1" x14ac:dyDescent="0.3">
      <c r="A17" s="81">
        <f t="shared" si="0"/>
        <v>13</v>
      </c>
      <c r="B17" s="232">
        <v>44805</v>
      </c>
      <c r="C17" s="233">
        <v>20.1465</v>
      </c>
      <c r="D17" s="83">
        <f t="shared" si="1"/>
        <v>7.6020905749081269E-3</v>
      </c>
      <c r="E17" s="56">
        <f t="shared" si="6"/>
        <v>1.1971682387898428E-5</v>
      </c>
      <c r="F17" s="84">
        <f t="shared" si="4"/>
        <v>-6.5055930981941019</v>
      </c>
      <c r="G17" s="83">
        <f t="shared" si="2"/>
        <v>3.4600119057451853E-3</v>
      </c>
      <c r="H17" s="170"/>
      <c r="I17" s="58">
        <f t="shared" si="3"/>
        <v>5.7791781109106977E-5</v>
      </c>
      <c r="J17" s="58">
        <f t="shared" si="5"/>
        <v>4.8273733997091153</v>
      </c>
      <c r="K17" s="81"/>
      <c r="L17" s="81"/>
      <c r="M17" s="81"/>
      <c r="N17" s="81"/>
      <c r="O17" s="81"/>
    </row>
    <row r="18" spans="1:15" ht="14.4" hidden="1" x14ac:dyDescent="0.3">
      <c r="A18" s="81">
        <f t="shared" si="0"/>
        <v>14</v>
      </c>
      <c r="B18" s="232">
        <v>44806</v>
      </c>
      <c r="C18" s="233">
        <v>20.0962</v>
      </c>
      <c r="D18" s="83">
        <f t="shared" si="1"/>
        <v>-2.4967115876206591E-3</v>
      </c>
      <c r="E18" s="56">
        <f t="shared" si="6"/>
        <v>1.814686053078018E-5</v>
      </c>
      <c r="F18" s="84">
        <f t="shared" si="4"/>
        <v>-10.57350625401393</v>
      </c>
      <c r="G18" s="83">
        <f t="shared" si="2"/>
        <v>4.2599132069538904E-3</v>
      </c>
      <c r="H18" s="170"/>
      <c r="I18" s="58">
        <f t="shared" si="3"/>
        <v>6.2335687517592725E-6</v>
      </c>
      <c r="J18" s="58">
        <f t="shared" si="5"/>
        <v>0.3435067317118613</v>
      </c>
      <c r="K18" s="81"/>
      <c r="L18" s="81"/>
      <c r="M18" s="81"/>
      <c r="N18" s="81"/>
      <c r="O18" s="81"/>
    </row>
    <row r="19" spans="1:15" ht="14.4" hidden="1" x14ac:dyDescent="0.3">
      <c r="A19" s="81">
        <f t="shared" si="0"/>
        <v>15</v>
      </c>
      <c r="B19" s="232">
        <v>44809</v>
      </c>
      <c r="C19" s="233">
        <v>20.247299999999999</v>
      </c>
      <c r="D19" s="83">
        <f t="shared" si="1"/>
        <v>7.518834406504693E-3</v>
      </c>
      <c r="E19" s="56">
        <f t="shared" si="6"/>
        <v>1.654130530377821E-5</v>
      </c>
      <c r="F19" s="84">
        <f t="shared" si="4"/>
        <v>-7.5919710101174456</v>
      </c>
      <c r="G19" s="83">
        <f t="shared" si="2"/>
        <v>4.0671003557544794E-3</v>
      </c>
      <c r="H19" s="170"/>
      <c r="I19" s="58">
        <f t="shared" si="3"/>
        <v>5.653287083243878E-5</v>
      </c>
      <c r="J19" s="58">
        <f t="shared" si="5"/>
        <v>3.4176789433616266</v>
      </c>
      <c r="K19" s="81"/>
      <c r="L19" s="81"/>
      <c r="M19" s="81"/>
      <c r="N19" s="81"/>
      <c r="O19" s="81"/>
    </row>
    <row r="20" spans="1:15" ht="14.4" hidden="1" x14ac:dyDescent="0.3">
      <c r="A20" s="81">
        <f t="shared" si="0"/>
        <v>16</v>
      </c>
      <c r="B20" s="232">
        <v>44810</v>
      </c>
      <c r="C20" s="233">
        <v>19.975300000000001</v>
      </c>
      <c r="D20" s="83">
        <f t="shared" si="1"/>
        <v>-1.3433889950758782E-2</v>
      </c>
      <c r="E20" s="56">
        <f t="shared" si="6"/>
        <v>2.1930971590941861E-5</v>
      </c>
      <c r="F20" s="84">
        <f t="shared" si="4"/>
        <v>-2.4986365011554277</v>
      </c>
      <c r="G20" s="83">
        <f t="shared" si="2"/>
        <v>4.6830515255484708E-3</v>
      </c>
      <c r="H20" s="170"/>
      <c r="I20" s="58">
        <f t="shared" si="3"/>
        <v>1.8046939920909777E-4</v>
      </c>
      <c r="J20" s="58">
        <f t="shared" si="5"/>
        <v>8.2289741911679357</v>
      </c>
      <c r="K20" s="81"/>
      <c r="L20" s="81"/>
      <c r="M20" s="81"/>
      <c r="N20" s="81"/>
      <c r="O20" s="81"/>
    </row>
    <row r="21" spans="1:15" ht="14.4" hidden="1" x14ac:dyDescent="0.3">
      <c r="A21" s="81">
        <f t="shared" si="0"/>
        <v>17</v>
      </c>
      <c r="B21" s="232">
        <v>44811</v>
      </c>
      <c r="C21" s="233">
        <v>19.962</v>
      </c>
      <c r="D21" s="83">
        <f t="shared" si="1"/>
        <v>-6.6582229052880582E-4</v>
      </c>
      <c r="E21" s="56">
        <f t="shared" si="6"/>
        <v>4.32972073773639E-5</v>
      </c>
      <c r="F21" s="84">
        <f t="shared" si="4"/>
        <v>-10.03718343788694</v>
      </c>
      <c r="G21" s="83">
        <f t="shared" si="2"/>
        <v>6.5800613505775079E-3</v>
      </c>
      <c r="H21" s="170"/>
      <c r="I21" s="58">
        <f t="shared" si="3"/>
        <v>4.4331932256502551E-7</v>
      </c>
      <c r="J21" s="58">
        <f t="shared" si="5"/>
        <v>1.023898189786707E-2</v>
      </c>
      <c r="K21" s="81"/>
      <c r="L21" s="81"/>
      <c r="M21" s="81"/>
      <c r="N21" s="81"/>
      <c r="O21" s="81"/>
    </row>
    <row r="22" spans="1:15" ht="14.4" hidden="1" x14ac:dyDescent="0.3">
      <c r="A22" s="81">
        <f t="shared" si="0"/>
        <v>18</v>
      </c>
      <c r="B22" s="232">
        <v>44812</v>
      </c>
      <c r="C22" s="233">
        <v>20.138000000000002</v>
      </c>
      <c r="D22" s="83">
        <f t="shared" si="1"/>
        <v>8.8167518284743007E-3</v>
      </c>
      <c r="E22" s="56">
        <f t="shared" si="6"/>
        <v>3.7521785668571138E-5</v>
      </c>
      <c r="F22" s="84">
        <f t="shared" si="4"/>
        <v>-8.1188560766061713</v>
      </c>
      <c r="G22" s="83">
        <f t="shared" si="2"/>
        <v>6.1255028910752411E-3</v>
      </c>
      <c r="H22" s="170"/>
      <c r="I22" s="58">
        <f t="shared" si="3"/>
        <v>7.773511280490493E-5</v>
      </c>
      <c r="J22" s="58">
        <f t="shared" si="5"/>
        <v>2.071732765906638</v>
      </c>
      <c r="K22" s="81"/>
      <c r="L22" s="81"/>
      <c r="M22" s="81"/>
      <c r="N22" s="81"/>
      <c r="O22" s="81"/>
    </row>
    <row r="23" spans="1:15" ht="14.4" hidden="1" x14ac:dyDescent="0.3">
      <c r="A23" s="81">
        <f t="shared" si="0"/>
        <v>19</v>
      </c>
      <c r="B23" s="232">
        <v>44813</v>
      </c>
      <c r="C23" s="233">
        <v>20.029699999999998</v>
      </c>
      <c r="D23" s="83">
        <f t="shared" si="1"/>
        <v>-5.3778925414640355E-3</v>
      </c>
      <c r="E23" s="56">
        <f t="shared" si="6"/>
        <v>4.2941338784241337E-5</v>
      </c>
      <c r="F23" s="84">
        <f t="shared" si="4"/>
        <v>-9.382158436292471</v>
      </c>
      <c r="G23" s="83">
        <f t="shared" si="2"/>
        <v>6.5529641220016871E-3</v>
      </c>
      <c r="H23" s="170"/>
      <c r="I23" s="58">
        <f t="shared" si="3"/>
        <v>2.8921728187534502E-5</v>
      </c>
      <c r="J23" s="58">
        <f t="shared" si="5"/>
        <v>0.67351715168573723</v>
      </c>
      <c r="K23" s="81"/>
      <c r="L23" s="81"/>
      <c r="M23" s="81"/>
      <c r="N23" s="81"/>
      <c r="O23" s="81"/>
    </row>
    <row r="24" spans="1:15" ht="14.4" hidden="1" x14ac:dyDescent="0.3">
      <c r="A24" s="81">
        <f t="shared" si="0"/>
        <v>20</v>
      </c>
      <c r="B24" s="232">
        <v>44816</v>
      </c>
      <c r="C24" s="233">
        <v>20.020299999999999</v>
      </c>
      <c r="D24" s="83">
        <f t="shared" si="1"/>
        <v>-4.6930308491888173E-4</v>
      </c>
      <c r="E24" s="56">
        <f t="shared" si="6"/>
        <v>4.1051914812126995E-5</v>
      </c>
      <c r="F24" s="84">
        <f t="shared" si="4"/>
        <v>-10.095308031933563</v>
      </c>
      <c r="G24" s="83">
        <f t="shared" si="2"/>
        <v>6.4071768207321226E-3</v>
      </c>
      <c r="H24" s="170"/>
      <c r="I24" s="58">
        <f t="shared" si="3"/>
        <v>2.2024538551437912E-7</v>
      </c>
      <c r="J24" s="58">
        <f t="shared" si="5"/>
        <v>5.3650453705345125E-3</v>
      </c>
      <c r="K24" s="81"/>
      <c r="L24" s="81"/>
      <c r="M24" s="81"/>
      <c r="N24" s="81"/>
      <c r="O24" s="81"/>
    </row>
    <row r="25" spans="1:15" ht="14.4" hidden="1" x14ac:dyDescent="0.3">
      <c r="A25" s="81">
        <f t="shared" si="0"/>
        <v>21</v>
      </c>
      <c r="B25" s="232">
        <v>44817</v>
      </c>
      <c r="C25" s="233">
        <v>19.902699999999999</v>
      </c>
      <c r="D25" s="83">
        <f t="shared" si="1"/>
        <v>-5.8740378515805824E-3</v>
      </c>
      <c r="E25" s="56">
        <f t="shared" si="6"/>
        <v>3.5549027659597074E-5</v>
      </c>
      <c r="F25" s="84">
        <f t="shared" si="4"/>
        <v>-9.2739855326973419</v>
      </c>
      <c r="G25" s="83">
        <f t="shared" si="2"/>
        <v>5.9623005341560131E-3</v>
      </c>
      <c r="H25" s="170"/>
      <c r="I25" s="58">
        <f t="shared" si="3"/>
        <v>3.4504320681801426E-5</v>
      </c>
      <c r="J25" s="58">
        <f t="shared" si="5"/>
        <v>0.97061222073921871</v>
      </c>
      <c r="K25" s="81"/>
      <c r="L25" s="81"/>
      <c r="M25" s="81"/>
      <c r="N25" s="81"/>
      <c r="O25" s="81"/>
    </row>
    <row r="26" spans="1:15" ht="14.4" hidden="1" x14ac:dyDescent="0.3">
      <c r="A26" s="81">
        <f t="shared" si="0"/>
        <v>22</v>
      </c>
      <c r="B26" s="232">
        <v>44818</v>
      </c>
      <c r="C26" s="233">
        <v>19.7957</v>
      </c>
      <c r="D26" s="83">
        <f t="shared" si="1"/>
        <v>-5.3761549940459785E-3</v>
      </c>
      <c r="E26" s="56">
        <f t="shared" si="6"/>
        <v>3.5408232421807383E-5</v>
      </c>
      <c r="F26" s="84">
        <f t="shared" si="4"/>
        <v>-9.4322859123728229</v>
      </c>
      <c r="G26" s="83">
        <f t="shared" si="2"/>
        <v>5.950481696619811E-3</v>
      </c>
      <c r="H26" s="170"/>
      <c r="I26" s="58">
        <f t="shared" si="3"/>
        <v>2.8903042520005516E-5</v>
      </c>
      <c r="J26" s="58">
        <f t="shared" si="5"/>
        <v>0.81628029819993442</v>
      </c>
      <c r="K26" s="81"/>
      <c r="L26" s="81"/>
      <c r="M26" s="81"/>
      <c r="N26" s="81"/>
      <c r="O26" s="81"/>
    </row>
    <row r="27" spans="1:15" ht="14.4" hidden="1" x14ac:dyDescent="0.3">
      <c r="A27" s="81">
        <f t="shared" si="0"/>
        <v>23</v>
      </c>
      <c r="B27" s="232">
        <v>44819</v>
      </c>
      <c r="C27" s="233">
        <v>20.055</v>
      </c>
      <c r="D27" s="83">
        <f t="shared" si="1"/>
        <v>1.3098804285779142E-2</v>
      </c>
      <c r="E27" s="56">
        <f t="shared" si="6"/>
        <v>3.4531527490608531E-5</v>
      </c>
      <c r="F27" s="84">
        <f t="shared" si="4"/>
        <v>-5.3048835684700304</v>
      </c>
      <c r="G27" s="83">
        <f t="shared" si="2"/>
        <v>5.876353247602507E-3</v>
      </c>
      <c r="H27" s="170"/>
      <c r="I27" s="58">
        <f t="shared" si="3"/>
        <v>1.7157867371714601E-4</v>
      </c>
      <c r="J27" s="58">
        <f t="shared" si="5"/>
        <v>4.9687542424472797</v>
      </c>
      <c r="K27" s="81"/>
      <c r="L27" s="81"/>
      <c r="M27" s="81"/>
      <c r="N27" s="81"/>
      <c r="O27" s="81"/>
    </row>
    <row r="28" spans="1:15" ht="14.4" hidden="1" x14ac:dyDescent="0.3">
      <c r="A28" s="81">
        <f t="shared" si="0"/>
        <v>24</v>
      </c>
      <c r="B28" s="232">
        <v>44823</v>
      </c>
      <c r="C28" s="233">
        <v>19.976800000000001</v>
      </c>
      <c r="D28" s="83">
        <f t="shared" si="1"/>
        <v>-3.8992769882821854E-3</v>
      </c>
      <c r="E28" s="56">
        <f t="shared" si="6"/>
        <v>5.3001381671230682E-5</v>
      </c>
      <c r="F28" s="84">
        <f t="shared" si="4"/>
        <v>-9.5583253174625114</v>
      </c>
      <c r="G28" s="83">
        <f t="shared" si="2"/>
        <v>7.2802047822317943E-3</v>
      </c>
      <c r="H28" s="170"/>
      <c r="I28" s="58">
        <f t="shared" si="3"/>
        <v>1.520436103134699E-5</v>
      </c>
      <c r="J28" s="58">
        <f t="shared" si="5"/>
        <v>0.28686725802093505</v>
      </c>
      <c r="K28" s="81"/>
      <c r="L28" s="81"/>
      <c r="M28" s="81"/>
      <c r="N28" s="81"/>
      <c r="O28" s="81"/>
    </row>
    <row r="29" spans="1:15" ht="14.4" hidden="1" x14ac:dyDescent="0.3">
      <c r="A29" s="81">
        <f t="shared" si="0"/>
        <v>25</v>
      </c>
      <c r="B29" s="232">
        <v>44824</v>
      </c>
      <c r="C29" s="233">
        <v>20.052499999999998</v>
      </c>
      <c r="D29" s="83">
        <f t="shared" si="1"/>
        <v>3.7893956990107114E-3</v>
      </c>
      <c r="E29" s="56">
        <f t="shared" si="6"/>
        <v>4.7907474363400598E-5</v>
      </c>
      <c r="F29" s="84">
        <f t="shared" si="4"/>
        <v>-9.6465045896664599</v>
      </c>
      <c r="G29" s="83">
        <f t="shared" si="2"/>
        <v>6.9215225466222816E-3</v>
      </c>
      <c r="H29" s="170"/>
      <c r="I29" s="58">
        <f t="shared" si="3"/>
        <v>1.4359519763680877E-5</v>
      </c>
      <c r="J29" s="58">
        <f t="shared" si="5"/>
        <v>0.29973443506449965</v>
      </c>
      <c r="K29" s="81"/>
      <c r="L29" s="81"/>
      <c r="M29" s="81"/>
      <c r="N29" s="81"/>
      <c r="O29" s="81"/>
    </row>
    <row r="30" spans="1:15" ht="14.4" hidden="1" x14ac:dyDescent="0.3">
      <c r="A30" s="81">
        <f t="shared" si="0"/>
        <v>26</v>
      </c>
      <c r="B30" s="232">
        <v>44825</v>
      </c>
      <c r="C30" s="233">
        <v>19.994299999999999</v>
      </c>
      <c r="D30" s="83">
        <f t="shared" si="1"/>
        <v>-2.9023812492207091E-3</v>
      </c>
      <c r="E30" s="56">
        <f t="shared" si="6"/>
        <v>4.3386214004642594E-5</v>
      </c>
      <c r="F30" s="84">
        <f t="shared" si="4"/>
        <v>-9.8512099785331717</v>
      </c>
      <c r="G30" s="83">
        <f t="shared" si="2"/>
        <v>6.5868212367303997E-3</v>
      </c>
      <c r="H30" s="170"/>
      <c r="I30" s="58">
        <f t="shared" si="3"/>
        <v>8.423816915827963E-6</v>
      </c>
      <c r="J30" s="58">
        <f t="shared" si="5"/>
        <v>0.19415883844869622</v>
      </c>
      <c r="K30" s="81"/>
      <c r="L30" s="81"/>
      <c r="M30" s="81"/>
      <c r="N30" s="81"/>
      <c r="O30" s="81"/>
    </row>
    <row r="31" spans="1:15" ht="14.4" hidden="1" x14ac:dyDescent="0.3">
      <c r="A31" s="81">
        <f t="shared" si="0"/>
        <v>27</v>
      </c>
      <c r="B31" s="232">
        <v>44826</v>
      </c>
      <c r="C31" s="233">
        <v>20</v>
      </c>
      <c r="D31" s="83">
        <f t="shared" si="1"/>
        <v>2.8508124815584956E-4</v>
      </c>
      <c r="E31" s="56">
        <f t="shared" si="6"/>
        <v>3.8674329125493077E-5</v>
      </c>
      <c r="F31" s="84">
        <f t="shared" si="4"/>
        <v>-10.158233080121333</v>
      </c>
      <c r="G31" s="83">
        <f t="shared" si="2"/>
        <v>6.2188687978999109E-3</v>
      </c>
      <c r="H31" s="170"/>
      <c r="I31" s="58">
        <f t="shared" si="3"/>
        <v>8.1271318050097078E-8</v>
      </c>
      <c r="J31" s="58">
        <f t="shared" si="5"/>
        <v>2.10142799856676E-3</v>
      </c>
      <c r="K31" s="81"/>
      <c r="L31" s="81"/>
      <c r="M31" s="81"/>
      <c r="N31" s="81"/>
      <c r="O31" s="81"/>
    </row>
    <row r="32" spans="1:15" ht="14.4" hidden="1" x14ac:dyDescent="0.3">
      <c r="A32" s="81">
        <f t="shared" si="0"/>
        <v>28</v>
      </c>
      <c r="B32" s="232">
        <v>44827</v>
      </c>
      <c r="C32" s="233">
        <v>20.002700000000001</v>
      </c>
      <c r="D32" s="83">
        <f t="shared" si="1"/>
        <v>1.3499999999999623E-4</v>
      </c>
      <c r="E32" s="56">
        <f t="shared" si="6"/>
        <v>3.3473139828858408E-5</v>
      </c>
      <c r="F32" s="84">
        <f t="shared" si="4"/>
        <v>-10.304222770495379</v>
      </c>
      <c r="G32" s="83">
        <f t="shared" si="2"/>
        <v>5.7855976207180542E-3</v>
      </c>
      <c r="H32" s="170"/>
      <c r="I32" s="58">
        <f t="shared" si="3"/>
        <v>1.8224999999998984E-8</v>
      </c>
      <c r="J32" s="58">
        <f t="shared" si="5"/>
        <v>5.4446640181291125E-4</v>
      </c>
      <c r="K32" s="81"/>
      <c r="L32" s="81"/>
      <c r="M32" s="81"/>
      <c r="N32" s="81"/>
      <c r="O32" s="81"/>
    </row>
    <row r="33" spans="1:15" ht="14.4" hidden="1" x14ac:dyDescent="0.3">
      <c r="A33" s="81">
        <f t="shared" si="0"/>
        <v>29</v>
      </c>
      <c r="B33" s="232">
        <v>44830</v>
      </c>
      <c r="C33" s="233">
        <v>19.960799999999999</v>
      </c>
      <c r="D33" s="83">
        <f t="shared" si="1"/>
        <v>-2.0947172131763336E-3</v>
      </c>
      <c r="E33" s="56">
        <f t="shared" si="6"/>
        <v>2.8964418447000854E-5</v>
      </c>
      <c r="F33" s="84">
        <f t="shared" si="4"/>
        <v>-10.297951725270879</v>
      </c>
      <c r="G33" s="83">
        <f t="shared" si="2"/>
        <v>5.3818601288960358E-3</v>
      </c>
      <c r="H33" s="170"/>
      <c r="I33" s="58">
        <f t="shared" si="3"/>
        <v>4.3878402031772255E-6</v>
      </c>
      <c r="J33" s="58">
        <f t="shared" si="5"/>
        <v>0.15149070612987114</v>
      </c>
      <c r="K33" s="81"/>
      <c r="L33" s="81"/>
      <c r="M33" s="81"/>
      <c r="N33" s="81"/>
      <c r="O33" s="81"/>
    </row>
    <row r="34" spans="1:15" ht="14.4" hidden="1" x14ac:dyDescent="0.3">
      <c r="A34" s="81">
        <f t="shared" si="0"/>
        <v>30</v>
      </c>
      <c r="B34" s="232">
        <v>44831</v>
      </c>
      <c r="C34" s="233">
        <v>20.162700000000001</v>
      </c>
      <c r="D34" s="83">
        <f t="shared" si="1"/>
        <v>1.0114825057112142E-2</v>
      </c>
      <c r="E34" s="56">
        <f t="shared" si="6"/>
        <v>2.5652231152916389E-5</v>
      </c>
      <c r="F34" s="84">
        <f t="shared" si="4"/>
        <v>-6.5825452160913311</v>
      </c>
      <c r="G34" s="83">
        <f t="shared" si="2"/>
        <v>5.0648031702047796E-3</v>
      </c>
      <c r="H34" s="170"/>
      <c r="I34" s="58">
        <f t="shared" si="3"/>
        <v>1.0230968593598366E-4</v>
      </c>
      <c r="J34" s="58">
        <f t="shared" si="5"/>
        <v>3.988334789519941</v>
      </c>
      <c r="K34" s="81"/>
      <c r="L34" s="81"/>
      <c r="M34" s="81"/>
      <c r="N34" s="81"/>
      <c r="O34" s="81"/>
    </row>
    <row r="35" spans="1:15" ht="14.4" hidden="1" x14ac:dyDescent="0.3">
      <c r="A35" s="81">
        <f t="shared" si="0"/>
        <v>31</v>
      </c>
      <c r="B35" s="232">
        <v>44832</v>
      </c>
      <c r="C35" s="233">
        <v>20.351700000000001</v>
      </c>
      <c r="D35" s="83">
        <f t="shared" si="1"/>
        <v>9.3737445877783987E-3</v>
      </c>
      <c r="E35" s="56">
        <f t="shared" si="6"/>
        <v>3.5983362086212153E-5</v>
      </c>
      <c r="F35" s="84">
        <f t="shared" si="4"/>
        <v>-7.7905729072167986</v>
      </c>
      <c r="G35" s="83">
        <f t="shared" si="2"/>
        <v>5.9986133469504561E-3</v>
      </c>
      <c r="H35" s="170"/>
      <c r="I35" s="58">
        <f t="shared" si="3"/>
        <v>8.7867087596904818E-5</v>
      </c>
      <c r="J35" s="58">
        <f t="shared" si="5"/>
        <v>2.4418809833940753</v>
      </c>
      <c r="K35" s="81"/>
      <c r="L35" s="81"/>
      <c r="M35" s="81"/>
      <c r="N35" s="81"/>
      <c r="O35" s="81"/>
    </row>
    <row r="36" spans="1:15" ht="14.4" hidden="1" x14ac:dyDescent="0.3">
      <c r="A36" s="81">
        <f t="shared" si="0"/>
        <v>32</v>
      </c>
      <c r="B36" s="232">
        <v>44833</v>
      </c>
      <c r="C36" s="233">
        <v>20.356999999999999</v>
      </c>
      <c r="D36" s="83">
        <f t="shared" si="1"/>
        <v>2.6042050541219552E-4</v>
      </c>
      <c r="E36" s="56">
        <f t="shared" si="6"/>
        <v>4.2975735666511922E-5</v>
      </c>
      <c r="F36" s="84">
        <f t="shared" si="4"/>
        <v>-10.053296815562863</v>
      </c>
      <c r="G36" s="83">
        <f t="shared" si="2"/>
        <v>6.5555881251426959E-3</v>
      </c>
      <c r="H36" s="170"/>
      <c r="I36" s="58">
        <f t="shared" si="3"/>
        <v>6.7818839639143353E-8</v>
      </c>
      <c r="J36" s="58">
        <f t="shared" si="5"/>
        <v>1.578072802881417E-3</v>
      </c>
      <c r="K36" s="81"/>
      <c r="L36" s="81"/>
      <c r="M36" s="81"/>
      <c r="N36" s="81"/>
      <c r="O36" s="81"/>
    </row>
    <row r="37" spans="1:15" ht="14.4" hidden="1" x14ac:dyDescent="0.3">
      <c r="A37" s="81">
        <f t="shared" si="0"/>
        <v>33</v>
      </c>
      <c r="B37" s="232">
        <v>44834</v>
      </c>
      <c r="C37" s="233">
        <v>20.305800000000001</v>
      </c>
      <c r="D37" s="83">
        <f t="shared" si="1"/>
        <v>-2.5151053691603309E-3</v>
      </c>
      <c r="E37" s="56">
        <f t="shared" si="6"/>
        <v>3.7193032496052576E-5</v>
      </c>
      <c r="F37" s="84">
        <f t="shared" si="4"/>
        <v>-10.02931007927158</v>
      </c>
      <c r="G37" s="83">
        <f t="shared" si="2"/>
        <v>6.0986090624053427E-3</v>
      </c>
      <c r="H37" s="170"/>
      <c r="I37" s="58">
        <f t="shared" si="3"/>
        <v>6.3257550179791246E-6</v>
      </c>
      <c r="J37" s="58">
        <f t="shared" si="5"/>
        <v>0.17007903344935638</v>
      </c>
      <c r="K37" s="81"/>
      <c r="L37" s="81"/>
      <c r="M37" s="81"/>
      <c r="N37" s="81"/>
      <c r="O37" s="81"/>
    </row>
    <row r="38" spans="1:15" ht="14.4" hidden="1" x14ac:dyDescent="0.3">
      <c r="A38" s="81">
        <f t="shared" si="0"/>
        <v>34</v>
      </c>
      <c r="B38" s="232">
        <v>44837</v>
      </c>
      <c r="C38" s="233">
        <v>20.192699999999999</v>
      </c>
      <c r="D38" s="83">
        <f t="shared" si="1"/>
        <v>-5.569837189374649E-3</v>
      </c>
      <c r="E38" s="56">
        <f t="shared" si="6"/>
        <v>3.3033047194130081E-5</v>
      </c>
      <c r="F38" s="84">
        <f t="shared" si="4"/>
        <v>-9.3788490388726977</v>
      </c>
      <c r="G38" s="83">
        <f t="shared" si="2"/>
        <v>5.7474383158177596E-3</v>
      </c>
      <c r="H38" s="170"/>
      <c r="I38" s="58">
        <f t="shared" si="3"/>
        <v>3.1023086316140891E-5</v>
      </c>
      <c r="J38" s="58">
        <f t="shared" si="5"/>
        <v>0.93915302859657601</v>
      </c>
      <c r="K38" s="81"/>
      <c r="L38" s="81"/>
      <c r="M38" s="81"/>
      <c r="N38" s="81"/>
      <c r="O38" s="81"/>
    </row>
    <row r="39" spans="1:15" ht="14.4" hidden="1" x14ac:dyDescent="0.3">
      <c r="A39" s="81">
        <f t="shared" si="0"/>
        <v>35</v>
      </c>
      <c r="B39" s="232">
        <v>44838</v>
      </c>
      <c r="C39" s="233">
        <v>20.092500000000001</v>
      </c>
      <c r="D39" s="83">
        <f t="shared" si="1"/>
        <v>-4.9621893060362021E-3</v>
      </c>
      <c r="E39" s="56">
        <f t="shared" si="6"/>
        <v>3.2762164615781092E-5</v>
      </c>
      <c r="F39" s="84">
        <f t="shared" si="4"/>
        <v>-9.5746582093708916</v>
      </c>
      <c r="G39" s="83">
        <f t="shared" si="2"/>
        <v>5.7238242998698952E-3</v>
      </c>
      <c r="H39" s="170"/>
      <c r="I39" s="58">
        <f t="shared" si="3"/>
        <v>2.4623322708940046E-5</v>
      </c>
      <c r="J39" s="58">
        <f t="shared" si="5"/>
        <v>0.75157801682857439</v>
      </c>
      <c r="K39" s="81"/>
      <c r="L39" s="81"/>
      <c r="M39" s="81"/>
      <c r="N39" s="81"/>
      <c r="O39" s="81"/>
    </row>
    <row r="40" spans="1:15" ht="14.4" hidden="1" x14ac:dyDescent="0.3">
      <c r="A40" s="81">
        <f t="shared" si="0"/>
        <v>36</v>
      </c>
      <c r="B40" s="232">
        <v>44839</v>
      </c>
      <c r="C40" s="233">
        <v>20.000800000000002</v>
      </c>
      <c r="D40" s="83">
        <f t="shared" si="1"/>
        <v>-4.5638919995022453E-3</v>
      </c>
      <c r="E40" s="56">
        <f t="shared" si="6"/>
        <v>3.1665292281277986E-5</v>
      </c>
      <c r="F40" s="84">
        <f t="shared" si="4"/>
        <v>-9.7024994342497823</v>
      </c>
      <c r="G40" s="83">
        <f t="shared" si="2"/>
        <v>5.6271922200399364E-3</v>
      </c>
      <c r="H40" s="170"/>
      <c r="I40" s="58">
        <f t="shared" si="3"/>
        <v>2.0829110183120603E-5</v>
      </c>
      <c r="J40" s="58">
        <f t="shared" si="5"/>
        <v>0.65778992336779263</v>
      </c>
      <c r="K40" s="81"/>
      <c r="L40" s="81"/>
      <c r="M40" s="81"/>
      <c r="N40" s="81"/>
      <c r="O40" s="81"/>
    </row>
    <row r="41" spans="1:15" ht="14.4" hidden="1" x14ac:dyDescent="0.3">
      <c r="A41" s="81">
        <f t="shared" si="0"/>
        <v>37</v>
      </c>
      <c r="B41" s="232">
        <v>44840</v>
      </c>
      <c r="C41" s="233">
        <v>19.969799999999999</v>
      </c>
      <c r="D41" s="83">
        <f t="shared" si="1"/>
        <v>-1.5499380024800447E-3</v>
      </c>
      <c r="E41" s="56">
        <f t="shared" si="6"/>
        <v>3.0204899206789579E-5</v>
      </c>
      <c r="F41" s="84">
        <f t="shared" si="4"/>
        <v>-10.327972707462079</v>
      </c>
      <c r="G41" s="83">
        <f t="shared" si="2"/>
        <v>5.4958983985140758E-3</v>
      </c>
      <c r="H41" s="170"/>
      <c r="I41" s="58">
        <f t="shared" si="3"/>
        <v>2.4023078115318307E-6</v>
      </c>
      <c r="J41" s="58">
        <f t="shared" si="5"/>
        <v>7.953371388810429E-2</v>
      </c>
      <c r="K41" s="81"/>
      <c r="L41" s="81"/>
      <c r="M41" s="81"/>
      <c r="N41" s="81"/>
      <c r="O41" s="81"/>
    </row>
    <row r="42" spans="1:15" ht="14.4" hidden="1" x14ac:dyDescent="0.3">
      <c r="A42" s="81">
        <f t="shared" si="0"/>
        <v>38</v>
      </c>
      <c r="B42" s="232">
        <v>44841</v>
      </c>
      <c r="C42" s="233">
        <v>20.1267</v>
      </c>
      <c r="D42" s="83">
        <f t="shared" si="1"/>
        <v>7.8568638644354039E-3</v>
      </c>
      <c r="E42" s="56">
        <f t="shared" si="6"/>
        <v>2.6457941878214458E-5</v>
      </c>
      <c r="F42" s="84">
        <f t="shared" si="4"/>
        <v>-8.2068055948035408</v>
      </c>
      <c r="G42" s="83">
        <f t="shared" si="2"/>
        <v>5.1437284024542411E-3</v>
      </c>
      <c r="H42" s="170"/>
      <c r="I42" s="58">
        <f t="shared" si="3"/>
        <v>6.1730309784270834E-5</v>
      </c>
      <c r="J42" s="58">
        <f t="shared" si="5"/>
        <v>2.3331485898795377</v>
      </c>
      <c r="K42" s="81"/>
      <c r="L42" s="81"/>
      <c r="M42" s="81"/>
      <c r="N42" s="81"/>
      <c r="O42" s="81"/>
    </row>
    <row r="43" spans="1:15" ht="14.4" hidden="1" x14ac:dyDescent="0.3">
      <c r="A43" s="81">
        <f t="shared" si="0"/>
        <v>39</v>
      </c>
      <c r="B43" s="232">
        <v>44844</v>
      </c>
      <c r="C43" s="233">
        <v>20.108699999999999</v>
      </c>
      <c r="D43" s="83">
        <f t="shared" si="1"/>
        <v>-8.9433439162911466E-4</v>
      </c>
      <c r="E43" s="56">
        <f t="shared" si="6"/>
        <v>3.1211601547663071E-5</v>
      </c>
      <c r="F43" s="84">
        <f t="shared" si="4"/>
        <v>-10.349094511483559</v>
      </c>
      <c r="G43" s="83">
        <f t="shared" si="2"/>
        <v>5.58673442609035E-3</v>
      </c>
      <c r="H43" s="170"/>
      <c r="I43" s="58">
        <f t="shared" si="3"/>
        <v>7.9983400405061864E-7</v>
      </c>
      <c r="J43" s="58">
        <f t="shared" si="5"/>
        <v>2.5626176305922538E-2</v>
      </c>
      <c r="K43" s="81"/>
      <c r="L43" s="81"/>
      <c r="M43" s="81"/>
      <c r="N43" s="81"/>
      <c r="O43" s="81"/>
    </row>
    <row r="44" spans="1:15" ht="14.4" hidden="1" x14ac:dyDescent="0.3">
      <c r="A44" s="81">
        <f t="shared" si="0"/>
        <v>40</v>
      </c>
      <c r="B44" s="232">
        <v>44845</v>
      </c>
      <c r="C44" s="233">
        <v>20.0502</v>
      </c>
      <c r="D44" s="83">
        <f t="shared" si="1"/>
        <v>-2.9091885601754131E-3</v>
      </c>
      <c r="E44" s="56">
        <f t="shared" si="6"/>
        <v>2.7113005353788199E-5</v>
      </c>
      <c r="F44" s="84">
        <f t="shared" si="4"/>
        <v>-10.203345071186931</v>
      </c>
      <c r="G44" s="83">
        <f t="shared" si="2"/>
        <v>5.2070150137855566E-3</v>
      </c>
      <c r="H44" s="170"/>
      <c r="I44" s="58">
        <f t="shared" si="3"/>
        <v>8.4633780786554922E-6</v>
      </c>
      <c r="J44" s="58">
        <f t="shared" si="5"/>
        <v>0.31215197165418618</v>
      </c>
      <c r="K44" s="81"/>
      <c r="L44" s="81"/>
      <c r="M44" s="81"/>
      <c r="N44" s="81"/>
      <c r="O44" s="81"/>
    </row>
    <row r="45" spans="1:15" ht="14.4" hidden="1" x14ac:dyDescent="0.3">
      <c r="A45" s="81">
        <f t="shared" si="0"/>
        <v>41</v>
      </c>
      <c r="B45" s="232">
        <v>44846</v>
      </c>
      <c r="C45" s="233">
        <v>19.975200000000001</v>
      </c>
      <c r="D45" s="83">
        <f t="shared" si="1"/>
        <v>-3.740611066223698E-3</v>
      </c>
      <c r="E45" s="56">
        <f t="shared" si="6"/>
        <v>2.4599593686497637E-5</v>
      </c>
      <c r="F45" s="84">
        <f t="shared" si="4"/>
        <v>-10.043983792191266</v>
      </c>
      <c r="G45" s="83">
        <f t="shared" si="2"/>
        <v>4.9597977465313681E-3</v>
      </c>
      <c r="H45" s="170"/>
      <c r="I45" s="58">
        <f t="shared" si="3"/>
        <v>1.3992171148755191E-5</v>
      </c>
      <c r="J45" s="58">
        <f t="shared" si="5"/>
        <v>0.56879683978013396</v>
      </c>
      <c r="K45" s="81"/>
      <c r="L45" s="81"/>
      <c r="M45" s="81"/>
      <c r="N45" s="81"/>
      <c r="O45" s="81"/>
    </row>
    <row r="46" spans="1:15" ht="14.4" hidden="1" x14ac:dyDescent="0.3">
      <c r="A46" s="81">
        <f t="shared" si="0"/>
        <v>42</v>
      </c>
      <c r="B46" s="232">
        <v>44847</v>
      </c>
      <c r="C46" s="233">
        <v>19.965199999999999</v>
      </c>
      <c r="D46" s="83">
        <f t="shared" si="1"/>
        <v>-5.0062076975454506E-4</v>
      </c>
      <c r="E46" s="56">
        <f t="shared" si="6"/>
        <v>2.3170030555131891E-5</v>
      </c>
      <c r="F46" s="84">
        <f t="shared" si="4"/>
        <v>-10.661834292039693</v>
      </c>
      <c r="G46" s="83">
        <f t="shared" si="2"/>
        <v>4.8135257925071813E-3</v>
      </c>
      <c r="H46" s="170"/>
      <c r="I46" s="58">
        <f t="shared" si="3"/>
        <v>2.5062115510963323E-7</v>
      </c>
      <c r="J46" s="58">
        <f t="shared" si="5"/>
        <v>1.081660874435591E-2</v>
      </c>
      <c r="K46" s="81"/>
      <c r="L46" s="81"/>
      <c r="M46" s="81"/>
      <c r="N46" s="81"/>
      <c r="O46" s="81"/>
    </row>
    <row r="47" spans="1:15" ht="14.4" hidden="1" x14ac:dyDescent="0.3">
      <c r="A47" s="81">
        <f t="shared" si="0"/>
        <v>43</v>
      </c>
      <c r="B47" s="232">
        <v>44848</v>
      </c>
      <c r="C47" s="233">
        <v>20.0352</v>
      </c>
      <c r="D47" s="83">
        <f t="shared" si="1"/>
        <v>3.5061006150702845E-3</v>
      </c>
      <c r="E47" s="56">
        <f t="shared" si="6"/>
        <v>2.0081180030476302E-5</v>
      </c>
      <c r="F47" s="84">
        <f t="shared" si="4"/>
        <v>-10.203575149576352</v>
      </c>
      <c r="G47" s="83">
        <f t="shared" si="2"/>
        <v>4.4812029668914021E-3</v>
      </c>
      <c r="H47" s="170"/>
      <c r="I47" s="58">
        <f t="shared" si="3"/>
        <v>1.2292741522996226E-5</v>
      </c>
      <c r="J47" s="58">
        <f t="shared" si="5"/>
        <v>0.61215234883309078</v>
      </c>
      <c r="K47" s="81"/>
      <c r="L47" s="81"/>
      <c r="M47" s="81"/>
      <c r="N47" s="81"/>
      <c r="O47" s="81"/>
    </row>
    <row r="48" spans="1:15" ht="14.4" hidden="1" x14ac:dyDescent="0.3">
      <c r="A48" s="81">
        <f t="shared" si="0"/>
        <v>44</v>
      </c>
      <c r="B48" s="232">
        <v>44851</v>
      </c>
      <c r="C48" s="233">
        <v>20.0398</v>
      </c>
      <c r="D48" s="83">
        <f t="shared" si="1"/>
        <v>2.2959591119620093E-4</v>
      </c>
      <c r="E48" s="56">
        <f t="shared" si="6"/>
        <v>1.9031531588398457E-5</v>
      </c>
      <c r="F48" s="84">
        <f t="shared" si="4"/>
        <v>-10.86664355784629</v>
      </c>
      <c r="G48" s="83">
        <f t="shared" si="2"/>
        <v>4.3625143654088356E-3</v>
      </c>
      <c r="H48" s="170"/>
      <c r="I48" s="58">
        <f t="shared" si="3"/>
        <v>5.2714282438013782E-8</v>
      </c>
      <c r="J48" s="58">
        <f t="shared" si="5"/>
        <v>2.7698392109517969E-3</v>
      </c>
      <c r="K48" s="81"/>
      <c r="L48" s="81"/>
      <c r="M48" s="81"/>
      <c r="N48" s="81"/>
      <c r="O48" s="81"/>
    </row>
    <row r="49" spans="1:15" ht="14.4" hidden="1" x14ac:dyDescent="0.3">
      <c r="A49" s="81">
        <f t="shared" si="0"/>
        <v>45</v>
      </c>
      <c r="B49" s="232">
        <v>44852</v>
      </c>
      <c r="C49" s="233">
        <v>20.0838</v>
      </c>
      <c r="D49" s="83">
        <f t="shared" si="1"/>
        <v>2.1956306949171278E-3</v>
      </c>
      <c r="E49" s="56">
        <f t="shared" si="6"/>
        <v>1.6473754955951656E-5</v>
      </c>
      <c r="F49" s="84">
        <f t="shared" si="4"/>
        <v>-10.721107242334744</v>
      </c>
      <c r="G49" s="83">
        <f t="shared" si="2"/>
        <v>4.0587873750606417E-3</v>
      </c>
      <c r="H49" s="170"/>
      <c r="I49" s="58">
        <f t="shared" si="3"/>
        <v>4.8207941484622699E-6</v>
      </c>
      <c r="J49" s="58">
        <f t="shared" si="5"/>
        <v>0.29263480981429851</v>
      </c>
      <c r="K49" s="81"/>
      <c r="L49" s="81"/>
      <c r="M49" s="81"/>
      <c r="N49" s="81"/>
      <c r="O49" s="81"/>
    </row>
    <row r="50" spans="1:15" ht="14.4" hidden="1" x14ac:dyDescent="0.3">
      <c r="A50" s="81">
        <f t="shared" si="0"/>
        <v>46</v>
      </c>
      <c r="B50" s="232">
        <v>44853</v>
      </c>
      <c r="C50" s="233">
        <v>19.991299999999999</v>
      </c>
      <c r="D50" s="83">
        <f t="shared" si="1"/>
        <v>-4.6057021081667981E-3</v>
      </c>
      <c r="E50" s="56">
        <f t="shared" si="6"/>
        <v>1.4903284553517565E-5</v>
      </c>
      <c r="F50" s="84">
        <f t="shared" si="4"/>
        <v>-9.6905855159454752</v>
      </c>
      <c r="G50" s="83">
        <f t="shared" si="2"/>
        <v>3.8604772442688436E-3</v>
      </c>
      <c r="H50" s="170"/>
      <c r="I50" s="58">
        <f t="shared" si="3"/>
        <v>2.121249190917209E-5</v>
      </c>
      <c r="J50" s="58">
        <f t="shared" si="5"/>
        <v>1.4233434135272809</v>
      </c>
      <c r="K50" s="81"/>
      <c r="L50" s="81"/>
      <c r="M50" s="81"/>
      <c r="N50" s="81"/>
      <c r="O50" s="81"/>
    </row>
    <row r="51" spans="1:15" ht="14.4" hidden="1" x14ac:dyDescent="0.3">
      <c r="A51" s="81">
        <f t="shared" si="0"/>
        <v>47</v>
      </c>
      <c r="B51" s="232">
        <v>44854</v>
      </c>
      <c r="C51" s="233">
        <v>20.020700000000001</v>
      </c>
      <c r="D51" s="83">
        <f t="shared" si="1"/>
        <v>1.4706397282819861E-3</v>
      </c>
      <c r="E51" s="56">
        <f t="shared" si="6"/>
        <v>1.5753576902266111E-5</v>
      </c>
      <c r="F51" s="84">
        <f t="shared" si="4"/>
        <v>-10.921154850479075</v>
      </c>
      <c r="G51" s="83">
        <f t="shared" si="2"/>
        <v>3.9690775883404082E-3</v>
      </c>
      <c r="H51" s="170"/>
      <c r="I51" s="58">
        <f t="shared" si="3"/>
        <v>2.1627812104013137E-6</v>
      </c>
      <c r="J51" s="58">
        <f t="shared" si="5"/>
        <v>0.13728826309218722</v>
      </c>
      <c r="K51" s="81"/>
      <c r="L51" s="81"/>
      <c r="M51" s="81"/>
      <c r="N51" s="81"/>
      <c r="O51" s="81"/>
    </row>
    <row r="52" spans="1:15" ht="14.4" hidden="1" x14ac:dyDescent="0.3">
      <c r="A52" s="81">
        <f t="shared" si="0"/>
        <v>48</v>
      </c>
      <c r="B52" s="232">
        <v>44855</v>
      </c>
      <c r="C52" s="233">
        <v>20.127199999999998</v>
      </c>
      <c r="D52" s="83">
        <f t="shared" si="1"/>
        <v>5.3194943233751957E-3</v>
      </c>
      <c r="E52" s="56">
        <f t="shared" si="6"/>
        <v>1.3921944347054511E-5</v>
      </c>
      <c r="F52" s="84">
        <f t="shared" si="4"/>
        <v>-9.1494962529849211</v>
      </c>
      <c r="G52" s="83">
        <f t="shared" si="2"/>
        <v>3.7312121819932072E-3</v>
      </c>
      <c r="H52" s="170"/>
      <c r="I52" s="58">
        <f t="shared" si="3"/>
        <v>2.8297019856420931E-5</v>
      </c>
      <c r="J52" s="58">
        <f t="shared" si="5"/>
        <v>2.0325479797229455</v>
      </c>
      <c r="K52" s="81"/>
      <c r="L52" s="81"/>
      <c r="M52" s="81"/>
      <c r="N52" s="81"/>
      <c r="O52" s="81"/>
    </row>
    <row r="53" spans="1:15" ht="14.4" hidden="1" x14ac:dyDescent="0.3">
      <c r="A53" s="81">
        <f t="shared" si="0"/>
        <v>49</v>
      </c>
      <c r="B53" s="232">
        <v>44858</v>
      </c>
      <c r="C53" s="233">
        <v>20.044799999999999</v>
      </c>
      <c r="D53" s="83">
        <f t="shared" si="1"/>
        <v>-4.0939623991415042E-3</v>
      </c>
      <c r="E53" s="56">
        <f t="shared" si="6"/>
        <v>1.5859274352121183E-5</v>
      </c>
      <c r="F53" s="84">
        <f t="shared" si="4"/>
        <v>-9.9949279113518159</v>
      </c>
      <c r="G53" s="83">
        <f t="shared" si="2"/>
        <v>3.9823704438589312E-3</v>
      </c>
      <c r="H53" s="170"/>
      <c r="I53" s="58">
        <f t="shared" si="3"/>
        <v>1.6760528125584462E-5</v>
      </c>
      <c r="J53" s="58">
        <f t="shared" si="5"/>
        <v>1.0568281847865717</v>
      </c>
      <c r="K53" s="81"/>
      <c r="L53" s="81"/>
      <c r="M53" s="81"/>
      <c r="N53" s="81"/>
      <c r="O53" s="81"/>
    </row>
    <row r="54" spans="1:15" ht="14.4" hidden="1" x14ac:dyDescent="0.3">
      <c r="A54" s="81">
        <f t="shared" si="0"/>
        <v>50</v>
      </c>
      <c r="B54" s="232">
        <v>44859</v>
      </c>
      <c r="C54" s="233">
        <v>19.964700000000001</v>
      </c>
      <c r="D54" s="83">
        <f t="shared" si="1"/>
        <v>-3.996048850574585E-3</v>
      </c>
      <c r="E54" s="56">
        <f t="shared" si="6"/>
        <v>1.5980736390798633E-5</v>
      </c>
      <c r="F54" s="84">
        <f t="shared" si="4"/>
        <v>-10.044898089004379</v>
      </c>
      <c r="G54" s="83">
        <f t="shared" si="2"/>
        <v>3.9975913236346E-3</v>
      </c>
      <c r="H54" s="170"/>
      <c r="I54" s="58">
        <f t="shared" si="3"/>
        <v>1.5968406416178462E-5</v>
      </c>
      <c r="J54" s="58">
        <f t="shared" si="5"/>
        <v>0.99922844765606234</v>
      </c>
      <c r="K54" s="81"/>
      <c r="L54" s="81"/>
      <c r="M54" s="81"/>
      <c r="N54" s="81"/>
      <c r="O54" s="81"/>
    </row>
    <row r="55" spans="1:15" ht="14.4" hidden="1" x14ac:dyDescent="0.3">
      <c r="A55" s="81">
        <f t="shared" si="0"/>
        <v>51</v>
      </c>
      <c r="B55" s="232">
        <v>44860</v>
      </c>
      <c r="C55" s="233">
        <v>19.953499999999998</v>
      </c>
      <c r="D55" s="83">
        <f t="shared" si="1"/>
        <v>-5.6099014761068489E-4</v>
      </c>
      <c r="E55" s="56">
        <f t="shared" si="6"/>
        <v>1.5979074679193863E-5</v>
      </c>
      <c r="F55" s="84">
        <f t="shared" si="4"/>
        <v>-11.024535394695489</v>
      </c>
      <c r="G55" s="83">
        <f t="shared" si="2"/>
        <v>3.9973834791265477E-3</v>
      </c>
      <c r="H55" s="170"/>
      <c r="I55" s="58">
        <f t="shared" si="3"/>
        <v>3.14709945716258E-7</v>
      </c>
      <c r="J55" s="58">
        <f t="shared" si="5"/>
        <v>1.9695129538760937E-2</v>
      </c>
      <c r="K55" s="81"/>
      <c r="L55" s="81"/>
      <c r="M55" s="81"/>
      <c r="N55" s="81"/>
      <c r="O55" s="81"/>
    </row>
    <row r="56" spans="1:15" ht="14.4" hidden="1" x14ac:dyDescent="0.3">
      <c r="A56" s="81">
        <f t="shared" si="0"/>
        <v>52</v>
      </c>
      <c r="B56" s="232">
        <v>44861</v>
      </c>
      <c r="C56" s="233">
        <v>19.871200000000002</v>
      </c>
      <c r="D56" s="83">
        <f t="shared" si="1"/>
        <v>-4.1245896709848351E-3</v>
      </c>
      <c r="E56" s="56">
        <f t="shared" si="6"/>
        <v>1.3867987068648721E-5</v>
      </c>
      <c r="F56" s="84">
        <f t="shared" si="4"/>
        <v>-9.959200045725531</v>
      </c>
      <c r="G56" s="83">
        <f t="shared" si="2"/>
        <v>3.7239746331908224E-3</v>
      </c>
      <c r="H56" s="170"/>
      <c r="I56" s="58">
        <f t="shared" si="3"/>
        <v>1.701223995399479E-5</v>
      </c>
      <c r="J56" s="58">
        <f t="shared" si="5"/>
        <v>1.2267274168761133</v>
      </c>
      <c r="K56" s="81"/>
      <c r="L56" s="81"/>
      <c r="M56" s="81"/>
      <c r="N56" s="81"/>
      <c r="O56" s="81"/>
    </row>
    <row r="57" spans="1:15" ht="14.4" hidden="1" x14ac:dyDescent="0.3">
      <c r="A57" s="81">
        <f t="shared" si="0"/>
        <v>53</v>
      </c>
      <c r="B57" s="232">
        <v>44862</v>
      </c>
      <c r="C57" s="233">
        <v>19.8553</v>
      </c>
      <c r="D57" s="83">
        <f t="shared" si="1"/>
        <v>-8.0015298522495559E-4</v>
      </c>
      <c r="E57" s="56">
        <f t="shared" si="6"/>
        <v>1.4291738265943605E-5</v>
      </c>
      <c r="F57" s="84">
        <f t="shared" si="4"/>
        <v>-11.111030685775551</v>
      </c>
      <c r="G57" s="83">
        <f t="shared" si="2"/>
        <v>3.7804415437807798E-3</v>
      </c>
      <c r="H57" s="170"/>
      <c r="I57" s="58">
        <f t="shared" si="3"/>
        <v>6.4024479976440797E-7</v>
      </c>
      <c r="J57" s="58">
        <f t="shared" si="5"/>
        <v>4.4798245521335545E-2</v>
      </c>
      <c r="K57" s="81"/>
      <c r="L57" s="81"/>
      <c r="M57" s="81"/>
      <c r="N57" s="81"/>
      <c r="O57" s="81"/>
    </row>
    <row r="58" spans="1:15" ht="14.4" hidden="1" x14ac:dyDescent="0.3">
      <c r="A58" s="81">
        <f t="shared" si="0"/>
        <v>54</v>
      </c>
      <c r="B58" s="232">
        <v>44865</v>
      </c>
      <c r="C58" s="233">
        <v>19.836500000000001</v>
      </c>
      <c r="D58" s="83">
        <f t="shared" si="1"/>
        <v>-9.4685046310050147E-4</v>
      </c>
      <c r="E58" s="56">
        <f t="shared" si="6"/>
        <v>1.2451925467133046E-5</v>
      </c>
      <c r="F58" s="84">
        <f t="shared" si="4"/>
        <v>-11.221636321713758</v>
      </c>
      <c r="G58" s="83">
        <f t="shared" si="2"/>
        <v>3.5287285907438454E-3</v>
      </c>
      <c r="H58" s="170"/>
      <c r="I58" s="58">
        <f t="shared" si="3"/>
        <v>8.9652579947363415E-7</v>
      </c>
      <c r="J58" s="58">
        <f t="shared" si="5"/>
        <v>7.1998969303182947E-2</v>
      </c>
      <c r="K58" s="81"/>
      <c r="L58" s="81"/>
      <c r="M58" s="81"/>
      <c r="N58" s="81"/>
      <c r="O58" s="81"/>
    </row>
    <row r="59" spans="1:15" ht="14.4" hidden="1" x14ac:dyDescent="0.3">
      <c r="A59" s="81">
        <f t="shared" si="0"/>
        <v>55</v>
      </c>
      <c r="B59" s="232">
        <v>44866</v>
      </c>
      <c r="C59" s="233">
        <v>19.830300000000001</v>
      </c>
      <c r="D59" s="83">
        <f t="shared" si="1"/>
        <v>-3.1255513825523273E-4</v>
      </c>
      <c r="E59" s="56">
        <f t="shared" si="6"/>
        <v>1.0894603386834584E-5</v>
      </c>
      <c r="F59" s="84">
        <f t="shared" si="4"/>
        <v>-11.41827610306453</v>
      </c>
      <c r="G59" s="83">
        <f t="shared" si="2"/>
        <v>3.3006974091598557E-3</v>
      </c>
      <c r="H59" s="170"/>
      <c r="I59" s="58">
        <f t="shared" si="3"/>
        <v>9.7690714449747647E-8</v>
      </c>
      <c r="J59" s="58">
        <f t="shared" si="5"/>
        <v>8.9668903934401589E-3</v>
      </c>
      <c r="K59" s="81"/>
      <c r="L59" s="81"/>
      <c r="M59" s="81"/>
      <c r="N59" s="81"/>
      <c r="O59" s="81"/>
    </row>
    <row r="60" spans="1:15" ht="14.4" hidden="1" x14ac:dyDescent="0.3">
      <c r="A60" s="81">
        <f t="shared" si="0"/>
        <v>56</v>
      </c>
      <c r="B60" s="232">
        <v>44868</v>
      </c>
      <c r="C60" s="233">
        <v>19.8245</v>
      </c>
      <c r="D60" s="83">
        <f t="shared" si="1"/>
        <v>-2.924817072863517E-4</v>
      </c>
      <c r="E60" s="56">
        <f t="shared" si="6"/>
        <v>9.4395026558042231E-6</v>
      </c>
      <c r="F60" s="84">
        <f t="shared" si="4"/>
        <v>-11.561544757999194</v>
      </c>
      <c r="G60" s="83">
        <f t="shared" si="2"/>
        <v>3.0723773622073547E-3</v>
      </c>
      <c r="H60" s="170"/>
      <c r="I60" s="58">
        <f t="shared" si="3"/>
        <v>8.5545549097139111E-8</v>
      </c>
      <c r="J60" s="58">
        <f t="shared" si="5"/>
        <v>9.0625059620634048E-3</v>
      </c>
      <c r="K60" s="81"/>
      <c r="L60" s="81"/>
      <c r="M60" s="81"/>
      <c r="N60" s="81"/>
      <c r="O60" s="81"/>
    </row>
    <row r="61" spans="1:15" ht="14.4" hidden="1" x14ac:dyDescent="0.3">
      <c r="A61" s="81">
        <f t="shared" si="0"/>
        <v>57</v>
      </c>
      <c r="B61" s="232">
        <v>44869</v>
      </c>
      <c r="C61" s="233">
        <v>19.746300000000002</v>
      </c>
      <c r="D61" s="83">
        <f t="shared" si="1"/>
        <v>-3.9446139877423736E-3</v>
      </c>
      <c r="E61" s="56">
        <f t="shared" si="6"/>
        <v>8.1788691546359941E-6</v>
      </c>
      <c r="F61" s="84">
        <f t="shared" si="4"/>
        <v>-9.8114956716594186</v>
      </c>
      <c r="G61" s="83">
        <f t="shared" si="2"/>
        <v>2.8598722269772814E-3</v>
      </c>
      <c r="H61" s="170"/>
      <c r="I61" s="58">
        <f t="shared" si="3"/>
        <v>1.555997951229279E-5</v>
      </c>
      <c r="J61" s="58">
        <f t="shared" si="5"/>
        <v>1.9024609904014655</v>
      </c>
      <c r="K61" s="81"/>
      <c r="L61" s="81"/>
      <c r="M61" s="81"/>
      <c r="N61" s="81"/>
      <c r="O61" s="81"/>
    </row>
    <row r="62" spans="1:15" ht="14.4" hidden="1" x14ac:dyDescent="0.3">
      <c r="A62" s="81">
        <f t="shared" si="0"/>
        <v>58</v>
      </c>
      <c r="B62" s="232">
        <v>44872</v>
      </c>
      <c r="C62" s="233">
        <v>19.667300000000001</v>
      </c>
      <c r="D62" s="83">
        <f t="shared" si="1"/>
        <v>-4.0007495075027322E-3</v>
      </c>
      <c r="E62" s="56">
        <f t="shared" si="6"/>
        <v>9.1736219513972782E-6</v>
      </c>
      <c r="F62" s="84">
        <f t="shared" si="4"/>
        <v>-9.8543935190089975</v>
      </c>
      <c r="G62" s="83">
        <f t="shared" si="2"/>
        <v>3.0287987637671273E-3</v>
      </c>
      <c r="H62" s="170"/>
      <c r="I62" s="58">
        <f t="shared" si="3"/>
        <v>1.6005996621783354E-5</v>
      </c>
      <c r="J62" s="58">
        <f t="shared" si="5"/>
        <v>1.7447848523281912</v>
      </c>
      <c r="K62" s="81"/>
      <c r="L62" s="81"/>
      <c r="M62" s="81"/>
      <c r="N62" s="81"/>
      <c r="O62" s="81"/>
    </row>
    <row r="63" spans="1:15" ht="14.4" hidden="1" x14ac:dyDescent="0.3">
      <c r="A63" s="81">
        <f t="shared" si="0"/>
        <v>59</v>
      </c>
      <c r="B63" s="232">
        <v>44873</v>
      </c>
      <c r="C63" s="233">
        <v>19.520199999999999</v>
      </c>
      <c r="D63" s="83">
        <f t="shared" si="1"/>
        <v>-7.4794201542662808E-3</v>
      </c>
      <c r="E63" s="56">
        <f t="shared" si="6"/>
        <v>1.0094421598409347E-5</v>
      </c>
      <c r="F63" s="84">
        <f t="shared" si="4"/>
        <v>-5.961682011183207</v>
      </c>
      <c r="G63" s="83">
        <f t="shared" si="2"/>
        <v>3.1771719497706362E-3</v>
      </c>
      <c r="H63" s="170"/>
      <c r="I63" s="58">
        <f t="shared" si="3"/>
        <v>5.5941725844044637E-5</v>
      </c>
      <c r="J63" s="58">
        <f t="shared" si="5"/>
        <v>5.5418455925062409</v>
      </c>
      <c r="K63" s="81"/>
      <c r="L63" s="81"/>
      <c r="M63" s="81"/>
      <c r="N63" s="81"/>
      <c r="O63" s="81"/>
    </row>
    <row r="64" spans="1:15" ht="14.4" hidden="1" x14ac:dyDescent="0.3">
      <c r="A64" s="81">
        <f t="shared" si="0"/>
        <v>60</v>
      </c>
      <c r="B64" s="232">
        <v>44874</v>
      </c>
      <c r="C64" s="233">
        <v>19.464700000000001</v>
      </c>
      <c r="D64" s="83">
        <f t="shared" si="1"/>
        <v>-2.8432085736825874E-3</v>
      </c>
      <c r="E64" s="56">
        <f t="shared" si="6"/>
        <v>1.6273266231859524E-5</v>
      </c>
      <c r="F64" s="84">
        <f t="shared" si="4"/>
        <v>-10.52923137497698</v>
      </c>
      <c r="G64" s="83">
        <f t="shared" si="2"/>
        <v>4.0340136628250929E-3</v>
      </c>
      <c r="H64" s="170"/>
      <c r="I64" s="58">
        <f t="shared" si="3"/>
        <v>8.0838349934621723E-6</v>
      </c>
      <c r="J64" s="58">
        <f t="shared" si="5"/>
        <v>0.49675553009977663</v>
      </c>
      <c r="K64" s="81"/>
      <c r="L64" s="81"/>
      <c r="M64" s="81"/>
      <c r="N64" s="81"/>
      <c r="O64" s="81"/>
    </row>
    <row r="65" spans="1:15" ht="14.4" hidden="1" x14ac:dyDescent="0.3">
      <c r="A65" s="81">
        <f t="shared" si="0"/>
        <v>61</v>
      </c>
      <c r="B65" s="232">
        <v>44875</v>
      </c>
      <c r="C65" s="233">
        <v>19.477499999999999</v>
      </c>
      <c r="D65" s="83">
        <f t="shared" si="1"/>
        <v>6.5760068226072832E-4</v>
      </c>
      <c r="E65" s="56">
        <f t="shared" si="6"/>
        <v>1.5169575969346476E-5</v>
      </c>
      <c r="F65" s="84">
        <f t="shared" si="4"/>
        <v>-11.06771174624132</v>
      </c>
      <c r="G65" s="83">
        <f t="shared" si="2"/>
        <v>3.8948139839209877E-3</v>
      </c>
      <c r="H65" s="170"/>
      <c r="I65" s="58">
        <f t="shared" si="3"/>
        <v>4.3243865730977538E-7</v>
      </c>
      <c r="J65" s="58">
        <f t="shared" si="5"/>
        <v>2.8506970674962471E-2</v>
      </c>
      <c r="K65" s="81"/>
      <c r="L65" s="81"/>
      <c r="M65" s="81"/>
      <c r="N65" s="81"/>
      <c r="O65" s="81"/>
    </row>
    <row r="66" spans="1:15" ht="14.4" hidden="1" x14ac:dyDescent="0.3">
      <c r="A66" s="81">
        <f t="shared" si="0"/>
        <v>62</v>
      </c>
      <c r="B66" s="232">
        <v>44876</v>
      </c>
      <c r="C66" s="233">
        <v>19.588699999999999</v>
      </c>
      <c r="D66" s="83">
        <f t="shared" si="1"/>
        <v>5.7091515851623864E-3</v>
      </c>
      <c r="E66" s="56">
        <f t="shared" si="6"/>
        <v>1.318345086796573E-5</v>
      </c>
      <c r="F66" s="84">
        <f t="shared" si="4"/>
        <v>-8.7641749450621127</v>
      </c>
      <c r="G66" s="83">
        <f t="shared" si="2"/>
        <v>3.630902211292082E-3</v>
      </c>
      <c r="H66" s="170"/>
      <c r="I66" s="58">
        <f t="shared" si="3"/>
        <v>3.2594411822362189E-5</v>
      </c>
      <c r="J66" s="58">
        <f t="shared" si="5"/>
        <v>2.4723732920007206</v>
      </c>
      <c r="K66" s="81"/>
      <c r="L66" s="81"/>
      <c r="M66" s="81"/>
      <c r="N66" s="81"/>
      <c r="O66" s="81"/>
    </row>
    <row r="67" spans="1:15" ht="14.4" hidden="1" x14ac:dyDescent="0.3">
      <c r="A67" s="81">
        <f t="shared" si="0"/>
        <v>63</v>
      </c>
      <c r="B67" s="232">
        <v>44879</v>
      </c>
      <c r="C67" s="233">
        <v>19.393999999999998</v>
      </c>
      <c r="D67" s="83">
        <f t="shared" si="1"/>
        <v>-9.9394038399690521E-3</v>
      </c>
      <c r="E67" s="56">
        <f t="shared" si="6"/>
        <v>1.5799467532339221E-5</v>
      </c>
      <c r="F67" s="84">
        <f t="shared" si="4"/>
        <v>-4.8026812724001351</v>
      </c>
      <c r="G67" s="83">
        <f t="shared" si="2"/>
        <v>3.9748544039171071E-3</v>
      </c>
      <c r="H67" s="170"/>
      <c r="I67" s="58">
        <f t="shared" si="3"/>
        <v>9.8791748693991539E-5</v>
      </c>
      <c r="J67" s="58">
        <f t="shared" si="5"/>
        <v>6.2528530465839527</v>
      </c>
      <c r="K67" s="81"/>
      <c r="L67" s="81"/>
      <c r="M67" s="81"/>
      <c r="N67" s="81"/>
      <c r="O67" s="81"/>
    </row>
    <row r="68" spans="1:15" ht="14.4" hidden="1" x14ac:dyDescent="0.3">
      <c r="A68" s="81">
        <f t="shared" si="0"/>
        <v>64</v>
      </c>
      <c r="B68" s="232">
        <v>44880</v>
      </c>
      <c r="C68" s="233">
        <v>19.535299999999999</v>
      </c>
      <c r="D68" s="83">
        <f t="shared" si="1"/>
        <v>7.285758482004745E-3</v>
      </c>
      <c r="E68" s="56">
        <f t="shared" si="6"/>
        <v>2.6984343492026256E-5</v>
      </c>
      <c r="F68" s="84">
        <f t="shared" si="4"/>
        <v>-8.5531027910942701</v>
      </c>
      <c r="G68" s="83">
        <f t="shared" si="2"/>
        <v>5.1946456560603106E-3</v>
      </c>
      <c r="H68" s="170"/>
      <c r="I68" s="58">
        <f t="shared" si="3"/>
        <v>5.3082276658104084E-5</v>
      </c>
      <c r="J68" s="58">
        <f t="shared" si="5"/>
        <v>1.9671509397213849</v>
      </c>
      <c r="K68" s="81"/>
      <c r="L68" s="81"/>
      <c r="M68" s="81"/>
      <c r="N68" s="81"/>
      <c r="O68" s="81"/>
    </row>
    <row r="69" spans="1:15" ht="14.4" hidden="1" x14ac:dyDescent="0.3">
      <c r="A69" s="81">
        <f t="shared" ref="A69:A132" si="7">A70-1</f>
        <v>65</v>
      </c>
      <c r="B69" s="232">
        <v>44881</v>
      </c>
      <c r="C69" s="233">
        <v>19.401499999999999</v>
      </c>
      <c r="D69" s="83">
        <f t="shared" si="1"/>
        <v>-6.8491397623788863E-3</v>
      </c>
      <c r="E69" s="56">
        <f t="shared" si="6"/>
        <v>3.050156390314155E-5</v>
      </c>
      <c r="F69" s="84">
        <f t="shared" si="4"/>
        <v>-8.8597552153350492</v>
      </c>
      <c r="G69" s="83">
        <f t="shared" si="2"/>
        <v>5.522822095916321E-3</v>
      </c>
      <c r="H69" s="170"/>
      <c r="I69" s="58">
        <f t="shared" si="3"/>
        <v>4.6910715484599508E-5</v>
      </c>
      <c r="J69" s="58">
        <f t="shared" si="5"/>
        <v>1.537977384817566</v>
      </c>
      <c r="K69" s="81"/>
      <c r="L69" s="81"/>
      <c r="M69" s="81"/>
      <c r="N69" s="81"/>
      <c r="O69" s="81"/>
    </row>
    <row r="70" spans="1:15" ht="14.4" hidden="1" x14ac:dyDescent="0.3">
      <c r="A70" s="81">
        <f t="shared" si="7"/>
        <v>66</v>
      </c>
      <c r="B70" s="232">
        <v>44882</v>
      </c>
      <c r="C70" s="233">
        <v>19.381799999999998</v>
      </c>
      <c r="D70" s="83">
        <f t="shared" ref="D70:D133" si="8">C70/C69-1</f>
        <v>-1.0153854083447822E-3</v>
      </c>
      <c r="E70" s="56">
        <f t="shared" si="6"/>
        <v>3.2713026493075925E-5</v>
      </c>
      <c r="F70" s="84">
        <f t="shared" si="4"/>
        <v>-10.296220468618362</v>
      </c>
      <c r="G70" s="83">
        <f t="shared" si="2"/>
        <v>5.719530268568908E-3</v>
      </c>
      <c r="H70" s="170"/>
      <c r="I70" s="58">
        <f t="shared" si="3"/>
        <v>1.0310075274795001E-6</v>
      </c>
      <c r="J70" s="58">
        <f t="shared" si="5"/>
        <v>3.1516727065828788E-2</v>
      </c>
      <c r="K70" s="81"/>
      <c r="L70" s="81"/>
      <c r="M70" s="81"/>
      <c r="N70" s="81"/>
      <c r="O70" s="81"/>
    </row>
    <row r="71" spans="1:15" ht="14.4" hidden="1" x14ac:dyDescent="0.3">
      <c r="A71" s="81">
        <f t="shared" si="7"/>
        <v>67</v>
      </c>
      <c r="B71" s="232">
        <v>44883</v>
      </c>
      <c r="C71" s="233">
        <v>19.313700000000001</v>
      </c>
      <c r="D71" s="83">
        <f t="shared" si="8"/>
        <v>-3.5136055474722649E-3</v>
      </c>
      <c r="E71" s="56">
        <f t="shared" si="6"/>
        <v>2.8443238419743816E-5</v>
      </c>
      <c r="F71" s="84">
        <f t="shared" si="4"/>
        <v>-10.033562877645011</v>
      </c>
      <c r="G71" s="83">
        <f t="shared" ref="G71:G134" si="9">SQRT(E71)</f>
        <v>5.3332202673191569E-3</v>
      </c>
      <c r="H71" s="170"/>
      <c r="I71" s="58">
        <f t="shared" ref="I71:I134" si="10">D71*D71</f>
        <v>1.2345423943227875E-5</v>
      </c>
      <c r="J71" s="58">
        <f t="shared" ref="J71:J134" si="11">I71/E71</f>
        <v>0.43403721338067908</v>
      </c>
      <c r="K71" s="81"/>
      <c r="L71" s="81"/>
      <c r="M71" s="81"/>
      <c r="N71" s="81"/>
      <c r="O71" s="81"/>
    </row>
    <row r="72" spans="1:15" ht="14.4" hidden="1" x14ac:dyDescent="0.3">
      <c r="A72" s="81">
        <f t="shared" si="7"/>
        <v>68</v>
      </c>
      <c r="B72" s="232">
        <v>44887</v>
      </c>
      <c r="C72" s="233">
        <v>19.433299999999999</v>
      </c>
      <c r="D72" s="83">
        <f t="shared" si="8"/>
        <v>6.1924954824812417E-3</v>
      </c>
      <c r="E72" s="56">
        <f t="shared" si="6"/>
        <v>2.6273734754804424E-5</v>
      </c>
      <c r="F72" s="84">
        <f t="shared" ref="F72:F135" si="12">LN(E72)+((D72/G72)^2)</f>
        <v>-9.0874223586672205</v>
      </c>
      <c r="G72" s="83">
        <f t="shared" si="9"/>
        <v>5.1257911345278621E-3</v>
      </c>
      <c r="H72" s="170"/>
      <c r="I72" s="58">
        <f t="shared" si="10"/>
        <v>3.8347000300550584E-5</v>
      </c>
      <c r="J72" s="58">
        <f t="shared" si="11"/>
        <v>1.4595184376495405</v>
      </c>
      <c r="K72" s="81"/>
      <c r="L72" s="81"/>
      <c r="M72" s="81"/>
      <c r="N72" s="81"/>
      <c r="O72" s="81"/>
    </row>
    <row r="73" spans="1:15" ht="14.4" hidden="1" x14ac:dyDescent="0.3">
      <c r="A73" s="81">
        <f t="shared" si="7"/>
        <v>69</v>
      </c>
      <c r="B73" s="232">
        <v>44888</v>
      </c>
      <c r="C73" s="233">
        <v>19.492999999999999</v>
      </c>
      <c r="D73" s="83">
        <f t="shared" si="8"/>
        <v>3.072046435757203E-3</v>
      </c>
      <c r="E73" s="56">
        <f t="shared" ref="E73:E136" si="13">$D$507*E72+(1-$D$507)*(D72^2)</f>
        <v>2.7900849658351984E-5</v>
      </c>
      <c r="F73" s="84">
        <f t="shared" si="12"/>
        <v>-10.148603168358628</v>
      </c>
      <c r="G73" s="83">
        <f t="shared" si="9"/>
        <v>5.2821254868047184E-3</v>
      </c>
      <c r="H73" s="170"/>
      <c r="I73" s="58">
        <f t="shared" si="10"/>
        <v>9.4374693034485344E-6</v>
      </c>
      <c r="J73" s="58">
        <f t="shared" si="11"/>
        <v>0.33825024753765781</v>
      </c>
      <c r="K73" s="81"/>
      <c r="L73" s="81"/>
      <c r="M73" s="81"/>
      <c r="N73" s="81"/>
      <c r="O73" s="81"/>
    </row>
    <row r="74" spans="1:15" ht="14.4" hidden="1" x14ac:dyDescent="0.3">
      <c r="A74" s="81">
        <f t="shared" si="7"/>
        <v>70</v>
      </c>
      <c r="B74" s="232">
        <v>44889</v>
      </c>
      <c r="C74" s="233">
        <v>19.466699999999999</v>
      </c>
      <c r="D74" s="83">
        <f t="shared" si="8"/>
        <v>-1.3492022777407131E-3</v>
      </c>
      <c r="E74" s="56">
        <f t="shared" si="13"/>
        <v>2.5412538502476219E-5</v>
      </c>
      <c r="F74" s="84">
        <f t="shared" si="12"/>
        <v>-10.508636028072091</v>
      </c>
      <c r="G74" s="83">
        <f t="shared" si="9"/>
        <v>5.0410850520970401E-3</v>
      </c>
      <c r="H74" s="170"/>
      <c r="I74" s="58">
        <f t="shared" si="10"/>
        <v>1.8203467862607284E-6</v>
      </c>
      <c r="J74" s="58">
        <f t="shared" si="11"/>
        <v>7.1631835838964E-2</v>
      </c>
      <c r="K74" s="81"/>
      <c r="L74" s="81"/>
      <c r="M74" s="81"/>
      <c r="N74" s="81"/>
      <c r="O74" s="81"/>
    </row>
    <row r="75" spans="1:15" ht="14.4" hidden="1" x14ac:dyDescent="0.3">
      <c r="A75" s="81">
        <f t="shared" si="7"/>
        <v>71</v>
      </c>
      <c r="B75" s="232">
        <v>44890</v>
      </c>
      <c r="C75" s="233">
        <v>19.368300000000001</v>
      </c>
      <c r="D75" s="83">
        <f t="shared" si="8"/>
        <v>-5.0547858650925592E-3</v>
      </c>
      <c r="E75" s="56">
        <f t="shared" si="13"/>
        <v>2.2233017054583381E-5</v>
      </c>
      <c r="F75" s="84">
        <f t="shared" si="12"/>
        <v>-9.5647016716069366</v>
      </c>
      <c r="G75" s="83">
        <f t="shared" si="9"/>
        <v>4.7151900337720626E-3</v>
      </c>
      <c r="H75" s="170"/>
      <c r="I75" s="58">
        <f t="shared" si="10"/>
        <v>2.5550860141939534E-5</v>
      </c>
      <c r="J75" s="58">
        <f t="shared" si="11"/>
        <v>1.1492304476360833</v>
      </c>
      <c r="K75" s="81"/>
      <c r="L75" s="81"/>
      <c r="M75" s="81"/>
      <c r="N75" s="81"/>
      <c r="O75" s="81"/>
    </row>
    <row r="76" spans="1:15" ht="14.4" hidden="1" x14ac:dyDescent="0.3">
      <c r="A76" s="81">
        <f t="shared" si="7"/>
        <v>72</v>
      </c>
      <c r="B76" s="232">
        <v>44893</v>
      </c>
      <c r="C76" s="233">
        <v>19.369199999999999</v>
      </c>
      <c r="D76" s="83">
        <f t="shared" si="8"/>
        <v>4.646768172733573E-5</v>
      </c>
      <c r="E76" s="56">
        <f t="shared" si="13"/>
        <v>2.2680163016428935E-5</v>
      </c>
      <c r="F76" s="84">
        <f t="shared" si="12"/>
        <v>-10.693924687315995</v>
      </c>
      <c r="G76" s="83">
        <f t="shared" si="9"/>
        <v>4.7623694750018016E-3</v>
      </c>
      <c r="H76" s="170"/>
      <c r="I76" s="58">
        <f t="shared" si="10"/>
        <v>2.1592454451129708E-9</v>
      </c>
      <c r="J76" s="58">
        <f t="shared" si="11"/>
        <v>9.5204141326006702E-5</v>
      </c>
      <c r="K76" s="81"/>
      <c r="L76" s="81"/>
      <c r="M76" s="81"/>
      <c r="N76" s="81"/>
      <c r="O76" s="81"/>
    </row>
    <row r="77" spans="1:15" ht="14.4" hidden="1" x14ac:dyDescent="0.3">
      <c r="A77" s="81">
        <f t="shared" si="7"/>
        <v>73</v>
      </c>
      <c r="B77" s="232">
        <v>44894</v>
      </c>
      <c r="C77" s="233">
        <v>19.339300000000001</v>
      </c>
      <c r="D77" s="83">
        <f t="shared" si="8"/>
        <v>-1.5436879168988504E-3</v>
      </c>
      <c r="E77" s="56">
        <f t="shared" si="13"/>
        <v>1.9623846746513324E-5</v>
      </c>
      <c r="F77" s="84">
        <f t="shared" si="12"/>
        <v>-10.717332580163946</v>
      </c>
      <c r="G77" s="83">
        <f t="shared" si="9"/>
        <v>4.4298811210362436E-3</v>
      </c>
      <c r="H77" s="170"/>
      <c r="I77" s="58">
        <f t="shared" si="10"/>
        <v>2.3829723847795122E-6</v>
      </c>
      <c r="J77" s="58">
        <f t="shared" si="11"/>
        <v>0.12143248036743397</v>
      </c>
      <c r="K77" s="81"/>
      <c r="L77" s="81"/>
      <c r="M77" s="81"/>
      <c r="N77" s="81"/>
      <c r="O77" s="81"/>
    </row>
    <row r="78" spans="1:15" ht="14.4" hidden="1" x14ac:dyDescent="0.3">
      <c r="A78" s="81">
        <f t="shared" si="7"/>
        <v>74</v>
      </c>
      <c r="B78" s="232">
        <v>44895</v>
      </c>
      <c r="C78" s="233">
        <v>19.324999999999999</v>
      </c>
      <c r="D78" s="83">
        <f t="shared" si="8"/>
        <v>-7.3942696995243917E-4</v>
      </c>
      <c r="E78" s="56">
        <f t="shared" si="13"/>
        <v>1.7300292815070792E-5</v>
      </c>
      <c r="F78" s="84">
        <f t="shared" si="12"/>
        <v>-10.933183489844158</v>
      </c>
      <c r="G78" s="83">
        <f t="shared" si="9"/>
        <v>4.1593620682829225E-3</v>
      </c>
      <c r="H78" s="170"/>
      <c r="I78" s="58">
        <f t="shared" si="10"/>
        <v>5.4675224389304534E-7</v>
      </c>
      <c r="J78" s="58">
        <f t="shared" si="11"/>
        <v>3.1603641032986067E-2</v>
      </c>
      <c r="K78" s="81"/>
      <c r="L78" s="81"/>
      <c r="M78" s="81"/>
      <c r="N78" s="81"/>
      <c r="O78" s="81"/>
    </row>
    <row r="79" spans="1:15" ht="14.4" hidden="1" x14ac:dyDescent="0.3">
      <c r="A79" s="81">
        <f t="shared" si="7"/>
        <v>75</v>
      </c>
      <c r="B79" s="232">
        <v>44896</v>
      </c>
      <c r="C79" s="233">
        <v>19.216000000000001</v>
      </c>
      <c r="D79" s="83">
        <f t="shared" si="8"/>
        <v>-5.6403622250968954E-3</v>
      </c>
      <c r="E79" s="56">
        <f t="shared" si="13"/>
        <v>1.5042416895149798E-5</v>
      </c>
      <c r="F79" s="84">
        <f t="shared" si="12"/>
        <v>-8.9897047419136147</v>
      </c>
      <c r="G79" s="83">
        <f t="shared" si="9"/>
        <v>3.8784554780414583E-3</v>
      </c>
      <c r="H79" s="170"/>
      <c r="I79" s="58">
        <f t="shared" si="10"/>
        <v>3.18136860303E-5</v>
      </c>
      <c r="J79" s="58">
        <f t="shared" si="11"/>
        <v>2.1149318126236647</v>
      </c>
      <c r="K79" s="81"/>
      <c r="L79" s="81"/>
      <c r="M79" s="81"/>
      <c r="N79" s="81"/>
      <c r="O79" s="81"/>
    </row>
    <row r="80" spans="1:15" ht="14.4" hidden="1" x14ac:dyDescent="0.3">
      <c r="A80" s="81">
        <f t="shared" si="7"/>
        <v>76</v>
      </c>
      <c r="B80" s="232">
        <v>44897</v>
      </c>
      <c r="C80" s="233">
        <v>19.3965</v>
      </c>
      <c r="D80" s="83">
        <f t="shared" si="8"/>
        <v>9.3932139883430299E-3</v>
      </c>
      <c r="E80" s="56">
        <f t="shared" si="13"/>
        <v>1.7302682094967664E-5</v>
      </c>
      <c r="F80" s="84">
        <f t="shared" si="12"/>
        <v>-5.8652968904974685</v>
      </c>
      <c r="G80" s="83">
        <f t="shared" si="9"/>
        <v>4.1596492754759585E-3</v>
      </c>
      <c r="H80" s="170"/>
      <c r="I80" s="58">
        <f t="shared" si="10"/>
        <v>8.8232469030803174E-5</v>
      </c>
      <c r="J80" s="58">
        <f t="shared" si="11"/>
        <v>5.0993521435884688</v>
      </c>
      <c r="K80" s="81"/>
      <c r="L80" s="81"/>
      <c r="M80" s="81"/>
      <c r="N80" s="81"/>
      <c r="O80" s="81"/>
    </row>
    <row r="81" spans="1:15" ht="14.4" hidden="1" x14ac:dyDescent="0.3">
      <c r="A81" s="81">
        <f t="shared" si="7"/>
        <v>77</v>
      </c>
      <c r="B81" s="232">
        <v>44900</v>
      </c>
      <c r="C81" s="233">
        <v>19.1433</v>
      </c>
      <c r="D81" s="83">
        <f t="shared" si="8"/>
        <v>-1.305390147707064E-2</v>
      </c>
      <c r="E81" s="56">
        <f t="shared" si="13"/>
        <v>2.686189480270227E-5</v>
      </c>
      <c r="F81" s="84">
        <f t="shared" si="12"/>
        <v>-4.1810816590946036</v>
      </c>
      <c r="G81" s="83">
        <f t="shared" si="9"/>
        <v>5.1828462067383656E-3</v>
      </c>
      <c r="H81" s="170"/>
      <c r="I81" s="58">
        <f t="shared" si="10"/>
        <v>1.7040434377306704E-4</v>
      </c>
      <c r="J81" s="58">
        <f t="shared" si="11"/>
        <v>6.3437201666028633</v>
      </c>
      <c r="K81" s="81"/>
      <c r="L81" s="81"/>
      <c r="M81" s="81"/>
      <c r="N81" s="81"/>
      <c r="O81" s="81"/>
    </row>
    <row r="82" spans="1:15" ht="14.4" hidden="1" x14ac:dyDescent="0.3">
      <c r="A82" s="81">
        <f t="shared" si="7"/>
        <v>78</v>
      </c>
      <c r="B82" s="232">
        <v>44901</v>
      </c>
      <c r="C82" s="233">
        <v>19.342199999999998</v>
      </c>
      <c r="D82" s="83">
        <f t="shared" si="8"/>
        <v>1.0390058140445912E-2</v>
      </c>
      <c r="E82" s="56">
        <f t="shared" si="13"/>
        <v>4.6207121421501136E-5</v>
      </c>
      <c r="F82" s="84">
        <f t="shared" si="12"/>
        <v>-7.6460850603627639</v>
      </c>
      <c r="G82" s="83">
        <f t="shared" si="9"/>
        <v>6.7975820275669452E-3</v>
      </c>
      <c r="H82" s="170"/>
      <c r="I82" s="58">
        <f t="shared" si="10"/>
        <v>1.0795330816184637E-4</v>
      </c>
      <c r="J82" s="58">
        <f t="shared" si="11"/>
        <v>2.3362915680701426</v>
      </c>
      <c r="K82" s="81"/>
      <c r="L82" s="81"/>
      <c r="M82" s="81"/>
      <c r="N82" s="81"/>
      <c r="O82" s="81"/>
    </row>
    <row r="83" spans="1:15" ht="14.4" hidden="1" x14ac:dyDescent="0.3">
      <c r="A83" s="81">
        <f t="shared" si="7"/>
        <v>79</v>
      </c>
      <c r="B83" s="232">
        <v>44902</v>
      </c>
      <c r="C83" s="233">
        <v>19.756699999999999</v>
      </c>
      <c r="D83" s="83">
        <f t="shared" si="8"/>
        <v>2.1429827010371216E-2</v>
      </c>
      <c r="E83" s="56">
        <f t="shared" si="13"/>
        <v>5.4528659641775356E-5</v>
      </c>
      <c r="F83" s="84">
        <f t="shared" si="12"/>
        <v>-1.3948370523131146</v>
      </c>
      <c r="G83" s="83">
        <f t="shared" si="9"/>
        <v>7.3843523508683789E-3</v>
      </c>
      <c r="H83" s="170"/>
      <c r="I83" s="58">
        <f t="shared" si="10"/>
        <v>4.5923748569443577E-4</v>
      </c>
      <c r="J83" s="58">
        <f t="shared" si="11"/>
        <v>8.4219470772137939</v>
      </c>
      <c r="K83" s="81"/>
      <c r="L83" s="81"/>
      <c r="M83" s="81"/>
      <c r="N83" s="81"/>
      <c r="O83" s="81"/>
    </row>
    <row r="84" spans="1:15" ht="14.4" hidden="1" x14ac:dyDescent="0.3">
      <c r="A84" s="81">
        <f t="shared" si="7"/>
        <v>80</v>
      </c>
      <c r="B84" s="232">
        <v>44903</v>
      </c>
      <c r="C84" s="233">
        <v>19.803000000000001</v>
      </c>
      <c r="D84" s="83">
        <f t="shared" si="8"/>
        <v>2.3435087843619584E-3</v>
      </c>
      <c r="E84" s="56">
        <f t="shared" si="13"/>
        <v>1.0907129849722048E-4</v>
      </c>
      <c r="F84" s="84">
        <f t="shared" si="12"/>
        <v>-9.0731560836264169</v>
      </c>
      <c r="G84" s="83">
        <f t="shared" si="9"/>
        <v>1.0443720529448329E-2</v>
      </c>
      <c r="H84" s="170"/>
      <c r="I84" s="58">
        <f t="shared" si="10"/>
        <v>5.4920334223816642E-6</v>
      </c>
      <c r="J84" s="58">
        <f t="shared" si="11"/>
        <v>5.0352691295057976E-2</v>
      </c>
      <c r="K84" s="81"/>
      <c r="L84" s="81"/>
      <c r="M84" s="81"/>
      <c r="N84" s="81"/>
      <c r="O84" s="81"/>
    </row>
    <row r="85" spans="1:15" ht="14.4" hidden="1" x14ac:dyDescent="0.3">
      <c r="A85" s="81">
        <f t="shared" si="7"/>
        <v>81</v>
      </c>
      <c r="B85" s="232">
        <v>44904</v>
      </c>
      <c r="C85" s="233">
        <v>19.697700000000001</v>
      </c>
      <c r="D85" s="83">
        <f t="shared" si="8"/>
        <v>-5.3173761551279508E-3</v>
      </c>
      <c r="E85" s="56">
        <f t="shared" si="13"/>
        <v>9.5111913170758036E-5</v>
      </c>
      <c r="F85" s="84">
        <f t="shared" si="12"/>
        <v>-8.9631803255317219</v>
      </c>
      <c r="G85" s="83">
        <f t="shared" si="9"/>
        <v>9.7525336795500506E-3</v>
      </c>
      <c r="H85" s="170"/>
      <c r="I85" s="58">
        <f t="shared" si="10"/>
        <v>2.8274489175123308E-5</v>
      </c>
      <c r="J85" s="58">
        <f t="shared" si="11"/>
        <v>0.29727600079246691</v>
      </c>
      <c r="K85" s="81"/>
      <c r="L85" s="81"/>
      <c r="M85" s="81"/>
      <c r="N85" s="81"/>
      <c r="O85" s="81"/>
    </row>
    <row r="86" spans="1:15" ht="14.4" hidden="1" x14ac:dyDescent="0.3">
      <c r="A86" s="81">
        <f t="shared" si="7"/>
        <v>82</v>
      </c>
      <c r="B86" s="232">
        <v>44908</v>
      </c>
      <c r="C86" s="233">
        <v>19.673200000000001</v>
      </c>
      <c r="D86" s="83">
        <f t="shared" si="8"/>
        <v>-1.2438000375678548E-3</v>
      </c>
      <c r="E86" s="56">
        <f t="shared" si="13"/>
        <v>8.6104228523554871E-5</v>
      </c>
      <c r="F86" s="84">
        <f t="shared" si="12"/>
        <v>-9.3419849911402917</v>
      </c>
      <c r="G86" s="83">
        <f t="shared" si="9"/>
        <v>9.2792364192079337E-3</v>
      </c>
      <c r="H86" s="170"/>
      <c r="I86" s="58">
        <f t="shared" si="10"/>
        <v>1.5470385334537971E-6</v>
      </c>
      <c r="J86" s="58">
        <f t="shared" si="11"/>
        <v>1.7967044824408196E-2</v>
      </c>
      <c r="K86" s="81"/>
      <c r="L86" s="81"/>
      <c r="M86" s="81"/>
      <c r="N86" s="81"/>
      <c r="O86" s="81"/>
    </row>
    <row r="87" spans="1:15" ht="14.4" hidden="1" x14ac:dyDescent="0.3">
      <c r="A87" s="81">
        <f t="shared" si="7"/>
        <v>83</v>
      </c>
      <c r="B87" s="232">
        <v>44909</v>
      </c>
      <c r="C87" s="233">
        <v>19.819199999999999</v>
      </c>
      <c r="D87" s="83">
        <f t="shared" si="8"/>
        <v>7.421263444685966E-3</v>
      </c>
      <c r="E87" s="56">
        <f t="shared" si="13"/>
        <v>7.4708449683630993E-5</v>
      </c>
      <c r="F87" s="84">
        <f t="shared" si="12"/>
        <v>-8.7647162595984813</v>
      </c>
      <c r="G87" s="83">
        <f t="shared" si="9"/>
        <v>8.64340498204446E-3</v>
      </c>
      <c r="H87" s="170"/>
      <c r="I87" s="58">
        <f t="shared" si="10"/>
        <v>5.507515111543221E-5</v>
      </c>
      <c r="J87" s="58">
        <f t="shared" si="11"/>
        <v>0.73720109771598508</v>
      </c>
      <c r="K87" s="81"/>
      <c r="L87" s="81"/>
      <c r="M87" s="81"/>
      <c r="N87" s="81"/>
      <c r="O87" s="81"/>
    </row>
    <row r="88" spans="1:15" ht="14.4" hidden="1" x14ac:dyDescent="0.3">
      <c r="A88" s="81">
        <f t="shared" si="7"/>
        <v>84</v>
      </c>
      <c r="B88" s="232">
        <v>44910</v>
      </c>
      <c r="C88" s="233">
        <v>19.645800000000001</v>
      </c>
      <c r="D88" s="83">
        <f t="shared" si="8"/>
        <v>-8.7490917897794507E-3</v>
      </c>
      <c r="E88" s="56">
        <f t="shared" si="13"/>
        <v>7.206246856236171E-5</v>
      </c>
      <c r="F88" s="84">
        <f t="shared" si="12"/>
        <v>-8.4757514818471034</v>
      </c>
      <c r="G88" s="83">
        <f t="shared" si="9"/>
        <v>8.4889615714975244E-3</v>
      </c>
      <c r="H88" s="170"/>
      <c r="I88" s="58">
        <f t="shared" si="10"/>
        <v>7.6546607145986192E-5</v>
      </c>
      <c r="J88" s="58">
        <f t="shared" si="11"/>
        <v>1.0622257143431602</v>
      </c>
      <c r="K88" s="81"/>
      <c r="L88" s="81"/>
      <c r="M88" s="81"/>
      <c r="N88" s="81"/>
      <c r="O88" s="81"/>
    </row>
    <row r="89" spans="1:15" ht="14.4" hidden="1" x14ac:dyDescent="0.3">
      <c r="A89" s="81">
        <f t="shared" si="7"/>
        <v>85</v>
      </c>
      <c r="B89" s="232">
        <v>44911</v>
      </c>
      <c r="C89" s="233">
        <v>19.695499999999999</v>
      </c>
      <c r="D89" s="83">
        <f t="shared" si="8"/>
        <v>2.5298028077247459E-3</v>
      </c>
      <c r="E89" s="56">
        <f t="shared" si="13"/>
        <v>7.2666796255755218E-5</v>
      </c>
      <c r="F89" s="84">
        <f t="shared" si="12"/>
        <v>-9.4415541083140919</v>
      </c>
      <c r="G89" s="83">
        <f t="shared" si="9"/>
        <v>8.5244821693610945E-3</v>
      </c>
      <c r="H89" s="170"/>
      <c r="I89" s="58">
        <f t="shared" si="10"/>
        <v>6.3999022459720075E-6</v>
      </c>
      <c r="J89" s="58">
        <f t="shared" si="11"/>
        <v>8.8071892194712439E-2</v>
      </c>
      <c r="K89" s="81"/>
      <c r="L89" s="81"/>
      <c r="M89" s="81"/>
      <c r="N89" s="81"/>
      <c r="O89" s="81"/>
    </row>
    <row r="90" spans="1:15" ht="14.4" hidden="1" x14ac:dyDescent="0.3">
      <c r="A90" s="81">
        <f t="shared" si="7"/>
        <v>86</v>
      </c>
      <c r="B90" s="232">
        <v>44914</v>
      </c>
      <c r="C90" s="233">
        <v>19.796299999999999</v>
      </c>
      <c r="D90" s="83">
        <f t="shared" si="8"/>
        <v>5.1179203371327642E-3</v>
      </c>
      <c r="E90" s="56">
        <f t="shared" si="13"/>
        <v>6.3736001977556398E-5</v>
      </c>
      <c r="F90" s="84">
        <f t="shared" si="12"/>
        <v>-9.2497984456048616</v>
      </c>
      <c r="G90" s="83">
        <f t="shared" si="9"/>
        <v>7.9834830730425178E-3</v>
      </c>
      <c r="H90" s="170"/>
      <c r="I90" s="58">
        <f t="shared" si="10"/>
        <v>2.6193108577237148E-5</v>
      </c>
      <c r="J90" s="58">
        <f t="shared" si="11"/>
        <v>0.4109625292540412</v>
      </c>
      <c r="K90" s="81"/>
      <c r="L90" s="81"/>
      <c r="M90" s="81"/>
      <c r="N90" s="81"/>
      <c r="O90" s="81"/>
    </row>
    <row r="91" spans="1:15" ht="14.4" hidden="1" x14ac:dyDescent="0.3">
      <c r="A91" s="81">
        <f t="shared" si="7"/>
        <v>87</v>
      </c>
      <c r="B91" s="232">
        <v>44915</v>
      </c>
      <c r="C91" s="233">
        <v>19.793199999999999</v>
      </c>
      <c r="D91" s="83">
        <f t="shared" si="8"/>
        <v>-1.5659491925257285E-4</v>
      </c>
      <c r="E91" s="56">
        <f t="shared" si="13"/>
        <v>5.8676343416871477E-5</v>
      </c>
      <c r="F91" s="84">
        <f t="shared" si="12"/>
        <v>-9.7430560014203973</v>
      </c>
      <c r="G91" s="83">
        <f t="shared" si="9"/>
        <v>7.6600485257517443E-3</v>
      </c>
      <c r="H91" s="170"/>
      <c r="I91" s="58">
        <f t="shared" si="10"/>
        <v>2.4521968735719811E-8</v>
      </c>
      <c r="J91" s="58">
        <f t="shared" si="11"/>
        <v>4.1791916993704311E-4</v>
      </c>
      <c r="K91" s="81"/>
      <c r="L91" s="81"/>
      <c r="M91" s="81"/>
      <c r="N91" s="81"/>
      <c r="O91" s="81"/>
    </row>
    <row r="92" spans="1:15" ht="14.4" hidden="1" x14ac:dyDescent="0.3">
      <c r="A92" s="81">
        <f t="shared" si="7"/>
        <v>88</v>
      </c>
      <c r="B92" s="232">
        <v>44916</v>
      </c>
      <c r="C92" s="233">
        <v>19.755700000000001</v>
      </c>
      <c r="D92" s="83">
        <f t="shared" si="8"/>
        <v>-1.894590061233048E-3</v>
      </c>
      <c r="E92" s="56">
        <f t="shared" si="13"/>
        <v>5.0771833039221682E-5</v>
      </c>
      <c r="F92" s="84">
        <f t="shared" si="12"/>
        <v>-9.8174707372797929</v>
      </c>
      <c r="G92" s="83">
        <f t="shared" si="9"/>
        <v>7.1254356385572438E-3</v>
      </c>
      <c r="H92" s="170"/>
      <c r="I92" s="58">
        <f t="shared" si="10"/>
        <v>3.5894715001230443E-6</v>
      </c>
      <c r="J92" s="58">
        <f t="shared" si="11"/>
        <v>7.0698087605979218E-2</v>
      </c>
      <c r="K92" s="81"/>
      <c r="L92" s="81"/>
      <c r="M92" s="81"/>
      <c r="N92" s="81"/>
      <c r="O92" s="81"/>
    </row>
    <row r="93" spans="1:15" ht="14.4" hidden="1" x14ac:dyDescent="0.3">
      <c r="A93" s="81">
        <f t="shared" si="7"/>
        <v>89</v>
      </c>
      <c r="B93" s="232">
        <v>44917</v>
      </c>
      <c r="C93" s="233">
        <v>19.748200000000001</v>
      </c>
      <c r="D93" s="83">
        <f t="shared" si="8"/>
        <v>-3.7963726924383767E-4</v>
      </c>
      <c r="E93" s="56">
        <f t="shared" si="13"/>
        <v>4.4413062634152127E-5</v>
      </c>
      <c r="F93" s="84">
        <f t="shared" si="12"/>
        <v>-10.018731836729982</v>
      </c>
      <c r="G93" s="83">
        <f t="shared" si="9"/>
        <v>6.6643126152778976E-3</v>
      </c>
      <c r="H93" s="170"/>
      <c r="I93" s="58">
        <f t="shared" si="10"/>
        <v>1.441244561989181E-7</v>
      </c>
      <c r="J93" s="58">
        <f t="shared" si="11"/>
        <v>3.2450915935729983E-3</v>
      </c>
      <c r="K93" s="81"/>
      <c r="L93" s="81"/>
      <c r="M93" s="81"/>
      <c r="N93" s="81"/>
      <c r="O93" s="81"/>
    </row>
    <row r="94" spans="1:15" ht="14.4" hidden="1" x14ac:dyDescent="0.3">
      <c r="A94" s="81">
        <f t="shared" si="7"/>
        <v>90</v>
      </c>
      <c r="B94" s="232">
        <v>44918</v>
      </c>
      <c r="C94" s="233">
        <v>19.693200000000001</v>
      </c>
      <c r="D94" s="83">
        <f t="shared" si="8"/>
        <v>-2.7850639551959544E-3</v>
      </c>
      <c r="E94" s="56">
        <f t="shared" si="13"/>
        <v>3.844693451408007E-5</v>
      </c>
      <c r="F94" s="84">
        <f t="shared" si="12"/>
        <v>-9.9644838755057688</v>
      </c>
      <c r="G94" s="83">
        <f t="shared" si="9"/>
        <v>6.2005592097874587E-3</v>
      </c>
      <c r="H94" s="170"/>
      <c r="I94" s="58">
        <f t="shared" si="10"/>
        <v>7.7565812345317333E-6</v>
      </c>
      <c r="J94" s="58">
        <f t="shared" si="11"/>
        <v>0.20174771623706725</v>
      </c>
      <c r="K94" s="81"/>
      <c r="L94" s="81"/>
      <c r="M94" s="81"/>
      <c r="N94" s="81"/>
      <c r="O94" s="81"/>
    </row>
    <row r="95" spans="1:15" ht="14.4" hidden="1" x14ac:dyDescent="0.3">
      <c r="A95" s="81">
        <f t="shared" si="7"/>
        <v>91</v>
      </c>
      <c r="B95" s="232">
        <v>44921</v>
      </c>
      <c r="C95" s="233">
        <v>19.574000000000002</v>
      </c>
      <c r="D95" s="83">
        <f t="shared" si="8"/>
        <v>-6.0528507302012313E-3</v>
      </c>
      <c r="E95" s="56">
        <f t="shared" si="13"/>
        <v>3.4310793299668748E-5</v>
      </c>
      <c r="F95" s="84">
        <f t="shared" si="12"/>
        <v>-9.2122524195821569</v>
      </c>
      <c r="G95" s="83">
        <f t="shared" si="9"/>
        <v>5.8575415747281513E-3</v>
      </c>
      <c r="H95" s="170"/>
      <c r="I95" s="58">
        <f t="shared" si="10"/>
        <v>3.663700196209758E-5</v>
      </c>
      <c r="J95" s="58">
        <f t="shared" si="11"/>
        <v>1.0677981602498037</v>
      </c>
      <c r="K95" s="81"/>
      <c r="L95" s="81"/>
      <c r="M95" s="81"/>
      <c r="N95" s="81"/>
      <c r="O95" s="81"/>
    </row>
    <row r="96" spans="1:15" ht="14.4" hidden="1" x14ac:dyDescent="0.3">
      <c r="A96" s="81">
        <f t="shared" si="7"/>
        <v>92</v>
      </c>
      <c r="B96" s="232">
        <v>44922</v>
      </c>
      <c r="C96" s="233">
        <v>19.428699999999999</v>
      </c>
      <c r="D96" s="83">
        <f t="shared" si="8"/>
        <v>-7.4231122918158032E-3</v>
      </c>
      <c r="E96" s="56">
        <f t="shared" si="13"/>
        <v>3.4624296615657104E-5</v>
      </c>
      <c r="F96" s="84">
        <f t="shared" si="12"/>
        <v>-8.6795118612822968</v>
      </c>
      <c r="G96" s="83">
        <f t="shared" si="9"/>
        <v>5.8842413797920547E-3</v>
      </c>
      <c r="H96" s="170"/>
      <c r="I96" s="58">
        <f t="shared" si="10"/>
        <v>5.510259609690687E-5</v>
      </c>
      <c r="J96" s="58">
        <f t="shared" si="11"/>
        <v>1.5914430467300664</v>
      </c>
      <c r="K96" s="81"/>
      <c r="L96" s="81"/>
      <c r="M96" s="81"/>
      <c r="N96" s="81"/>
      <c r="O96" s="81"/>
    </row>
    <row r="97" spans="1:15" ht="14.4" hidden="1" x14ac:dyDescent="0.3">
      <c r="A97" s="81">
        <f t="shared" si="7"/>
        <v>93</v>
      </c>
      <c r="B97" s="232">
        <v>44923</v>
      </c>
      <c r="C97" s="233">
        <v>19.398299999999999</v>
      </c>
      <c r="D97" s="83">
        <f t="shared" si="8"/>
        <v>-1.5646955277501817E-3</v>
      </c>
      <c r="E97" s="56">
        <f t="shared" si="13"/>
        <v>3.7384158573385007E-5</v>
      </c>
      <c r="F97" s="84">
        <f t="shared" si="12"/>
        <v>-10.128773950867322</v>
      </c>
      <c r="G97" s="83">
        <f t="shared" si="9"/>
        <v>6.1142586282708885E-3</v>
      </c>
      <c r="H97" s="170"/>
      <c r="I97" s="58">
        <f t="shared" si="10"/>
        <v>2.4482720945614199E-6</v>
      </c>
      <c r="J97" s="58">
        <f t="shared" si="11"/>
        <v>6.548955996309154E-2</v>
      </c>
      <c r="K97" s="81"/>
      <c r="L97" s="81"/>
      <c r="M97" s="81"/>
      <c r="N97" s="81"/>
      <c r="O97" s="81"/>
    </row>
    <row r="98" spans="1:15" ht="14.4" hidden="1" x14ac:dyDescent="0.3">
      <c r="A98" s="81">
        <f t="shared" si="7"/>
        <v>94</v>
      </c>
      <c r="B98" s="232">
        <v>44924</v>
      </c>
      <c r="C98" s="233">
        <v>19.4407</v>
      </c>
      <c r="D98" s="83">
        <f t="shared" si="8"/>
        <v>2.1857585458520123E-3</v>
      </c>
      <c r="E98" s="56">
        <f t="shared" si="13"/>
        <v>3.2675846531133272E-5</v>
      </c>
      <c r="F98" s="84">
        <f t="shared" si="12"/>
        <v>-10.182664241239333</v>
      </c>
      <c r="G98" s="83">
        <f t="shared" si="9"/>
        <v>5.7162790809348408E-3</v>
      </c>
      <c r="H98" s="170"/>
      <c r="I98" s="58">
        <f t="shared" si="10"/>
        <v>4.7775404207651038E-6</v>
      </c>
      <c r="J98" s="58">
        <f t="shared" si="11"/>
        <v>0.14621014994096951</v>
      </c>
      <c r="K98" s="81"/>
      <c r="L98" s="81"/>
      <c r="M98" s="81"/>
      <c r="N98" s="81"/>
      <c r="O98" s="81"/>
    </row>
    <row r="99" spans="1:15" ht="14.4" hidden="1" x14ac:dyDescent="0.3">
      <c r="A99" s="81">
        <f t="shared" si="7"/>
        <v>95</v>
      </c>
      <c r="B99" s="232">
        <v>44925</v>
      </c>
      <c r="C99" s="233">
        <v>19.414300000000001</v>
      </c>
      <c r="D99" s="83">
        <f t="shared" si="8"/>
        <v>-1.3579757930526348E-3</v>
      </c>
      <c r="E99" s="56">
        <f t="shared" si="13"/>
        <v>2.8915989723220531E-5</v>
      </c>
      <c r="F99" s="84">
        <f t="shared" si="12"/>
        <v>-10.387341494960319</v>
      </c>
      <c r="G99" s="83">
        <f t="shared" si="9"/>
        <v>5.3773589914771856E-3</v>
      </c>
      <c r="H99" s="170"/>
      <c r="I99" s="58">
        <f t="shared" si="10"/>
        <v>1.8440982545169324E-6</v>
      </c>
      <c r="J99" s="58">
        <f t="shared" si="11"/>
        <v>6.3774343267111427E-2</v>
      </c>
      <c r="K99" s="81"/>
      <c r="L99" s="81"/>
      <c r="M99" s="81"/>
      <c r="N99" s="81"/>
      <c r="O99" s="81"/>
    </row>
    <row r="100" spans="1:15" ht="14.4" hidden="1" x14ac:dyDescent="0.3">
      <c r="A100" s="81">
        <f t="shared" si="7"/>
        <v>96</v>
      </c>
      <c r="B100" s="232">
        <v>44928</v>
      </c>
      <c r="C100" s="233">
        <v>19.361499999999999</v>
      </c>
      <c r="D100" s="83">
        <f t="shared" si="8"/>
        <v>-2.7196447979067617E-3</v>
      </c>
      <c r="E100" s="56">
        <f t="shared" si="13"/>
        <v>2.526750887857699E-5</v>
      </c>
      <c r="F100" s="84">
        <f t="shared" si="12"/>
        <v>-10.293264785370699</v>
      </c>
      <c r="G100" s="83">
        <f t="shared" si="9"/>
        <v>5.0266797071801773E-3</v>
      </c>
      <c r="H100" s="170"/>
      <c r="I100" s="58">
        <f t="shared" si="10"/>
        <v>7.396467826781311E-6</v>
      </c>
      <c r="J100" s="58">
        <f t="shared" si="11"/>
        <v>0.29272643624367706</v>
      </c>
      <c r="K100" s="81"/>
      <c r="L100" s="81"/>
      <c r="M100" s="81"/>
      <c r="N100" s="81"/>
      <c r="O100" s="81"/>
    </row>
    <row r="101" spans="1:15" ht="14.4" hidden="1" x14ac:dyDescent="0.3">
      <c r="A101" s="81">
        <f t="shared" si="7"/>
        <v>97</v>
      </c>
      <c r="B101" s="232">
        <v>44929</v>
      </c>
      <c r="C101" s="233">
        <v>19.471499999999999</v>
      </c>
      <c r="D101" s="83">
        <f t="shared" si="8"/>
        <v>5.6813779924076435E-3</v>
      </c>
      <c r="E101" s="56">
        <f t="shared" si="13"/>
        <v>2.2859027335028707E-5</v>
      </c>
      <c r="F101" s="84">
        <f t="shared" si="12"/>
        <v>-9.2741159215971791</v>
      </c>
      <c r="G101" s="83">
        <f t="shared" si="9"/>
        <v>4.7811115166903088E-3</v>
      </c>
      <c r="H101" s="170"/>
      <c r="I101" s="58">
        <f t="shared" si="10"/>
        <v>3.2278055892613906E-5</v>
      </c>
      <c r="J101" s="58">
        <f t="shared" si="11"/>
        <v>1.4120485276795516</v>
      </c>
      <c r="K101" s="81"/>
      <c r="L101" s="81"/>
      <c r="M101" s="81"/>
      <c r="N101" s="81"/>
      <c r="O101" s="81"/>
    </row>
    <row r="102" spans="1:15" ht="14.4" hidden="1" x14ac:dyDescent="0.3">
      <c r="A102" s="81">
        <f t="shared" si="7"/>
        <v>98</v>
      </c>
      <c r="B102" s="232">
        <v>44930</v>
      </c>
      <c r="C102" s="233">
        <v>19.488299999999999</v>
      </c>
      <c r="D102" s="83">
        <f t="shared" si="8"/>
        <v>8.6279947615741648E-4</v>
      </c>
      <c r="E102" s="56">
        <f t="shared" si="13"/>
        <v>2.4128430520514577E-5</v>
      </c>
      <c r="F102" s="84">
        <f t="shared" si="12"/>
        <v>-10.60126720099916</v>
      </c>
      <c r="G102" s="83">
        <f t="shared" si="9"/>
        <v>4.9120698814771125E-3</v>
      </c>
      <c r="H102" s="170"/>
      <c r="I102" s="58">
        <f t="shared" si="10"/>
        <v>7.4442293605751227E-7</v>
      </c>
      <c r="J102" s="58">
        <f t="shared" si="11"/>
        <v>3.0852522107668208E-2</v>
      </c>
      <c r="K102" s="81"/>
      <c r="L102" s="81"/>
      <c r="M102" s="81"/>
      <c r="N102" s="81"/>
      <c r="O102" s="81"/>
    </row>
    <row r="103" spans="1:15" ht="14.4" hidden="1" x14ac:dyDescent="0.3">
      <c r="A103" s="81">
        <f t="shared" si="7"/>
        <v>99</v>
      </c>
      <c r="B103" s="232">
        <v>44931</v>
      </c>
      <c r="C103" s="233">
        <v>19.422000000000001</v>
      </c>
      <c r="D103" s="83">
        <f t="shared" si="8"/>
        <v>-3.4020412247347531E-3</v>
      </c>
      <c r="E103" s="56">
        <f t="shared" si="13"/>
        <v>2.0976966063680435E-5</v>
      </c>
      <c r="F103" s="84">
        <f t="shared" si="12"/>
        <v>-10.220343038370341</v>
      </c>
      <c r="G103" s="83">
        <f t="shared" si="9"/>
        <v>4.5800617969281197E-3</v>
      </c>
      <c r="H103" s="170"/>
      <c r="I103" s="58">
        <f t="shared" si="10"/>
        <v>1.1573884494794739E-5</v>
      </c>
      <c r="J103" s="58">
        <f t="shared" si="11"/>
        <v>0.55174253796566841</v>
      </c>
      <c r="K103" s="81"/>
      <c r="L103" s="81"/>
      <c r="M103" s="81"/>
      <c r="N103" s="81"/>
      <c r="O103" s="81"/>
    </row>
    <row r="104" spans="1:15" ht="14.4" hidden="1" x14ac:dyDescent="0.3">
      <c r="A104" s="81">
        <f t="shared" si="7"/>
        <v>100</v>
      </c>
      <c r="B104" s="232">
        <v>44932</v>
      </c>
      <c r="C104" s="233">
        <v>19.3568</v>
      </c>
      <c r="D104" s="83">
        <f t="shared" si="8"/>
        <v>-3.3570178148492058E-3</v>
      </c>
      <c r="E104" s="56">
        <f t="shared" si="13"/>
        <v>1.9709712055058217E-5</v>
      </c>
      <c r="F104" s="84">
        <f t="shared" si="12"/>
        <v>-10.26262161069157</v>
      </c>
      <c r="G104" s="83">
        <f t="shared" si="9"/>
        <v>4.4395621467728345E-3</v>
      </c>
      <c r="H104" s="170"/>
      <c r="I104" s="58">
        <f t="shared" si="10"/>
        <v>1.1269568609214936E-5</v>
      </c>
      <c r="J104" s="58">
        <f t="shared" si="11"/>
        <v>0.57177743529351877</v>
      </c>
      <c r="K104" s="81"/>
      <c r="L104" s="81"/>
      <c r="M104" s="81"/>
      <c r="N104" s="81"/>
      <c r="O104" s="81"/>
    </row>
    <row r="105" spans="1:15" ht="14.4" hidden="1" x14ac:dyDescent="0.3">
      <c r="A105" s="81">
        <f t="shared" si="7"/>
        <v>101</v>
      </c>
      <c r="B105" s="232">
        <v>44935</v>
      </c>
      <c r="C105" s="233">
        <v>19.3672</v>
      </c>
      <c r="D105" s="83">
        <f t="shared" si="8"/>
        <v>5.372788890725122E-4</v>
      </c>
      <c r="E105" s="56">
        <f t="shared" si="13"/>
        <v>1.8572233289534874E-5</v>
      </c>
      <c r="F105" s="84">
        <f t="shared" si="12"/>
        <v>-10.878299905925886</v>
      </c>
      <c r="G105" s="83">
        <f t="shared" si="9"/>
        <v>4.3095514023544111E-3</v>
      </c>
      <c r="H105" s="170"/>
      <c r="I105" s="58">
        <f t="shared" si="10"/>
        <v>2.8866860464299284E-7</v>
      </c>
      <c r="J105" s="58">
        <f t="shared" si="11"/>
        <v>1.554302060192473E-2</v>
      </c>
      <c r="K105" s="81"/>
      <c r="L105" s="81"/>
      <c r="M105" s="81"/>
      <c r="N105" s="81"/>
      <c r="O105" s="81"/>
    </row>
    <row r="106" spans="1:15" ht="14.4" hidden="1" x14ac:dyDescent="0.3">
      <c r="A106" s="81">
        <f t="shared" si="7"/>
        <v>102</v>
      </c>
      <c r="B106" s="232">
        <v>44936</v>
      </c>
      <c r="C106" s="233">
        <v>19.1753</v>
      </c>
      <c r="D106" s="83">
        <f t="shared" si="8"/>
        <v>-9.9085051014086156E-3</v>
      </c>
      <c r="E106" s="56">
        <f t="shared" si="13"/>
        <v>1.6108155904999484E-5</v>
      </c>
      <c r="F106" s="84">
        <f t="shared" si="12"/>
        <v>-4.9412305830750256</v>
      </c>
      <c r="G106" s="83">
        <f t="shared" si="9"/>
        <v>4.0134967179505064E-3</v>
      </c>
      <c r="H106" s="170"/>
      <c r="I106" s="58">
        <f t="shared" si="10"/>
        <v>9.8178473344640564E-5</v>
      </c>
      <c r="J106" s="58">
        <f t="shared" si="11"/>
        <v>6.0949542532158469</v>
      </c>
      <c r="K106" s="81"/>
      <c r="L106" s="81"/>
      <c r="M106" s="81"/>
      <c r="N106" s="81"/>
      <c r="O106" s="81"/>
    </row>
    <row r="107" spans="1:15" ht="14.4" hidden="1" x14ac:dyDescent="0.3">
      <c r="A107" s="81">
        <f t="shared" si="7"/>
        <v>103</v>
      </c>
      <c r="B107" s="232">
        <v>44937</v>
      </c>
      <c r="C107" s="233">
        <v>19.1648</v>
      </c>
      <c r="D107" s="83">
        <f t="shared" si="8"/>
        <v>-5.4757943813132925E-4</v>
      </c>
      <c r="E107" s="56">
        <f t="shared" si="13"/>
        <v>2.7168778744689239E-5</v>
      </c>
      <c r="F107" s="84">
        <f t="shared" si="12"/>
        <v>-10.502405767707252</v>
      </c>
      <c r="G107" s="83">
        <f t="shared" si="9"/>
        <v>5.2123678635231834E-3</v>
      </c>
      <c r="H107" s="170"/>
      <c r="I107" s="58">
        <f t="shared" si="10"/>
        <v>2.9984324106422222E-7</v>
      </c>
      <c r="J107" s="58">
        <f t="shared" si="11"/>
        <v>1.1036316497031854E-2</v>
      </c>
      <c r="K107" s="81"/>
      <c r="L107" s="81"/>
      <c r="M107" s="81"/>
      <c r="N107" s="81"/>
      <c r="O107" s="81"/>
    </row>
    <row r="108" spans="1:15" ht="14.4" hidden="1" x14ac:dyDescent="0.3">
      <c r="A108" s="81">
        <f t="shared" si="7"/>
        <v>104</v>
      </c>
      <c r="B108" s="232">
        <v>44938</v>
      </c>
      <c r="C108" s="233">
        <v>19.110800000000001</v>
      </c>
      <c r="D108" s="83">
        <f t="shared" si="8"/>
        <v>-2.8176657204874722E-3</v>
      </c>
      <c r="E108" s="56">
        <f t="shared" si="13"/>
        <v>2.3547650290688641E-5</v>
      </c>
      <c r="F108" s="84">
        <f t="shared" si="12"/>
        <v>-10.319328155535249</v>
      </c>
      <c r="G108" s="83">
        <f t="shared" si="9"/>
        <v>4.8525921207833488E-3</v>
      </c>
      <c r="H108" s="170"/>
      <c r="I108" s="58">
        <f t="shared" si="10"/>
        <v>7.9392401124101858E-6</v>
      </c>
      <c r="J108" s="58">
        <f t="shared" si="11"/>
        <v>0.33715636228679552</v>
      </c>
      <c r="K108" s="81"/>
      <c r="L108" s="81"/>
      <c r="M108" s="81"/>
      <c r="N108" s="81"/>
      <c r="O108" s="81"/>
    </row>
    <row r="109" spans="1:15" ht="14.4" hidden="1" x14ac:dyDescent="0.3">
      <c r="A109" s="81">
        <f t="shared" si="7"/>
        <v>105</v>
      </c>
      <c r="B109" s="232">
        <v>44939</v>
      </c>
      <c r="C109" s="233">
        <v>19.026</v>
      </c>
      <c r="D109" s="83">
        <f t="shared" si="8"/>
        <v>-4.4372815371414021E-3</v>
      </c>
      <c r="E109" s="56">
        <f t="shared" si="13"/>
        <v>2.1444103679746375E-5</v>
      </c>
      <c r="F109" s="84">
        <f t="shared" si="12"/>
        <v>-9.8318845526617604</v>
      </c>
      <c r="G109" s="83">
        <f t="shared" si="9"/>
        <v>4.630777869834222E-3</v>
      </c>
      <c r="H109" s="170"/>
      <c r="I109" s="58">
        <f t="shared" si="10"/>
        <v>1.9689467439855964E-5</v>
      </c>
      <c r="J109" s="58">
        <f t="shared" si="11"/>
        <v>0.9181762844418796</v>
      </c>
      <c r="K109" s="81"/>
      <c r="L109" s="81"/>
      <c r="M109" s="81"/>
      <c r="N109" s="81"/>
      <c r="O109" s="81"/>
    </row>
    <row r="110" spans="1:15" ht="14.4" hidden="1" x14ac:dyDescent="0.3">
      <c r="A110" s="81">
        <f t="shared" si="7"/>
        <v>106</v>
      </c>
      <c r="B110" s="232">
        <v>44942</v>
      </c>
      <c r="C110" s="233">
        <v>18.8735</v>
      </c>
      <c r="D110" s="83">
        <f t="shared" si="8"/>
        <v>-8.0153474193209728E-3</v>
      </c>
      <c r="E110" s="56">
        <f t="shared" si="13"/>
        <v>2.1207631222032873E-5</v>
      </c>
      <c r="F110" s="84">
        <f t="shared" si="12"/>
        <v>-7.7317779472990971</v>
      </c>
      <c r="G110" s="83">
        <f t="shared" si="9"/>
        <v>4.605174396484119E-3</v>
      </c>
      <c r="H110" s="170"/>
      <c r="I110" s="58">
        <f t="shared" si="10"/>
        <v>6.4245794252415375E-5</v>
      </c>
      <c r="J110" s="58">
        <f t="shared" si="11"/>
        <v>3.0293715304550193</v>
      </c>
      <c r="K110" s="81"/>
      <c r="L110" s="81"/>
      <c r="M110" s="81"/>
      <c r="N110" s="81"/>
      <c r="O110" s="81"/>
    </row>
    <row r="111" spans="1:15" ht="14.4" hidden="1" x14ac:dyDescent="0.3">
      <c r="A111" s="81">
        <f t="shared" si="7"/>
        <v>107</v>
      </c>
      <c r="B111" s="232">
        <v>44943</v>
      </c>
      <c r="C111" s="233">
        <v>18.792200000000001</v>
      </c>
      <c r="D111" s="83">
        <f t="shared" si="8"/>
        <v>-4.3076270961930341E-3</v>
      </c>
      <c r="E111" s="56">
        <f t="shared" si="13"/>
        <v>2.700788768311257E-5</v>
      </c>
      <c r="F111" s="84">
        <f t="shared" si="12"/>
        <v>-9.8323359685213241</v>
      </c>
      <c r="G111" s="83">
        <f t="shared" si="9"/>
        <v>5.1969113599437669E-3</v>
      </c>
      <c r="H111" s="170"/>
      <c r="I111" s="58">
        <f t="shared" si="10"/>
        <v>1.855565119985643E-5</v>
      </c>
      <c r="J111" s="58">
        <f t="shared" si="11"/>
        <v>0.68704562969057603</v>
      </c>
      <c r="K111" s="81"/>
      <c r="L111" s="81"/>
      <c r="M111" s="81"/>
      <c r="N111" s="81"/>
      <c r="O111" s="81"/>
    </row>
    <row r="112" spans="1:15" ht="14.4" hidden="1" x14ac:dyDescent="0.3">
      <c r="A112" s="81">
        <f t="shared" si="7"/>
        <v>108</v>
      </c>
      <c r="B112" s="232">
        <v>44944</v>
      </c>
      <c r="C112" s="233">
        <v>18.7913</v>
      </c>
      <c r="D112" s="83">
        <f t="shared" si="8"/>
        <v>-4.7892210598088347E-5</v>
      </c>
      <c r="E112" s="56">
        <f t="shared" si="13"/>
        <v>2.5868779138029661E-5</v>
      </c>
      <c r="F112" s="84">
        <f t="shared" si="12"/>
        <v>-10.562385089740621</v>
      </c>
      <c r="G112" s="83">
        <f t="shared" si="9"/>
        <v>5.0861359732147999E-3</v>
      </c>
      <c r="H112" s="170"/>
      <c r="I112" s="58">
        <f t="shared" si="10"/>
        <v>2.293663835971646E-9</v>
      </c>
      <c r="J112" s="58">
        <f t="shared" si="11"/>
        <v>8.8665329884073785E-5</v>
      </c>
      <c r="K112" s="81"/>
      <c r="L112" s="81"/>
      <c r="M112" s="81"/>
      <c r="N112" s="81"/>
      <c r="O112" s="81"/>
    </row>
    <row r="113" spans="1:15" ht="14.4" hidden="1" x14ac:dyDescent="0.3">
      <c r="A113" s="81">
        <f t="shared" si="7"/>
        <v>109</v>
      </c>
      <c r="B113" s="232">
        <v>44945</v>
      </c>
      <c r="C113" s="233">
        <v>18.749300000000002</v>
      </c>
      <c r="D113" s="83">
        <f t="shared" si="8"/>
        <v>-2.2350768706793644E-3</v>
      </c>
      <c r="E113" s="56">
        <f t="shared" si="13"/>
        <v>2.2382750949716842E-5</v>
      </c>
      <c r="F113" s="84">
        <f t="shared" si="12"/>
        <v>-10.48403162100306</v>
      </c>
      <c r="G113" s="83">
        <f t="shared" si="9"/>
        <v>4.7310412120078645E-3</v>
      </c>
      <c r="H113" s="170"/>
      <c r="I113" s="58">
        <f t="shared" si="10"/>
        <v>4.9955686178458607E-6</v>
      </c>
      <c r="J113" s="58">
        <f t="shared" si="11"/>
        <v>0.22318832162625918</v>
      </c>
      <c r="K113" s="81"/>
      <c r="L113" s="81"/>
      <c r="M113" s="81"/>
      <c r="N113" s="81"/>
      <c r="O113" s="81"/>
    </row>
    <row r="114" spans="1:15" ht="14.4" hidden="1" x14ac:dyDescent="0.3">
      <c r="A114" s="81">
        <f t="shared" si="7"/>
        <v>110</v>
      </c>
      <c r="B114" s="232">
        <v>44946</v>
      </c>
      <c r="C114" s="233">
        <v>18.749300000000002</v>
      </c>
      <c r="D114" s="83">
        <f t="shared" si="8"/>
        <v>0</v>
      </c>
      <c r="E114" s="56">
        <f t="shared" si="13"/>
        <v>2.0039479082160345E-5</v>
      </c>
      <c r="F114" s="84">
        <f t="shared" si="12"/>
        <v>-10.817806275989632</v>
      </c>
      <c r="G114" s="83">
        <f t="shared" si="9"/>
        <v>4.4765476745099392E-3</v>
      </c>
      <c r="H114" s="170"/>
      <c r="I114" s="58">
        <f t="shared" si="10"/>
        <v>0</v>
      </c>
      <c r="J114" s="58">
        <f t="shared" si="11"/>
        <v>0</v>
      </c>
      <c r="K114" s="81"/>
      <c r="L114" s="81"/>
      <c r="M114" s="81"/>
      <c r="N114" s="81"/>
      <c r="O114" s="81"/>
    </row>
    <row r="115" spans="1:15" ht="14.4" hidden="1" x14ac:dyDescent="0.3">
      <c r="A115" s="81">
        <f t="shared" si="7"/>
        <v>111</v>
      </c>
      <c r="B115" s="232">
        <v>44949</v>
      </c>
      <c r="C115" s="233">
        <v>19.032699999999998</v>
      </c>
      <c r="D115" s="83">
        <f t="shared" si="8"/>
        <v>1.5115230968622662E-2</v>
      </c>
      <c r="E115" s="56">
        <f t="shared" si="13"/>
        <v>1.73387569825457E-5</v>
      </c>
      <c r="F115" s="84">
        <f t="shared" si="12"/>
        <v>2.2142841462523428</v>
      </c>
      <c r="G115" s="83">
        <f t="shared" si="9"/>
        <v>4.1639833071886465E-3</v>
      </c>
      <c r="H115" s="170"/>
      <c r="I115" s="58">
        <f t="shared" si="10"/>
        <v>2.2847020723480957E-4</v>
      </c>
      <c r="J115" s="58">
        <f t="shared" si="11"/>
        <v>13.176850420408007</v>
      </c>
      <c r="K115" s="81"/>
      <c r="L115" s="81"/>
      <c r="M115" s="81"/>
      <c r="N115" s="81"/>
      <c r="O115" s="81"/>
    </row>
    <row r="116" spans="1:15" ht="14.4" hidden="1" x14ac:dyDescent="0.3">
      <c r="A116" s="81">
        <f t="shared" si="7"/>
        <v>112</v>
      </c>
      <c r="B116" s="232">
        <v>44950</v>
      </c>
      <c r="C116" s="233">
        <v>18.925699999999999</v>
      </c>
      <c r="D116" s="83">
        <f t="shared" si="8"/>
        <v>-5.6219033558033704E-3</v>
      </c>
      <c r="E116" s="56">
        <f t="shared" si="13"/>
        <v>4.579295837581405E-5</v>
      </c>
      <c r="F116" s="84">
        <f t="shared" si="12"/>
        <v>-9.301191199853406</v>
      </c>
      <c r="G116" s="83">
        <f t="shared" si="9"/>
        <v>6.7670494586499104E-3</v>
      </c>
      <c r="H116" s="170"/>
      <c r="I116" s="58">
        <f t="shared" si="10"/>
        <v>3.1605797341993198E-5</v>
      </c>
      <c r="J116" s="58">
        <f t="shared" si="11"/>
        <v>0.69018902606401766</v>
      </c>
      <c r="K116" s="81"/>
      <c r="L116" s="81"/>
      <c r="M116" s="81"/>
      <c r="N116" s="81"/>
      <c r="O116" s="81"/>
    </row>
    <row r="117" spans="1:15" ht="14.4" hidden="1" x14ac:dyDescent="0.3">
      <c r="A117" s="81">
        <f t="shared" si="7"/>
        <v>113</v>
      </c>
      <c r="B117" s="232">
        <v>44951</v>
      </c>
      <c r="C117" s="233">
        <v>18.826699999999999</v>
      </c>
      <c r="D117" s="83">
        <f t="shared" si="8"/>
        <v>-5.2309822093766778E-3</v>
      </c>
      <c r="E117" s="56">
        <f t="shared" si="13"/>
        <v>4.3880953618717283E-5</v>
      </c>
      <c r="F117" s="84">
        <f t="shared" si="12"/>
        <v>-9.4104527013173787</v>
      </c>
      <c r="G117" s="83">
        <f t="shared" si="9"/>
        <v>6.6242700442174975E-3</v>
      </c>
      <c r="H117" s="170"/>
      <c r="I117" s="58">
        <f t="shared" si="10"/>
        <v>2.7363174874815311E-5</v>
      </c>
      <c r="J117" s="58">
        <f t="shared" si="11"/>
        <v>0.62357748905310106</v>
      </c>
      <c r="K117" s="81"/>
      <c r="L117" s="81"/>
      <c r="M117" s="81"/>
      <c r="N117" s="81"/>
      <c r="O117" s="81"/>
    </row>
    <row r="118" spans="1:15" ht="14.4" hidden="1" x14ac:dyDescent="0.3">
      <c r="A118" s="81">
        <f t="shared" si="7"/>
        <v>114</v>
      </c>
      <c r="B118" s="232">
        <v>44952</v>
      </c>
      <c r="C118" s="233">
        <v>18.831800000000001</v>
      </c>
      <c r="D118" s="83">
        <f t="shared" si="8"/>
        <v>2.7089187165052486E-4</v>
      </c>
      <c r="E118" s="56">
        <f t="shared" si="13"/>
        <v>4.1654851337949218E-5</v>
      </c>
      <c r="F118" s="84">
        <f t="shared" si="12"/>
        <v>-10.084331040130133</v>
      </c>
      <c r="G118" s="83">
        <f t="shared" si="9"/>
        <v>6.4540569673616315E-3</v>
      </c>
      <c r="H118" s="170"/>
      <c r="I118" s="58">
        <f t="shared" si="10"/>
        <v>7.3382406126324434E-8</v>
      </c>
      <c r="J118" s="58">
        <f t="shared" si="11"/>
        <v>1.7616773021458406E-3</v>
      </c>
      <c r="K118" s="81"/>
      <c r="L118" s="81"/>
      <c r="M118" s="81"/>
      <c r="N118" s="81"/>
      <c r="O118" s="81"/>
    </row>
    <row r="119" spans="1:15" ht="14.4" hidden="1" x14ac:dyDescent="0.3">
      <c r="A119" s="81">
        <f t="shared" si="7"/>
        <v>115</v>
      </c>
      <c r="B119" s="232">
        <v>44953</v>
      </c>
      <c r="C119" s="233">
        <v>18.82</v>
      </c>
      <c r="D119" s="83">
        <f t="shared" si="8"/>
        <v>-6.2659968776224151E-4</v>
      </c>
      <c r="E119" s="56">
        <f t="shared" si="13"/>
        <v>3.6050913649839049E-5</v>
      </c>
      <c r="F119" s="84">
        <f t="shared" si="12"/>
        <v>-10.219687443013088</v>
      </c>
      <c r="G119" s="83">
        <f t="shared" si="9"/>
        <v>6.0042413050975102E-3</v>
      </c>
      <c r="H119" s="170"/>
      <c r="I119" s="58">
        <f t="shared" si="10"/>
        <v>3.9262716870373857E-7</v>
      </c>
      <c r="J119" s="58">
        <f t="shared" si="11"/>
        <v>1.0890907579134031E-2</v>
      </c>
      <c r="K119" s="81"/>
      <c r="L119" s="81"/>
      <c r="M119" s="81"/>
      <c r="N119" s="81"/>
      <c r="O119" s="81"/>
    </row>
    <row r="120" spans="1:15" ht="14.4" hidden="1" x14ac:dyDescent="0.3">
      <c r="A120" s="81">
        <f t="shared" si="7"/>
        <v>116</v>
      </c>
      <c r="B120" s="232">
        <v>44956</v>
      </c>
      <c r="C120" s="233">
        <v>18.8355</v>
      </c>
      <c r="D120" s="83">
        <f t="shared" si="8"/>
        <v>8.2359192348557819E-4</v>
      </c>
      <c r="E120" s="56">
        <f t="shared" si="13"/>
        <v>3.1245243705068695E-5</v>
      </c>
      <c r="F120" s="84">
        <f t="shared" si="12"/>
        <v>-10.351934373653465</v>
      </c>
      <c r="G120" s="83">
        <f t="shared" si="9"/>
        <v>5.589744511609515E-3</v>
      </c>
      <c r="H120" s="170"/>
      <c r="I120" s="58">
        <f t="shared" si="10"/>
        <v>6.7830365643067449E-7</v>
      </c>
      <c r="J120" s="58">
        <f t="shared" si="11"/>
        <v>2.1709021150013885E-2</v>
      </c>
      <c r="K120" s="81"/>
      <c r="L120" s="81"/>
      <c r="M120" s="81"/>
      <c r="N120" s="81"/>
      <c r="O120" s="81"/>
    </row>
    <row r="121" spans="1:15" ht="14.4" hidden="1" x14ac:dyDescent="0.3">
      <c r="A121" s="81">
        <f t="shared" si="7"/>
        <v>117</v>
      </c>
      <c r="B121" s="232">
        <v>44957</v>
      </c>
      <c r="C121" s="233">
        <v>18.787199999999999</v>
      </c>
      <c r="D121" s="83">
        <f t="shared" si="8"/>
        <v>-2.5643067611691439E-3</v>
      </c>
      <c r="E121" s="56">
        <f t="shared" si="13"/>
        <v>2.7125734901047774E-5</v>
      </c>
      <c r="F121" s="84">
        <f t="shared" si="12"/>
        <v>-10.272613238053417</v>
      </c>
      <c r="G121" s="83">
        <f t="shared" si="9"/>
        <v>5.2082372162803583E-3</v>
      </c>
      <c r="H121" s="170"/>
      <c r="I121" s="58">
        <f t="shared" si="10"/>
        <v>6.5756691653777846E-6</v>
      </c>
      <c r="J121" s="58">
        <f t="shared" si="11"/>
        <v>0.24241441529105959</v>
      </c>
      <c r="K121" s="81"/>
      <c r="L121" s="81"/>
      <c r="M121" s="81"/>
      <c r="N121" s="81"/>
      <c r="O121" s="81"/>
    </row>
    <row r="122" spans="1:15" ht="14.4" hidden="1" x14ac:dyDescent="0.3">
      <c r="A122" s="81">
        <f t="shared" si="7"/>
        <v>118</v>
      </c>
      <c r="B122" s="232">
        <v>44958</v>
      </c>
      <c r="C122" s="233">
        <v>18.779299999999999</v>
      </c>
      <c r="D122" s="83">
        <f t="shared" si="8"/>
        <v>-4.2049906319197028E-4</v>
      </c>
      <c r="E122" s="56">
        <f t="shared" si="13"/>
        <v>2.4356200999826502E-5</v>
      </c>
      <c r="F122" s="84">
        <f t="shared" si="12"/>
        <v>-10.615464348889903</v>
      </c>
      <c r="G122" s="83">
        <f t="shared" si="9"/>
        <v>4.9352001985559311E-3</v>
      </c>
      <c r="H122" s="170"/>
      <c r="I122" s="58">
        <f t="shared" si="10"/>
        <v>1.7681946214532462E-7</v>
      </c>
      <c r="J122" s="58">
        <f t="shared" si="11"/>
        <v>7.2597307825873238E-3</v>
      </c>
      <c r="K122" s="81"/>
      <c r="L122" s="81"/>
      <c r="M122" s="81"/>
      <c r="N122" s="81"/>
      <c r="O122" s="81"/>
    </row>
    <row r="123" spans="1:15" ht="14.4" hidden="1" x14ac:dyDescent="0.3">
      <c r="A123" s="81">
        <f t="shared" si="7"/>
        <v>119</v>
      </c>
      <c r="B123" s="232">
        <v>44959</v>
      </c>
      <c r="C123" s="233">
        <v>18.793700000000001</v>
      </c>
      <c r="D123" s="83">
        <f t="shared" si="8"/>
        <v>7.668017444739661E-4</v>
      </c>
      <c r="E123" s="56">
        <f t="shared" si="13"/>
        <v>2.1097543935633492E-5</v>
      </c>
      <c r="F123" s="84">
        <f t="shared" si="12"/>
        <v>-10.738484097667222</v>
      </c>
      <c r="G123" s="83">
        <f t="shared" si="9"/>
        <v>4.5932062805445059E-3</v>
      </c>
      <c r="H123" s="170"/>
      <c r="I123" s="58">
        <f t="shared" si="10"/>
        <v>5.8798491532831764E-7</v>
      </c>
      <c r="J123" s="58">
        <f t="shared" si="11"/>
        <v>2.7869827744983072E-2</v>
      </c>
      <c r="K123" s="81"/>
      <c r="L123" s="81"/>
      <c r="M123" s="81"/>
      <c r="N123" s="81"/>
      <c r="O123" s="81"/>
    </row>
    <row r="124" spans="1:15" ht="14.4" hidden="1" x14ac:dyDescent="0.3">
      <c r="A124" s="81">
        <f t="shared" si="7"/>
        <v>120</v>
      </c>
      <c r="B124" s="232">
        <v>44960</v>
      </c>
      <c r="C124" s="233">
        <v>18.739000000000001</v>
      </c>
      <c r="D124" s="83">
        <f t="shared" si="8"/>
        <v>-2.9105498119050832E-3</v>
      </c>
      <c r="E124" s="56">
        <f t="shared" si="13"/>
        <v>1.8333469127481455E-5</v>
      </c>
      <c r="F124" s="84">
        <f t="shared" si="12"/>
        <v>-10.444714756572804</v>
      </c>
      <c r="G124" s="83">
        <f t="shared" si="9"/>
        <v>4.2817600501991529E-3</v>
      </c>
      <c r="H124" s="170"/>
      <c r="I124" s="58">
        <f t="shared" si="10"/>
        <v>8.4713002075807157E-6</v>
      </c>
      <c r="J124" s="58">
        <f t="shared" si="11"/>
        <v>0.4620674979010071</v>
      </c>
      <c r="K124" s="81"/>
      <c r="L124" s="81"/>
      <c r="M124" s="81"/>
      <c r="N124" s="81"/>
      <c r="O124" s="81"/>
    </row>
    <row r="125" spans="1:15" ht="14.4" hidden="1" x14ac:dyDescent="0.3">
      <c r="A125" s="81">
        <f t="shared" si="7"/>
        <v>121</v>
      </c>
      <c r="B125" s="232">
        <v>44964</v>
      </c>
      <c r="C125" s="233">
        <v>18.623200000000001</v>
      </c>
      <c r="D125" s="83">
        <f t="shared" si="8"/>
        <v>-6.1796253802230972E-3</v>
      </c>
      <c r="E125" s="56">
        <f t="shared" si="13"/>
        <v>1.7004343882114186E-5</v>
      </c>
      <c r="F125" s="84">
        <f t="shared" si="12"/>
        <v>-8.7362761653031757</v>
      </c>
      <c r="G125" s="83">
        <f t="shared" si="9"/>
        <v>4.1236323650531929E-3</v>
      </c>
      <c r="H125" s="170"/>
      <c r="I125" s="58">
        <f t="shared" si="10"/>
        <v>3.8187769839897456E-5</v>
      </c>
      <c r="J125" s="58">
        <f t="shared" si="11"/>
        <v>2.2457655587678866</v>
      </c>
      <c r="K125" s="81"/>
      <c r="L125" s="81"/>
      <c r="M125" s="81"/>
      <c r="N125" s="81"/>
      <c r="O125" s="81"/>
    </row>
    <row r="126" spans="1:15" ht="14.4" hidden="1" x14ac:dyDescent="0.3">
      <c r="A126" s="81">
        <f t="shared" si="7"/>
        <v>122</v>
      </c>
      <c r="B126" s="232">
        <v>44965</v>
      </c>
      <c r="C126" s="233">
        <v>18.889500000000002</v>
      </c>
      <c r="D126" s="83">
        <f t="shared" si="8"/>
        <v>1.4299368529576029E-2</v>
      </c>
      <c r="E126" s="56">
        <f t="shared" si="13"/>
        <v>1.9859235787995415E-5</v>
      </c>
      <c r="F126" s="84">
        <f t="shared" si="12"/>
        <v>-0.5307785039408639</v>
      </c>
      <c r="G126" s="83">
        <f t="shared" si="9"/>
        <v>4.45637024808256E-3</v>
      </c>
      <c r="H126" s="170"/>
      <c r="I126" s="58">
        <f t="shared" si="10"/>
        <v>2.0447194034462933E-4</v>
      </c>
      <c r="J126" s="58">
        <f t="shared" si="11"/>
        <v>10.296062876106708</v>
      </c>
      <c r="K126" s="81"/>
      <c r="L126" s="81"/>
      <c r="M126" s="81"/>
      <c r="N126" s="81"/>
      <c r="O126" s="81"/>
    </row>
    <row r="127" spans="1:15" ht="14.4" hidden="1" x14ac:dyDescent="0.3">
      <c r="A127" s="81">
        <f t="shared" si="7"/>
        <v>123</v>
      </c>
      <c r="B127" s="232">
        <v>44966</v>
      </c>
      <c r="C127" s="233">
        <v>19.0517</v>
      </c>
      <c r="D127" s="83">
        <f t="shared" si="8"/>
        <v>8.5867810159081515E-3</v>
      </c>
      <c r="E127" s="56">
        <f t="shared" si="13"/>
        <v>4.4739503833964017E-5</v>
      </c>
      <c r="F127" s="84">
        <f t="shared" si="12"/>
        <v>-8.3666066217647099</v>
      </c>
      <c r="G127" s="83">
        <f t="shared" si="9"/>
        <v>6.6887595138384231E-3</v>
      </c>
      <c r="H127" s="170"/>
      <c r="I127" s="58">
        <f t="shared" si="10"/>
        <v>7.3732808215160628E-5</v>
      </c>
      <c r="J127" s="58">
        <f t="shared" si="11"/>
        <v>1.6480470701864676</v>
      </c>
      <c r="K127" s="81"/>
      <c r="L127" s="81"/>
      <c r="M127" s="81"/>
      <c r="N127" s="81"/>
      <c r="O127" s="81"/>
    </row>
    <row r="128" spans="1:15" ht="14.4" hidden="1" x14ac:dyDescent="0.3">
      <c r="A128" s="81">
        <f t="shared" si="7"/>
        <v>124</v>
      </c>
      <c r="B128" s="232">
        <v>44967</v>
      </c>
      <c r="C128" s="233">
        <v>18.9435</v>
      </c>
      <c r="D128" s="83">
        <f t="shared" si="8"/>
        <v>-5.6792832135714733E-3</v>
      </c>
      <c r="E128" s="56">
        <f t="shared" si="13"/>
        <v>4.8646933641002212E-5</v>
      </c>
      <c r="F128" s="84">
        <f t="shared" si="12"/>
        <v>-9.2678942180917829</v>
      </c>
      <c r="G128" s="83">
        <f t="shared" si="9"/>
        <v>6.9747353814322028E-3</v>
      </c>
      <c r="H128" s="170"/>
      <c r="I128" s="58">
        <f t="shared" si="10"/>
        <v>3.2254257819954723E-5</v>
      </c>
      <c r="J128" s="58">
        <f t="shared" si="11"/>
        <v>0.66302756218881442</v>
      </c>
      <c r="K128" s="81"/>
      <c r="L128" s="81"/>
      <c r="M128" s="81"/>
      <c r="N128" s="81"/>
      <c r="O128" s="81"/>
    </row>
    <row r="129" spans="1:15" ht="14.4" hidden="1" x14ac:dyDescent="0.3">
      <c r="A129" s="81">
        <f t="shared" si="7"/>
        <v>125</v>
      </c>
      <c r="B129" s="232">
        <v>44970</v>
      </c>
      <c r="C129" s="233">
        <v>18.9543</v>
      </c>
      <c r="D129" s="83">
        <f t="shared" si="8"/>
        <v>5.7011639876480835E-4</v>
      </c>
      <c r="E129" s="56">
        <f t="shared" si="13"/>
        <v>4.6437691490534655E-5</v>
      </c>
      <c r="F129" s="84">
        <f t="shared" si="12"/>
        <v>-9.9703997822862949</v>
      </c>
      <c r="G129" s="83">
        <f t="shared" si="9"/>
        <v>6.8145206354177732E-3</v>
      </c>
      <c r="H129" s="170"/>
      <c r="I129" s="58">
        <f t="shared" si="10"/>
        <v>3.2503270814055397E-7</v>
      </c>
      <c r="J129" s="58">
        <f t="shared" si="11"/>
        <v>6.9993295899906018E-3</v>
      </c>
      <c r="K129" s="81"/>
      <c r="L129" s="81"/>
      <c r="M129" s="81"/>
      <c r="N129" s="81"/>
      <c r="O129" s="81"/>
    </row>
    <row r="130" spans="1:15" ht="14.4" hidden="1" x14ac:dyDescent="0.3">
      <c r="A130" s="81">
        <f t="shared" si="7"/>
        <v>126</v>
      </c>
      <c r="B130" s="232">
        <v>44971</v>
      </c>
      <c r="C130" s="233">
        <v>18.689299999999999</v>
      </c>
      <c r="D130" s="83">
        <f t="shared" si="8"/>
        <v>-1.3980996396596002E-2</v>
      </c>
      <c r="E130" s="56">
        <f t="shared" si="13"/>
        <v>4.0223085006253959E-5</v>
      </c>
      <c r="F130" s="84">
        <f t="shared" si="12"/>
        <v>-5.2614655863201083</v>
      </c>
      <c r="G130" s="83">
        <f t="shared" si="9"/>
        <v>6.3421672168316378E-3</v>
      </c>
      <c r="H130" s="170"/>
      <c r="I130" s="58">
        <f t="shared" si="10"/>
        <v>1.9546826024163038E-4</v>
      </c>
      <c r="J130" s="58">
        <f t="shared" si="11"/>
        <v>4.859603886952943</v>
      </c>
      <c r="K130" s="81"/>
      <c r="L130" s="81"/>
      <c r="M130" s="81"/>
      <c r="N130" s="81"/>
      <c r="O130" s="81"/>
    </row>
    <row r="131" spans="1:15" ht="14.4" hidden="1" x14ac:dyDescent="0.3">
      <c r="A131" s="81">
        <f t="shared" si="7"/>
        <v>127</v>
      </c>
      <c r="B131" s="232">
        <v>44972</v>
      </c>
      <c r="C131" s="233">
        <v>18.6327</v>
      </c>
      <c r="D131" s="83">
        <f t="shared" si="8"/>
        <v>-3.0284708362539048E-3</v>
      </c>
      <c r="E131" s="56">
        <f t="shared" si="13"/>
        <v>6.1145488921931463E-5</v>
      </c>
      <c r="F131" s="84">
        <f t="shared" si="12"/>
        <v>-9.5522575395035201</v>
      </c>
      <c r="G131" s="83">
        <f t="shared" si="9"/>
        <v>7.8195581027275113E-3</v>
      </c>
      <c r="H131" s="170"/>
      <c r="I131" s="58">
        <f t="shared" si="10"/>
        <v>9.1716356060404248E-6</v>
      </c>
      <c r="J131" s="58">
        <f t="shared" si="11"/>
        <v>0.14999692974489853</v>
      </c>
      <c r="K131" s="81"/>
      <c r="L131" s="81"/>
      <c r="M131" s="81"/>
      <c r="N131" s="81"/>
      <c r="O131" s="81"/>
    </row>
    <row r="132" spans="1:15" ht="14.4" hidden="1" x14ac:dyDescent="0.3">
      <c r="A132" s="81">
        <f t="shared" si="7"/>
        <v>128</v>
      </c>
      <c r="B132" s="232">
        <v>44973</v>
      </c>
      <c r="C132" s="233">
        <v>18.5383</v>
      </c>
      <c r="D132" s="83">
        <f t="shared" si="8"/>
        <v>-5.0663618262517529E-3</v>
      </c>
      <c r="E132" s="56">
        <f t="shared" si="13"/>
        <v>5.4140968810562156E-5</v>
      </c>
      <c r="F132" s="84">
        <f t="shared" si="12"/>
        <v>-9.3498232795578371</v>
      </c>
      <c r="G132" s="83">
        <f t="shared" si="9"/>
        <v>7.3580546892886133E-3</v>
      </c>
      <c r="H132" s="170"/>
      <c r="I132" s="58">
        <f t="shared" si="10"/>
        <v>2.5668022154500997E-5</v>
      </c>
      <c r="J132" s="58">
        <f t="shared" si="11"/>
        <v>0.47409609983731066</v>
      </c>
      <c r="K132" s="81"/>
      <c r="L132" s="81"/>
      <c r="M132" s="81"/>
      <c r="N132" s="81"/>
      <c r="O132" s="81"/>
    </row>
    <row r="133" spans="1:15" ht="14.4" hidden="1" x14ac:dyDescent="0.3">
      <c r="A133" s="81">
        <f t="shared" ref="A133:A196" si="14">A134-1</f>
        <v>129</v>
      </c>
      <c r="B133" s="232">
        <v>44974</v>
      </c>
      <c r="C133" s="233">
        <v>18.642800000000001</v>
      </c>
      <c r="D133" s="83">
        <f t="shared" si="8"/>
        <v>5.636978579481422E-3</v>
      </c>
      <c r="E133" s="56">
        <f t="shared" si="13"/>
        <v>5.0303667653186795E-5</v>
      </c>
      <c r="F133" s="84">
        <f t="shared" si="12"/>
        <v>-9.2657583980906075</v>
      </c>
      <c r="G133" s="83">
        <f t="shared" si="9"/>
        <v>7.0925078535865431E-3</v>
      </c>
      <c r="H133" s="170"/>
      <c r="I133" s="58">
        <f t="shared" si="10"/>
        <v>3.1775527505532392E-5</v>
      </c>
      <c r="J133" s="58">
        <f t="shared" si="11"/>
        <v>0.63167416985587088</v>
      </c>
      <c r="K133" s="81"/>
      <c r="L133" s="81"/>
      <c r="M133" s="81"/>
      <c r="N133" s="81"/>
      <c r="O133" s="81"/>
    </row>
    <row r="134" spans="1:15" ht="14.4" hidden="1" x14ac:dyDescent="0.3">
      <c r="A134" s="81">
        <f t="shared" si="14"/>
        <v>130</v>
      </c>
      <c r="B134" s="232">
        <v>44977</v>
      </c>
      <c r="C134" s="233">
        <v>18.549700000000001</v>
      </c>
      <c r="D134" s="83">
        <f t="shared" ref="D134:D197" si="15">C134/C133-1</f>
        <v>-4.9938850387281075E-3</v>
      </c>
      <c r="E134" s="56">
        <f t="shared" si="13"/>
        <v>4.7806628815182571E-5</v>
      </c>
      <c r="F134" s="84">
        <f t="shared" si="12"/>
        <v>-9.4266845390410854</v>
      </c>
      <c r="G134" s="83">
        <f t="shared" si="9"/>
        <v>6.9142337836655895E-3</v>
      </c>
      <c r="H134" s="170"/>
      <c r="I134" s="58">
        <f t="shared" si="10"/>
        <v>2.4938887780032432E-5</v>
      </c>
      <c r="J134" s="58">
        <f t="shared" si="11"/>
        <v>0.52166171089880875</v>
      </c>
      <c r="K134" s="81"/>
      <c r="L134" s="81"/>
      <c r="M134" s="81"/>
      <c r="N134" s="81"/>
      <c r="O134" s="81"/>
    </row>
    <row r="135" spans="1:15" ht="14.4" hidden="1" x14ac:dyDescent="0.3">
      <c r="A135" s="81">
        <f t="shared" si="14"/>
        <v>131</v>
      </c>
      <c r="B135" s="232">
        <v>44978</v>
      </c>
      <c r="C135" s="233">
        <v>18.414200000000001</v>
      </c>
      <c r="D135" s="83">
        <f t="shared" si="15"/>
        <v>-7.3047003455581905E-3</v>
      </c>
      <c r="E135" s="56">
        <f t="shared" si="13"/>
        <v>4.4724741639937858E-5</v>
      </c>
      <c r="F135" s="84">
        <f t="shared" si="12"/>
        <v>-8.8219383083822933</v>
      </c>
      <c r="G135" s="83">
        <f t="shared" ref="G135:G198" si="16">SQRT(E135)</f>
        <v>6.6876559151871637E-3</v>
      </c>
      <c r="H135" s="170"/>
      <c r="I135" s="58">
        <f t="shared" ref="I135:I198" si="17">D135*D135</f>
        <v>5.335864713839795E-5</v>
      </c>
      <c r="J135" s="58">
        <f t="shared" ref="J135:J198" si="18">I135/E135</f>
        <v>1.1930453968402641</v>
      </c>
      <c r="K135" s="81"/>
      <c r="L135" s="81"/>
      <c r="M135" s="81"/>
      <c r="N135" s="81"/>
      <c r="O135" s="81"/>
    </row>
    <row r="136" spans="1:15" ht="14.4" hidden="1" x14ac:dyDescent="0.3">
      <c r="A136" s="81">
        <f t="shared" si="14"/>
        <v>132</v>
      </c>
      <c r="B136" s="232">
        <v>44979</v>
      </c>
      <c r="C136" s="233">
        <v>18.396999999999998</v>
      </c>
      <c r="D136" s="83">
        <f t="shared" si="15"/>
        <v>-9.3406175668786506E-4</v>
      </c>
      <c r="E136" s="56">
        <f t="shared" si="13"/>
        <v>4.5888333731831787E-5</v>
      </c>
      <c r="F136" s="84">
        <f t="shared" ref="F136:F199" si="19">LN(E136)+((D136/G136)^2)</f>
        <v>-9.9702867170599205</v>
      </c>
      <c r="G136" s="83">
        <f t="shared" si="16"/>
        <v>6.7740928346038919E-3</v>
      </c>
      <c r="H136" s="170"/>
      <c r="I136" s="58">
        <f t="shared" si="17"/>
        <v>8.7247136530682043E-7</v>
      </c>
      <c r="J136" s="58">
        <f t="shared" si="18"/>
        <v>1.9012923206265932E-2</v>
      </c>
      <c r="K136" s="81"/>
      <c r="L136" s="81"/>
      <c r="M136" s="81"/>
      <c r="N136" s="81"/>
      <c r="O136" s="81"/>
    </row>
    <row r="137" spans="1:15" ht="14.4" hidden="1" x14ac:dyDescent="0.3">
      <c r="A137" s="81">
        <f t="shared" si="14"/>
        <v>133</v>
      </c>
      <c r="B137" s="232">
        <v>44980</v>
      </c>
      <c r="C137" s="233">
        <v>18.393799999999999</v>
      </c>
      <c r="D137" s="83">
        <f t="shared" si="15"/>
        <v>-1.7394140348969689E-4</v>
      </c>
      <c r="E137" s="56">
        <f t="shared" ref="E137:E200" si="20">$D$507*E136+(1-$D$507)*(D136^2)</f>
        <v>3.982154258281861E-5</v>
      </c>
      <c r="F137" s="84">
        <f t="shared" si="19"/>
        <v>-10.130342741177424</v>
      </c>
      <c r="G137" s="83">
        <f t="shared" si="16"/>
        <v>6.3104312517306303E-3</v>
      </c>
      <c r="H137" s="170"/>
      <c r="I137" s="58">
        <f t="shared" si="17"/>
        <v>3.0255611847965539E-8</v>
      </c>
      <c r="J137" s="58">
        <f t="shared" si="18"/>
        <v>7.5978000563493029E-4</v>
      </c>
      <c r="K137" s="81"/>
      <c r="L137" s="81"/>
      <c r="M137" s="81"/>
      <c r="N137" s="81"/>
      <c r="O137" s="81"/>
    </row>
    <row r="138" spans="1:15" ht="14.4" hidden="1" x14ac:dyDescent="0.3">
      <c r="A138" s="81">
        <f t="shared" si="14"/>
        <v>134</v>
      </c>
      <c r="B138" s="232">
        <v>44981</v>
      </c>
      <c r="C138" s="233">
        <v>18.348299999999998</v>
      </c>
      <c r="D138" s="83">
        <f t="shared" si="15"/>
        <v>-2.4736596026921909E-3</v>
      </c>
      <c r="E138" s="56">
        <f t="shared" si="20"/>
        <v>3.4458867851903223E-5</v>
      </c>
      <c r="F138" s="84">
        <f t="shared" si="19"/>
        <v>-10.09817038945512</v>
      </c>
      <c r="G138" s="83">
        <f t="shared" si="16"/>
        <v>5.8701676170193999E-3</v>
      </c>
      <c r="H138" s="170"/>
      <c r="I138" s="58">
        <f t="shared" si="17"/>
        <v>6.1189918299912878E-6</v>
      </c>
      <c r="J138" s="58">
        <f t="shared" si="18"/>
        <v>0.17757379192750597</v>
      </c>
      <c r="K138" s="81"/>
      <c r="L138" s="81"/>
      <c r="M138" s="81"/>
      <c r="N138" s="81"/>
      <c r="O138" s="81"/>
    </row>
    <row r="139" spans="1:15" ht="14.4" hidden="1" x14ac:dyDescent="0.3">
      <c r="A139" s="81">
        <f t="shared" si="14"/>
        <v>135</v>
      </c>
      <c r="B139" s="232">
        <v>44984</v>
      </c>
      <c r="C139" s="233">
        <v>18.410699999999999</v>
      </c>
      <c r="D139" s="83">
        <f t="shared" si="15"/>
        <v>3.4008600251793641E-3</v>
      </c>
      <c r="E139" s="56">
        <f t="shared" si="20"/>
        <v>3.0639500633877435E-5</v>
      </c>
      <c r="F139" s="84">
        <f t="shared" si="19"/>
        <v>-10.015738872288576</v>
      </c>
      <c r="G139" s="83">
        <f t="shared" si="16"/>
        <v>5.5352958939768916E-3</v>
      </c>
      <c r="H139" s="170"/>
      <c r="I139" s="58">
        <f t="shared" si="17"/>
        <v>1.1565848910862985E-5</v>
      </c>
      <c r="J139" s="58">
        <f t="shared" si="18"/>
        <v>0.37748163878607327</v>
      </c>
      <c r="K139" s="81"/>
      <c r="L139" s="81"/>
      <c r="M139" s="81"/>
      <c r="N139" s="81"/>
      <c r="O139" s="81"/>
    </row>
    <row r="140" spans="1:15" ht="14.4" hidden="1" x14ac:dyDescent="0.3">
      <c r="A140" s="81">
        <f t="shared" si="14"/>
        <v>136</v>
      </c>
      <c r="B140" s="232">
        <v>44985</v>
      </c>
      <c r="C140" s="233">
        <v>18.4023</v>
      </c>
      <c r="D140" s="83">
        <f t="shared" si="15"/>
        <v>-4.562564161058047E-4</v>
      </c>
      <c r="E140" s="56">
        <f t="shared" si="20"/>
        <v>2.8068943159928131E-5</v>
      </c>
      <c r="F140" s="84">
        <f t="shared" si="19"/>
        <v>-10.473430439582053</v>
      </c>
      <c r="G140" s="83">
        <f t="shared" si="16"/>
        <v>5.298013133234772E-3</v>
      </c>
      <c r="H140" s="170"/>
      <c r="I140" s="58">
        <f t="shared" si="17"/>
        <v>2.0816991723771319E-7</v>
      </c>
      <c r="J140" s="58">
        <f t="shared" si="18"/>
        <v>7.4163788800891278E-3</v>
      </c>
      <c r="K140" s="81"/>
      <c r="L140" s="81"/>
      <c r="M140" s="81"/>
      <c r="N140" s="81"/>
      <c r="O140" s="81"/>
    </row>
    <row r="141" spans="1:15" ht="14.4" hidden="1" x14ac:dyDescent="0.3">
      <c r="A141" s="81">
        <f t="shared" si="14"/>
        <v>137</v>
      </c>
      <c r="B141" s="232">
        <v>44986</v>
      </c>
      <c r="C141" s="233">
        <v>18.407699999999998</v>
      </c>
      <c r="D141" s="83">
        <f t="shared" si="15"/>
        <v>2.9344158067190484E-4</v>
      </c>
      <c r="E141" s="56">
        <f t="shared" si="20"/>
        <v>2.431414465940869E-5</v>
      </c>
      <c r="F141" s="84">
        <f t="shared" si="19"/>
        <v>-10.620910816152554</v>
      </c>
      <c r="G141" s="83">
        <f t="shared" si="16"/>
        <v>4.9309375030929655E-3</v>
      </c>
      <c r="H141" s="170"/>
      <c r="I141" s="58">
        <f t="shared" si="17"/>
        <v>8.610796126722604E-8</v>
      </c>
      <c r="J141" s="58">
        <f t="shared" si="18"/>
        <v>3.5414760615033762E-3</v>
      </c>
      <c r="K141" s="81"/>
      <c r="L141" s="81"/>
      <c r="M141" s="81"/>
      <c r="N141" s="81"/>
      <c r="O141" s="81"/>
    </row>
    <row r="142" spans="1:15" ht="14.4" hidden="1" x14ac:dyDescent="0.3">
      <c r="A142" s="81">
        <f t="shared" si="14"/>
        <v>138</v>
      </c>
      <c r="B142" s="232">
        <v>44987</v>
      </c>
      <c r="C142" s="233">
        <v>18.344799999999999</v>
      </c>
      <c r="D142" s="83">
        <f t="shared" si="15"/>
        <v>-3.4170483004394292E-3</v>
      </c>
      <c r="E142" s="56">
        <f t="shared" si="20"/>
        <v>2.1048930335589486E-5</v>
      </c>
      <c r="F142" s="84">
        <f t="shared" si="19"/>
        <v>-10.213942883442744</v>
      </c>
      <c r="G142" s="83">
        <f t="shared" si="16"/>
        <v>4.5879113260381878E-3</v>
      </c>
      <c r="H142" s="170"/>
      <c r="I142" s="58">
        <f t="shared" si="17"/>
        <v>1.1676219087535992E-5</v>
      </c>
      <c r="J142" s="58">
        <f t="shared" si="18"/>
        <v>0.55471793109571299</v>
      </c>
      <c r="K142" s="81"/>
      <c r="L142" s="81"/>
      <c r="M142" s="81"/>
      <c r="N142" s="81"/>
      <c r="O142" s="81"/>
    </row>
    <row r="143" spans="1:15" ht="14.4" hidden="1" x14ac:dyDescent="0.3">
      <c r="A143" s="81">
        <f t="shared" si="14"/>
        <v>139</v>
      </c>
      <c r="B143" s="232">
        <v>44988</v>
      </c>
      <c r="C143" s="233">
        <v>18.170000000000002</v>
      </c>
      <c r="D143" s="83">
        <f t="shared" si="15"/>
        <v>-9.5285857572716681E-3</v>
      </c>
      <c r="E143" s="56">
        <f t="shared" si="20"/>
        <v>1.9785769337384737E-5</v>
      </c>
      <c r="F143" s="84">
        <f t="shared" si="19"/>
        <v>-6.2416966432727241</v>
      </c>
      <c r="G143" s="83">
        <f t="shared" si="16"/>
        <v>4.4481197530400118E-3</v>
      </c>
      <c r="H143" s="170"/>
      <c r="I143" s="58">
        <f t="shared" si="17"/>
        <v>9.0793946533680492E-5</v>
      </c>
      <c r="J143" s="58">
        <f t="shared" si="18"/>
        <v>4.5888509557284438</v>
      </c>
      <c r="K143" s="81"/>
      <c r="L143" s="81"/>
      <c r="M143" s="81"/>
      <c r="N143" s="81"/>
      <c r="O143" s="81"/>
    </row>
    <row r="144" spans="1:15" ht="14.4" hidden="1" x14ac:dyDescent="0.3">
      <c r="A144" s="81">
        <f t="shared" si="14"/>
        <v>140</v>
      </c>
      <c r="B144" s="232">
        <v>44991</v>
      </c>
      <c r="C144" s="233">
        <v>18.126000000000001</v>
      </c>
      <c r="D144" s="83">
        <f t="shared" si="15"/>
        <v>-2.4215740231150473E-3</v>
      </c>
      <c r="E144" s="56">
        <f t="shared" si="20"/>
        <v>2.935554670640378E-5</v>
      </c>
      <c r="F144" s="84">
        <f t="shared" si="19"/>
        <v>-10.236270518338332</v>
      </c>
      <c r="G144" s="83">
        <f t="shared" si="16"/>
        <v>5.4180759229087759E-3</v>
      </c>
      <c r="H144" s="170"/>
      <c r="I144" s="58">
        <f t="shared" si="17"/>
        <v>5.8640207494255958E-6</v>
      </c>
      <c r="J144" s="58">
        <f t="shared" si="18"/>
        <v>0.19975852632124158</v>
      </c>
      <c r="K144" s="81"/>
      <c r="L144" s="81"/>
      <c r="M144" s="81"/>
      <c r="N144" s="81"/>
      <c r="O144" s="81"/>
    </row>
    <row r="145" spans="1:15" ht="14.4" hidden="1" x14ac:dyDescent="0.3">
      <c r="A145" s="81">
        <f t="shared" si="14"/>
        <v>141</v>
      </c>
      <c r="B145" s="232">
        <v>44992</v>
      </c>
      <c r="C145" s="233">
        <v>18.0123</v>
      </c>
      <c r="D145" s="83">
        <f t="shared" si="15"/>
        <v>-6.2727573651110147E-3</v>
      </c>
      <c r="E145" s="56">
        <f t="shared" si="20"/>
        <v>2.6189591990437058E-5</v>
      </c>
      <c r="F145" s="84">
        <f t="shared" si="19"/>
        <v>-9.0477392397978349</v>
      </c>
      <c r="G145" s="83">
        <f t="shared" si="16"/>
        <v>5.1175767693740614E-3</v>
      </c>
      <c r="H145" s="170"/>
      <c r="I145" s="58">
        <f t="shared" si="17"/>
        <v>3.9347484961554477E-5</v>
      </c>
      <c r="J145" s="58">
        <f t="shared" si="18"/>
        <v>1.5024092385983687</v>
      </c>
      <c r="K145" s="81"/>
      <c r="L145" s="81"/>
      <c r="M145" s="81"/>
      <c r="N145" s="81"/>
      <c r="O145" s="81"/>
    </row>
    <row r="146" spans="1:15" ht="14.4" hidden="1" x14ac:dyDescent="0.3">
      <c r="A146" s="81">
        <f t="shared" si="14"/>
        <v>142</v>
      </c>
      <c r="B146" s="232">
        <v>44993</v>
      </c>
      <c r="C146" s="233">
        <v>18.0122</v>
      </c>
      <c r="D146" s="83">
        <f t="shared" si="15"/>
        <v>-5.551761851574355E-6</v>
      </c>
      <c r="E146" s="56">
        <f t="shared" si="20"/>
        <v>2.7962882213489606E-5</v>
      </c>
      <c r="F146" s="84">
        <f t="shared" si="19"/>
        <v>-10.484631460204234</v>
      </c>
      <c r="G146" s="83">
        <f t="shared" si="16"/>
        <v>5.2879941578532035E-3</v>
      </c>
      <c r="H146" s="170"/>
      <c r="I146" s="58">
        <f t="shared" si="17"/>
        <v>3.0822059656596308E-11</v>
      </c>
      <c r="J146" s="58">
        <f t="shared" si="18"/>
        <v>1.1022490250210118E-6</v>
      </c>
      <c r="K146" s="81"/>
      <c r="L146" s="81"/>
      <c r="M146" s="81"/>
      <c r="N146" s="81"/>
      <c r="O146" s="81"/>
    </row>
    <row r="147" spans="1:15" ht="14.4" hidden="1" x14ac:dyDescent="0.3">
      <c r="A147" s="81">
        <f t="shared" si="14"/>
        <v>143</v>
      </c>
      <c r="B147" s="232">
        <v>44994</v>
      </c>
      <c r="C147" s="233">
        <v>18.115500000000001</v>
      </c>
      <c r="D147" s="83">
        <f t="shared" si="15"/>
        <v>5.7350018320916352E-3</v>
      </c>
      <c r="E147" s="56">
        <f t="shared" si="20"/>
        <v>2.4194326633204851E-5</v>
      </c>
      <c r="F147" s="84">
        <f t="shared" si="19"/>
        <v>-9.2699726161581513</v>
      </c>
      <c r="G147" s="83">
        <f t="shared" si="16"/>
        <v>4.918772878798619E-3</v>
      </c>
      <c r="H147" s="170"/>
      <c r="I147" s="58">
        <f t="shared" si="17"/>
        <v>3.2890246014094409E-5</v>
      </c>
      <c r="J147" s="58">
        <f t="shared" si="18"/>
        <v>1.3594197727724764</v>
      </c>
      <c r="K147" s="81"/>
      <c r="L147" s="81"/>
      <c r="M147" s="81"/>
      <c r="N147" s="81"/>
      <c r="O147" s="81"/>
    </row>
    <row r="148" spans="1:15" ht="14.4" hidden="1" x14ac:dyDescent="0.3">
      <c r="A148" s="81">
        <f t="shared" si="14"/>
        <v>144</v>
      </c>
      <c r="B148" s="232">
        <v>44995</v>
      </c>
      <c r="C148" s="233">
        <v>17.966200000000001</v>
      </c>
      <c r="D148" s="83">
        <f t="shared" si="15"/>
        <v>-8.241561094090688E-3</v>
      </c>
      <c r="E148" s="56">
        <f t="shared" si="20"/>
        <v>2.536627634068716E-5</v>
      </c>
      <c r="F148" s="84">
        <f t="shared" si="19"/>
        <v>-7.9043879543544211</v>
      </c>
      <c r="G148" s="83">
        <f t="shared" si="16"/>
        <v>5.0364944495836748E-3</v>
      </c>
      <c r="H148" s="170"/>
      <c r="I148" s="58">
        <f t="shared" si="17"/>
        <v>6.7923329267629296E-5</v>
      </c>
      <c r="J148" s="58">
        <f t="shared" si="18"/>
        <v>2.6777020148866391</v>
      </c>
      <c r="K148" s="81"/>
      <c r="L148" s="81"/>
      <c r="M148" s="81"/>
      <c r="N148" s="81"/>
      <c r="O148" s="81"/>
    </row>
    <row r="149" spans="1:15" ht="14.4" hidden="1" x14ac:dyDescent="0.3">
      <c r="A149" s="81">
        <f t="shared" si="14"/>
        <v>145</v>
      </c>
      <c r="B149" s="232">
        <v>44998</v>
      </c>
      <c r="C149" s="233">
        <v>18.057700000000001</v>
      </c>
      <c r="D149" s="83">
        <f t="shared" si="15"/>
        <v>5.0928966615089166E-3</v>
      </c>
      <c r="E149" s="56">
        <f t="shared" si="20"/>
        <v>3.1101693557024914E-5</v>
      </c>
      <c r="F149" s="84">
        <f t="shared" si="19"/>
        <v>-9.5442873833006256</v>
      </c>
      <c r="G149" s="83">
        <f t="shared" si="16"/>
        <v>5.5768892365748949E-3</v>
      </c>
      <c r="H149" s="170"/>
      <c r="I149" s="58">
        <f t="shared" si="17"/>
        <v>2.593759640480867E-5</v>
      </c>
      <c r="J149" s="58">
        <f t="shared" si="18"/>
        <v>0.83396090175128634</v>
      </c>
      <c r="K149" s="81"/>
      <c r="L149" s="81"/>
      <c r="M149" s="81"/>
      <c r="N149" s="81"/>
      <c r="O149" s="81"/>
    </row>
    <row r="150" spans="1:15" ht="14.4" hidden="1" x14ac:dyDescent="0.3">
      <c r="A150" s="81">
        <f t="shared" si="14"/>
        <v>146</v>
      </c>
      <c r="B150" s="232">
        <v>44999</v>
      </c>
      <c r="C150" s="233">
        <v>18.408300000000001</v>
      </c>
      <c r="D150" s="83">
        <f t="shared" si="15"/>
        <v>1.9415540185073299E-2</v>
      </c>
      <c r="E150" s="56">
        <f t="shared" si="20"/>
        <v>3.0405727796319926E-5</v>
      </c>
      <c r="F150" s="84">
        <f t="shared" si="19"/>
        <v>1.9968898148302774</v>
      </c>
      <c r="G150" s="83">
        <f t="shared" si="16"/>
        <v>5.5141388988961754E-3</v>
      </c>
      <c r="H150" s="170"/>
      <c r="I150" s="58">
        <f t="shared" si="17"/>
        <v>3.7696320067819614E-4</v>
      </c>
      <c r="J150" s="58">
        <f t="shared" si="18"/>
        <v>12.397769367777503</v>
      </c>
      <c r="K150" s="81"/>
      <c r="L150" s="81"/>
      <c r="M150" s="81"/>
      <c r="N150" s="81"/>
      <c r="O150" s="81"/>
    </row>
    <row r="151" spans="1:15" ht="14.4" hidden="1" x14ac:dyDescent="0.3">
      <c r="A151" s="81">
        <f t="shared" si="14"/>
        <v>147</v>
      </c>
      <c r="B151" s="232">
        <v>45000</v>
      </c>
      <c r="C151" s="233">
        <v>18.830200000000001</v>
      </c>
      <c r="D151" s="83">
        <f t="shared" si="15"/>
        <v>2.2919009359908316E-2</v>
      </c>
      <c r="E151" s="56">
        <f t="shared" si="20"/>
        <v>7.7111304421407801E-5</v>
      </c>
      <c r="F151" s="84">
        <f t="shared" si="19"/>
        <v>-2.6582764331419133</v>
      </c>
      <c r="G151" s="83">
        <f t="shared" si="16"/>
        <v>8.781304255143868E-3</v>
      </c>
      <c r="H151" s="170"/>
      <c r="I151" s="58">
        <f t="shared" si="17"/>
        <v>5.2528099003956502E-4</v>
      </c>
      <c r="J151" s="58">
        <f t="shared" si="18"/>
        <v>6.8119842347490547</v>
      </c>
      <c r="K151" s="81"/>
      <c r="L151" s="81"/>
      <c r="M151" s="81"/>
      <c r="N151" s="81"/>
      <c r="O151" s="81"/>
    </row>
    <row r="152" spans="1:15" ht="14.4" hidden="1" x14ac:dyDescent="0.3">
      <c r="A152" s="81">
        <f t="shared" si="14"/>
        <v>148</v>
      </c>
      <c r="B152" s="232">
        <v>45001</v>
      </c>
      <c r="C152" s="233">
        <v>18.642700000000001</v>
      </c>
      <c r="D152" s="83">
        <f t="shared" si="15"/>
        <v>-9.9574088432411445E-3</v>
      </c>
      <c r="E152" s="56">
        <f t="shared" si="20"/>
        <v>1.3751116658168805E-4</v>
      </c>
      <c r="F152" s="84">
        <f t="shared" si="19"/>
        <v>-8.1707731460662707</v>
      </c>
      <c r="G152" s="83">
        <f t="shared" si="16"/>
        <v>1.1726515534534888E-2</v>
      </c>
      <c r="H152" s="170"/>
      <c r="I152" s="58">
        <f t="shared" si="17"/>
        <v>9.9149990871456943E-5</v>
      </c>
      <c r="J152" s="58">
        <f t="shared" si="18"/>
        <v>0.72103228658566587</v>
      </c>
      <c r="K152" s="81"/>
      <c r="L152" s="81"/>
      <c r="M152" s="81"/>
      <c r="N152" s="81"/>
      <c r="O152" s="81"/>
    </row>
    <row r="153" spans="1:15" ht="14.4" hidden="1" x14ac:dyDescent="0.3">
      <c r="A153" s="81">
        <f t="shared" si="14"/>
        <v>149</v>
      </c>
      <c r="B153" s="232">
        <v>45002</v>
      </c>
      <c r="C153" s="233">
        <v>18.997199999999999</v>
      </c>
      <c r="D153" s="83">
        <f t="shared" si="15"/>
        <v>1.9015485954287703E-2</v>
      </c>
      <c r="E153" s="56">
        <f t="shared" si="20"/>
        <v>1.3234122805269447E-4</v>
      </c>
      <c r="F153" s="84">
        <f t="shared" si="19"/>
        <v>-6.1978815514520313</v>
      </c>
      <c r="G153" s="83">
        <f t="shared" si="16"/>
        <v>1.1503965753282408E-2</v>
      </c>
      <c r="H153" s="170"/>
      <c r="I153" s="58">
        <f t="shared" si="17"/>
        <v>3.6158870607771293E-4</v>
      </c>
      <c r="J153" s="58">
        <f t="shared" si="18"/>
        <v>2.7322453584436945</v>
      </c>
      <c r="K153" s="81"/>
      <c r="L153" s="81"/>
      <c r="M153" s="81"/>
      <c r="N153" s="81"/>
      <c r="O153" s="81"/>
    </row>
    <row r="154" spans="1:15" ht="14.4" hidden="1" x14ac:dyDescent="0.3">
      <c r="A154" s="81">
        <f t="shared" si="14"/>
        <v>150</v>
      </c>
      <c r="B154" s="232">
        <v>45006</v>
      </c>
      <c r="C154" s="233">
        <v>18.909500000000001</v>
      </c>
      <c r="D154" s="83">
        <f t="shared" si="15"/>
        <v>-4.6164697955487499E-3</v>
      </c>
      <c r="E154" s="56">
        <f t="shared" si="20"/>
        <v>1.6323692786827791E-4</v>
      </c>
      <c r="F154" s="84">
        <f t="shared" si="19"/>
        <v>-8.5897504398415325</v>
      </c>
      <c r="G154" s="83">
        <f t="shared" si="16"/>
        <v>1.2776420776895144E-2</v>
      </c>
      <c r="H154" s="170"/>
      <c r="I154" s="58">
        <f t="shared" si="17"/>
        <v>2.1311793373213917E-5</v>
      </c>
      <c r="J154" s="58">
        <f t="shared" si="18"/>
        <v>0.13055742748608462</v>
      </c>
      <c r="K154" s="81"/>
      <c r="L154" s="81"/>
      <c r="M154" s="81"/>
      <c r="N154" s="81"/>
      <c r="O154" s="81"/>
    </row>
    <row r="155" spans="1:15" ht="14.4" hidden="1" x14ac:dyDescent="0.3">
      <c r="A155" s="81">
        <f t="shared" si="14"/>
        <v>151</v>
      </c>
      <c r="B155" s="232">
        <v>45007</v>
      </c>
      <c r="C155" s="233">
        <v>18.8977</v>
      </c>
      <c r="D155" s="83">
        <f t="shared" si="15"/>
        <v>-6.2402496099844829E-4</v>
      </c>
      <c r="E155" s="56">
        <f t="shared" si="20"/>
        <v>1.4410966684267452E-4</v>
      </c>
      <c r="F155" s="84">
        <f t="shared" si="19"/>
        <v>-8.8422338145073667</v>
      </c>
      <c r="G155" s="83">
        <f t="shared" si="16"/>
        <v>1.2004568582113833E-2</v>
      </c>
      <c r="H155" s="170"/>
      <c r="I155" s="58">
        <f t="shared" si="17"/>
        <v>3.894071519491149E-7</v>
      </c>
      <c r="J155" s="58">
        <f t="shared" si="18"/>
        <v>2.7021584358683814E-3</v>
      </c>
      <c r="K155" s="81"/>
      <c r="L155" s="81"/>
      <c r="M155" s="81"/>
      <c r="N155" s="81"/>
      <c r="O155" s="81"/>
    </row>
    <row r="156" spans="1:15" ht="14.4" hidden="1" x14ac:dyDescent="0.3">
      <c r="A156" s="81">
        <f t="shared" si="14"/>
        <v>152</v>
      </c>
      <c r="B156" s="232">
        <v>45008</v>
      </c>
      <c r="C156" s="233">
        <v>18.6755</v>
      </c>
      <c r="D156" s="83">
        <f t="shared" si="15"/>
        <v>-1.1758044629769815E-2</v>
      </c>
      <c r="E156" s="56">
        <f t="shared" si="20"/>
        <v>1.2474047665975016E-4</v>
      </c>
      <c r="F156" s="84">
        <f t="shared" si="19"/>
        <v>-7.8809611907637178</v>
      </c>
      <c r="G156" s="83">
        <f t="shared" si="16"/>
        <v>1.1168727620447648E-2</v>
      </c>
      <c r="H156" s="170"/>
      <c r="I156" s="58">
        <f t="shared" si="17"/>
        <v>1.3825161351565878E-4</v>
      </c>
      <c r="J156" s="58">
        <f t="shared" si="18"/>
        <v>1.1083139748837294</v>
      </c>
      <c r="K156" s="81"/>
      <c r="L156" s="81"/>
      <c r="M156" s="81"/>
      <c r="N156" s="81"/>
      <c r="O156" s="81"/>
    </row>
    <row r="157" spans="1:15" ht="14.4" hidden="1" x14ac:dyDescent="0.3">
      <c r="A157" s="81">
        <f t="shared" si="14"/>
        <v>153</v>
      </c>
      <c r="B157" s="232">
        <v>45009</v>
      </c>
      <c r="C157" s="233">
        <v>18.543700000000001</v>
      </c>
      <c r="D157" s="83">
        <f t="shared" si="15"/>
        <v>-7.0573746352171618E-3</v>
      </c>
      <c r="E157" s="56">
        <f t="shared" si="20"/>
        <v>1.2656137358766257E-4</v>
      </c>
      <c r="F157" s="84">
        <f t="shared" si="19"/>
        <v>-8.5812465684443584</v>
      </c>
      <c r="G157" s="83">
        <f t="shared" si="16"/>
        <v>1.1249949937118057E-2</v>
      </c>
      <c r="H157" s="170"/>
      <c r="I157" s="58">
        <f t="shared" si="17"/>
        <v>4.9806536741806569E-5</v>
      </c>
      <c r="J157" s="58">
        <f t="shared" si="18"/>
        <v>0.39353663230676095</v>
      </c>
      <c r="K157" s="81"/>
      <c r="L157" s="81"/>
      <c r="M157" s="81"/>
      <c r="N157" s="81"/>
      <c r="O157" s="81"/>
    </row>
    <row r="158" spans="1:15" ht="14.4" hidden="1" x14ac:dyDescent="0.3">
      <c r="A158" s="81">
        <f t="shared" si="14"/>
        <v>154</v>
      </c>
      <c r="B158" s="232">
        <v>45012</v>
      </c>
      <c r="C158" s="233">
        <v>18.490200000000002</v>
      </c>
      <c r="D158" s="83">
        <f t="shared" si="15"/>
        <v>-2.8850768724687503E-3</v>
      </c>
      <c r="E158" s="56">
        <f t="shared" si="20"/>
        <v>1.1621711846645747E-4</v>
      </c>
      <c r="F158" s="84">
        <f t="shared" si="19"/>
        <v>-8.9884286970930525</v>
      </c>
      <c r="G158" s="83">
        <f t="shared" si="16"/>
        <v>1.078040437397677E-2</v>
      </c>
      <c r="H158" s="170"/>
      <c r="I158" s="58">
        <f t="shared" si="17"/>
        <v>8.3236685600540652E-6</v>
      </c>
      <c r="J158" s="58">
        <f t="shared" si="18"/>
        <v>7.1621708315341148E-2</v>
      </c>
      <c r="K158" s="81"/>
      <c r="L158" s="81"/>
      <c r="M158" s="81"/>
      <c r="N158" s="81"/>
      <c r="O158" s="81"/>
    </row>
    <row r="159" spans="1:15" ht="14.4" hidden="1" x14ac:dyDescent="0.3">
      <c r="A159" s="81">
        <f t="shared" si="14"/>
        <v>155</v>
      </c>
      <c r="B159" s="232">
        <v>45013</v>
      </c>
      <c r="C159" s="233">
        <v>18.517800000000001</v>
      </c>
      <c r="D159" s="83">
        <f t="shared" si="15"/>
        <v>1.4926826102474866E-3</v>
      </c>
      <c r="E159" s="56">
        <f t="shared" si="20"/>
        <v>1.0167631012651952E-4</v>
      </c>
      <c r="F159" s="84">
        <f t="shared" si="19"/>
        <v>-9.1718025481839653</v>
      </c>
      <c r="G159" s="83">
        <f t="shared" si="16"/>
        <v>1.0083467167919948E-2</v>
      </c>
      <c r="H159" s="170"/>
      <c r="I159" s="58">
        <f t="shared" si="17"/>
        <v>2.2281013749352502E-6</v>
      </c>
      <c r="J159" s="58">
        <f t="shared" si="18"/>
        <v>2.1913672635865158E-2</v>
      </c>
      <c r="K159" s="81"/>
      <c r="L159" s="81"/>
      <c r="M159" s="81"/>
      <c r="N159" s="81"/>
      <c r="O159" s="81"/>
    </row>
    <row r="160" spans="1:15" ht="14.4" hidden="1" x14ac:dyDescent="0.3">
      <c r="A160" s="81">
        <f t="shared" si="14"/>
        <v>156</v>
      </c>
      <c r="B160" s="232">
        <v>45014</v>
      </c>
      <c r="C160" s="233">
        <v>18.382999999999999</v>
      </c>
      <c r="D160" s="83">
        <f t="shared" si="15"/>
        <v>-7.2794824439189609E-3</v>
      </c>
      <c r="E160" s="56">
        <f t="shared" si="20"/>
        <v>8.8273667570726115E-5</v>
      </c>
      <c r="F160" s="84">
        <f t="shared" si="19"/>
        <v>-8.7347666484688844</v>
      </c>
      <c r="G160" s="83">
        <f t="shared" si="16"/>
        <v>9.395406727264452E-3</v>
      </c>
      <c r="H160" s="170"/>
      <c r="I160" s="58">
        <f t="shared" si="17"/>
        <v>5.2990864651324368E-5</v>
      </c>
      <c r="J160" s="58">
        <f t="shared" si="18"/>
        <v>0.60030206186762702</v>
      </c>
      <c r="K160" s="81"/>
      <c r="L160" s="81"/>
      <c r="M160" s="81"/>
      <c r="N160" s="81"/>
      <c r="O160" s="81"/>
    </row>
    <row r="161" spans="1:15" ht="14.4" hidden="1" x14ac:dyDescent="0.3">
      <c r="A161" s="81">
        <f t="shared" si="14"/>
        <v>157</v>
      </c>
      <c r="B161" s="232">
        <v>45015</v>
      </c>
      <c r="C161" s="233">
        <v>18.252300000000002</v>
      </c>
      <c r="D161" s="83">
        <f t="shared" si="15"/>
        <v>-7.1098297339932115E-3</v>
      </c>
      <c r="E161" s="56">
        <f t="shared" si="20"/>
        <v>8.3518601573745932E-5</v>
      </c>
      <c r="F161" s="84">
        <f t="shared" si="19"/>
        <v>-8.7851906358574805</v>
      </c>
      <c r="G161" s="83">
        <f t="shared" si="16"/>
        <v>9.1388512173984932E-3</v>
      </c>
      <c r="H161" s="170"/>
      <c r="I161" s="58">
        <f t="shared" si="17"/>
        <v>5.0549678846373977E-5</v>
      </c>
      <c r="J161" s="58">
        <f t="shared" si="18"/>
        <v>0.60525054172200443</v>
      </c>
      <c r="K161" s="81"/>
      <c r="L161" s="81"/>
      <c r="M161" s="81"/>
      <c r="N161" s="81"/>
      <c r="O161" s="81"/>
    </row>
    <row r="162" spans="1:15" ht="14.4" hidden="1" x14ac:dyDescent="0.3">
      <c r="A162" s="81">
        <f t="shared" si="14"/>
        <v>158</v>
      </c>
      <c r="B162" s="232">
        <v>45016</v>
      </c>
      <c r="C162" s="233">
        <v>18.1052</v>
      </c>
      <c r="D162" s="83">
        <f t="shared" si="15"/>
        <v>-8.0592582852573313E-3</v>
      </c>
      <c r="E162" s="56">
        <f t="shared" si="20"/>
        <v>7.9075377383873321E-5</v>
      </c>
      <c r="F162" s="84">
        <f t="shared" si="19"/>
        <v>-8.6237200295249554</v>
      </c>
      <c r="G162" s="83">
        <f t="shared" si="16"/>
        <v>8.8924337154613255E-3</v>
      </c>
      <c r="H162" s="170"/>
      <c r="I162" s="58">
        <f t="shared" si="17"/>
        <v>6.4951644108488939E-5</v>
      </c>
      <c r="J162" s="58">
        <f t="shared" si="18"/>
        <v>0.82138898677877459</v>
      </c>
      <c r="K162" s="81"/>
      <c r="L162" s="81"/>
      <c r="M162" s="81"/>
      <c r="N162" s="81"/>
      <c r="O162" s="81"/>
    </row>
    <row r="163" spans="1:15" ht="14.4" hidden="1" x14ac:dyDescent="0.3">
      <c r="A163" s="81">
        <f t="shared" si="14"/>
        <v>159</v>
      </c>
      <c r="B163" s="232">
        <v>45019</v>
      </c>
      <c r="C163" s="233">
        <v>18.0932</v>
      </c>
      <c r="D163" s="83">
        <f t="shared" si="15"/>
        <v>-6.6279300974303457E-4</v>
      </c>
      <c r="E163" s="56">
        <f t="shared" si="20"/>
        <v>7.7171920790540505E-5</v>
      </c>
      <c r="F163" s="84">
        <f t="shared" si="19"/>
        <v>-9.463782472758929</v>
      </c>
      <c r="G163" s="83">
        <f t="shared" si="16"/>
        <v>8.784755021657719E-3</v>
      </c>
      <c r="H163" s="170"/>
      <c r="I163" s="58">
        <f t="shared" si="17"/>
        <v>4.3929457376423032E-7</v>
      </c>
      <c r="J163" s="58">
        <f t="shared" si="18"/>
        <v>5.6924146666837618E-3</v>
      </c>
      <c r="K163" s="81"/>
      <c r="L163" s="81"/>
      <c r="M163" s="81"/>
      <c r="N163" s="81"/>
      <c r="O163" s="81"/>
    </row>
    <row r="164" spans="1:15" ht="14.4" hidden="1" x14ac:dyDescent="0.3">
      <c r="A164" s="81">
        <f t="shared" si="14"/>
        <v>160</v>
      </c>
      <c r="B164" s="232">
        <v>45020</v>
      </c>
      <c r="C164" s="233">
        <v>18.041499999999999</v>
      </c>
      <c r="D164" s="83">
        <f t="shared" si="15"/>
        <v>-2.8574270996838402E-3</v>
      </c>
      <c r="E164" s="56">
        <f t="shared" si="20"/>
        <v>6.6830658997483111E-5</v>
      </c>
      <c r="F164" s="84">
        <f t="shared" si="19"/>
        <v>-9.4911758023029584</v>
      </c>
      <c r="G164" s="83">
        <f t="shared" si="16"/>
        <v>8.1750020793565012E-3</v>
      </c>
      <c r="H164" s="170"/>
      <c r="I164" s="58">
        <f t="shared" si="17"/>
        <v>8.1648896300076024E-6</v>
      </c>
      <c r="J164" s="58">
        <f t="shared" si="18"/>
        <v>0.12217281338367617</v>
      </c>
      <c r="K164" s="81"/>
      <c r="L164" s="81"/>
      <c r="M164" s="81"/>
      <c r="N164" s="81"/>
      <c r="O164" s="81"/>
    </row>
    <row r="165" spans="1:15" ht="14.4" hidden="1" x14ac:dyDescent="0.3">
      <c r="A165" s="81">
        <f t="shared" si="14"/>
        <v>161</v>
      </c>
      <c r="B165" s="232">
        <v>45021</v>
      </c>
      <c r="C165" s="233">
        <v>18.106999999999999</v>
      </c>
      <c r="D165" s="83">
        <f t="shared" si="15"/>
        <v>3.63051852673002E-3</v>
      </c>
      <c r="E165" s="56">
        <f t="shared" si="20"/>
        <v>5.8924268857697282E-5</v>
      </c>
      <c r="F165" s="84">
        <f t="shared" si="19"/>
        <v>-9.5155692979581854</v>
      </c>
      <c r="G165" s="83">
        <f t="shared" si="16"/>
        <v>7.6762144874734503E-3</v>
      </c>
      <c r="H165" s="170"/>
      <c r="I165" s="58">
        <f t="shared" si="17"/>
        <v>1.3180664772929915E-5</v>
      </c>
      <c r="J165" s="58">
        <f t="shared" si="18"/>
        <v>0.22368821927619256</v>
      </c>
      <c r="K165" s="81"/>
      <c r="L165" s="81"/>
      <c r="M165" s="81"/>
      <c r="N165" s="81"/>
      <c r="O165" s="81"/>
    </row>
    <row r="166" spans="1:15" ht="14.4" hidden="1" x14ac:dyDescent="0.3">
      <c r="A166" s="81">
        <f t="shared" si="14"/>
        <v>162</v>
      </c>
      <c r="B166" s="232">
        <v>45026</v>
      </c>
      <c r="C166" s="233">
        <v>18.118500000000001</v>
      </c>
      <c r="D166" s="83">
        <f t="shared" si="15"/>
        <v>6.3511349201972322E-4</v>
      </c>
      <c r="E166" s="56">
        <f t="shared" si="20"/>
        <v>5.2759399902708673E-5</v>
      </c>
      <c r="F166" s="84">
        <f t="shared" si="19"/>
        <v>-9.8421231581846662</v>
      </c>
      <c r="G166" s="83">
        <f t="shared" si="16"/>
        <v>7.2635666103305387E-3</v>
      </c>
      <c r="H166" s="170"/>
      <c r="I166" s="58">
        <f t="shared" si="17"/>
        <v>4.0336914774548706E-7</v>
      </c>
      <c r="J166" s="58">
        <f t="shared" si="18"/>
        <v>7.6454460909207208E-3</v>
      </c>
      <c r="K166" s="81"/>
      <c r="L166" s="81"/>
      <c r="M166" s="81"/>
      <c r="N166" s="81"/>
      <c r="O166" s="81"/>
    </row>
    <row r="167" spans="1:15" ht="14.4" hidden="1" x14ac:dyDescent="0.3">
      <c r="A167" s="81">
        <f t="shared" si="14"/>
        <v>163</v>
      </c>
      <c r="B167" s="232">
        <v>45027</v>
      </c>
      <c r="C167" s="233">
        <v>18.3323</v>
      </c>
      <c r="D167" s="83">
        <f t="shared" si="15"/>
        <v>1.1800093826751512E-2</v>
      </c>
      <c r="E167" s="56">
        <f t="shared" si="20"/>
        <v>4.5703373709197979E-5</v>
      </c>
      <c r="F167" s="84">
        <f t="shared" si="19"/>
        <v>-6.946687765722487</v>
      </c>
      <c r="G167" s="83">
        <f t="shared" si="16"/>
        <v>6.7604270360087449E-3</v>
      </c>
      <c r="H167" s="170"/>
      <c r="I167" s="58">
        <f t="shared" si="17"/>
        <v>1.3924221432013914E-4</v>
      </c>
      <c r="J167" s="58">
        <f t="shared" si="18"/>
        <v>3.0466506741080277</v>
      </c>
      <c r="K167" s="81"/>
      <c r="L167" s="81"/>
      <c r="M167" s="81"/>
      <c r="N167" s="81"/>
      <c r="O167" s="81"/>
    </row>
    <row r="168" spans="1:15" ht="14.4" hidden="1" x14ac:dyDescent="0.3">
      <c r="A168" s="81">
        <f t="shared" si="14"/>
        <v>164</v>
      </c>
      <c r="B168" s="232">
        <v>45028</v>
      </c>
      <c r="C168" s="233">
        <v>18.176500000000001</v>
      </c>
      <c r="D168" s="83">
        <f t="shared" si="15"/>
        <v>-8.4986608336106162E-3</v>
      </c>
      <c r="E168" s="56">
        <f t="shared" si="20"/>
        <v>5.8309610277252859E-5</v>
      </c>
      <c r="F168" s="84">
        <f t="shared" si="19"/>
        <v>-8.5110586988390367</v>
      </c>
      <c r="G168" s="83">
        <f t="shared" si="16"/>
        <v>7.6360729617554633E-3</v>
      </c>
      <c r="H168" s="170"/>
      <c r="I168" s="58">
        <f t="shared" si="17"/>
        <v>7.2227235964747089E-5</v>
      </c>
      <c r="J168" s="58">
        <f t="shared" si="18"/>
        <v>1.2386849375483415</v>
      </c>
      <c r="K168" s="81"/>
      <c r="L168" s="81"/>
      <c r="M168" s="81"/>
      <c r="N168" s="81"/>
      <c r="O168" s="81"/>
    </row>
    <row r="169" spans="1:15" ht="14.4" hidden="1" x14ac:dyDescent="0.3">
      <c r="A169" s="81">
        <f t="shared" si="14"/>
        <v>165</v>
      </c>
      <c r="B169" s="232">
        <v>45029</v>
      </c>
      <c r="C169" s="233">
        <v>18.187000000000001</v>
      </c>
      <c r="D169" s="83">
        <f t="shared" si="15"/>
        <v>5.7766896817312841E-4</v>
      </c>
      <c r="E169" s="56">
        <f t="shared" si="20"/>
        <v>6.0185289735499936E-5</v>
      </c>
      <c r="F169" s="84">
        <f t="shared" si="19"/>
        <v>-9.7125380239753181</v>
      </c>
      <c r="G169" s="83">
        <f t="shared" si="16"/>
        <v>7.7579178737274563E-3</v>
      </c>
      <c r="H169" s="170"/>
      <c r="I169" s="58">
        <f t="shared" si="17"/>
        <v>3.3370143679020683E-7</v>
      </c>
      <c r="J169" s="58">
        <f t="shared" si="18"/>
        <v>5.544568087264271E-3</v>
      </c>
      <c r="K169" s="81"/>
      <c r="L169" s="81"/>
      <c r="M169" s="81"/>
      <c r="N169" s="81"/>
      <c r="O169" s="81"/>
    </row>
    <row r="170" spans="1:15" ht="14.4" hidden="1" x14ac:dyDescent="0.3">
      <c r="A170" s="81">
        <f t="shared" si="14"/>
        <v>166</v>
      </c>
      <c r="B170" s="232">
        <v>45030</v>
      </c>
      <c r="C170" s="233">
        <v>18.065999999999999</v>
      </c>
      <c r="D170" s="83">
        <f t="shared" si="15"/>
        <v>-6.6531038653985242E-3</v>
      </c>
      <c r="E170" s="56">
        <f t="shared" si="20"/>
        <v>5.2119086689370817E-5</v>
      </c>
      <c r="F170" s="84">
        <f t="shared" si="19"/>
        <v>-9.0126975427906686</v>
      </c>
      <c r="G170" s="83">
        <f t="shared" si="16"/>
        <v>7.219355005079804E-3</v>
      </c>
      <c r="H170" s="170"/>
      <c r="I170" s="58">
        <f t="shared" si="17"/>
        <v>4.4263791043780785E-5</v>
      </c>
      <c r="J170" s="58">
        <f t="shared" si="18"/>
        <v>0.84928178629822304</v>
      </c>
      <c r="K170" s="81"/>
      <c r="L170" s="81"/>
      <c r="M170" s="81"/>
      <c r="N170" s="81"/>
      <c r="O170" s="81"/>
    </row>
    <row r="171" spans="1:15" ht="14.4" hidden="1" x14ac:dyDescent="0.3">
      <c r="A171" s="81">
        <f t="shared" si="14"/>
        <v>167</v>
      </c>
      <c r="B171" s="232">
        <v>45033</v>
      </c>
      <c r="C171" s="233">
        <v>18.0152</v>
      </c>
      <c r="D171" s="83">
        <f t="shared" si="15"/>
        <v>-2.8119118786670283E-3</v>
      </c>
      <c r="E171" s="56">
        <f t="shared" si="20"/>
        <v>5.1060427905773107E-5</v>
      </c>
      <c r="F171" s="84">
        <f t="shared" si="19"/>
        <v>-9.7276480013217768</v>
      </c>
      <c r="G171" s="83">
        <f t="shared" si="16"/>
        <v>7.1456579757061631E-3</v>
      </c>
      <c r="H171" s="170"/>
      <c r="I171" s="58">
        <f t="shared" si="17"/>
        <v>7.906848413388736E-6</v>
      </c>
      <c r="J171" s="58">
        <f t="shared" si="18"/>
        <v>0.15485276441435294</v>
      </c>
      <c r="K171" s="81"/>
      <c r="L171" s="81"/>
      <c r="M171" s="81"/>
      <c r="N171" s="81"/>
      <c r="O171" s="81"/>
    </row>
    <row r="172" spans="1:15" ht="14.4" hidden="1" x14ac:dyDescent="0.3">
      <c r="A172" s="81">
        <f t="shared" si="14"/>
        <v>168</v>
      </c>
      <c r="B172" s="232">
        <v>45034</v>
      </c>
      <c r="C172" s="233">
        <v>18.063800000000001</v>
      </c>
      <c r="D172" s="83">
        <f t="shared" si="15"/>
        <v>2.6977219237089844E-3</v>
      </c>
      <c r="E172" s="56">
        <f t="shared" si="20"/>
        <v>4.5244616759448854E-5</v>
      </c>
      <c r="F172" s="84">
        <f t="shared" si="19"/>
        <v>-9.842574497236221</v>
      </c>
      <c r="G172" s="83">
        <f t="shared" si="16"/>
        <v>6.7264118785165727E-3</v>
      </c>
      <c r="H172" s="170"/>
      <c r="I172" s="58">
        <f t="shared" si="17"/>
        <v>7.2777035776601033E-6</v>
      </c>
      <c r="J172" s="58">
        <f t="shared" si="18"/>
        <v>0.16085236430122338</v>
      </c>
      <c r="K172" s="81"/>
      <c r="L172" s="81"/>
      <c r="M172" s="81"/>
      <c r="N172" s="81"/>
      <c r="O172" s="81"/>
    </row>
    <row r="173" spans="1:15" ht="14.4" hidden="1" x14ac:dyDescent="0.3">
      <c r="A173" s="81">
        <f t="shared" si="14"/>
        <v>169</v>
      </c>
      <c r="B173" s="232">
        <v>45035</v>
      </c>
      <c r="C173" s="233">
        <v>18.0868</v>
      </c>
      <c r="D173" s="83">
        <f t="shared" si="15"/>
        <v>1.2732647615674164E-3</v>
      </c>
      <c r="E173" s="56">
        <f t="shared" si="20"/>
        <v>4.0127813020997914E-5</v>
      </c>
      <c r="F173" s="84">
        <f t="shared" si="19"/>
        <v>-10.083039887999986</v>
      </c>
      <c r="G173" s="83">
        <f t="shared" si="16"/>
        <v>6.3346517679346761E-3</v>
      </c>
      <c r="H173" s="170"/>
      <c r="I173" s="58">
        <f t="shared" si="17"/>
        <v>1.6212031530493299E-6</v>
      </c>
      <c r="J173" s="58">
        <f t="shared" si="18"/>
        <v>4.0400984529134279E-2</v>
      </c>
      <c r="K173" s="81"/>
      <c r="L173" s="81"/>
      <c r="M173" s="81"/>
      <c r="N173" s="81"/>
      <c r="O173" s="81"/>
    </row>
    <row r="174" spans="1:15" ht="14.4" hidden="1" x14ac:dyDescent="0.3">
      <c r="A174" s="81">
        <f t="shared" si="14"/>
        <v>170</v>
      </c>
      <c r="B174" s="232">
        <v>45036</v>
      </c>
      <c r="C174" s="233">
        <v>18.062999999999999</v>
      </c>
      <c r="D174" s="83">
        <f t="shared" si="15"/>
        <v>-1.3158767720106157E-3</v>
      </c>
      <c r="E174" s="56">
        <f t="shared" si="20"/>
        <v>3.4938274319655739E-5</v>
      </c>
      <c r="F174" s="84">
        <f t="shared" si="19"/>
        <v>-10.21236790751081</v>
      </c>
      <c r="G174" s="83">
        <f t="shared" si="16"/>
        <v>5.9108607088693725E-3</v>
      </c>
      <c r="H174" s="170"/>
      <c r="I174" s="58">
        <f t="shared" si="17"/>
        <v>1.7315316791170778E-6</v>
      </c>
      <c r="J174" s="58">
        <f t="shared" si="18"/>
        <v>4.9559736788228961E-2</v>
      </c>
      <c r="K174" s="81"/>
      <c r="L174" s="81"/>
      <c r="M174" s="81"/>
      <c r="N174" s="81"/>
      <c r="O174" s="81"/>
    </row>
    <row r="175" spans="1:15" ht="14.4" hidden="1" x14ac:dyDescent="0.3">
      <c r="A175" s="81">
        <f t="shared" si="14"/>
        <v>171</v>
      </c>
      <c r="B175" s="232">
        <v>45037</v>
      </c>
      <c r="C175" s="233">
        <v>18.044799999999999</v>
      </c>
      <c r="D175" s="83">
        <f t="shared" si="15"/>
        <v>-1.0075845651331683E-3</v>
      </c>
      <c r="E175" s="56">
        <f t="shared" si="20"/>
        <v>3.0462999122240251E-5</v>
      </c>
      <c r="F175" s="84">
        <f t="shared" si="19"/>
        <v>-10.365671204584595</v>
      </c>
      <c r="G175" s="83">
        <f t="shared" si="16"/>
        <v>5.5193295899266838E-3</v>
      </c>
      <c r="H175" s="170"/>
      <c r="I175" s="58">
        <f t="shared" si="17"/>
        <v>1.0152266558945958E-6</v>
      </c>
      <c r="J175" s="58">
        <f t="shared" si="18"/>
        <v>3.3326549753711049E-2</v>
      </c>
      <c r="K175" s="81"/>
      <c r="L175" s="81"/>
      <c r="M175" s="81"/>
      <c r="N175" s="81"/>
      <c r="O175" s="81"/>
    </row>
    <row r="176" spans="1:15" ht="14.4" hidden="1" x14ac:dyDescent="0.3">
      <c r="A176" s="81">
        <f t="shared" si="14"/>
        <v>172</v>
      </c>
      <c r="B176" s="232">
        <v>45040</v>
      </c>
      <c r="C176" s="233">
        <v>18.009</v>
      </c>
      <c r="D176" s="83">
        <f t="shared" si="15"/>
        <v>-1.9839510551514783E-3</v>
      </c>
      <c r="E176" s="56">
        <f t="shared" si="20"/>
        <v>2.649432061726438E-5</v>
      </c>
      <c r="F176" s="84">
        <f t="shared" si="19"/>
        <v>-10.390017691350751</v>
      </c>
      <c r="G176" s="83">
        <f t="shared" si="16"/>
        <v>5.147263410518679E-3</v>
      </c>
      <c r="H176" s="170"/>
      <c r="I176" s="58">
        <f t="shared" si="17"/>
        <v>3.9360617892366641E-6</v>
      </c>
      <c r="J176" s="58">
        <f t="shared" si="18"/>
        <v>0.14856247292001989</v>
      </c>
      <c r="K176" s="81"/>
      <c r="L176" s="81"/>
      <c r="M176" s="81"/>
      <c r="N176" s="81"/>
      <c r="O176" s="81"/>
    </row>
    <row r="177" spans="1:15" ht="14.4" hidden="1" x14ac:dyDescent="0.3">
      <c r="A177" s="81">
        <f t="shared" si="14"/>
        <v>173</v>
      </c>
      <c r="B177" s="232">
        <v>45041</v>
      </c>
      <c r="C177" s="233">
        <v>17.998799999999999</v>
      </c>
      <c r="D177" s="83">
        <f t="shared" si="15"/>
        <v>-5.6638347492921071E-4</v>
      </c>
      <c r="E177" s="56">
        <f t="shared" si="20"/>
        <v>2.3454142382296321E-5</v>
      </c>
      <c r="F177" s="84">
        <f t="shared" si="19"/>
        <v>-10.646786092906632</v>
      </c>
      <c r="G177" s="83">
        <f t="shared" si="16"/>
        <v>4.8429476955978287E-3</v>
      </c>
      <c r="H177" s="170"/>
      <c r="I177" s="58">
        <f t="shared" si="17"/>
        <v>3.2079024067288787E-7</v>
      </c>
      <c r="J177" s="58">
        <f t="shared" si="18"/>
        <v>1.3677338332994306E-2</v>
      </c>
      <c r="K177" s="81"/>
      <c r="L177" s="81"/>
      <c r="M177" s="81"/>
      <c r="N177" s="81"/>
      <c r="O177" s="81"/>
    </row>
    <row r="178" spans="1:15" ht="14.4" hidden="1" x14ac:dyDescent="0.3">
      <c r="A178" s="81">
        <f t="shared" si="14"/>
        <v>174</v>
      </c>
      <c r="B178" s="232">
        <v>45042</v>
      </c>
      <c r="C178" s="233">
        <v>18.008199999999999</v>
      </c>
      <c r="D178" s="83">
        <f t="shared" si="15"/>
        <v>5.2225703935815382E-4</v>
      </c>
      <c r="E178" s="56">
        <f t="shared" si="20"/>
        <v>2.0336458778301417E-5</v>
      </c>
      <c r="F178" s="84">
        <f t="shared" si="19"/>
        <v>-10.789683292221204</v>
      </c>
      <c r="G178" s="83">
        <f t="shared" si="16"/>
        <v>4.5095962988167156E-3</v>
      </c>
      <c r="H178" s="170"/>
      <c r="I178" s="58">
        <f t="shared" si="17"/>
        <v>2.7275241515914423E-7</v>
      </c>
      <c r="J178" s="58">
        <f t="shared" si="18"/>
        <v>1.3411991641837144E-2</v>
      </c>
      <c r="K178" s="81"/>
      <c r="L178" s="81"/>
      <c r="M178" s="81"/>
      <c r="N178" s="81"/>
      <c r="O178" s="81"/>
    </row>
    <row r="179" spans="1:15" ht="14.4" hidden="1" x14ac:dyDescent="0.3">
      <c r="A179" s="81">
        <f t="shared" si="14"/>
        <v>175</v>
      </c>
      <c r="B179" s="232">
        <v>45043</v>
      </c>
      <c r="C179" s="233">
        <v>18.089200000000002</v>
      </c>
      <c r="D179" s="83">
        <f t="shared" si="15"/>
        <v>4.4979509334637235E-3</v>
      </c>
      <c r="E179" s="56">
        <f t="shared" si="20"/>
        <v>1.7632471566210885E-5</v>
      </c>
      <c r="F179" s="84">
        <f t="shared" si="19"/>
        <v>-9.7983647096721498</v>
      </c>
      <c r="G179" s="83">
        <f t="shared" si="16"/>
        <v>4.1991036622368453E-3</v>
      </c>
      <c r="H179" s="170"/>
      <c r="I179" s="58">
        <f t="shared" si="17"/>
        <v>2.0231562599847182E-5</v>
      </c>
      <c r="J179" s="58">
        <f t="shared" si="18"/>
        <v>1.1474036707716539</v>
      </c>
      <c r="K179" s="81"/>
      <c r="L179" s="81"/>
      <c r="M179" s="81"/>
      <c r="N179" s="81"/>
      <c r="O179" s="81"/>
    </row>
    <row r="180" spans="1:15" ht="14.4" hidden="1" x14ac:dyDescent="0.3">
      <c r="A180" s="81">
        <f t="shared" si="14"/>
        <v>176</v>
      </c>
      <c r="B180" s="232">
        <v>45044</v>
      </c>
      <c r="C180" s="233">
        <v>18.103000000000002</v>
      </c>
      <c r="D180" s="83">
        <f t="shared" si="15"/>
        <v>7.6288614200747951E-4</v>
      </c>
      <c r="E180" s="56">
        <f t="shared" si="20"/>
        <v>1.7982751259843273E-5</v>
      </c>
      <c r="F180" s="84">
        <f t="shared" si="19"/>
        <v>-10.893733439208214</v>
      </c>
      <c r="G180" s="83">
        <f t="shared" si="16"/>
        <v>4.2406074163783749E-3</v>
      </c>
      <c r="H180" s="170"/>
      <c r="I180" s="58">
        <f t="shared" si="17"/>
        <v>5.8199526566705621E-7</v>
      </c>
      <c r="J180" s="58">
        <f t="shared" si="18"/>
        <v>3.23640836297776E-2</v>
      </c>
      <c r="K180" s="81"/>
      <c r="L180" s="81"/>
      <c r="M180" s="81"/>
      <c r="N180" s="81"/>
      <c r="O180" s="81"/>
    </row>
    <row r="181" spans="1:15" ht="14.4" hidden="1" x14ac:dyDescent="0.3">
      <c r="A181" s="81">
        <f t="shared" si="14"/>
        <v>177</v>
      </c>
      <c r="B181" s="232">
        <v>45048</v>
      </c>
      <c r="C181" s="233">
        <v>18.072299999999998</v>
      </c>
      <c r="D181" s="83">
        <f t="shared" si="15"/>
        <v>-1.6958515163234544E-3</v>
      </c>
      <c r="E181" s="56">
        <f t="shared" si="20"/>
        <v>1.5637650068799368E-5</v>
      </c>
      <c r="F181" s="84">
        <f t="shared" si="19"/>
        <v>-10.88191958804377</v>
      </c>
      <c r="G181" s="83">
        <f t="shared" si="16"/>
        <v>3.9544468726737713E-3</v>
      </c>
      <c r="H181" s="170"/>
      <c r="I181" s="58">
        <f t="shared" si="17"/>
        <v>2.8759123654165595E-6</v>
      </c>
      <c r="J181" s="58">
        <f t="shared" si="18"/>
        <v>0.18390949744774326</v>
      </c>
      <c r="K181" s="81"/>
      <c r="L181" s="81"/>
      <c r="M181" s="81"/>
      <c r="N181" s="81"/>
      <c r="O181" s="81"/>
    </row>
    <row r="182" spans="1:15" ht="14.4" hidden="1" x14ac:dyDescent="0.3">
      <c r="A182" s="81">
        <f t="shared" si="14"/>
        <v>178</v>
      </c>
      <c r="B182" s="232">
        <v>45049</v>
      </c>
      <c r="C182" s="233">
        <v>17.997499999999999</v>
      </c>
      <c r="D182" s="83">
        <f t="shared" si="15"/>
        <v>-4.1389308499748534E-3</v>
      </c>
      <c r="E182" s="56">
        <f t="shared" si="20"/>
        <v>1.3917749720905904E-5</v>
      </c>
      <c r="F182" s="84">
        <f t="shared" si="19"/>
        <v>-9.9514893707408767</v>
      </c>
      <c r="G182" s="83">
        <f t="shared" si="16"/>
        <v>3.7306500399938219E-3</v>
      </c>
      <c r="H182" s="170"/>
      <c r="I182" s="58">
        <f t="shared" si="17"/>
        <v>1.7130748580873562E-5</v>
      </c>
      <c r="J182" s="58">
        <f t="shared" si="18"/>
        <v>1.2308562033660801</v>
      </c>
      <c r="K182" s="81"/>
      <c r="L182" s="81"/>
      <c r="M182" s="81"/>
      <c r="N182" s="81"/>
      <c r="O182" s="81"/>
    </row>
    <row r="183" spans="1:15" ht="14.4" hidden="1" x14ac:dyDescent="0.3">
      <c r="A183" s="81">
        <f t="shared" si="14"/>
        <v>179</v>
      </c>
      <c r="B183" s="232">
        <v>45050</v>
      </c>
      <c r="C183" s="233">
        <v>18.032499999999999</v>
      </c>
      <c r="D183" s="83">
        <f t="shared" si="15"/>
        <v>1.9447145436866098E-3</v>
      </c>
      <c r="E183" s="56">
        <f t="shared" si="20"/>
        <v>1.4350765818359065E-5</v>
      </c>
      <c r="F183" s="84">
        <f t="shared" si="19"/>
        <v>-10.888173254422117</v>
      </c>
      <c r="G183" s="83">
        <f t="shared" si="16"/>
        <v>3.7882404646958547E-3</v>
      </c>
      <c r="H183" s="170"/>
      <c r="I183" s="58">
        <f t="shared" si="17"/>
        <v>3.7819146564262189E-6</v>
      </c>
      <c r="J183" s="58">
        <f t="shared" si="18"/>
        <v>0.26353399562746549</v>
      </c>
      <c r="K183" s="81"/>
      <c r="L183" s="81"/>
      <c r="M183" s="81"/>
      <c r="N183" s="81"/>
      <c r="O183" s="81"/>
    </row>
    <row r="184" spans="1:15" ht="14.4" hidden="1" x14ac:dyDescent="0.3">
      <c r="A184" s="81">
        <f t="shared" si="14"/>
        <v>180</v>
      </c>
      <c r="B184" s="232">
        <v>45051</v>
      </c>
      <c r="C184" s="233">
        <v>17.905999999999999</v>
      </c>
      <c r="D184" s="83">
        <f t="shared" si="15"/>
        <v>-7.0151116040482187E-3</v>
      </c>
      <c r="E184" s="56">
        <f t="shared" si="20"/>
        <v>1.292640095420548E-5</v>
      </c>
      <c r="F184" s="84">
        <f t="shared" si="19"/>
        <v>-7.4491627540953456</v>
      </c>
      <c r="G184" s="83">
        <f t="shared" si="16"/>
        <v>3.5953304374153816E-3</v>
      </c>
      <c r="H184" s="170"/>
      <c r="I184" s="58">
        <f t="shared" si="17"/>
        <v>4.9211790817251968E-5</v>
      </c>
      <c r="J184" s="58">
        <f t="shared" si="18"/>
        <v>3.8070759983072771</v>
      </c>
      <c r="K184" s="81"/>
      <c r="L184" s="81"/>
      <c r="M184" s="81"/>
      <c r="N184" s="81"/>
      <c r="O184" s="81"/>
    </row>
    <row r="185" spans="1:15" ht="14.4" hidden="1" x14ac:dyDescent="0.3">
      <c r="A185" s="81">
        <f t="shared" si="14"/>
        <v>181</v>
      </c>
      <c r="B185" s="232">
        <v>45054</v>
      </c>
      <c r="C185" s="233">
        <v>17.9575</v>
      </c>
      <c r="D185" s="83">
        <f t="shared" si="15"/>
        <v>2.8761309058416007E-3</v>
      </c>
      <c r="E185" s="56">
        <f t="shared" si="20"/>
        <v>1.7816585668812259E-5</v>
      </c>
      <c r="F185" s="84">
        <f t="shared" si="19"/>
        <v>-10.471087026955837</v>
      </c>
      <c r="G185" s="83">
        <f t="shared" si="16"/>
        <v>4.2209697545483853E-3</v>
      </c>
      <c r="H185" s="170"/>
      <c r="I185" s="58">
        <f t="shared" si="17"/>
        <v>8.2721289875372258E-6</v>
      </c>
      <c r="J185" s="58">
        <f t="shared" si="18"/>
        <v>0.46429372840035776</v>
      </c>
      <c r="K185" s="81"/>
      <c r="L185" s="81"/>
      <c r="M185" s="81"/>
      <c r="N185" s="81"/>
      <c r="O185" s="81"/>
    </row>
    <row r="186" spans="1:15" ht="14.4" hidden="1" x14ac:dyDescent="0.3">
      <c r="A186" s="81">
        <f t="shared" si="14"/>
        <v>182</v>
      </c>
      <c r="B186" s="232">
        <v>45055</v>
      </c>
      <c r="C186" s="233">
        <v>17.786300000000001</v>
      </c>
      <c r="D186" s="83">
        <f t="shared" si="15"/>
        <v>-9.5336210497005691E-3</v>
      </c>
      <c r="E186" s="56">
        <f t="shared" si="20"/>
        <v>1.65302785256849E-5</v>
      </c>
      <c r="F186" s="84">
        <f t="shared" si="19"/>
        <v>-5.5119260599494648</v>
      </c>
      <c r="G186" s="83">
        <f t="shared" si="16"/>
        <v>4.0657445229238028E-3</v>
      </c>
      <c r="H186" s="170"/>
      <c r="I186" s="58">
        <f t="shared" si="17"/>
        <v>9.0889930319293786E-5</v>
      </c>
      <c r="J186" s="58">
        <f t="shared" si="18"/>
        <v>5.4983907366151259</v>
      </c>
      <c r="K186" s="81"/>
      <c r="L186" s="81"/>
      <c r="M186" s="81"/>
      <c r="N186" s="81"/>
      <c r="O186" s="81"/>
    </row>
    <row r="187" spans="1:15" ht="14.4" hidden="1" x14ac:dyDescent="0.3">
      <c r="A187" s="81">
        <f t="shared" si="14"/>
        <v>183</v>
      </c>
      <c r="B187" s="232">
        <v>45056</v>
      </c>
      <c r="C187" s="233">
        <v>17.821300000000001</v>
      </c>
      <c r="D187" s="83">
        <f t="shared" si="15"/>
        <v>1.9678066826716023E-3</v>
      </c>
      <c r="E187" s="56">
        <f t="shared" si="20"/>
        <v>2.6551734377670021E-5</v>
      </c>
      <c r="F187" s="84">
        <f t="shared" si="19"/>
        <v>-10.390577061783615</v>
      </c>
      <c r="G187" s="83">
        <f t="shared" si="16"/>
        <v>5.1528375074001726E-3</v>
      </c>
      <c r="H187" s="170"/>
      <c r="I187" s="58">
        <f t="shared" si="17"/>
        <v>3.8722631403670159E-6</v>
      </c>
      <c r="J187" s="58">
        <f t="shared" si="18"/>
        <v>0.14583842566697205</v>
      </c>
      <c r="K187" s="81"/>
      <c r="L187" s="81"/>
      <c r="M187" s="81"/>
      <c r="N187" s="81"/>
      <c r="O187" s="81"/>
    </row>
    <row r="188" spans="1:15" ht="14.4" hidden="1" x14ac:dyDescent="0.3">
      <c r="A188" s="81">
        <f t="shared" si="14"/>
        <v>184</v>
      </c>
      <c r="B188" s="232">
        <v>45057</v>
      </c>
      <c r="C188" s="233">
        <v>17.7608</v>
      </c>
      <c r="D188" s="83">
        <f t="shared" si="15"/>
        <v>-3.3948140708029984E-3</v>
      </c>
      <c r="E188" s="56">
        <f t="shared" si="20"/>
        <v>2.3495220337208458E-5</v>
      </c>
      <c r="F188" s="84">
        <f t="shared" si="19"/>
        <v>-10.168198352830281</v>
      </c>
      <c r="G188" s="83">
        <f t="shared" si="16"/>
        <v>4.8471868477714432E-3</v>
      </c>
      <c r="H188" s="170"/>
      <c r="I188" s="58">
        <f t="shared" si="17"/>
        <v>1.1524762575322025E-5</v>
      </c>
      <c r="J188" s="58">
        <f t="shared" si="18"/>
        <v>0.49051519457643522</v>
      </c>
      <c r="K188" s="81"/>
      <c r="L188" s="81"/>
      <c r="M188" s="81"/>
      <c r="N188" s="81"/>
      <c r="O188" s="81"/>
    </row>
    <row r="189" spans="1:15" ht="14.4" hidden="1" x14ac:dyDescent="0.3">
      <c r="A189" s="81">
        <f t="shared" si="14"/>
        <v>185</v>
      </c>
      <c r="B189" s="232">
        <v>45058</v>
      </c>
      <c r="C189" s="233">
        <v>17.584499999999998</v>
      </c>
      <c r="D189" s="83">
        <f t="shared" si="15"/>
        <v>-9.9263546687087256E-3</v>
      </c>
      <c r="E189" s="56">
        <f t="shared" si="20"/>
        <v>2.1881960846406108E-5</v>
      </c>
      <c r="F189" s="84">
        <f t="shared" si="19"/>
        <v>-6.2269372033009605</v>
      </c>
      <c r="G189" s="83">
        <f t="shared" si="16"/>
        <v>4.6778158200602672E-3</v>
      </c>
      <c r="H189" s="170"/>
      <c r="I189" s="58">
        <f t="shared" si="17"/>
        <v>9.8532517008995509E-5</v>
      </c>
      <c r="J189" s="58">
        <f t="shared" si="18"/>
        <v>4.5029107629163176</v>
      </c>
      <c r="K189" s="81"/>
      <c r="L189" s="81"/>
      <c r="M189" s="81"/>
      <c r="N189" s="81"/>
      <c r="O189" s="81"/>
    </row>
    <row r="190" spans="1:15" ht="14.4" hidden="1" x14ac:dyDescent="0.3">
      <c r="A190" s="81">
        <f t="shared" si="14"/>
        <v>186</v>
      </c>
      <c r="B190" s="232">
        <v>45061</v>
      </c>
      <c r="C190" s="233">
        <v>17.628699999999998</v>
      </c>
      <c r="D190" s="83">
        <f t="shared" si="15"/>
        <v>2.513577298188796E-3</v>
      </c>
      <c r="E190" s="56">
        <f t="shared" si="20"/>
        <v>3.2212162052102412E-5</v>
      </c>
      <c r="F190" s="84">
        <f t="shared" si="19"/>
        <v>-10.147027175803007</v>
      </c>
      <c r="G190" s="83">
        <f t="shared" si="16"/>
        <v>5.6755759225035844E-3</v>
      </c>
      <c r="H190" s="170"/>
      <c r="I190" s="58">
        <f t="shared" si="17"/>
        <v>6.3180708339700874E-6</v>
      </c>
      <c r="J190" s="58">
        <f t="shared" si="18"/>
        <v>0.19613929744146813</v>
      </c>
      <c r="K190" s="81"/>
      <c r="L190" s="81"/>
      <c r="M190" s="81"/>
      <c r="N190" s="81"/>
      <c r="O190" s="81"/>
    </row>
    <row r="191" spans="1:15" ht="14.4" hidden="1" x14ac:dyDescent="0.3">
      <c r="A191" s="81">
        <f t="shared" si="14"/>
        <v>187</v>
      </c>
      <c r="B191" s="232">
        <v>45062</v>
      </c>
      <c r="C191" s="233">
        <v>17.6142</v>
      </c>
      <c r="D191" s="83">
        <f t="shared" si="15"/>
        <v>-8.2252236409929846E-4</v>
      </c>
      <c r="E191" s="56">
        <f t="shared" si="20"/>
        <v>2.8722413435607517E-5</v>
      </c>
      <c r="F191" s="84">
        <f t="shared" si="19"/>
        <v>-10.434278250890685</v>
      </c>
      <c r="G191" s="83">
        <f t="shared" si="16"/>
        <v>5.3593295696017351E-3</v>
      </c>
      <c r="H191" s="170"/>
      <c r="I191" s="58">
        <f t="shared" si="17"/>
        <v>6.7654303944349889E-7</v>
      </c>
      <c r="J191" s="58">
        <f t="shared" si="18"/>
        <v>2.3554533150921798E-2</v>
      </c>
      <c r="K191" s="81"/>
      <c r="L191" s="81"/>
      <c r="M191" s="81"/>
      <c r="N191" s="81"/>
      <c r="O191" s="81"/>
    </row>
    <row r="192" spans="1:15" ht="14.4" hidden="1" x14ac:dyDescent="0.3">
      <c r="A192" s="81">
        <f t="shared" si="14"/>
        <v>188</v>
      </c>
      <c r="B192" s="232">
        <v>45063</v>
      </c>
      <c r="C192" s="233">
        <v>17.538</v>
      </c>
      <c r="D192" s="83">
        <f t="shared" si="15"/>
        <v>-4.3260551146234727E-3</v>
      </c>
      <c r="E192" s="56">
        <f t="shared" si="20"/>
        <v>2.4942669377825219E-5</v>
      </c>
      <c r="F192" s="84">
        <f t="shared" si="19"/>
        <v>-9.8486198459852421</v>
      </c>
      <c r="G192" s="83">
        <f t="shared" si="16"/>
        <v>4.9942636472081869E-3</v>
      </c>
      <c r="H192" s="170"/>
      <c r="I192" s="58">
        <f t="shared" si="17"/>
        <v>1.8714752854759908E-5</v>
      </c>
      <c r="J192" s="58">
        <f t="shared" si="18"/>
        <v>0.75031074546487331</v>
      </c>
      <c r="K192" s="81"/>
      <c r="L192" s="81"/>
      <c r="M192" s="81"/>
      <c r="N192" s="81"/>
      <c r="O192" s="81"/>
    </row>
    <row r="193" spans="1:15" ht="14.4" hidden="1" x14ac:dyDescent="0.3">
      <c r="A193" s="81">
        <f t="shared" si="14"/>
        <v>189</v>
      </c>
      <c r="B193" s="232">
        <v>45064</v>
      </c>
      <c r="C193" s="233">
        <v>17.467199999999998</v>
      </c>
      <c r="D193" s="83">
        <f t="shared" si="15"/>
        <v>-4.0369483407459716E-3</v>
      </c>
      <c r="E193" s="56">
        <f t="shared" si="20"/>
        <v>2.4103332600684583E-5</v>
      </c>
      <c r="F193" s="84">
        <f t="shared" si="19"/>
        <v>-9.9570318705967757</v>
      </c>
      <c r="G193" s="83">
        <f t="shared" si="16"/>
        <v>4.9095144974513096E-3</v>
      </c>
      <c r="H193" s="170"/>
      <c r="I193" s="58">
        <f t="shared" si="17"/>
        <v>1.6296951905851653E-5</v>
      </c>
      <c r="J193" s="58">
        <f t="shared" si="18"/>
        <v>0.67612857424490702</v>
      </c>
      <c r="K193" s="81"/>
      <c r="L193" s="81"/>
      <c r="M193" s="81"/>
      <c r="N193" s="81"/>
      <c r="O193" s="81"/>
    </row>
    <row r="194" spans="1:15" ht="14.4" hidden="1" x14ac:dyDescent="0.3">
      <c r="A194" s="81">
        <f t="shared" si="14"/>
        <v>190</v>
      </c>
      <c r="B194" s="232">
        <v>45065</v>
      </c>
      <c r="C194" s="233">
        <v>17.587199999999999</v>
      </c>
      <c r="D194" s="83">
        <f t="shared" si="15"/>
        <v>6.8700192360540147E-3</v>
      </c>
      <c r="E194" s="56">
        <f t="shared" si="20"/>
        <v>2.3051266088670859E-5</v>
      </c>
      <c r="F194" s="84">
        <f t="shared" si="19"/>
        <v>-8.63030300727468</v>
      </c>
      <c r="G194" s="83">
        <f t="shared" si="16"/>
        <v>4.8011734074776824E-3</v>
      </c>
      <c r="H194" s="170"/>
      <c r="I194" s="58">
        <f t="shared" si="17"/>
        <v>4.7197164303752186E-5</v>
      </c>
      <c r="J194" s="58">
        <f t="shared" si="18"/>
        <v>2.0474868548304359</v>
      </c>
      <c r="K194" s="81"/>
      <c r="L194" s="81"/>
      <c r="M194" s="81"/>
      <c r="N194" s="81"/>
      <c r="O194" s="81"/>
    </row>
    <row r="195" spans="1:15" ht="14.4" hidden="1" x14ac:dyDescent="0.3">
      <c r="A195" s="81">
        <f t="shared" si="14"/>
        <v>191</v>
      </c>
      <c r="B195" s="232">
        <v>45068</v>
      </c>
      <c r="C195" s="233">
        <v>17.734200000000001</v>
      </c>
      <c r="D195" s="83">
        <f t="shared" si="15"/>
        <v>8.3583515283844889E-3</v>
      </c>
      <c r="E195" s="56">
        <f t="shared" si="20"/>
        <v>2.6305410602964586E-5</v>
      </c>
      <c r="F195" s="84">
        <f t="shared" si="19"/>
        <v>-7.889930941507509</v>
      </c>
      <c r="G195" s="83">
        <f t="shared" si="16"/>
        <v>5.1288800534780091E-3</v>
      </c>
      <c r="H195" s="170"/>
      <c r="I195" s="58">
        <f t="shared" si="17"/>
        <v>6.9862040272047324E-5</v>
      </c>
      <c r="J195" s="58">
        <f t="shared" si="18"/>
        <v>2.6558049720833461</v>
      </c>
      <c r="K195" s="81"/>
      <c r="L195" s="81"/>
      <c r="M195" s="81"/>
      <c r="N195" s="81"/>
      <c r="O195" s="81"/>
    </row>
    <row r="196" spans="1:15" ht="14.4" hidden="1" x14ac:dyDescent="0.3">
      <c r="A196" s="81">
        <f t="shared" si="14"/>
        <v>192</v>
      </c>
      <c r="B196" s="232">
        <v>45069</v>
      </c>
      <c r="C196" s="233">
        <v>17.693000000000001</v>
      </c>
      <c r="D196" s="83">
        <f t="shared" si="15"/>
        <v>-2.3231947310845547E-3</v>
      </c>
      <c r="E196" s="56">
        <f t="shared" si="20"/>
        <v>3.2175540851846337E-5</v>
      </c>
      <c r="F196" s="84">
        <f t="shared" si="19"/>
        <v>-10.176560621684056</v>
      </c>
      <c r="G196" s="83">
        <f t="shared" si="16"/>
        <v>5.6723487949742954E-3</v>
      </c>
      <c r="H196" s="170"/>
      <c r="I196" s="58">
        <f t="shared" si="17"/>
        <v>5.3972337585390361E-6</v>
      </c>
      <c r="J196" s="58">
        <f t="shared" si="18"/>
        <v>0.16774337324711436</v>
      </c>
      <c r="K196" s="81"/>
      <c r="L196" s="81"/>
      <c r="M196" s="81"/>
      <c r="N196" s="81"/>
      <c r="O196" s="81"/>
    </row>
    <row r="197" spans="1:15" ht="14.4" hidden="1" x14ac:dyDescent="0.3">
      <c r="A197" s="81">
        <f t="shared" ref="A197:A260" si="21">A198-1</f>
        <v>193</v>
      </c>
      <c r="B197" s="232">
        <v>45070</v>
      </c>
      <c r="C197" s="233">
        <v>17.867999999999999</v>
      </c>
      <c r="D197" s="83">
        <f t="shared" si="15"/>
        <v>9.8909173119310356E-3</v>
      </c>
      <c r="E197" s="56">
        <f t="shared" si="20"/>
        <v>2.8566626395504785E-5</v>
      </c>
      <c r="F197" s="84">
        <f t="shared" si="19"/>
        <v>-7.0386372469003744</v>
      </c>
      <c r="G197" s="83">
        <f t="shared" si="16"/>
        <v>5.3447756169464015E-3</v>
      </c>
      <c r="H197" s="170"/>
      <c r="I197" s="58">
        <f t="shared" si="17"/>
        <v>9.7830245271457065E-5</v>
      </c>
      <c r="J197" s="58">
        <f t="shared" si="18"/>
        <v>3.4246341838548893</v>
      </c>
      <c r="K197" s="81"/>
      <c r="L197" s="81"/>
      <c r="M197" s="81"/>
      <c r="N197" s="81"/>
      <c r="O197" s="81"/>
    </row>
    <row r="198" spans="1:15" ht="14.4" hidden="1" x14ac:dyDescent="0.3">
      <c r="A198" s="81">
        <f t="shared" si="21"/>
        <v>194</v>
      </c>
      <c r="B198" s="232">
        <v>45071</v>
      </c>
      <c r="C198" s="233">
        <v>17.968699999999998</v>
      </c>
      <c r="D198" s="83">
        <f t="shared" ref="D198:D261" si="22">C198/C197-1</f>
        <v>5.6357734497425316E-3</v>
      </c>
      <c r="E198" s="56">
        <f t="shared" si="20"/>
        <v>3.7901289508783891E-5</v>
      </c>
      <c r="F198" s="84">
        <f t="shared" si="19"/>
        <v>-9.3425079621610134</v>
      </c>
      <c r="G198" s="83">
        <f t="shared" si="16"/>
        <v>6.1564023186260249E-3</v>
      </c>
      <c r="H198" s="170"/>
      <c r="I198" s="58">
        <f t="shared" si="17"/>
        <v>3.1761942376822834E-5</v>
      </c>
      <c r="J198" s="58">
        <f t="shared" si="18"/>
        <v>0.8380174603152164</v>
      </c>
      <c r="K198" s="81"/>
      <c r="L198" s="81"/>
      <c r="M198" s="81"/>
      <c r="N198" s="81"/>
      <c r="O198" s="81"/>
    </row>
    <row r="199" spans="1:15" ht="14.4" hidden="1" x14ac:dyDescent="0.3">
      <c r="A199" s="81">
        <f t="shared" si="21"/>
        <v>195</v>
      </c>
      <c r="B199" s="232">
        <v>45072</v>
      </c>
      <c r="C199" s="233">
        <v>17.819500000000001</v>
      </c>
      <c r="D199" s="83">
        <f t="shared" si="22"/>
        <v>-8.303327452737097E-3</v>
      </c>
      <c r="E199" s="56">
        <f t="shared" si="20"/>
        <v>3.7073889235128398E-5</v>
      </c>
      <c r="F199" s="84">
        <f t="shared" si="19"/>
        <v>-8.3429263573741537</v>
      </c>
      <c r="G199" s="83">
        <f t="shared" ref="G199:G262" si="23">SQRT(E199)</f>
        <v>6.088833158752866E-3</v>
      </c>
      <c r="H199" s="170"/>
      <c r="I199" s="58">
        <f t="shared" ref="I199:I262" si="24">D199*D199</f>
        <v>6.8945246787377532E-5</v>
      </c>
      <c r="J199" s="58">
        <f t="shared" ref="J199:J262" si="25">I199/E199</f>
        <v>1.8596712729575255</v>
      </c>
      <c r="K199" s="81"/>
      <c r="L199" s="81"/>
      <c r="M199" s="81"/>
      <c r="N199" s="81"/>
      <c r="O199" s="81"/>
    </row>
    <row r="200" spans="1:15" ht="14.4" hidden="1" x14ac:dyDescent="0.3">
      <c r="A200" s="81">
        <f t="shared" si="21"/>
        <v>196</v>
      </c>
      <c r="B200" s="232">
        <v>45075</v>
      </c>
      <c r="C200" s="233">
        <v>17.825199999999999</v>
      </c>
      <c r="D200" s="83">
        <f t="shared" si="22"/>
        <v>3.1987429501367792E-4</v>
      </c>
      <c r="E200" s="56">
        <f t="shared" si="20"/>
        <v>4.1369194483991184E-5</v>
      </c>
      <c r="F200" s="84">
        <f t="shared" ref="F200:F263" si="26">LN(E200)+((D200/G200)^2)</f>
        <v>-10.090500721240909</v>
      </c>
      <c r="G200" s="83">
        <f t="shared" si="23"/>
        <v>6.4318888737283997E-3</v>
      </c>
      <c r="H200" s="170"/>
      <c r="I200" s="58">
        <f t="shared" si="24"/>
        <v>1.0231956461049746E-7</v>
      </c>
      <c r="J200" s="58">
        <f t="shared" si="25"/>
        <v>2.473327457465784E-3</v>
      </c>
      <c r="K200" s="81"/>
      <c r="L200" s="81"/>
      <c r="M200" s="81"/>
      <c r="N200" s="81"/>
      <c r="O200" s="81"/>
    </row>
    <row r="201" spans="1:15" ht="14.4" hidden="1" x14ac:dyDescent="0.3">
      <c r="A201" s="81">
        <f t="shared" si="21"/>
        <v>197</v>
      </c>
      <c r="B201" s="232">
        <v>45076</v>
      </c>
      <c r="C201" s="233">
        <v>17.6723</v>
      </c>
      <c r="D201" s="83">
        <f t="shared" si="22"/>
        <v>-8.5777438682314022E-3</v>
      </c>
      <c r="E201" s="56">
        <f t="shared" ref="E201:E264" si="27">$D$507*E200+(1-$D$507)*(D200^2)</f>
        <v>3.5807654654544188E-5</v>
      </c>
      <c r="F201" s="84">
        <f t="shared" si="26"/>
        <v>-8.1825454887125897</v>
      </c>
      <c r="G201" s="83">
        <f t="shared" si="23"/>
        <v>5.9839497536780997E-3</v>
      </c>
      <c r="H201" s="170"/>
      <c r="I201" s="58">
        <f t="shared" si="24"/>
        <v>7.3577689868981416E-5</v>
      </c>
      <c r="J201" s="58">
        <f t="shared" si="25"/>
        <v>2.0548033815346241</v>
      </c>
      <c r="K201" s="81"/>
      <c r="L201" s="81"/>
      <c r="M201" s="81"/>
      <c r="N201" s="81"/>
      <c r="O201" s="81"/>
    </row>
    <row r="202" spans="1:15" ht="14.4" hidden="1" x14ac:dyDescent="0.3">
      <c r="A202" s="81">
        <f t="shared" si="21"/>
        <v>198</v>
      </c>
      <c r="B202" s="232">
        <v>45077</v>
      </c>
      <c r="C202" s="233">
        <v>17.560500000000001</v>
      </c>
      <c r="D202" s="83">
        <f t="shared" si="22"/>
        <v>-6.3262846375400361E-3</v>
      </c>
      <c r="E202" s="56">
        <f t="shared" si="27"/>
        <v>4.0897925134561933E-5</v>
      </c>
      <c r="F202" s="84">
        <f t="shared" si="26"/>
        <v>-9.1258515751550586</v>
      </c>
      <c r="G202" s="83">
        <f t="shared" si="23"/>
        <v>6.3951485623527102E-3</v>
      </c>
      <c r="H202" s="170"/>
      <c r="I202" s="58">
        <f t="shared" si="24"/>
        <v>4.0021877315175065E-5</v>
      </c>
      <c r="J202" s="58">
        <f t="shared" si="25"/>
        <v>0.97857965125359037</v>
      </c>
      <c r="K202" s="81"/>
      <c r="L202" s="81"/>
      <c r="M202" s="81"/>
      <c r="N202" s="81"/>
      <c r="O202" s="81"/>
    </row>
    <row r="203" spans="1:15" ht="14.4" hidden="1" x14ac:dyDescent="0.3">
      <c r="A203" s="81">
        <f t="shared" si="21"/>
        <v>199</v>
      </c>
      <c r="B203" s="232">
        <v>45078</v>
      </c>
      <c r="C203" s="233">
        <v>17.653199999999998</v>
      </c>
      <c r="D203" s="83">
        <f t="shared" si="22"/>
        <v>5.2788929700178233E-3</v>
      </c>
      <c r="E203" s="56">
        <f t="shared" si="27"/>
        <v>4.0779860104206746E-5</v>
      </c>
      <c r="F203" s="84">
        <f t="shared" si="26"/>
        <v>-9.4239772849721426</v>
      </c>
      <c r="G203" s="83">
        <f t="shared" si="23"/>
        <v>6.3859110629734539E-3</v>
      </c>
      <c r="H203" s="170"/>
      <c r="I203" s="58">
        <f t="shared" si="24"/>
        <v>2.7866710988903596E-5</v>
      </c>
      <c r="J203" s="58">
        <f t="shared" si="25"/>
        <v>0.68334493835178545</v>
      </c>
      <c r="K203" s="81"/>
      <c r="L203" s="81"/>
      <c r="M203" s="81"/>
      <c r="N203" s="81"/>
      <c r="O203" s="81"/>
    </row>
    <row r="204" spans="1:15" ht="14.4" hidden="1" x14ac:dyDescent="0.3">
      <c r="A204" s="81">
        <f t="shared" si="21"/>
        <v>200</v>
      </c>
      <c r="B204" s="232">
        <v>45079</v>
      </c>
      <c r="C204" s="233">
        <v>17.741800000000001</v>
      </c>
      <c r="D204" s="83">
        <f t="shared" si="22"/>
        <v>5.0189200824781732E-3</v>
      </c>
      <c r="E204" s="56">
        <f t="shared" si="27"/>
        <v>3.9039554028967252E-5</v>
      </c>
      <c r="F204" s="84">
        <f t="shared" si="26"/>
        <v>-9.5057034947958812</v>
      </c>
      <c r="G204" s="83">
        <f t="shared" si="23"/>
        <v>6.2481640526611693E-3</v>
      </c>
      <c r="H204" s="170"/>
      <c r="I204" s="58">
        <f t="shared" si="24"/>
        <v>2.5189558794302712E-5</v>
      </c>
      <c r="J204" s="58">
        <f t="shared" si="25"/>
        <v>0.64523172512708837</v>
      </c>
      <c r="K204" s="81"/>
      <c r="L204" s="81"/>
      <c r="M204" s="81"/>
      <c r="N204" s="81"/>
      <c r="O204" s="81"/>
    </row>
    <row r="205" spans="1:15" ht="14.4" hidden="1" x14ac:dyDescent="0.3">
      <c r="A205" s="81">
        <f t="shared" si="21"/>
        <v>201</v>
      </c>
      <c r="B205" s="232">
        <v>45082</v>
      </c>
      <c r="C205" s="233">
        <v>17.567299999999999</v>
      </c>
      <c r="D205" s="83">
        <f t="shared" si="22"/>
        <v>-9.8355296531356107E-3</v>
      </c>
      <c r="E205" s="56">
        <f t="shared" si="27"/>
        <v>3.7172989131922848E-5</v>
      </c>
      <c r="F205" s="84">
        <f t="shared" si="26"/>
        <v>-7.597564297073065</v>
      </c>
      <c r="G205" s="83">
        <f t="shared" si="23"/>
        <v>6.09696556755267E-3</v>
      </c>
      <c r="H205" s="170"/>
      <c r="I205" s="58">
        <f t="shared" si="24"/>
        <v>9.6737643557709909E-5</v>
      </c>
      <c r="J205" s="58">
        <f t="shared" si="25"/>
        <v>2.6023638619535991</v>
      </c>
      <c r="K205" s="81"/>
      <c r="L205" s="81"/>
      <c r="M205" s="81"/>
      <c r="N205" s="81"/>
      <c r="O205" s="81"/>
    </row>
    <row r="206" spans="1:15" ht="14.4" hidden="1" x14ac:dyDescent="0.3">
      <c r="A206" s="81">
        <f t="shared" si="21"/>
        <v>202</v>
      </c>
      <c r="B206" s="232">
        <v>45083</v>
      </c>
      <c r="C206" s="233">
        <v>17.5063</v>
      </c>
      <c r="D206" s="83">
        <f t="shared" si="22"/>
        <v>-3.4723605790303314E-3</v>
      </c>
      <c r="E206" s="56">
        <f t="shared" si="27"/>
        <v>4.5200522078467386E-5</v>
      </c>
      <c r="F206" s="84">
        <f t="shared" si="26"/>
        <v>-9.7376508427795798</v>
      </c>
      <c r="G206" s="83">
        <f t="shared" si="23"/>
        <v>6.7231333527208413E-3</v>
      </c>
      <c r="H206" s="170"/>
      <c r="I206" s="58">
        <f t="shared" si="24"/>
        <v>1.2057287990803858E-5</v>
      </c>
      <c r="J206" s="58">
        <f t="shared" si="25"/>
        <v>0.26675107800464337</v>
      </c>
      <c r="K206" s="81"/>
      <c r="L206" s="81"/>
      <c r="M206" s="81"/>
      <c r="N206" s="81"/>
      <c r="O206" s="81"/>
    </row>
    <row r="207" spans="1:15" ht="14.4" hidden="1" x14ac:dyDescent="0.3">
      <c r="A207" s="81">
        <f t="shared" si="21"/>
        <v>203</v>
      </c>
      <c r="B207" s="232">
        <v>45084</v>
      </c>
      <c r="C207" s="233">
        <v>17.473199999999999</v>
      </c>
      <c r="D207" s="83">
        <f t="shared" si="22"/>
        <v>-1.8907479021837981E-3</v>
      </c>
      <c r="E207" s="56">
        <f t="shared" si="27"/>
        <v>4.0733805933488401E-5</v>
      </c>
      <c r="F207" s="84">
        <f t="shared" si="26"/>
        <v>-10.02068903516146</v>
      </c>
      <c r="G207" s="83">
        <f t="shared" si="23"/>
        <v>6.3823041241771296E-3</v>
      </c>
      <c r="H207" s="170"/>
      <c r="I207" s="58">
        <f t="shared" si="24"/>
        <v>3.5749276296124332E-6</v>
      </c>
      <c r="J207" s="58">
        <f t="shared" si="25"/>
        <v>8.7763162505602871E-2</v>
      </c>
      <c r="K207" s="81"/>
      <c r="L207" s="81"/>
      <c r="M207" s="81"/>
      <c r="N207" s="81"/>
      <c r="O207" s="81"/>
    </row>
    <row r="208" spans="1:15" ht="14.4" hidden="1" x14ac:dyDescent="0.3">
      <c r="A208" s="81">
        <f t="shared" si="21"/>
        <v>204</v>
      </c>
      <c r="B208" s="232">
        <v>45085</v>
      </c>
      <c r="C208" s="233">
        <v>17.4192</v>
      </c>
      <c r="D208" s="83">
        <f t="shared" si="22"/>
        <v>-3.0904470846782051E-3</v>
      </c>
      <c r="E208" s="56">
        <f t="shared" si="27"/>
        <v>3.5725901116166665E-5</v>
      </c>
      <c r="F208" s="84">
        <f t="shared" si="26"/>
        <v>-9.9722973880712313</v>
      </c>
      <c r="G208" s="83">
        <f t="shared" si="23"/>
        <v>5.9771147819133157E-3</v>
      </c>
      <c r="H208" s="170"/>
      <c r="I208" s="58">
        <f t="shared" si="24"/>
        <v>9.5508631831960173E-6</v>
      </c>
      <c r="J208" s="58">
        <f t="shared" si="25"/>
        <v>0.2673372227096622</v>
      </c>
      <c r="K208" s="81"/>
      <c r="L208" s="81"/>
      <c r="M208" s="81"/>
      <c r="N208" s="81"/>
      <c r="O208" s="81"/>
    </row>
    <row r="209" spans="1:15" ht="14.4" hidden="1" x14ac:dyDescent="0.3">
      <c r="A209" s="81">
        <f t="shared" si="21"/>
        <v>205</v>
      </c>
      <c r="B209" s="232">
        <v>45086</v>
      </c>
      <c r="C209" s="233">
        <v>17.360800000000001</v>
      </c>
      <c r="D209" s="83">
        <f t="shared" si="22"/>
        <v>-3.3526223936805044E-3</v>
      </c>
      <c r="E209" s="56">
        <f t="shared" si="27"/>
        <v>3.2198289289831476E-5</v>
      </c>
      <c r="F209" s="84">
        <f t="shared" si="26"/>
        <v>-9.9945079765462683</v>
      </c>
      <c r="G209" s="83">
        <f t="shared" si="23"/>
        <v>5.6743536451151402E-3</v>
      </c>
      <c r="H209" s="170"/>
      <c r="I209" s="58">
        <f t="shared" si="24"/>
        <v>1.1240076914607994E-5</v>
      </c>
      <c r="J209" s="58">
        <f t="shared" si="25"/>
        <v>0.34908925792395179</v>
      </c>
      <c r="K209" s="81"/>
      <c r="L209" s="81"/>
      <c r="M209" s="81"/>
      <c r="N209" s="81"/>
      <c r="O209" s="81"/>
    </row>
    <row r="210" spans="1:15" ht="14.4" hidden="1" x14ac:dyDescent="0.3">
      <c r="A210" s="81">
        <f t="shared" si="21"/>
        <v>206</v>
      </c>
      <c r="B210" s="232">
        <v>45089</v>
      </c>
      <c r="C210" s="233">
        <v>17.4085</v>
      </c>
      <c r="D210" s="83">
        <f t="shared" si="22"/>
        <v>2.7475692364407056E-3</v>
      </c>
      <c r="E210" s="56">
        <f t="shared" si="27"/>
        <v>2.9373749435371286E-5</v>
      </c>
      <c r="F210" s="84">
        <f t="shared" si="26"/>
        <v>-10.178406329621355</v>
      </c>
      <c r="G210" s="83">
        <f t="shared" si="23"/>
        <v>5.4197554774520302E-3</v>
      </c>
      <c r="H210" s="170"/>
      <c r="I210" s="58">
        <f t="shared" si="24"/>
        <v>7.5491367090353623E-6</v>
      </c>
      <c r="J210" s="58">
        <f t="shared" si="25"/>
        <v>0.25700282919772038</v>
      </c>
      <c r="K210" s="81"/>
      <c r="L210" s="81"/>
      <c r="M210" s="81"/>
      <c r="N210" s="81"/>
      <c r="O210" s="81"/>
    </row>
    <row r="211" spans="1:15" ht="14.4" hidden="1" x14ac:dyDescent="0.3">
      <c r="A211" s="81">
        <f t="shared" si="21"/>
        <v>207</v>
      </c>
      <c r="B211" s="232">
        <v>45090</v>
      </c>
      <c r="C211" s="233">
        <v>17.283999999999999</v>
      </c>
      <c r="D211" s="83">
        <f t="shared" si="22"/>
        <v>-7.1516787776086943E-3</v>
      </c>
      <c r="E211" s="56">
        <f t="shared" si="27"/>
        <v>2.643244474057918E-5</v>
      </c>
      <c r="F211" s="84">
        <f t="shared" si="26"/>
        <v>-8.6059285963672618</v>
      </c>
      <c r="G211" s="83">
        <f t="shared" si="23"/>
        <v>5.1412493365503272E-3</v>
      </c>
      <c r="H211" s="170"/>
      <c r="I211" s="58">
        <f t="shared" si="24"/>
        <v>5.1146509338098588E-5</v>
      </c>
      <c r="J211" s="58">
        <f t="shared" si="25"/>
        <v>1.9349897385608941</v>
      </c>
      <c r="K211" s="81"/>
      <c r="L211" s="81"/>
      <c r="M211" s="81"/>
      <c r="N211" s="81"/>
      <c r="O211" s="81"/>
    </row>
    <row r="212" spans="1:15" ht="14.4" hidden="1" x14ac:dyDescent="0.3">
      <c r="A212" s="81">
        <f t="shared" si="21"/>
        <v>208</v>
      </c>
      <c r="B212" s="232">
        <v>45091</v>
      </c>
      <c r="C212" s="233">
        <v>17.312000000000001</v>
      </c>
      <c r="D212" s="83">
        <f t="shared" si="22"/>
        <v>1.6199953714419735E-3</v>
      </c>
      <c r="E212" s="56">
        <f t="shared" si="27"/>
        <v>2.9763161080867855E-5</v>
      </c>
      <c r="F212" s="84">
        <f t="shared" si="26"/>
        <v>-10.334063520504657</v>
      </c>
      <c r="G212" s="83">
        <f t="shared" si="23"/>
        <v>5.4555623982196237E-3</v>
      </c>
      <c r="H212" s="170"/>
      <c r="I212" s="58">
        <f t="shared" si="24"/>
        <v>2.6243850034934176E-6</v>
      </c>
      <c r="J212" s="58">
        <f t="shared" si="25"/>
        <v>8.8175614020394033E-2</v>
      </c>
      <c r="K212" s="81"/>
      <c r="L212" s="81"/>
      <c r="M212" s="81"/>
      <c r="N212" s="81"/>
      <c r="O212" s="81"/>
    </row>
    <row r="213" spans="1:15" ht="14.4" hidden="1" x14ac:dyDescent="0.3">
      <c r="A213" s="81">
        <f t="shared" si="21"/>
        <v>209</v>
      </c>
      <c r="B213" s="232">
        <v>45092</v>
      </c>
      <c r="C213" s="233">
        <v>17.218499999999999</v>
      </c>
      <c r="D213" s="83">
        <f t="shared" si="22"/>
        <v>-5.4008780036970405E-3</v>
      </c>
      <c r="E213" s="56">
        <f t="shared" si="27"/>
        <v>2.6105666192494895E-5</v>
      </c>
      <c r="F213" s="84">
        <f t="shared" si="26"/>
        <v>-9.4359960252700397</v>
      </c>
      <c r="G213" s="83">
        <f t="shared" si="23"/>
        <v>5.1093704301503617E-3</v>
      </c>
      <c r="H213" s="170"/>
      <c r="I213" s="58">
        <f t="shared" si="24"/>
        <v>2.9169483210818531E-5</v>
      </c>
      <c r="J213" s="58">
        <f t="shared" si="25"/>
        <v>1.1173621464295154</v>
      </c>
      <c r="K213" s="81"/>
      <c r="L213" s="81"/>
      <c r="M213" s="81"/>
      <c r="N213" s="81"/>
      <c r="O213" s="81"/>
    </row>
    <row r="214" spans="1:15" ht="14.4" hidden="1" x14ac:dyDescent="0.3">
      <c r="A214" s="81">
        <f t="shared" si="21"/>
        <v>210</v>
      </c>
      <c r="B214" s="232">
        <v>45093</v>
      </c>
      <c r="C214" s="233">
        <v>17.124700000000001</v>
      </c>
      <c r="D214" s="83">
        <f t="shared" si="22"/>
        <v>-5.4476290036877817E-3</v>
      </c>
      <c r="E214" s="56">
        <f t="shared" si="27"/>
        <v>2.651857704195546E-5</v>
      </c>
      <c r="F214" s="84">
        <f t="shared" si="26"/>
        <v>-9.4185755260161379</v>
      </c>
      <c r="G214" s="83">
        <f t="shared" si="23"/>
        <v>5.1496191162022321E-3</v>
      </c>
      <c r="H214" s="170"/>
      <c r="I214" s="58">
        <f t="shared" si="24"/>
        <v>2.9676661761820332E-5</v>
      </c>
      <c r="J214" s="58">
        <f t="shared" si="25"/>
        <v>1.1190895241048724</v>
      </c>
      <c r="K214" s="81"/>
      <c r="L214" s="81"/>
      <c r="M214" s="81"/>
      <c r="N214" s="81"/>
      <c r="O214" s="81"/>
    </row>
    <row r="215" spans="1:15" ht="14.4" hidden="1" x14ac:dyDescent="0.3">
      <c r="A215" s="81">
        <f t="shared" si="21"/>
        <v>211</v>
      </c>
      <c r="B215" s="232">
        <v>45096</v>
      </c>
      <c r="C215" s="233">
        <v>17.176200000000001</v>
      </c>
      <c r="D215" s="83">
        <f t="shared" si="22"/>
        <v>3.0073519536109039E-3</v>
      </c>
      <c r="E215" s="56">
        <f t="shared" si="27"/>
        <v>2.694419235662635E-5</v>
      </c>
      <c r="F215" s="84">
        <f t="shared" si="26"/>
        <v>-10.186079879752791</v>
      </c>
      <c r="G215" s="83">
        <f t="shared" si="23"/>
        <v>5.1907795519195721E-3</v>
      </c>
      <c r="H215" s="170"/>
      <c r="I215" s="58">
        <f t="shared" si="24"/>
        <v>9.04416577288732E-6</v>
      </c>
      <c r="J215" s="58">
        <f t="shared" si="25"/>
        <v>0.33566290105047814</v>
      </c>
      <c r="K215" s="81"/>
      <c r="L215" s="81"/>
      <c r="M215" s="81"/>
      <c r="N215" s="81"/>
      <c r="O215" s="81"/>
    </row>
    <row r="216" spans="1:15" ht="14.4" hidden="1" x14ac:dyDescent="0.3">
      <c r="A216" s="81">
        <f t="shared" si="21"/>
        <v>212</v>
      </c>
      <c r="B216" s="232">
        <v>45097</v>
      </c>
      <c r="C216" s="233">
        <v>17.0792</v>
      </c>
      <c r="D216" s="83">
        <f t="shared" si="22"/>
        <v>-5.6473492390634039E-3</v>
      </c>
      <c r="E216" s="56">
        <f t="shared" si="27"/>
        <v>2.4531804430763056E-5</v>
      </c>
      <c r="F216" s="84">
        <f t="shared" si="26"/>
        <v>-9.3154909135737149</v>
      </c>
      <c r="G216" s="83">
        <f t="shared" si="23"/>
        <v>4.9529591590041456E-3</v>
      </c>
      <c r="H216" s="170"/>
      <c r="I216" s="58">
        <f t="shared" si="24"/>
        <v>3.1892553427950005E-5</v>
      </c>
      <c r="J216" s="58">
        <f t="shared" si="25"/>
        <v>1.3000492286640162</v>
      </c>
      <c r="K216" s="81"/>
      <c r="L216" s="81"/>
      <c r="M216" s="81"/>
      <c r="N216" s="81"/>
      <c r="O216" s="81"/>
    </row>
    <row r="217" spans="1:15" ht="14.4" hidden="1" x14ac:dyDescent="0.3">
      <c r="A217" s="81">
        <f t="shared" si="21"/>
        <v>213</v>
      </c>
      <c r="B217" s="232">
        <v>45098</v>
      </c>
      <c r="C217" s="233">
        <v>17.0945</v>
      </c>
      <c r="D217" s="83">
        <f t="shared" si="22"/>
        <v>8.9582650241237793E-4</v>
      </c>
      <c r="E217" s="56">
        <f t="shared" si="27"/>
        <v>2.5523813125445952E-5</v>
      </c>
      <c r="F217" s="84">
        <f t="shared" si="26"/>
        <v>-10.544457265909397</v>
      </c>
      <c r="G217" s="83">
        <f t="shared" si="23"/>
        <v>5.0521097697344176E-3</v>
      </c>
      <c r="H217" s="170"/>
      <c r="I217" s="58">
        <f t="shared" si="24"/>
        <v>8.025051224243942E-7</v>
      </c>
      <c r="J217" s="58">
        <f t="shared" si="25"/>
        <v>3.1441427598619155E-2</v>
      </c>
      <c r="K217" s="81"/>
      <c r="L217" s="81"/>
      <c r="M217" s="81"/>
      <c r="N217" s="81"/>
      <c r="O217" s="81"/>
    </row>
    <row r="218" spans="1:15" ht="14.4" hidden="1" x14ac:dyDescent="0.3">
      <c r="A218" s="81">
        <f t="shared" si="21"/>
        <v>214</v>
      </c>
      <c r="B218" s="232">
        <v>45099</v>
      </c>
      <c r="C218" s="233">
        <v>17.2043</v>
      </c>
      <c r="D218" s="83">
        <f t="shared" si="22"/>
        <v>6.4231185469010299E-3</v>
      </c>
      <c r="E218" s="56">
        <f t="shared" si="27"/>
        <v>2.2192120590854228E-5</v>
      </c>
      <c r="F218" s="84">
        <f t="shared" si="26"/>
        <v>-8.8567146950852855</v>
      </c>
      <c r="G218" s="83">
        <f t="shared" si="23"/>
        <v>4.710851365820644E-3</v>
      </c>
      <c r="H218" s="170"/>
      <c r="I218" s="58">
        <f t="shared" si="24"/>
        <v>4.1256451867543999E-5</v>
      </c>
      <c r="J218" s="58">
        <f t="shared" si="25"/>
        <v>1.8590585653426255</v>
      </c>
      <c r="K218" s="81"/>
      <c r="L218" s="81"/>
      <c r="M218" s="81"/>
      <c r="N218" s="81"/>
      <c r="O218" s="81"/>
    </row>
    <row r="219" spans="1:15" ht="14.4" hidden="1" x14ac:dyDescent="0.3">
      <c r="A219" s="81">
        <f t="shared" si="21"/>
        <v>215</v>
      </c>
      <c r="B219" s="232">
        <v>45100</v>
      </c>
      <c r="C219" s="233">
        <v>17.154699999999998</v>
      </c>
      <c r="D219" s="83">
        <f t="shared" si="22"/>
        <v>-2.8830001801876115E-3</v>
      </c>
      <c r="E219" s="56">
        <f t="shared" si="27"/>
        <v>2.4761421947552973E-5</v>
      </c>
      <c r="F219" s="84">
        <f t="shared" si="26"/>
        <v>-10.270552732151147</v>
      </c>
      <c r="G219" s="83">
        <f t="shared" si="23"/>
        <v>4.9760850020425665E-3</v>
      </c>
      <c r="H219" s="170"/>
      <c r="I219" s="58">
        <f t="shared" si="24"/>
        <v>8.3116900389618009E-6</v>
      </c>
      <c r="J219" s="58">
        <f t="shared" si="25"/>
        <v>0.33567095042307116</v>
      </c>
      <c r="K219" s="81"/>
      <c r="L219" s="81"/>
      <c r="M219" s="81"/>
      <c r="N219" s="81"/>
      <c r="O219" s="81"/>
    </row>
    <row r="220" spans="1:15" ht="14.4" hidden="1" x14ac:dyDescent="0.3">
      <c r="A220" s="81">
        <f t="shared" si="21"/>
        <v>216</v>
      </c>
      <c r="B220" s="232">
        <v>45103</v>
      </c>
      <c r="C220" s="233">
        <v>17.171299999999999</v>
      </c>
      <c r="D220" s="83">
        <f t="shared" si="22"/>
        <v>9.6766483820753812E-4</v>
      </c>
      <c r="E220" s="56">
        <f t="shared" si="27"/>
        <v>2.2544490343885809E-5</v>
      </c>
      <c r="F220" s="84">
        <f t="shared" si="26"/>
        <v>-10.658485303506835</v>
      </c>
      <c r="G220" s="83">
        <f t="shared" si="23"/>
        <v>4.7481038682705553E-3</v>
      </c>
      <c r="H220" s="170"/>
      <c r="I220" s="58">
        <f t="shared" si="24"/>
        <v>9.3637523910322093E-7</v>
      </c>
      <c r="J220" s="58">
        <f t="shared" si="25"/>
        <v>4.1534549010426892E-2</v>
      </c>
      <c r="K220" s="81"/>
      <c r="L220" s="81"/>
      <c r="M220" s="81"/>
      <c r="N220" s="81"/>
      <c r="O220" s="81"/>
    </row>
    <row r="221" spans="1:15" ht="14.4" hidden="1" x14ac:dyDescent="0.3">
      <c r="A221" s="81">
        <f t="shared" si="21"/>
        <v>217</v>
      </c>
      <c r="B221" s="232">
        <v>45104</v>
      </c>
      <c r="C221" s="233">
        <v>17.179500000000001</v>
      </c>
      <c r="D221" s="83">
        <f t="shared" si="22"/>
        <v>4.7754101320229836E-4</v>
      </c>
      <c r="E221" s="56">
        <f t="shared" si="27"/>
        <v>1.9632363049795882E-5</v>
      </c>
      <c r="F221" s="84">
        <f t="shared" si="26"/>
        <v>-10.82671538675311</v>
      </c>
      <c r="G221" s="83">
        <f t="shared" si="23"/>
        <v>4.430842250610586E-3</v>
      </c>
      <c r="H221" s="170"/>
      <c r="I221" s="58">
        <f t="shared" si="24"/>
        <v>2.280454192902777E-7</v>
      </c>
      <c r="J221" s="58">
        <f t="shared" si="25"/>
        <v>1.1615790657082856E-2</v>
      </c>
      <c r="K221" s="81"/>
      <c r="L221" s="81"/>
      <c r="M221" s="81"/>
      <c r="N221" s="81"/>
      <c r="O221" s="81"/>
    </row>
    <row r="222" spans="1:15" ht="14.4" hidden="1" x14ac:dyDescent="0.3">
      <c r="A222" s="81">
        <f t="shared" si="21"/>
        <v>218</v>
      </c>
      <c r="B222" s="232">
        <v>45105</v>
      </c>
      <c r="C222" s="233">
        <v>17.144500000000001</v>
      </c>
      <c r="D222" s="83">
        <f t="shared" si="22"/>
        <v>-2.0373119124538208E-3</v>
      </c>
      <c r="E222" s="56">
        <f t="shared" si="27"/>
        <v>1.7017241706681657E-5</v>
      </c>
      <c r="F222" s="84">
        <f t="shared" si="26"/>
        <v>-10.737375601603404</v>
      </c>
      <c r="G222" s="83">
        <f t="shared" si="23"/>
        <v>4.125195959791687E-3</v>
      </c>
      <c r="H222" s="170"/>
      <c r="I222" s="58">
        <f t="shared" si="24"/>
        <v>4.1506398286262451E-6</v>
      </c>
      <c r="J222" s="58">
        <f t="shared" si="25"/>
        <v>0.24390790823618236</v>
      </c>
      <c r="K222" s="81"/>
      <c r="L222" s="81"/>
      <c r="M222" s="81"/>
      <c r="N222" s="81"/>
      <c r="O222" s="81"/>
    </row>
    <row r="223" spans="1:15" ht="14.4" hidden="1" x14ac:dyDescent="0.3">
      <c r="A223" s="81">
        <f t="shared" si="21"/>
        <v>219</v>
      </c>
      <c r="B223" s="232">
        <v>45106</v>
      </c>
      <c r="C223" s="233">
        <v>17.101299999999998</v>
      </c>
      <c r="D223" s="83">
        <f t="shared" si="22"/>
        <v>-2.5197585231416797E-3</v>
      </c>
      <c r="E223" s="56">
        <f t="shared" si="27"/>
        <v>1.5283208806098825E-5</v>
      </c>
      <c r="F223" s="84">
        <f t="shared" si="26"/>
        <v>-10.673320588810993</v>
      </c>
      <c r="G223" s="83">
        <f t="shared" si="23"/>
        <v>3.9093744775985356E-3</v>
      </c>
      <c r="H223" s="170"/>
      <c r="I223" s="58">
        <f t="shared" si="24"/>
        <v>6.3491830149451386E-6</v>
      </c>
      <c r="J223" s="58">
        <f t="shared" si="25"/>
        <v>0.41543520706276499</v>
      </c>
      <c r="K223" s="81"/>
      <c r="L223" s="81"/>
      <c r="M223" s="81"/>
      <c r="N223" s="81"/>
      <c r="O223" s="81"/>
    </row>
    <row r="224" spans="1:15" ht="14.4" hidden="1" x14ac:dyDescent="0.3">
      <c r="A224" s="81">
        <f t="shared" si="21"/>
        <v>220</v>
      </c>
      <c r="B224" s="232">
        <v>45107</v>
      </c>
      <c r="C224" s="233">
        <v>17.071999999999999</v>
      </c>
      <c r="D224" s="83">
        <f t="shared" si="22"/>
        <v>-1.7133200399969128E-3</v>
      </c>
      <c r="E224" s="56">
        <f t="shared" si="27"/>
        <v>1.4079169479838312E-5</v>
      </c>
      <c r="F224" s="84">
        <f t="shared" si="26"/>
        <v>-10.962317126565576</v>
      </c>
      <c r="G224" s="83">
        <f t="shared" si="23"/>
        <v>3.75222193904336E-3</v>
      </c>
      <c r="H224" s="170"/>
      <c r="I224" s="58">
        <f t="shared" si="24"/>
        <v>2.9354655594550229E-6</v>
      </c>
      <c r="J224" s="58">
        <f t="shared" si="25"/>
        <v>0.20849706821547079</v>
      </c>
      <c r="K224" s="81"/>
      <c r="L224" s="81"/>
      <c r="M224" s="81"/>
      <c r="N224" s="81"/>
      <c r="O224" s="81"/>
    </row>
    <row r="225" spans="1:15" ht="14.4" hidden="1" x14ac:dyDescent="0.3">
      <c r="A225" s="81">
        <f t="shared" si="21"/>
        <v>221</v>
      </c>
      <c r="B225" s="232">
        <v>45110</v>
      </c>
      <c r="C225" s="233">
        <v>17.1187</v>
      </c>
      <c r="D225" s="83">
        <f t="shared" si="22"/>
        <v>2.7354732895970013E-3</v>
      </c>
      <c r="E225" s="56">
        <f t="shared" si="27"/>
        <v>1.2577331666292861E-5</v>
      </c>
      <c r="F225" s="84">
        <f t="shared" si="26"/>
        <v>-10.688669952813827</v>
      </c>
      <c r="G225" s="83">
        <f t="shared" si="23"/>
        <v>3.5464533926576366E-3</v>
      </c>
      <c r="H225" s="170"/>
      <c r="I225" s="58">
        <f t="shared" si="24"/>
        <v>7.4828141180986399E-6</v>
      </c>
      <c r="J225" s="58">
        <f t="shared" si="25"/>
        <v>0.5949444855741951</v>
      </c>
      <c r="K225" s="81"/>
      <c r="L225" s="81"/>
      <c r="M225" s="81"/>
      <c r="N225" s="81"/>
      <c r="O225" s="81"/>
    </row>
    <row r="226" spans="1:15" ht="14.4" hidden="1" x14ac:dyDescent="0.3">
      <c r="A226" s="81">
        <f t="shared" si="21"/>
        <v>222</v>
      </c>
      <c r="B226" s="232">
        <v>45111</v>
      </c>
      <c r="C226" s="233">
        <v>17.1358</v>
      </c>
      <c r="D226" s="83">
        <f t="shared" si="22"/>
        <v>9.989076273315689E-4</v>
      </c>
      <c r="E226" s="56">
        <f t="shared" si="27"/>
        <v>1.1890743154042996E-5</v>
      </c>
      <c r="F226" s="84">
        <f t="shared" si="26"/>
        <v>-11.25583494846485</v>
      </c>
      <c r="G226" s="83">
        <f t="shared" si="23"/>
        <v>3.4482956883137208E-3</v>
      </c>
      <c r="H226" s="170"/>
      <c r="I226" s="58">
        <f t="shared" si="24"/>
        <v>9.9781644794118452E-7</v>
      </c>
      <c r="J226" s="58">
        <f t="shared" si="25"/>
        <v>8.3915398307288711E-2</v>
      </c>
      <c r="K226" s="81"/>
      <c r="L226" s="81"/>
      <c r="M226" s="81"/>
      <c r="N226" s="81"/>
      <c r="O226" s="81"/>
    </row>
    <row r="227" spans="1:15" ht="14.4" hidden="1" x14ac:dyDescent="0.3">
      <c r="A227" s="81">
        <f t="shared" si="21"/>
        <v>223</v>
      </c>
      <c r="B227" s="232">
        <v>45112</v>
      </c>
      <c r="C227" s="233">
        <v>17.0517</v>
      </c>
      <c r="D227" s="83">
        <f t="shared" si="22"/>
        <v>-4.9078537331200822E-3</v>
      </c>
      <c r="E227" s="56">
        <f t="shared" si="27"/>
        <v>1.0422702604483948E-5</v>
      </c>
      <c r="F227" s="84">
        <f t="shared" si="26"/>
        <v>-9.1605085927857637</v>
      </c>
      <c r="G227" s="83">
        <f t="shared" si="23"/>
        <v>3.2284210698860128E-3</v>
      </c>
      <c r="H227" s="170"/>
      <c r="I227" s="58">
        <f t="shared" si="24"/>
        <v>2.4087028265700729E-5</v>
      </c>
      <c r="J227" s="58">
        <f t="shared" si="25"/>
        <v>2.3110155954500953</v>
      </c>
      <c r="K227" s="81"/>
      <c r="L227" s="81"/>
      <c r="M227" s="81"/>
      <c r="N227" s="81"/>
      <c r="O227" s="81"/>
    </row>
    <row r="228" spans="1:15" ht="14.4" hidden="1" x14ac:dyDescent="0.3">
      <c r="A228" s="81">
        <f t="shared" si="21"/>
        <v>224</v>
      </c>
      <c r="B228" s="232">
        <v>45113</v>
      </c>
      <c r="C228" s="233">
        <v>17.026</v>
      </c>
      <c r="D228" s="83">
        <f t="shared" si="22"/>
        <v>-1.5071811021775128E-3</v>
      </c>
      <c r="E228" s="56">
        <f t="shared" si="27"/>
        <v>1.2264244799182618E-5</v>
      </c>
      <c r="F228" s="84">
        <f t="shared" si="26"/>
        <v>-11.123601521942115</v>
      </c>
      <c r="G228" s="83">
        <f t="shared" si="23"/>
        <v>3.5020343800686222E-3</v>
      </c>
      <c r="H228" s="170"/>
      <c r="I228" s="58">
        <f t="shared" si="24"/>
        <v>2.2715948747610221E-6</v>
      </c>
      <c r="J228" s="58">
        <f t="shared" si="25"/>
        <v>0.18522093385745353</v>
      </c>
      <c r="K228" s="81"/>
      <c r="L228" s="81"/>
      <c r="M228" s="81"/>
      <c r="N228" s="81"/>
      <c r="O228" s="81"/>
    </row>
    <row r="229" spans="1:15" ht="14.4" hidden="1" x14ac:dyDescent="0.3">
      <c r="A229" s="81">
        <f t="shared" si="21"/>
        <v>225</v>
      </c>
      <c r="B229" s="232">
        <v>45114</v>
      </c>
      <c r="C229" s="233">
        <v>17.004000000000001</v>
      </c>
      <c r="D229" s="83">
        <f t="shared" si="22"/>
        <v>-1.2921414307528467E-3</v>
      </c>
      <c r="E229" s="56">
        <f t="shared" si="27"/>
        <v>1.091753461904511E-5</v>
      </c>
      <c r="F229" s="84">
        <f t="shared" si="26"/>
        <v>-11.272209381517259</v>
      </c>
      <c r="G229" s="83">
        <f t="shared" si="23"/>
        <v>3.304169278206719E-3</v>
      </c>
      <c r="H229" s="170"/>
      <c r="I229" s="58">
        <f t="shared" si="24"/>
        <v>1.6696294770680137E-6</v>
      </c>
      <c r="J229" s="58">
        <f t="shared" si="25"/>
        <v>0.15293099910628413</v>
      </c>
      <c r="K229" s="81"/>
      <c r="L229" s="81"/>
      <c r="M229" s="81"/>
      <c r="N229" s="81"/>
      <c r="O229" s="81"/>
    </row>
    <row r="230" spans="1:15" ht="14.4" hidden="1" x14ac:dyDescent="0.3">
      <c r="A230" s="81">
        <f t="shared" si="21"/>
        <v>226</v>
      </c>
      <c r="B230" s="232">
        <v>45117</v>
      </c>
      <c r="C230" s="233">
        <v>17.282499999999999</v>
      </c>
      <c r="D230" s="83">
        <f t="shared" si="22"/>
        <v>1.637849917666423E-2</v>
      </c>
      <c r="E230" s="56">
        <f t="shared" si="27"/>
        <v>9.6711937491214128E-6</v>
      </c>
      <c r="F230" s="84">
        <f t="shared" si="26"/>
        <v>16.191192754358006</v>
      </c>
      <c r="G230" s="83">
        <f t="shared" si="23"/>
        <v>3.1098542970887581E-3</v>
      </c>
      <c r="H230" s="170"/>
      <c r="I230" s="58">
        <f t="shared" si="24"/>
        <v>2.6825523527999087E-4</v>
      </c>
      <c r="J230" s="58">
        <f t="shared" si="25"/>
        <v>27.737551561756348</v>
      </c>
      <c r="K230" s="81"/>
      <c r="L230" s="81"/>
      <c r="M230" s="81"/>
      <c r="N230" s="81"/>
      <c r="O230" s="81"/>
    </row>
    <row r="231" spans="1:15" ht="14.4" hidden="1" x14ac:dyDescent="0.3">
      <c r="A231" s="81">
        <f t="shared" si="21"/>
        <v>227</v>
      </c>
      <c r="B231" s="232">
        <v>45118</v>
      </c>
      <c r="C231" s="233">
        <v>17.101199999999999</v>
      </c>
      <c r="D231" s="83">
        <f t="shared" si="22"/>
        <v>-1.0490380442644276E-2</v>
      </c>
      <c r="E231" s="56">
        <f t="shared" si="27"/>
        <v>4.4520584429730034E-5</v>
      </c>
      <c r="F231" s="84">
        <f t="shared" si="26"/>
        <v>-7.547711707291036</v>
      </c>
      <c r="G231" s="83">
        <f t="shared" si="23"/>
        <v>6.672374721920977E-3</v>
      </c>
      <c r="H231" s="170"/>
      <c r="I231" s="58">
        <f t="shared" si="24"/>
        <v>1.1004808183141351E-4</v>
      </c>
      <c r="J231" s="58">
        <f t="shared" si="25"/>
        <v>2.471847196999629</v>
      </c>
      <c r="K231" s="81"/>
      <c r="L231" s="81"/>
      <c r="M231" s="81"/>
      <c r="N231" s="81"/>
      <c r="O231" s="81"/>
    </row>
    <row r="232" spans="1:15" ht="14.4" hidden="1" x14ac:dyDescent="0.3">
      <c r="A232" s="81">
        <f t="shared" si="21"/>
        <v>228</v>
      </c>
      <c r="B232" s="232">
        <v>45119</v>
      </c>
      <c r="C232" s="233">
        <v>17.060500000000001</v>
      </c>
      <c r="D232" s="83">
        <f t="shared" si="22"/>
        <v>-2.3799499450329886E-3</v>
      </c>
      <c r="E232" s="56">
        <f t="shared" si="27"/>
        <v>5.3351730171572807E-5</v>
      </c>
      <c r="F232" s="84">
        <f t="shared" si="26"/>
        <v>-9.732437738636877</v>
      </c>
      <c r="G232" s="83">
        <f t="shared" si="23"/>
        <v>7.3042268702151365E-3</v>
      </c>
      <c r="H232" s="170"/>
      <c r="I232" s="58">
        <f t="shared" si="24"/>
        <v>5.6641617408625256E-6</v>
      </c>
      <c r="J232" s="58">
        <f t="shared" si="25"/>
        <v>0.10616641152306132</v>
      </c>
      <c r="K232" s="81"/>
      <c r="L232" s="81"/>
      <c r="M232" s="81"/>
      <c r="N232" s="81"/>
      <c r="O232" s="81"/>
    </row>
    <row r="233" spans="1:15" ht="14.4" hidden="1" x14ac:dyDescent="0.3">
      <c r="A233" s="81">
        <f t="shared" si="21"/>
        <v>229</v>
      </c>
      <c r="B233" s="232">
        <v>45120</v>
      </c>
      <c r="C233" s="233">
        <v>17.078299999999999</v>
      </c>
      <c r="D233" s="83">
        <f t="shared" si="22"/>
        <v>1.0433457401599622E-3</v>
      </c>
      <c r="E233" s="56">
        <f t="shared" si="27"/>
        <v>4.6924872995811295E-5</v>
      </c>
      <c r="F233" s="84">
        <f t="shared" si="26"/>
        <v>-9.9437645300913431</v>
      </c>
      <c r="G233" s="83">
        <f t="shared" si="23"/>
        <v>6.8501732091832022E-3</v>
      </c>
      <c r="H233" s="170"/>
      <c r="I233" s="58">
        <f t="shared" si="24"/>
        <v>1.0885703335099394E-6</v>
      </c>
      <c r="J233" s="58">
        <f t="shared" si="25"/>
        <v>2.3198151939742267E-2</v>
      </c>
      <c r="K233" s="81"/>
      <c r="L233" s="81"/>
      <c r="M233" s="81"/>
      <c r="N233" s="81"/>
      <c r="O233" s="81"/>
    </row>
    <row r="234" spans="1:15" ht="14.4" hidden="1" x14ac:dyDescent="0.3">
      <c r="A234" s="81">
        <f t="shared" si="21"/>
        <v>230</v>
      </c>
      <c r="B234" s="232">
        <v>45121</v>
      </c>
      <c r="C234" s="233">
        <v>16.8537</v>
      </c>
      <c r="D234" s="83">
        <f t="shared" si="22"/>
        <v>-1.3151191863358669E-2</v>
      </c>
      <c r="E234" s="56">
        <f t="shared" si="27"/>
        <v>4.0747511046572568E-5</v>
      </c>
      <c r="F234" s="84">
        <f t="shared" si="26"/>
        <v>-5.8635903545085171</v>
      </c>
      <c r="G234" s="83">
        <f t="shared" si="23"/>
        <v>6.3833777145467872E-3</v>
      </c>
      <c r="H234" s="170"/>
      <c r="I234" s="58">
        <f t="shared" si="24"/>
        <v>1.7295384742687127E-4</v>
      </c>
      <c r="J234" s="58">
        <f t="shared" si="25"/>
        <v>4.2445254442459763</v>
      </c>
      <c r="K234" s="81"/>
      <c r="L234" s="81"/>
      <c r="M234" s="81"/>
      <c r="N234" s="81"/>
      <c r="O234" s="81"/>
    </row>
    <row r="235" spans="1:15" ht="14.4" hidden="1" x14ac:dyDescent="0.3">
      <c r="A235" s="81">
        <f t="shared" si="21"/>
        <v>231</v>
      </c>
      <c r="B235" s="232">
        <v>45124</v>
      </c>
      <c r="C235" s="233">
        <v>16.890499999999999</v>
      </c>
      <c r="D235" s="83">
        <f t="shared" si="22"/>
        <v>2.1834967989224907E-3</v>
      </c>
      <c r="E235" s="56">
        <f t="shared" si="27"/>
        <v>5.8564968920974978E-5</v>
      </c>
      <c r="F235" s="84">
        <f t="shared" si="26"/>
        <v>-9.6639658182454173</v>
      </c>
      <c r="G235" s="83">
        <f t="shared" si="23"/>
        <v>7.652775243071952E-3</v>
      </c>
      <c r="H235" s="170"/>
      <c r="I235" s="58">
        <f t="shared" si="24"/>
        <v>4.7676582709047639E-6</v>
      </c>
      <c r="J235" s="58">
        <f t="shared" si="25"/>
        <v>8.1408021872905537E-2</v>
      </c>
      <c r="K235" s="81"/>
      <c r="L235" s="81"/>
      <c r="M235" s="81"/>
      <c r="N235" s="81"/>
      <c r="O235" s="81"/>
    </row>
    <row r="236" spans="1:15" ht="14.4" hidden="1" x14ac:dyDescent="0.3">
      <c r="A236" s="81">
        <f t="shared" si="21"/>
        <v>232</v>
      </c>
      <c r="B236" s="232">
        <v>45125</v>
      </c>
      <c r="C236" s="233">
        <v>16.789200000000001</v>
      </c>
      <c r="D236" s="83">
        <f t="shared" si="22"/>
        <v>-5.9974541902251266E-3</v>
      </c>
      <c r="E236" s="56">
        <f t="shared" si="27"/>
        <v>5.1314701327850704E-5</v>
      </c>
      <c r="F236" s="84">
        <f t="shared" si="26"/>
        <v>-9.1765751474952655</v>
      </c>
      <c r="G236" s="83">
        <f t="shared" si="23"/>
        <v>7.1634280430427095E-3</v>
      </c>
      <c r="H236" s="170"/>
      <c r="I236" s="58">
        <f t="shared" si="24"/>
        <v>3.5969456763848926E-5</v>
      </c>
      <c r="J236" s="58">
        <f t="shared" si="25"/>
        <v>0.70095812375559419</v>
      </c>
      <c r="K236" s="81"/>
      <c r="L236" s="81"/>
      <c r="M236" s="81"/>
      <c r="N236" s="81"/>
      <c r="O236" s="81"/>
    </row>
    <row r="237" spans="1:15" ht="14.4" hidden="1" x14ac:dyDescent="0.3">
      <c r="A237" s="81">
        <f t="shared" si="21"/>
        <v>233</v>
      </c>
      <c r="B237" s="232">
        <v>45126</v>
      </c>
      <c r="C237" s="233">
        <v>16.785799999999998</v>
      </c>
      <c r="D237" s="83">
        <f t="shared" si="22"/>
        <v>-2.0251113811275978E-4</v>
      </c>
      <c r="E237" s="56">
        <f t="shared" si="27"/>
        <v>4.9246621566491787E-5</v>
      </c>
      <c r="F237" s="84">
        <f t="shared" si="26"/>
        <v>-9.9178370273998979</v>
      </c>
      <c r="G237" s="83">
        <f t="shared" si="23"/>
        <v>7.0175937162599965E-3</v>
      </c>
      <c r="H237" s="170"/>
      <c r="I237" s="58">
        <f t="shared" si="24"/>
        <v>4.1010761059725268E-8</v>
      </c>
      <c r="J237" s="58">
        <f t="shared" si="25"/>
        <v>8.3276293388681241E-4</v>
      </c>
      <c r="K237" s="81"/>
      <c r="L237" s="81"/>
      <c r="M237" s="81"/>
      <c r="N237" s="81"/>
      <c r="O237" s="81"/>
    </row>
    <row r="238" spans="1:15" ht="14.4" hidden="1" x14ac:dyDescent="0.3">
      <c r="A238" s="81">
        <f t="shared" si="21"/>
        <v>234</v>
      </c>
      <c r="B238" s="232">
        <v>45127</v>
      </c>
      <c r="C238" s="233">
        <v>16.748000000000001</v>
      </c>
      <c r="D238" s="83">
        <f t="shared" si="22"/>
        <v>-2.251903394535737E-3</v>
      </c>
      <c r="E238" s="56">
        <f t="shared" si="27"/>
        <v>4.2615177705978958E-5</v>
      </c>
      <c r="F238" s="84">
        <f t="shared" si="26"/>
        <v>-9.9443033046179412</v>
      </c>
      <c r="G238" s="83">
        <f t="shared" si="23"/>
        <v>6.5280301551064361E-3</v>
      </c>
      <c r="H238" s="170"/>
      <c r="I238" s="58">
        <f t="shared" si="24"/>
        <v>5.0710688983215753E-6</v>
      </c>
      <c r="J238" s="58">
        <f t="shared" si="25"/>
        <v>0.11899677934723474</v>
      </c>
      <c r="K238" s="81"/>
      <c r="L238" s="81"/>
      <c r="M238" s="81"/>
      <c r="N238" s="81"/>
      <c r="O238" s="81"/>
    </row>
    <row r="239" spans="1:15" ht="14.4" hidden="1" x14ac:dyDescent="0.3">
      <c r="A239" s="81">
        <f t="shared" si="21"/>
        <v>235</v>
      </c>
      <c r="B239" s="232">
        <v>45128</v>
      </c>
      <c r="C239" s="233">
        <v>16.7667</v>
      </c>
      <c r="D239" s="83">
        <f t="shared" si="22"/>
        <v>1.1165512299975422E-3</v>
      </c>
      <c r="E239" s="56">
        <f t="shared" si="27"/>
        <v>3.7555355344755874E-5</v>
      </c>
      <c r="F239" s="84">
        <f t="shared" si="26"/>
        <v>-10.156498595567131</v>
      </c>
      <c r="G239" s="83">
        <f t="shared" si="23"/>
        <v>6.1282424352138579E-3</v>
      </c>
      <c r="H239" s="170"/>
      <c r="I239" s="58">
        <f t="shared" si="24"/>
        <v>1.2466866492090245E-6</v>
      </c>
      <c r="J239" s="58">
        <f t="shared" si="25"/>
        <v>3.3195975321349429E-2</v>
      </c>
      <c r="K239" s="81"/>
      <c r="L239" s="81"/>
      <c r="M239" s="81"/>
      <c r="N239" s="81"/>
      <c r="O239" s="81"/>
    </row>
    <row r="240" spans="1:15" ht="14.4" hidden="1" x14ac:dyDescent="0.3">
      <c r="A240" s="81">
        <f t="shared" si="21"/>
        <v>236</v>
      </c>
      <c r="B240" s="232">
        <v>45131</v>
      </c>
      <c r="C240" s="233">
        <v>16.846</v>
      </c>
      <c r="D240" s="83">
        <f t="shared" si="22"/>
        <v>4.729612863592747E-3</v>
      </c>
      <c r="E240" s="56">
        <f t="shared" si="27"/>
        <v>3.2662033340146236E-5</v>
      </c>
      <c r="F240" s="84">
        <f t="shared" si="26"/>
        <v>-9.6444274880825365</v>
      </c>
      <c r="G240" s="83">
        <f t="shared" si="23"/>
        <v>5.7150707204851135E-3</v>
      </c>
      <c r="H240" s="170"/>
      <c r="I240" s="58">
        <f t="shared" si="24"/>
        <v>2.2369237839461984E-5</v>
      </c>
      <c r="J240" s="58">
        <f t="shared" si="25"/>
        <v>0.68486972646516286</v>
      </c>
      <c r="K240" s="81"/>
      <c r="L240" s="81"/>
      <c r="M240" s="81"/>
      <c r="N240" s="81"/>
      <c r="O240" s="81"/>
    </row>
    <row r="241" spans="1:15" ht="14.4" hidden="1" x14ac:dyDescent="0.3">
      <c r="A241" s="81">
        <f t="shared" si="21"/>
        <v>237</v>
      </c>
      <c r="B241" s="232">
        <v>45132</v>
      </c>
      <c r="C241" s="233">
        <v>16.939299999999999</v>
      </c>
      <c r="D241" s="83">
        <f t="shared" si="22"/>
        <v>5.5384067434405271E-3</v>
      </c>
      <c r="E241" s="56">
        <f t="shared" si="27"/>
        <v>3.1274872518173643E-5</v>
      </c>
      <c r="F241" s="84">
        <f t="shared" si="26"/>
        <v>-9.3919098291553489</v>
      </c>
      <c r="G241" s="83">
        <f t="shared" si="23"/>
        <v>5.592394166917568E-3</v>
      </c>
      <c r="H241" s="170"/>
      <c r="I241" s="58">
        <f t="shared" si="24"/>
        <v>3.0673949255787503E-5</v>
      </c>
      <c r="J241" s="58">
        <f t="shared" si="25"/>
        <v>0.98078574862177459</v>
      </c>
      <c r="K241" s="81"/>
      <c r="L241" s="81"/>
      <c r="M241" s="81"/>
      <c r="N241" s="81"/>
      <c r="O241" s="81"/>
    </row>
    <row r="242" spans="1:15" ht="14.4" hidden="1" x14ac:dyDescent="0.3">
      <c r="A242" s="81">
        <f t="shared" si="21"/>
        <v>238</v>
      </c>
      <c r="B242" s="232">
        <v>45133</v>
      </c>
      <c r="C242" s="233">
        <v>16.8367</v>
      </c>
      <c r="D242" s="83">
        <f t="shared" si="22"/>
        <v>-6.0569208881121606E-3</v>
      </c>
      <c r="E242" s="56">
        <f t="shared" si="27"/>
        <v>3.1193886045010099E-5</v>
      </c>
      <c r="F242" s="84">
        <f t="shared" si="26"/>
        <v>-9.1992153301741943</v>
      </c>
      <c r="G242" s="83">
        <f t="shared" si="23"/>
        <v>5.5851487039299229E-3</v>
      </c>
      <c r="H242" s="170"/>
      <c r="I242" s="58">
        <f t="shared" si="24"/>
        <v>3.6686290644849402E-5</v>
      </c>
      <c r="J242" s="58">
        <f t="shared" si="25"/>
        <v>1.1760731122731627</v>
      </c>
      <c r="K242" s="81"/>
      <c r="L242" s="81"/>
      <c r="M242" s="81"/>
      <c r="N242" s="81"/>
      <c r="O242" s="81"/>
    </row>
    <row r="243" spans="1:15" ht="14.4" hidden="1" x14ac:dyDescent="0.3">
      <c r="A243" s="81">
        <f t="shared" si="21"/>
        <v>239</v>
      </c>
      <c r="B243" s="232">
        <v>45134</v>
      </c>
      <c r="C243" s="233">
        <v>16.907499999999999</v>
      </c>
      <c r="D243" s="83">
        <f t="shared" si="22"/>
        <v>4.2050995741444996E-3</v>
      </c>
      <c r="E243" s="56">
        <f t="shared" si="27"/>
        <v>3.1934097825066613E-5</v>
      </c>
      <c r="F243" s="84">
        <f t="shared" si="26"/>
        <v>-9.7981063958149139</v>
      </c>
      <c r="G243" s="83">
        <f t="shared" si="23"/>
        <v>5.651026262995653E-3</v>
      </c>
      <c r="H243" s="170"/>
      <c r="I243" s="58">
        <f t="shared" si="24"/>
        <v>1.7682862428470253E-5</v>
      </c>
      <c r="J243" s="58">
        <f t="shared" si="25"/>
        <v>0.55372982588504882</v>
      </c>
      <c r="K243" s="81"/>
      <c r="L243" s="81"/>
      <c r="M243" s="81"/>
      <c r="N243" s="81"/>
      <c r="O243" s="81"/>
    </row>
    <row r="244" spans="1:15" ht="14.4" hidden="1" x14ac:dyDescent="0.3">
      <c r="A244" s="81">
        <f t="shared" si="21"/>
        <v>240</v>
      </c>
      <c r="B244" s="232">
        <v>45135</v>
      </c>
      <c r="C244" s="233">
        <v>16.8825</v>
      </c>
      <c r="D244" s="83">
        <f t="shared" si="22"/>
        <v>-1.4786337424219642E-3</v>
      </c>
      <c r="E244" s="56">
        <f t="shared" si="27"/>
        <v>3.0013457761290613E-5</v>
      </c>
      <c r="F244" s="84">
        <f t="shared" si="26"/>
        <v>-10.341018771469244</v>
      </c>
      <c r="G244" s="83">
        <f t="shared" si="23"/>
        <v>5.4784539572118899E-3</v>
      </c>
      <c r="H244" s="170"/>
      <c r="I244" s="58">
        <f t="shared" si="24"/>
        <v>2.1863577442287836E-6</v>
      </c>
      <c r="J244" s="58">
        <f t="shared" si="25"/>
        <v>7.2845913377185226E-2</v>
      </c>
      <c r="K244" s="81"/>
      <c r="L244" s="81"/>
      <c r="M244" s="81"/>
      <c r="N244" s="81"/>
      <c r="O244" s="81"/>
    </row>
    <row r="245" spans="1:15" ht="14.4" hidden="1" x14ac:dyDescent="0.3">
      <c r="A245" s="81">
        <f t="shared" si="21"/>
        <v>241</v>
      </c>
      <c r="B245" s="232">
        <v>45138</v>
      </c>
      <c r="C245" s="233">
        <v>16.733799999999999</v>
      </c>
      <c r="D245" s="83">
        <f t="shared" si="22"/>
        <v>-8.8079372130905886E-3</v>
      </c>
      <c r="E245" s="56">
        <f t="shared" si="27"/>
        <v>2.6263197403915892E-5</v>
      </c>
      <c r="F245" s="84">
        <f t="shared" si="26"/>
        <v>-7.5934077013467398</v>
      </c>
      <c r="G245" s="83">
        <f t="shared" si="23"/>
        <v>5.1247631558849517E-3</v>
      </c>
      <c r="H245" s="170"/>
      <c r="I245" s="58">
        <f t="shared" si="24"/>
        <v>7.7579757949746E-5</v>
      </c>
      <c r="J245" s="58">
        <f t="shared" si="25"/>
        <v>2.9539342356760687</v>
      </c>
      <c r="K245" s="81"/>
      <c r="L245" s="81"/>
      <c r="M245" s="81"/>
      <c r="N245" s="81"/>
      <c r="O245" s="81"/>
    </row>
    <row r="246" spans="1:15" ht="14.4" hidden="1" x14ac:dyDescent="0.3">
      <c r="A246" s="81">
        <f t="shared" si="21"/>
        <v>242</v>
      </c>
      <c r="B246" s="232">
        <v>45139</v>
      </c>
      <c r="C246" s="233">
        <v>16.689499999999999</v>
      </c>
      <c r="D246" s="83">
        <f t="shared" si="22"/>
        <v>-2.6473365284633843E-3</v>
      </c>
      <c r="E246" s="56">
        <f t="shared" si="27"/>
        <v>3.3179134119342499E-5</v>
      </c>
      <c r="F246" s="84">
        <f t="shared" si="26"/>
        <v>-10.102360509429664</v>
      </c>
      <c r="G246" s="83">
        <f t="shared" si="23"/>
        <v>5.7601331685424167E-3</v>
      </c>
      <c r="H246" s="170"/>
      <c r="I246" s="58">
        <f t="shared" si="24"/>
        <v>7.0083906949365635E-6</v>
      </c>
      <c r="J246" s="58">
        <f t="shared" si="25"/>
        <v>0.2112288605762882</v>
      </c>
      <c r="K246" s="81"/>
      <c r="L246" s="81"/>
      <c r="M246" s="81"/>
      <c r="N246" s="81"/>
      <c r="O246" s="81"/>
    </row>
    <row r="247" spans="1:15" ht="14.4" hidden="1" x14ac:dyDescent="0.3">
      <c r="A247" s="81">
        <f t="shared" si="21"/>
        <v>243</v>
      </c>
      <c r="B247" s="232">
        <v>45140</v>
      </c>
      <c r="C247" s="233">
        <v>16.7303</v>
      </c>
      <c r="D247" s="83">
        <f t="shared" si="22"/>
        <v>2.4446508283650914E-3</v>
      </c>
      <c r="E247" s="56">
        <f t="shared" si="27"/>
        <v>2.9652101064248828E-5</v>
      </c>
      <c r="F247" s="84">
        <f t="shared" si="26"/>
        <v>-10.22442970748104</v>
      </c>
      <c r="G247" s="83">
        <f t="shared" si="23"/>
        <v>5.4453742813739469E-3</v>
      </c>
      <c r="H247" s="170"/>
      <c r="I247" s="58">
        <f t="shared" si="24"/>
        <v>5.9763176726261272E-6</v>
      </c>
      <c r="J247" s="58">
        <f t="shared" si="25"/>
        <v>0.20154786534947094</v>
      </c>
      <c r="K247" s="81"/>
      <c r="L247" s="81"/>
      <c r="M247" s="81"/>
      <c r="N247" s="81"/>
      <c r="O247" s="81"/>
    </row>
    <row r="248" spans="1:15" ht="14.4" hidden="1" x14ac:dyDescent="0.3">
      <c r="A248" s="81">
        <f t="shared" si="21"/>
        <v>244</v>
      </c>
      <c r="B248" s="232">
        <v>45141</v>
      </c>
      <c r="C248" s="233">
        <v>16.853300000000001</v>
      </c>
      <c r="D248" s="83">
        <f t="shared" si="22"/>
        <v>7.3519303300000338E-3</v>
      </c>
      <c r="E248" s="56">
        <f t="shared" si="27"/>
        <v>2.6461313959988849E-5</v>
      </c>
      <c r="F248" s="84">
        <f t="shared" si="26"/>
        <v>-8.4971889631388997</v>
      </c>
      <c r="G248" s="83">
        <f t="shared" si="23"/>
        <v>5.1440561777636963E-3</v>
      </c>
      <c r="H248" s="170"/>
      <c r="I248" s="58">
        <f t="shared" si="24"/>
        <v>5.4050879577174407E-5</v>
      </c>
      <c r="J248" s="58">
        <f t="shared" si="25"/>
        <v>2.0426377790196923</v>
      </c>
      <c r="K248" s="81"/>
      <c r="L248" s="81"/>
      <c r="M248" s="81"/>
      <c r="N248" s="81"/>
      <c r="O248" s="81"/>
    </row>
    <row r="249" spans="1:15" ht="14.4" hidden="1" x14ac:dyDescent="0.3">
      <c r="A249" s="81">
        <f t="shared" si="21"/>
        <v>245</v>
      </c>
      <c r="B249" s="232">
        <v>45142</v>
      </c>
      <c r="C249" s="233">
        <v>17.019300000000001</v>
      </c>
      <c r="D249" s="83">
        <f t="shared" si="22"/>
        <v>9.84970302552024E-3</v>
      </c>
      <c r="E249" s="56">
        <f t="shared" si="27"/>
        <v>3.0179561788468264E-5</v>
      </c>
      <c r="F249" s="84">
        <f t="shared" si="26"/>
        <v>-7.1936982294824752</v>
      </c>
      <c r="G249" s="83">
        <f t="shared" si="23"/>
        <v>5.4935927941983705E-3</v>
      </c>
      <c r="H249" s="170"/>
      <c r="I249" s="58">
        <f t="shared" si="24"/>
        <v>9.7016649690942572E-5</v>
      </c>
      <c r="J249" s="58">
        <f t="shared" si="25"/>
        <v>3.2146473951789796</v>
      </c>
      <c r="K249" s="81"/>
      <c r="L249" s="81"/>
      <c r="M249" s="81"/>
      <c r="N249" s="81"/>
      <c r="O249" s="81"/>
    </row>
    <row r="250" spans="1:15" ht="14.4" hidden="1" x14ac:dyDescent="0.3">
      <c r="A250" s="81">
        <f t="shared" si="21"/>
        <v>246</v>
      </c>
      <c r="B250" s="232">
        <v>45145</v>
      </c>
      <c r="C250" s="233">
        <v>17.289200000000001</v>
      </c>
      <c r="D250" s="83">
        <f t="shared" si="22"/>
        <v>1.5858466564429685E-2</v>
      </c>
      <c r="E250" s="56">
        <f t="shared" si="27"/>
        <v>3.9187201140370984E-5</v>
      </c>
      <c r="F250" s="84">
        <f t="shared" si="26"/>
        <v>-3.7294792237773011</v>
      </c>
      <c r="G250" s="83">
        <f t="shared" si="23"/>
        <v>6.2599681421210912E-3</v>
      </c>
      <c r="H250" s="170"/>
      <c r="I250" s="58">
        <f t="shared" si="24"/>
        <v>2.5149096177513424E-4</v>
      </c>
      <c r="J250" s="58">
        <f t="shared" si="25"/>
        <v>6.4176811422249331</v>
      </c>
      <c r="K250" s="81"/>
      <c r="L250" s="81"/>
      <c r="M250" s="81"/>
      <c r="N250" s="81"/>
      <c r="O250" s="81"/>
    </row>
    <row r="251" spans="1:15" ht="14.4" hidden="1" x14ac:dyDescent="0.3">
      <c r="A251" s="81">
        <f t="shared" si="21"/>
        <v>247</v>
      </c>
      <c r="B251" s="232">
        <v>45146</v>
      </c>
      <c r="C251" s="233">
        <v>17.055499999999999</v>
      </c>
      <c r="D251" s="83">
        <f t="shared" si="22"/>
        <v>-1.3517108946625833E-2</v>
      </c>
      <c r="E251" s="56">
        <f t="shared" si="27"/>
        <v>6.7799394891855983E-5</v>
      </c>
      <c r="F251" s="84">
        <f t="shared" si="26"/>
        <v>-6.9040625242734315</v>
      </c>
      <c r="G251" s="83">
        <f t="shared" si="23"/>
        <v>8.2340387958677961E-3</v>
      </c>
      <c r="H251" s="170"/>
      <c r="I251" s="58">
        <f t="shared" si="24"/>
        <v>1.8271223427495213E-4</v>
      </c>
      <c r="J251" s="58">
        <f t="shared" si="25"/>
        <v>2.694894763683199</v>
      </c>
      <c r="K251" s="81"/>
      <c r="L251" s="81"/>
      <c r="M251" s="81"/>
      <c r="N251" s="81"/>
      <c r="O251" s="81"/>
    </row>
    <row r="252" spans="1:15" ht="14.4" hidden="1" x14ac:dyDescent="0.3">
      <c r="A252" s="81">
        <f t="shared" si="21"/>
        <v>248</v>
      </c>
      <c r="B252" s="232">
        <v>45147</v>
      </c>
      <c r="C252" s="233">
        <v>17.0608</v>
      </c>
      <c r="D252" s="83">
        <f t="shared" si="22"/>
        <v>3.1075019788340263E-4</v>
      </c>
      <c r="E252" s="56">
        <f t="shared" si="27"/>
        <v>8.328620687828508E-5</v>
      </c>
      <c r="F252" s="84">
        <f t="shared" si="26"/>
        <v>-9.3920681622844349</v>
      </c>
      <c r="G252" s="83">
        <f t="shared" si="23"/>
        <v>9.1261277044694632E-3</v>
      </c>
      <c r="H252" s="170"/>
      <c r="I252" s="58">
        <f t="shared" si="24"/>
        <v>9.6565685484573892E-8</v>
      </c>
      <c r="J252" s="58">
        <f t="shared" si="25"/>
        <v>1.1594439115914538E-3</v>
      </c>
      <c r="K252" s="81"/>
      <c r="L252" s="81"/>
      <c r="M252" s="81"/>
      <c r="N252" s="81"/>
      <c r="O252" s="81"/>
    </row>
    <row r="253" spans="1:15" ht="14.4" hidden="1" x14ac:dyDescent="0.3">
      <c r="A253" s="81">
        <f t="shared" si="21"/>
        <v>249</v>
      </c>
      <c r="B253" s="232">
        <v>45148</v>
      </c>
      <c r="C253" s="233">
        <v>17.112200000000001</v>
      </c>
      <c r="D253" s="83">
        <f t="shared" si="22"/>
        <v>3.0127543843196936E-3</v>
      </c>
      <c r="E253" s="56">
        <f t="shared" si="27"/>
        <v>7.207473269239081E-5</v>
      </c>
      <c r="F253" s="84">
        <f t="shared" si="26"/>
        <v>-9.4118726125964667</v>
      </c>
      <c r="G253" s="83">
        <f t="shared" si="23"/>
        <v>8.4896838982609253E-3</v>
      </c>
      <c r="H253" s="170"/>
      <c r="I253" s="58">
        <f t="shared" si="24"/>
        <v>9.0766889802375361E-6</v>
      </c>
      <c r="J253" s="58">
        <f t="shared" si="25"/>
        <v>0.12593441059262916</v>
      </c>
      <c r="K253" s="81"/>
      <c r="L253" s="81"/>
      <c r="M253" s="81"/>
      <c r="N253" s="81"/>
      <c r="O253" s="81"/>
    </row>
    <row r="254" spans="1:15" ht="14.4" hidden="1" x14ac:dyDescent="0.3">
      <c r="A254" s="81">
        <f t="shared" si="21"/>
        <v>250</v>
      </c>
      <c r="B254" s="232">
        <v>45149</v>
      </c>
      <c r="C254" s="233">
        <v>17.076699999999999</v>
      </c>
      <c r="D254" s="83">
        <f t="shared" si="22"/>
        <v>-2.074543308283161E-3</v>
      </c>
      <c r="E254" s="56">
        <f t="shared" si="27"/>
        <v>6.3584481614089843E-5</v>
      </c>
      <c r="F254" s="84">
        <f t="shared" si="26"/>
        <v>-9.5954558922734936</v>
      </c>
      <c r="G254" s="83">
        <f t="shared" si="23"/>
        <v>7.9739878112579186E-3</v>
      </c>
      <c r="H254" s="170"/>
      <c r="I254" s="58">
        <f t="shared" si="24"/>
        <v>4.3037299379424424E-6</v>
      </c>
      <c r="J254" s="58">
        <f t="shared" si="25"/>
        <v>6.7685224895955867E-2</v>
      </c>
      <c r="K254" s="81"/>
      <c r="L254" s="81"/>
      <c r="M254" s="81"/>
      <c r="N254" s="81"/>
      <c r="O254" s="81"/>
    </row>
    <row r="255" spans="1:15" ht="14.4" hidden="1" x14ac:dyDescent="0.3">
      <c r="A255" s="81">
        <f t="shared" si="21"/>
        <v>251</v>
      </c>
      <c r="B255" s="232">
        <v>45152</v>
      </c>
      <c r="C255" s="233">
        <v>16.954799999999999</v>
      </c>
      <c r="D255" s="83">
        <f t="shared" si="22"/>
        <v>-7.1383815374165271E-3</v>
      </c>
      <c r="E255" s="56">
        <f t="shared" si="27"/>
        <v>5.559521026241759E-5</v>
      </c>
      <c r="F255" s="84">
        <f t="shared" si="26"/>
        <v>-8.8808508976393696</v>
      </c>
      <c r="G255" s="83">
        <f t="shared" si="23"/>
        <v>7.4562195690857699E-3</v>
      </c>
      <c r="H255" s="170"/>
      <c r="I255" s="58">
        <f t="shared" si="24"/>
        <v>5.0956490973729139E-5</v>
      </c>
      <c r="J255" s="58">
        <f t="shared" si="25"/>
        <v>0.9165626091385749</v>
      </c>
      <c r="K255" s="81"/>
      <c r="L255" s="81"/>
      <c r="M255" s="81"/>
      <c r="N255" s="81"/>
      <c r="O255" s="81"/>
    </row>
    <row r="256" spans="1:15" ht="14.4" hidden="1" x14ac:dyDescent="0.3">
      <c r="A256" s="81">
        <f t="shared" si="21"/>
        <v>252</v>
      </c>
      <c r="B256" s="232">
        <v>45153</v>
      </c>
      <c r="C256" s="233">
        <v>17.0045</v>
      </c>
      <c r="D256" s="83">
        <f t="shared" si="22"/>
        <v>2.931323283082099E-3</v>
      </c>
      <c r="E256" s="56">
        <f t="shared" si="27"/>
        <v>5.4970049715803262E-5</v>
      </c>
      <c r="F256" s="84">
        <f t="shared" si="26"/>
        <v>-9.6524068375728316</v>
      </c>
      <c r="G256" s="83">
        <f t="shared" si="23"/>
        <v>7.4141789643765183E-3</v>
      </c>
      <c r="H256" s="170"/>
      <c r="I256" s="58">
        <f t="shared" si="24"/>
        <v>8.5926561899392148E-6</v>
      </c>
      <c r="J256" s="58">
        <f t="shared" si="25"/>
        <v>0.15631523410227013</v>
      </c>
      <c r="K256" s="81"/>
      <c r="L256" s="81"/>
      <c r="M256" s="81"/>
      <c r="N256" s="81"/>
      <c r="O256" s="81"/>
    </row>
    <row r="257" spans="1:15" ht="14.4" hidden="1" x14ac:dyDescent="0.3">
      <c r="A257" s="81">
        <f t="shared" si="21"/>
        <v>253</v>
      </c>
      <c r="B257" s="232">
        <v>45154</v>
      </c>
      <c r="C257" s="233">
        <v>17.0672</v>
      </c>
      <c r="D257" s="83">
        <f t="shared" si="22"/>
        <v>3.6872592549030969E-3</v>
      </c>
      <c r="E257" s="56">
        <f t="shared" si="27"/>
        <v>4.8719764910280093E-5</v>
      </c>
      <c r="F257" s="84">
        <f t="shared" si="26"/>
        <v>-9.6503628202890344</v>
      </c>
      <c r="G257" s="83">
        <f t="shared" si="23"/>
        <v>6.9799545063187977E-3</v>
      </c>
      <c r="H257" s="170"/>
      <c r="I257" s="58">
        <f t="shared" si="24"/>
        <v>1.3595880812868541E-5</v>
      </c>
      <c r="J257" s="58">
        <f t="shared" si="25"/>
        <v>0.27906293960789919</v>
      </c>
      <c r="K257" s="81"/>
      <c r="L257" s="81"/>
      <c r="M257" s="81"/>
      <c r="N257" s="81"/>
      <c r="O257" s="81"/>
    </row>
    <row r="258" spans="1:15" ht="14.4" hidden="1" x14ac:dyDescent="0.3">
      <c r="A258" s="81">
        <f t="shared" si="21"/>
        <v>254</v>
      </c>
      <c r="B258" s="232">
        <v>45155</v>
      </c>
      <c r="C258" s="233">
        <v>17.1388</v>
      </c>
      <c r="D258" s="83">
        <f t="shared" si="22"/>
        <v>4.1951814005811716E-3</v>
      </c>
      <c r="E258" s="56">
        <f t="shared" si="27"/>
        <v>4.3986116414864397E-5</v>
      </c>
      <c r="F258" s="84">
        <f t="shared" si="26"/>
        <v>-9.6315205546885601</v>
      </c>
      <c r="G258" s="83">
        <f t="shared" si="23"/>
        <v>6.6322029835390595E-3</v>
      </c>
      <c r="H258" s="170"/>
      <c r="I258" s="58">
        <f t="shared" si="24"/>
        <v>1.7599546983782201E-5</v>
      </c>
      <c r="J258" s="58">
        <f t="shared" si="25"/>
        <v>0.40011595517522702</v>
      </c>
      <c r="K258" s="81"/>
      <c r="L258" s="81"/>
      <c r="M258" s="81"/>
      <c r="N258" s="81"/>
      <c r="O258" s="81"/>
    </row>
    <row r="259" spans="1:15" ht="14.4" hidden="1" x14ac:dyDescent="0.3">
      <c r="A259" s="81">
        <f t="shared" si="21"/>
        <v>255</v>
      </c>
      <c r="B259" s="232">
        <v>45156</v>
      </c>
      <c r="C259" s="233">
        <v>17.076799999999999</v>
      </c>
      <c r="D259" s="83">
        <f t="shared" si="22"/>
        <v>-3.617522813732621E-3</v>
      </c>
      <c r="E259" s="56">
        <f t="shared" si="27"/>
        <v>4.0429996472655924E-5</v>
      </c>
      <c r="F259" s="84">
        <f t="shared" si="26"/>
        <v>-9.7922563342603866</v>
      </c>
      <c r="G259" s="83">
        <f t="shared" si="23"/>
        <v>6.3584586554176733E-3</v>
      </c>
      <c r="H259" s="170"/>
      <c r="I259" s="58">
        <f t="shared" si="24"/>
        <v>1.308647130787598E-5</v>
      </c>
      <c r="J259" s="58">
        <f t="shared" si="25"/>
        <v>0.32368222729692225</v>
      </c>
      <c r="K259" s="81"/>
      <c r="L259" s="81"/>
      <c r="M259" s="81"/>
      <c r="N259" s="81"/>
      <c r="O259" s="81"/>
    </row>
    <row r="260" spans="1:15" ht="14.4" hidden="1" x14ac:dyDescent="0.3">
      <c r="A260" s="81">
        <f t="shared" si="21"/>
        <v>256</v>
      </c>
      <c r="B260" s="232">
        <v>45159</v>
      </c>
      <c r="C260" s="233">
        <v>17.122499999999999</v>
      </c>
      <c r="D260" s="83">
        <f t="shared" si="22"/>
        <v>2.6761454136605689E-3</v>
      </c>
      <c r="E260" s="56">
        <f t="shared" si="27"/>
        <v>3.6744907534409465E-5</v>
      </c>
      <c r="F260" s="84">
        <f t="shared" si="26"/>
        <v>-10.016606237014177</v>
      </c>
      <c r="G260" s="83">
        <f t="shared" si="23"/>
        <v>6.061757792456695E-3</v>
      </c>
      <c r="H260" s="170"/>
      <c r="I260" s="58">
        <f t="shared" si="24"/>
        <v>7.1617542750564971E-6</v>
      </c>
      <c r="J260" s="58">
        <f t="shared" si="25"/>
        <v>0.19490467538528791</v>
      </c>
      <c r="K260" s="81"/>
      <c r="L260" s="81"/>
      <c r="M260" s="81"/>
      <c r="N260" s="81"/>
      <c r="O260" s="81"/>
    </row>
    <row r="261" spans="1:15" ht="14.4" hidden="1" x14ac:dyDescent="0.3">
      <c r="A261" s="81">
        <f t="shared" ref="A261:A324" si="28">A262-1</f>
        <v>257</v>
      </c>
      <c r="B261" s="232">
        <v>45160</v>
      </c>
      <c r="C261" s="233">
        <v>17.047699999999999</v>
      </c>
      <c r="D261" s="83">
        <f t="shared" si="22"/>
        <v>-4.3685209519638279E-3</v>
      </c>
      <c r="E261" s="56">
        <f t="shared" si="27"/>
        <v>3.2757983749801365E-5</v>
      </c>
      <c r="F261" s="84">
        <f t="shared" si="26"/>
        <v>-9.7437890629591504</v>
      </c>
      <c r="G261" s="83">
        <f t="shared" si="23"/>
        <v>5.723459072082316E-3</v>
      </c>
      <c r="H261" s="170"/>
      <c r="I261" s="58">
        <f t="shared" si="24"/>
        <v>1.9083975307746948E-5</v>
      </c>
      <c r="J261" s="58">
        <f t="shared" si="25"/>
        <v>0.58257478401315432</v>
      </c>
      <c r="K261" s="81"/>
      <c r="L261" s="81"/>
      <c r="M261" s="81"/>
      <c r="N261" s="81"/>
      <c r="O261" s="81"/>
    </row>
    <row r="262" spans="1:15" ht="14.4" hidden="1" x14ac:dyDescent="0.3">
      <c r="A262" s="81">
        <f t="shared" si="28"/>
        <v>258</v>
      </c>
      <c r="B262" s="232">
        <v>45161</v>
      </c>
      <c r="C262" s="233">
        <v>17.020199999999999</v>
      </c>
      <c r="D262" s="83">
        <f t="shared" ref="D262:D325" si="29">C262/C261-1</f>
        <v>-1.6131208315490753E-3</v>
      </c>
      <c r="E262" s="56">
        <f t="shared" si="27"/>
        <v>3.0915136606002638E-5</v>
      </c>
      <c r="F262" s="84">
        <f t="shared" si="26"/>
        <v>-10.300093608581081</v>
      </c>
      <c r="G262" s="83">
        <f t="shared" si="23"/>
        <v>5.5601381822759262E-3</v>
      </c>
      <c r="H262" s="170"/>
      <c r="I262" s="58">
        <f t="shared" si="24"/>
        <v>2.6021588171775799E-6</v>
      </c>
      <c r="J262" s="58">
        <f t="shared" si="25"/>
        <v>8.4171027621218142E-2</v>
      </c>
      <c r="K262" s="81"/>
      <c r="L262" s="81"/>
      <c r="M262" s="81"/>
      <c r="N262" s="81"/>
      <c r="O262" s="81"/>
    </row>
    <row r="263" spans="1:15" ht="14.4" hidden="1" x14ac:dyDescent="0.3">
      <c r="A263" s="81">
        <f t="shared" si="28"/>
        <v>259</v>
      </c>
      <c r="B263" s="232">
        <v>45162</v>
      </c>
      <c r="C263" s="233">
        <v>16.9267</v>
      </c>
      <c r="D263" s="83">
        <f t="shared" si="29"/>
        <v>-5.4934724621331643E-3</v>
      </c>
      <c r="E263" s="56">
        <f t="shared" si="27"/>
        <v>2.7099394464868345E-5</v>
      </c>
      <c r="F263" s="84">
        <f t="shared" si="26"/>
        <v>-9.4023861111800375</v>
      </c>
      <c r="G263" s="83">
        <f t="shared" ref="G263:G326" si="30">SQRT(E263)</f>
        <v>5.2057078735622828E-3</v>
      </c>
      <c r="H263" s="170"/>
      <c r="I263" s="58">
        <f t="shared" ref="I263:I326" si="31">D263*D263</f>
        <v>3.0178239692215411E-5</v>
      </c>
      <c r="J263" s="58">
        <f t="shared" ref="J263:J326" si="32">I263/E263</f>
        <v>1.1136130636180259</v>
      </c>
      <c r="K263" s="81"/>
      <c r="L263" s="81"/>
      <c r="M263" s="81"/>
      <c r="N263" s="81"/>
      <c r="O263" s="81"/>
    </row>
    <row r="264" spans="1:15" ht="14.4" hidden="1" x14ac:dyDescent="0.3">
      <c r="A264" s="81">
        <f t="shared" si="28"/>
        <v>260</v>
      </c>
      <c r="B264" s="232">
        <v>45163</v>
      </c>
      <c r="C264" s="233">
        <v>16.807700000000001</v>
      </c>
      <c r="D264" s="83">
        <f t="shared" si="29"/>
        <v>-7.0303130557048954E-3</v>
      </c>
      <c r="E264" s="56">
        <f t="shared" si="27"/>
        <v>2.7514330667186681E-5</v>
      </c>
      <c r="F264" s="84">
        <f t="shared" ref="F264:F327" si="33">LN(E264)+((D264/G264)^2)</f>
        <v>-8.7044559810651947</v>
      </c>
      <c r="G264" s="83">
        <f t="shared" si="30"/>
        <v>5.2454104383915165E-3</v>
      </c>
      <c r="H264" s="170"/>
      <c r="I264" s="58">
        <f t="shared" si="31"/>
        <v>4.9425301661214707E-5</v>
      </c>
      <c r="J264" s="58">
        <f t="shared" si="32"/>
        <v>1.7963475927894852</v>
      </c>
      <c r="K264" s="81"/>
      <c r="L264" s="81"/>
      <c r="M264" s="81"/>
      <c r="N264" s="81"/>
      <c r="O264" s="81"/>
    </row>
    <row r="265" spans="1:15" ht="14.4" hidden="1" x14ac:dyDescent="0.3">
      <c r="A265" s="81">
        <f t="shared" si="28"/>
        <v>261</v>
      </c>
      <c r="B265" s="232">
        <v>45166</v>
      </c>
      <c r="C265" s="233">
        <v>16.809000000000001</v>
      </c>
      <c r="D265" s="83">
        <f t="shared" si="29"/>
        <v>7.7345502359049689E-5</v>
      </c>
      <c r="E265" s="56">
        <f t="shared" ref="E265:E328" si="34">$D$507*E264+(1-$D$507)*(D264^2)</f>
        <v>3.0467273872195757E-5</v>
      </c>
      <c r="F265" s="84">
        <f t="shared" si="33"/>
        <v>-10.39866108566723</v>
      </c>
      <c r="G265" s="83">
        <f t="shared" si="30"/>
        <v>5.5197168289864073E-3</v>
      </c>
      <c r="H265" s="170"/>
      <c r="I265" s="58">
        <f t="shared" si="31"/>
        <v>5.9823267351737613E-9</v>
      </c>
      <c r="J265" s="58">
        <f t="shared" si="32"/>
        <v>1.963525440532832E-4</v>
      </c>
      <c r="K265" s="81"/>
      <c r="L265" s="81"/>
      <c r="M265" s="81"/>
      <c r="N265" s="81"/>
      <c r="O265" s="81"/>
    </row>
    <row r="266" spans="1:15" ht="14.4" hidden="1" x14ac:dyDescent="0.3">
      <c r="A266" s="81">
        <f t="shared" si="28"/>
        <v>262</v>
      </c>
      <c r="B266" s="232">
        <v>45167</v>
      </c>
      <c r="C266" s="233">
        <v>16.771799999999999</v>
      </c>
      <c r="D266" s="83">
        <f t="shared" si="29"/>
        <v>-2.2131001249331428E-3</v>
      </c>
      <c r="E266" s="56">
        <f t="shared" si="34"/>
        <v>2.6362003324875659E-5</v>
      </c>
      <c r="F266" s="84">
        <f t="shared" si="33"/>
        <v>-10.357796262107581</v>
      </c>
      <c r="G266" s="83">
        <f t="shared" si="30"/>
        <v>5.1343941536344537E-3</v>
      </c>
      <c r="H266" s="170"/>
      <c r="I266" s="58">
        <f t="shared" si="31"/>
        <v>4.897812162979092E-6</v>
      </c>
      <c r="J266" s="58">
        <f t="shared" si="32"/>
        <v>0.185790590442625</v>
      </c>
      <c r="K266" s="81"/>
      <c r="L266" s="81"/>
      <c r="M266" s="81"/>
      <c r="N266" s="81"/>
      <c r="O266" s="81"/>
    </row>
    <row r="267" spans="1:15" ht="14.4" hidden="1" x14ac:dyDescent="0.3">
      <c r="A267" s="81">
        <f t="shared" si="28"/>
        <v>263</v>
      </c>
      <c r="B267" s="232">
        <v>45168</v>
      </c>
      <c r="C267" s="233">
        <v>16.743200000000002</v>
      </c>
      <c r="D267" s="83">
        <f t="shared" si="29"/>
        <v>-1.7052433251050214E-3</v>
      </c>
      <c r="E267" s="56">
        <f t="shared" si="34"/>
        <v>2.3469272671368166E-5</v>
      </c>
      <c r="F267" s="84">
        <f t="shared" si="33"/>
        <v>-10.535918030662057</v>
      </c>
      <c r="G267" s="83">
        <f t="shared" si="30"/>
        <v>4.8445095387838972E-3</v>
      </c>
      <c r="H267" s="170"/>
      <c r="I267" s="58">
        <f t="shared" si="31"/>
        <v>2.9078547978152298E-6</v>
      </c>
      <c r="J267" s="58">
        <f t="shared" si="32"/>
        <v>0.12390050763536138</v>
      </c>
      <c r="K267" s="81"/>
      <c r="L267" s="81"/>
      <c r="M267" s="81"/>
      <c r="N267" s="81"/>
      <c r="O267" s="81"/>
    </row>
    <row r="268" spans="1:15" ht="14.4" hidden="1" x14ac:dyDescent="0.3">
      <c r="A268" s="81">
        <f t="shared" si="28"/>
        <v>264</v>
      </c>
      <c r="B268" s="232">
        <v>45169</v>
      </c>
      <c r="C268" s="233">
        <v>16.840199999999999</v>
      </c>
      <c r="D268" s="83">
        <f t="shared" si="29"/>
        <v>5.7933967222512095E-3</v>
      </c>
      <c r="E268" s="56">
        <f t="shared" si="34"/>
        <v>2.0698208841672577E-5</v>
      </c>
      <c r="F268" s="84">
        <f t="shared" si="33"/>
        <v>-9.1639005861332272</v>
      </c>
      <c r="G268" s="83">
        <f t="shared" si="30"/>
        <v>4.5495284197016039E-3</v>
      </c>
      <c r="H268" s="170"/>
      <c r="I268" s="58">
        <f t="shared" si="31"/>
        <v>3.3563445581391056E-5</v>
      </c>
      <c r="J268" s="58">
        <f t="shared" si="32"/>
        <v>1.6215628046914068</v>
      </c>
      <c r="K268" s="81"/>
      <c r="L268" s="81"/>
      <c r="M268" s="81"/>
      <c r="N268" s="81"/>
      <c r="O268" s="81"/>
    </row>
    <row r="269" spans="1:15" ht="14.4" hidden="1" x14ac:dyDescent="0.3">
      <c r="A269" s="81">
        <f t="shared" si="28"/>
        <v>265</v>
      </c>
      <c r="B269" s="232">
        <v>45170</v>
      </c>
      <c r="C269" s="233">
        <v>16.747699999999998</v>
      </c>
      <c r="D269" s="83">
        <f t="shared" si="29"/>
        <v>-5.4928088740039405E-3</v>
      </c>
      <c r="E269" s="56">
        <f t="shared" si="34"/>
        <v>2.2432057762459303E-5</v>
      </c>
      <c r="F269" s="84">
        <f t="shared" si="33"/>
        <v>-9.3600269776288947</v>
      </c>
      <c r="G269" s="83">
        <f t="shared" si="30"/>
        <v>4.7362493349125219E-3</v>
      </c>
      <c r="H269" s="170"/>
      <c r="I269" s="58">
        <f t="shared" si="31"/>
        <v>3.0170949326336438E-5</v>
      </c>
      <c r="J269" s="58">
        <f t="shared" si="32"/>
        <v>1.3449924944838718</v>
      </c>
      <c r="K269" s="81"/>
      <c r="L269" s="81"/>
      <c r="M269" s="81"/>
      <c r="N269" s="81"/>
      <c r="O269" s="81"/>
    </row>
    <row r="270" spans="1:15" ht="14.4" hidden="1" x14ac:dyDescent="0.3">
      <c r="A270" s="81">
        <f t="shared" si="28"/>
        <v>266</v>
      </c>
      <c r="B270" s="232">
        <v>45173</v>
      </c>
      <c r="C270" s="233">
        <v>16.917000000000002</v>
      </c>
      <c r="D270" s="83">
        <f t="shared" si="29"/>
        <v>1.0108850767568178E-2</v>
      </c>
      <c r="E270" s="56">
        <f t="shared" si="34"/>
        <v>2.3475028759229903E-5</v>
      </c>
      <c r="F270" s="84">
        <f t="shared" si="33"/>
        <v>-6.3064853993781451</v>
      </c>
      <c r="G270" s="83">
        <f t="shared" si="30"/>
        <v>4.8451035860164957E-3</v>
      </c>
      <c r="H270" s="170"/>
      <c r="I270" s="58">
        <f t="shared" si="31"/>
        <v>1.0218886384096374E-4</v>
      </c>
      <c r="J270" s="58">
        <f t="shared" si="32"/>
        <v>4.3530879083922382</v>
      </c>
      <c r="K270" s="81"/>
      <c r="L270" s="81"/>
      <c r="M270" s="81"/>
      <c r="N270" s="81"/>
      <c r="O270" s="81"/>
    </row>
    <row r="271" spans="1:15" ht="14.4" hidden="1" x14ac:dyDescent="0.3">
      <c r="A271" s="81">
        <f t="shared" si="28"/>
        <v>267</v>
      </c>
      <c r="B271" s="232">
        <v>45174</v>
      </c>
      <c r="C271" s="233">
        <v>17.1113</v>
      </c>
      <c r="D271" s="83">
        <f t="shared" si="29"/>
        <v>1.1485487970680275E-2</v>
      </c>
      <c r="E271" s="56">
        <f t="shared" si="34"/>
        <v>3.4083298219682542E-5</v>
      </c>
      <c r="F271" s="84">
        <f t="shared" si="33"/>
        <v>-6.4162902752215674</v>
      </c>
      <c r="G271" s="83">
        <f t="shared" si="30"/>
        <v>5.8380902887573216E-3</v>
      </c>
      <c r="H271" s="170"/>
      <c r="I271" s="58">
        <f t="shared" si="31"/>
        <v>1.319164339246413E-4</v>
      </c>
      <c r="J271" s="58">
        <f t="shared" si="32"/>
        <v>3.8704128067177996</v>
      </c>
      <c r="K271" s="81"/>
      <c r="L271" s="81"/>
      <c r="M271" s="81"/>
      <c r="N271" s="81"/>
      <c r="O271" s="81"/>
    </row>
    <row r="272" spans="1:15" ht="14.4" hidden="1" x14ac:dyDescent="0.3">
      <c r="A272" s="81">
        <f t="shared" si="28"/>
        <v>268</v>
      </c>
      <c r="B272" s="232">
        <v>45175</v>
      </c>
      <c r="C272" s="233">
        <v>17.175000000000001</v>
      </c>
      <c r="D272" s="83">
        <f t="shared" si="29"/>
        <v>3.7226861781396448E-3</v>
      </c>
      <c r="E272" s="56">
        <f t="shared" si="34"/>
        <v>4.7268277259791225E-5</v>
      </c>
      <c r="F272" s="84">
        <f t="shared" si="33"/>
        <v>-9.6664852591196198</v>
      </c>
      <c r="G272" s="83">
        <f t="shared" si="30"/>
        <v>6.8751928889152795E-3</v>
      </c>
      <c r="H272" s="170"/>
      <c r="I272" s="58">
        <f t="shared" si="31"/>
        <v>1.3858392380911956E-5</v>
      </c>
      <c r="J272" s="58">
        <f t="shared" si="32"/>
        <v>0.29318589938754974</v>
      </c>
      <c r="K272" s="81"/>
      <c r="L272" s="81"/>
      <c r="M272" s="81"/>
      <c r="N272" s="81"/>
      <c r="O272" s="81"/>
    </row>
    <row r="273" spans="1:15" ht="14.4" hidden="1" x14ac:dyDescent="0.3">
      <c r="A273" s="81">
        <f t="shared" si="28"/>
        <v>269</v>
      </c>
      <c r="B273" s="232">
        <v>45176</v>
      </c>
      <c r="C273" s="233">
        <v>17.3492</v>
      </c>
      <c r="D273" s="83">
        <f t="shared" si="29"/>
        <v>1.0142649199417653E-2</v>
      </c>
      <c r="E273" s="56">
        <f t="shared" si="34"/>
        <v>4.2765624567671291E-5</v>
      </c>
      <c r="F273" s="84">
        <f t="shared" si="33"/>
        <v>-7.6542613773085222</v>
      </c>
      <c r="G273" s="83">
        <f t="shared" si="30"/>
        <v>6.5395431467092022E-3</v>
      </c>
      <c r="H273" s="170"/>
      <c r="I273" s="58">
        <f t="shared" si="31"/>
        <v>1.0287333278244756E-4</v>
      </c>
      <c r="J273" s="58">
        <f t="shared" si="32"/>
        <v>2.4055145650840029</v>
      </c>
      <c r="K273" s="81"/>
      <c r="L273" s="81"/>
      <c r="M273" s="81"/>
      <c r="N273" s="81"/>
      <c r="O273" s="81"/>
    </row>
    <row r="274" spans="1:15" ht="14.4" hidden="1" x14ac:dyDescent="0.3">
      <c r="A274" s="81">
        <f t="shared" si="28"/>
        <v>270</v>
      </c>
      <c r="B274" s="232">
        <v>45177</v>
      </c>
      <c r="C274" s="233">
        <v>17.580500000000001</v>
      </c>
      <c r="D274" s="83">
        <f t="shared" si="29"/>
        <v>1.3332026836972322E-2</v>
      </c>
      <c r="E274" s="56">
        <f t="shared" si="34"/>
        <v>5.0866344914107296E-5</v>
      </c>
      <c r="F274" s="84">
        <f t="shared" si="33"/>
        <v>-6.3919958706578548</v>
      </c>
      <c r="G274" s="83">
        <f t="shared" si="30"/>
        <v>7.132064561829716E-3</v>
      </c>
      <c r="H274" s="170"/>
      <c r="I274" s="58">
        <f t="shared" si="31"/>
        <v>1.7774293958175021E-4</v>
      </c>
      <c r="J274" s="58">
        <f t="shared" si="32"/>
        <v>3.4943131825549134</v>
      </c>
      <c r="K274" s="81"/>
      <c r="L274" s="81"/>
      <c r="M274" s="81"/>
      <c r="N274" s="81"/>
      <c r="O274" s="81"/>
    </row>
    <row r="275" spans="1:15" ht="14.4" hidden="1" x14ac:dyDescent="0.3">
      <c r="A275" s="81">
        <f t="shared" si="28"/>
        <v>271</v>
      </c>
      <c r="B275" s="232">
        <v>45180</v>
      </c>
      <c r="C275" s="233">
        <v>17.554300000000001</v>
      </c>
      <c r="D275" s="83">
        <f t="shared" si="29"/>
        <v>-1.4902875344842137E-3</v>
      </c>
      <c r="E275" s="56">
        <f t="shared" si="34"/>
        <v>6.7965513097964728E-5</v>
      </c>
      <c r="F275" s="84">
        <f t="shared" si="33"/>
        <v>-9.563832437522926</v>
      </c>
      <c r="G275" s="83">
        <f t="shared" si="30"/>
        <v>8.2441199104552523E-3</v>
      </c>
      <c r="H275" s="170"/>
      <c r="I275" s="58">
        <f t="shared" si="31"/>
        <v>2.2209569354390364E-6</v>
      </c>
      <c r="J275" s="58">
        <f t="shared" si="32"/>
        <v>3.2677704238586028E-2</v>
      </c>
      <c r="K275" s="81"/>
      <c r="L275" s="81"/>
      <c r="M275" s="81"/>
      <c r="N275" s="81"/>
      <c r="O275" s="81"/>
    </row>
    <row r="276" spans="1:15" ht="14.4" hidden="1" x14ac:dyDescent="0.3">
      <c r="A276" s="81">
        <f t="shared" si="28"/>
        <v>272</v>
      </c>
      <c r="B276" s="232">
        <v>45181</v>
      </c>
      <c r="C276" s="233">
        <v>17.576699999999999</v>
      </c>
      <c r="D276" s="83">
        <f t="shared" si="29"/>
        <v>1.2760406282219527E-3</v>
      </c>
      <c r="E276" s="56">
        <f t="shared" si="34"/>
        <v>5.9105114330635702E-5</v>
      </c>
      <c r="F276" s="84">
        <f t="shared" si="33"/>
        <v>-9.7086442206900738</v>
      </c>
      <c r="G276" s="83">
        <f t="shared" si="30"/>
        <v>7.6879850631121609E-3</v>
      </c>
      <c r="H276" s="170"/>
      <c r="I276" s="58">
        <f t="shared" si="31"/>
        <v>1.6282796848730758E-6</v>
      </c>
      <c r="J276" s="58">
        <f t="shared" si="32"/>
        <v>2.7548879708859584E-2</v>
      </c>
      <c r="K276" s="81"/>
      <c r="L276" s="81"/>
      <c r="M276" s="81"/>
      <c r="N276" s="81"/>
      <c r="O276" s="81"/>
    </row>
    <row r="277" spans="1:15" ht="14.4" hidden="1" x14ac:dyDescent="0.3">
      <c r="A277" s="81">
        <f t="shared" si="28"/>
        <v>273</v>
      </c>
      <c r="B277" s="232">
        <v>45182</v>
      </c>
      <c r="C277" s="233">
        <v>17.3813</v>
      </c>
      <c r="D277" s="83">
        <f t="shared" si="29"/>
        <v>-1.1116990106220137E-2</v>
      </c>
      <c r="E277" s="56">
        <f t="shared" si="34"/>
        <v>5.1358957012509779E-5</v>
      </c>
      <c r="F277" s="84">
        <f t="shared" si="33"/>
        <v>-7.4703242667003469</v>
      </c>
      <c r="G277" s="83">
        <f t="shared" si="30"/>
        <v>7.1665163791419456E-3</v>
      </c>
      <c r="H277" s="170"/>
      <c r="I277" s="58">
        <f t="shared" si="31"/>
        <v>1.2358746902179643E-4</v>
      </c>
      <c r="J277" s="58">
        <f t="shared" si="32"/>
        <v>2.4063469394772476</v>
      </c>
      <c r="K277" s="81"/>
      <c r="L277" s="81"/>
      <c r="M277" s="81"/>
      <c r="N277" s="81"/>
      <c r="O277" s="81"/>
    </row>
    <row r="278" spans="1:15" ht="14.4" hidden="1" x14ac:dyDescent="0.3">
      <c r="A278" s="81">
        <f t="shared" si="28"/>
        <v>274</v>
      </c>
      <c r="B278" s="232">
        <v>45183</v>
      </c>
      <c r="C278" s="233">
        <v>17.255299999999998</v>
      </c>
      <c r="D278" s="83">
        <f t="shared" si="29"/>
        <v>-7.2491700850915164E-3</v>
      </c>
      <c r="E278" s="56">
        <f t="shared" si="34"/>
        <v>6.1093198995846446E-5</v>
      </c>
      <c r="F278" s="84">
        <f t="shared" si="33"/>
        <v>-8.8429411541134009</v>
      </c>
      <c r="G278" s="83">
        <f t="shared" si="30"/>
        <v>7.8162138530011097E-3</v>
      </c>
      <c r="H278" s="170"/>
      <c r="I278" s="58">
        <f t="shared" si="31"/>
        <v>5.2550466922585743E-5</v>
      </c>
      <c r="J278" s="58">
        <f t="shared" si="32"/>
        <v>0.86016885326562298</v>
      </c>
      <c r="K278" s="81"/>
      <c r="L278" s="81"/>
      <c r="M278" s="81"/>
      <c r="N278" s="81"/>
      <c r="O278" s="81"/>
    </row>
    <row r="279" spans="1:15" ht="14.4" hidden="1" x14ac:dyDescent="0.3">
      <c r="A279" s="81">
        <f t="shared" si="28"/>
        <v>275</v>
      </c>
      <c r="B279" s="232">
        <v>45184</v>
      </c>
      <c r="C279" s="233">
        <v>17.1235</v>
      </c>
      <c r="D279" s="83">
        <f t="shared" si="29"/>
        <v>-7.6382328907639296E-3</v>
      </c>
      <c r="E279" s="56">
        <f t="shared" si="34"/>
        <v>5.9941894353308067E-5</v>
      </c>
      <c r="F279" s="84">
        <f t="shared" si="33"/>
        <v>-8.748815608416157</v>
      </c>
      <c r="G279" s="83">
        <f t="shared" si="30"/>
        <v>7.7422150805378735E-3</v>
      </c>
      <c r="H279" s="170"/>
      <c r="I279" s="58">
        <f t="shared" si="31"/>
        <v>5.8342601693547896E-5</v>
      </c>
      <c r="J279" s="58">
        <f t="shared" si="32"/>
        <v>0.97331928399970713</v>
      </c>
      <c r="K279" s="81"/>
      <c r="L279" s="81"/>
      <c r="M279" s="81"/>
      <c r="N279" s="81"/>
      <c r="O279" s="81"/>
    </row>
    <row r="280" spans="1:15" ht="14.4" hidden="1" x14ac:dyDescent="0.3">
      <c r="A280" s="81">
        <f t="shared" si="28"/>
        <v>276</v>
      </c>
      <c r="B280" s="232">
        <v>45187</v>
      </c>
      <c r="C280" s="233">
        <v>17.104199999999999</v>
      </c>
      <c r="D280" s="83">
        <f t="shared" si="29"/>
        <v>-1.127106023885327E-3</v>
      </c>
      <c r="E280" s="56">
        <f t="shared" si="34"/>
        <v>5.9726357561545311E-5</v>
      </c>
      <c r="F280" s="84">
        <f t="shared" si="33"/>
        <v>-9.7044673296309991</v>
      </c>
      <c r="G280" s="83">
        <f t="shared" si="30"/>
        <v>7.728282963346083E-3</v>
      </c>
      <c r="H280" s="170"/>
      <c r="I280" s="58">
        <f t="shared" si="31"/>
        <v>1.2703679890785913E-6</v>
      </c>
      <c r="J280" s="58">
        <f t="shared" si="32"/>
        <v>2.1269805173863725E-2</v>
      </c>
      <c r="K280" s="81"/>
      <c r="L280" s="81"/>
      <c r="M280" s="81"/>
      <c r="N280" s="81"/>
      <c r="O280" s="81"/>
    </row>
    <row r="281" spans="1:15" ht="14.4" hidden="1" x14ac:dyDescent="0.3">
      <c r="A281" s="81">
        <f t="shared" si="28"/>
        <v>277</v>
      </c>
      <c r="B281" s="232">
        <v>45188</v>
      </c>
      <c r="C281" s="233">
        <v>17.0807</v>
      </c>
      <c r="D281" s="83">
        <f t="shared" si="29"/>
        <v>-1.3739315489761372E-3</v>
      </c>
      <c r="E281" s="56">
        <f t="shared" si="34"/>
        <v>5.1848239460474164E-5</v>
      </c>
      <c r="F281" s="84">
        <f t="shared" si="33"/>
        <v>-9.8307816323632924</v>
      </c>
      <c r="G281" s="83">
        <f t="shared" si="30"/>
        <v>7.2005721620211653E-3</v>
      </c>
      <c r="H281" s="170"/>
      <c r="I281" s="58">
        <f t="shared" si="31"/>
        <v>1.8876879012719679E-6</v>
      </c>
      <c r="J281" s="58">
        <f t="shared" si="32"/>
        <v>3.6407945976854671E-2</v>
      </c>
      <c r="K281" s="81"/>
      <c r="L281" s="81"/>
      <c r="M281" s="81"/>
      <c r="N281" s="81"/>
      <c r="O281" s="81"/>
    </row>
    <row r="282" spans="1:15" ht="14.4" hidden="1" x14ac:dyDescent="0.3">
      <c r="A282" s="81">
        <f t="shared" si="28"/>
        <v>278</v>
      </c>
      <c r="B282" s="232">
        <v>45189</v>
      </c>
      <c r="C282" s="233">
        <v>17.130700000000001</v>
      </c>
      <c r="D282" s="83">
        <f t="shared" si="29"/>
        <v>2.9272804978719424E-3</v>
      </c>
      <c r="E282" s="56">
        <f t="shared" si="34"/>
        <v>4.5115052177926887E-5</v>
      </c>
      <c r="F282" s="84">
        <f t="shared" si="33"/>
        <v>-9.816358647821966</v>
      </c>
      <c r="G282" s="83">
        <f t="shared" si="30"/>
        <v>6.7167739412553468E-3</v>
      </c>
      <c r="H282" s="170"/>
      <c r="I282" s="58">
        <f t="shared" si="31"/>
        <v>8.5689711132214078E-6</v>
      </c>
      <c r="J282" s="58">
        <f t="shared" si="32"/>
        <v>0.18993596814266539</v>
      </c>
      <c r="K282" s="81"/>
      <c r="L282" s="81"/>
      <c r="M282" s="81"/>
      <c r="N282" s="81"/>
      <c r="O282" s="81"/>
    </row>
    <row r="283" spans="1:15" ht="14.4" hidden="1" x14ac:dyDescent="0.3">
      <c r="A283" s="81">
        <f t="shared" si="28"/>
        <v>279</v>
      </c>
      <c r="B283" s="232">
        <v>45190</v>
      </c>
      <c r="C283" s="233">
        <v>17.080500000000001</v>
      </c>
      <c r="D283" s="83">
        <f t="shared" si="29"/>
        <v>-2.9304114834770578E-3</v>
      </c>
      <c r="E283" s="56">
        <f t="shared" si="34"/>
        <v>4.0189734090510917E-5</v>
      </c>
      <c r="F283" s="84">
        <f t="shared" si="33"/>
        <v>-9.90822968792531</v>
      </c>
      <c r="G283" s="83">
        <f t="shared" si="30"/>
        <v>6.3395373719626353E-3</v>
      </c>
      <c r="H283" s="170"/>
      <c r="I283" s="58">
        <f t="shared" si="31"/>
        <v>8.5873114624942109E-6</v>
      </c>
      <c r="J283" s="58">
        <f t="shared" si="32"/>
        <v>0.21366927790949819</v>
      </c>
      <c r="K283" s="81"/>
      <c r="L283" s="81"/>
      <c r="M283" s="81"/>
      <c r="N283" s="81"/>
      <c r="O283" s="81"/>
    </row>
    <row r="284" spans="1:15" ht="14.4" hidden="1" x14ac:dyDescent="0.3">
      <c r="A284" s="81">
        <f t="shared" si="28"/>
        <v>280</v>
      </c>
      <c r="B284" s="232">
        <v>45191</v>
      </c>
      <c r="C284" s="233">
        <v>17.024000000000001</v>
      </c>
      <c r="D284" s="83">
        <f t="shared" si="29"/>
        <v>-3.3078656947981289E-3</v>
      </c>
      <c r="E284" s="56">
        <f t="shared" si="34"/>
        <v>3.5930673221567133E-5</v>
      </c>
      <c r="F284" s="84">
        <f t="shared" si="33"/>
        <v>-9.9293890101709543</v>
      </c>
      <c r="G284" s="83">
        <f t="shared" si="30"/>
        <v>5.9942199844155815E-3</v>
      </c>
      <c r="H284" s="170"/>
      <c r="I284" s="58">
        <f t="shared" si="31"/>
        <v>1.0941975454822308E-5</v>
      </c>
      <c r="J284" s="58">
        <f t="shared" si="32"/>
        <v>0.30453020981122236</v>
      </c>
      <c r="K284" s="81"/>
      <c r="L284" s="81"/>
      <c r="M284" s="81"/>
      <c r="N284" s="81"/>
      <c r="O284" s="81"/>
    </row>
    <row r="285" spans="1:15" ht="14.4" hidden="1" x14ac:dyDescent="0.3">
      <c r="A285" s="81">
        <f t="shared" si="28"/>
        <v>281</v>
      </c>
      <c r="B285" s="232">
        <v>45194</v>
      </c>
      <c r="C285" s="233">
        <v>17.1675</v>
      </c>
      <c r="D285" s="83">
        <f t="shared" si="29"/>
        <v>8.4292763157893802E-3</v>
      </c>
      <c r="E285" s="56">
        <f t="shared" si="34"/>
        <v>3.2562944548454172E-5</v>
      </c>
      <c r="F285" s="84">
        <f t="shared" si="33"/>
        <v>-8.1503247088910751</v>
      </c>
      <c r="G285" s="83">
        <f t="shared" si="30"/>
        <v>5.7063950571664924E-3</v>
      </c>
      <c r="H285" s="170"/>
      <c r="I285" s="58">
        <f t="shared" si="31"/>
        <v>7.1052699207927787E-5</v>
      </c>
      <c r="J285" s="58">
        <f t="shared" si="32"/>
        <v>2.1820108774929814</v>
      </c>
      <c r="K285" s="81"/>
      <c r="L285" s="81"/>
      <c r="M285" s="81"/>
      <c r="N285" s="81"/>
      <c r="O285" s="81"/>
    </row>
    <row r="286" spans="1:15" ht="14.4" hidden="1" x14ac:dyDescent="0.3">
      <c r="A286" s="81">
        <f t="shared" si="28"/>
        <v>282</v>
      </c>
      <c r="B286" s="232">
        <v>45195</v>
      </c>
      <c r="C286" s="233">
        <v>17.1568</v>
      </c>
      <c r="D286" s="83">
        <f t="shared" si="29"/>
        <v>-6.2327071501377951E-4</v>
      </c>
      <c r="E286" s="56">
        <f t="shared" si="34"/>
        <v>3.77502116720854E-5</v>
      </c>
      <c r="F286" s="84">
        <f t="shared" si="33"/>
        <v>-10.174229032534505</v>
      </c>
      <c r="G286" s="83">
        <f t="shared" si="30"/>
        <v>6.1441200893281216E-3</v>
      </c>
      <c r="H286" s="170"/>
      <c r="I286" s="58">
        <f t="shared" si="31"/>
        <v>3.8846638419378795E-7</v>
      </c>
      <c r="J286" s="58">
        <f t="shared" si="32"/>
        <v>1.0290442542896827E-2</v>
      </c>
      <c r="K286" s="81"/>
      <c r="L286" s="81"/>
      <c r="M286" s="81"/>
      <c r="N286" s="81"/>
      <c r="O286" s="81"/>
    </row>
    <row r="287" spans="1:15" ht="14.4" hidden="1" x14ac:dyDescent="0.3">
      <c r="A287" s="81">
        <f t="shared" si="28"/>
        <v>283</v>
      </c>
      <c r="B287" s="232">
        <v>45196</v>
      </c>
      <c r="C287" s="233">
        <v>17.3733</v>
      </c>
      <c r="D287" s="83">
        <f t="shared" si="29"/>
        <v>1.2618903291989225E-2</v>
      </c>
      <c r="E287" s="56">
        <f t="shared" si="34"/>
        <v>3.2714966456105254E-5</v>
      </c>
      <c r="F287" s="84">
        <f t="shared" si="33"/>
        <v>-5.460281178977505</v>
      </c>
      <c r="G287" s="83">
        <f t="shared" si="30"/>
        <v>5.7196998571695402E-3</v>
      </c>
      <c r="H287" s="170"/>
      <c r="I287" s="58">
        <f t="shared" si="31"/>
        <v>1.592367202925765E-4</v>
      </c>
      <c r="J287" s="58">
        <f t="shared" si="32"/>
        <v>4.8673967160024336</v>
      </c>
      <c r="K287" s="81"/>
      <c r="L287" s="81"/>
      <c r="M287" s="81"/>
      <c r="N287" s="81"/>
      <c r="O287" s="81"/>
    </row>
    <row r="288" spans="1:15" ht="14.4" hidden="1" x14ac:dyDescent="0.3">
      <c r="A288" s="81">
        <f t="shared" si="28"/>
        <v>284</v>
      </c>
      <c r="B288" s="232">
        <v>45197</v>
      </c>
      <c r="C288" s="233">
        <v>17.4758</v>
      </c>
      <c r="D288" s="83">
        <f t="shared" si="29"/>
        <v>5.8998578278162128E-3</v>
      </c>
      <c r="E288" s="56">
        <f t="shared" si="34"/>
        <v>4.9766312714519316E-5</v>
      </c>
      <c r="F288" s="84">
        <f t="shared" si="33"/>
        <v>-9.2087368232316944</v>
      </c>
      <c r="G288" s="83">
        <f t="shared" si="30"/>
        <v>7.0545242727287653E-3</v>
      </c>
      <c r="H288" s="170"/>
      <c r="I288" s="58">
        <f t="shared" si="31"/>
        <v>3.4808322388444238E-5</v>
      </c>
      <c r="J288" s="58">
        <f t="shared" si="32"/>
        <v>0.69943543111420658</v>
      </c>
      <c r="K288" s="81"/>
      <c r="L288" s="81"/>
      <c r="M288" s="81"/>
      <c r="N288" s="81"/>
      <c r="O288" s="81"/>
    </row>
    <row r="289" spans="1:15" ht="14.4" hidden="1" x14ac:dyDescent="0.3">
      <c r="A289" s="81">
        <f t="shared" si="28"/>
        <v>285</v>
      </c>
      <c r="B289" s="232">
        <v>45198</v>
      </c>
      <c r="C289" s="233">
        <v>17.7287</v>
      </c>
      <c r="D289" s="83">
        <f t="shared" si="29"/>
        <v>1.4471440506300226E-2</v>
      </c>
      <c r="E289" s="56">
        <f t="shared" si="34"/>
        <v>4.7750423235864367E-5</v>
      </c>
      <c r="F289" s="84">
        <f t="shared" si="33"/>
        <v>-5.5637480911569313</v>
      </c>
      <c r="G289" s="83">
        <f t="shared" si="30"/>
        <v>6.9101681047471176E-3</v>
      </c>
      <c r="H289" s="170"/>
      <c r="I289" s="58">
        <f t="shared" si="31"/>
        <v>2.0942259032738695E-4</v>
      </c>
      <c r="J289" s="58">
        <f t="shared" si="32"/>
        <v>4.3857745363415734</v>
      </c>
      <c r="K289" s="81"/>
      <c r="L289" s="81"/>
      <c r="M289" s="81"/>
      <c r="N289" s="81"/>
      <c r="O289" s="81"/>
    </row>
    <row r="290" spans="1:15" ht="14.4" hidden="1" x14ac:dyDescent="0.3">
      <c r="A290" s="81">
        <f t="shared" si="28"/>
        <v>286</v>
      </c>
      <c r="B290" s="232">
        <v>45201</v>
      </c>
      <c r="C290" s="233">
        <v>17.619499999999999</v>
      </c>
      <c r="D290" s="83">
        <f t="shared" si="29"/>
        <v>-6.1595040809535595E-3</v>
      </c>
      <c r="E290" s="56">
        <f t="shared" si="34"/>
        <v>6.9538993326259934E-5</v>
      </c>
      <c r="F290" s="84">
        <f t="shared" si="33"/>
        <v>-9.0280370613931673</v>
      </c>
      <c r="G290" s="83">
        <f t="shared" si="30"/>
        <v>8.339004336625563E-3</v>
      </c>
      <c r="H290" s="170"/>
      <c r="I290" s="58">
        <f t="shared" si="31"/>
        <v>3.7939490523283556E-5</v>
      </c>
      <c r="J290" s="58">
        <f t="shared" si="32"/>
        <v>0.54558584627880291</v>
      </c>
      <c r="K290" s="81"/>
      <c r="L290" s="81"/>
      <c r="M290" s="81"/>
      <c r="N290" s="81"/>
      <c r="O290" s="81"/>
    </row>
    <row r="291" spans="1:15" ht="14.4" hidden="1" x14ac:dyDescent="0.3">
      <c r="A291" s="81">
        <f t="shared" si="28"/>
        <v>287</v>
      </c>
      <c r="B291" s="232">
        <v>45202</v>
      </c>
      <c r="C291" s="233">
        <v>17.412700000000001</v>
      </c>
      <c r="D291" s="83">
        <f t="shared" si="29"/>
        <v>-1.1736995941995954E-2</v>
      </c>
      <c r="E291" s="56">
        <f t="shared" si="34"/>
        <v>6.5280325962355928E-5</v>
      </c>
      <c r="F291" s="84">
        <f t="shared" si="33"/>
        <v>-7.5265810996739919</v>
      </c>
      <c r="G291" s="83">
        <f t="shared" si="30"/>
        <v>8.0796241225910958E-3</v>
      </c>
      <c r="H291" s="170"/>
      <c r="I291" s="58">
        <f t="shared" si="31"/>
        <v>1.3775707374242947E-4</v>
      </c>
      <c r="J291" s="58">
        <f t="shared" si="32"/>
        <v>2.1102387543510037</v>
      </c>
      <c r="K291" s="81"/>
      <c r="L291" s="81"/>
      <c r="M291" s="81"/>
      <c r="N291" s="81"/>
      <c r="O291" s="81"/>
    </row>
    <row r="292" spans="1:15" ht="14.4" hidden="1" x14ac:dyDescent="0.3">
      <c r="A292" s="81">
        <f t="shared" si="28"/>
        <v>288</v>
      </c>
      <c r="B292" s="232">
        <v>45203</v>
      </c>
      <c r="C292" s="233">
        <v>17.591999999999999</v>
      </c>
      <c r="D292" s="83">
        <f t="shared" si="29"/>
        <v>1.0297082014851133E-2</v>
      </c>
      <c r="E292" s="56">
        <f t="shared" si="34"/>
        <v>7.5048022699148527E-5</v>
      </c>
      <c r="F292" s="84">
        <f t="shared" si="33"/>
        <v>-8.0845550101663921</v>
      </c>
      <c r="G292" s="83">
        <f t="shared" si="30"/>
        <v>8.6630261859900054E-3</v>
      </c>
      <c r="H292" s="170"/>
      <c r="I292" s="58">
        <f t="shared" si="31"/>
        <v>1.0602989802057068E-4</v>
      </c>
      <c r="J292" s="58">
        <f t="shared" si="32"/>
        <v>1.4128273365125403</v>
      </c>
      <c r="K292" s="81"/>
      <c r="L292" s="81"/>
      <c r="M292" s="81"/>
      <c r="N292" s="81"/>
      <c r="O292" s="81"/>
    </row>
    <row r="293" spans="1:15" ht="14.4" hidden="1" x14ac:dyDescent="0.3">
      <c r="A293" s="81">
        <f t="shared" si="28"/>
        <v>289</v>
      </c>
      <c r="B293" s="232">
        <v>45204</v>
      </c>
      <c r="C293" s="233">
        <v>17.9025</v>
      </c>
      <c r="D293" s="83">
        <f t="shared" si="29"/>
        <v>1.7650068212823999E-2</v>
      </c>
      <c r="E293" s="56">
        <f t="shared" si="34"/>
        <v>7.9223452361018256E-5</v>
      </c>
      <c r="F293" s="84">
        <f t="shared" si="33"/>
        <v>-5.5110072805087356</v>
      </c>
      <c r="G293" s="83">
        <f t="shared" si="30"/>
        <v>8.9007557185341434E-3</v>
      </c>
      <c r="H293" s="170"/>
      <c r="I293" s="58">
        <f t="shared" si="31"/>
        <v>3.1152490791734019E-4</v>
      </c>
      <c r="J293" s="58">
        <f t="shared" si="32"/>
        <v>3.9322309067993282</v>
      </c>
      <c r="K293" s="81"/>
      <c r="L293" s="81"/>
      <c r="M293" s="81"/>
      <c r="N293" s="81"/>
      <c r="O293" s="81"/>
    </row>
    <row r="294" spans="1:15" ht="14.4" hidden="1" x14ac:dyDescent="0.3">
      <c r="A294" s="81">
        <f t="shared" si="28"/>
        <v>290</v>
      </c>
      <c r="B294" s="232">
        <v>45205</v>
      </c>
      <c r="C294" s="233">
        <v>18.016999999999999</v>
      </c>
      <c r="D294" s="83">
        <f t="shared" si="29"/>
        <v>6.3957547828514816E-3</v>
      </c>
      <c r="E294" s="56">
        <f t="shared" si="34"/>
        <v>1.1053073695765824E-4</v>
      </c>
      <c r="F294" s="84">
        <f t="shared" si="33"/>
        <v>-8.7401327142595715</v>
      </c>
      <c r="G294" s="83">
        <f t="shared" si="30"/>
        <v>1.0513359927143095E-2</v>
      </c>
      <c r="H294" s="170"/>
      <c r="I294" s="58">
        <f t="shared" si="31"/>
        <v>4.0905679242367602E-5</v>
      </c>
      <c r="J294" s="58">
        <f t="shared" si="32"/>
        <v>0.37008419891416827</v>
      </c>
      <c r="K294" s="81"/>
      <c r="L294" s="81"/>
      <c r="M294" s="81"/>
      <c r="N294" s="81"/>
      <c r="O294" s="81"/>
    </row>
    <row r="295" spans="1:15" ht="14.4" hidden="1" x14ac:dyDescent="0.3">
      <c r="A295" s="81">
        <f t="shared" si="28"/>
        <v>291</v>
      </c>
      <c r="B295" s="232">
        <v>45208</v>
      </c>
      <c r="C295" s="233">
        <v>18.2407</v>
      </c>
      <c r="D295" s="83">
        <f t="shared" si="29"/>
        <v>1.2416051506910275E-2</v>
      </c>
      <c r="E295" s="56">
        <f t="shared" si="34"/>
        <v>1.0114736270488005E-4</v>
      </c>
      <c r="F295" s="84">
        <f t="shared" si="33"/>
        <v>-7.6748356316729085</v>
      </c>
      <c r="G295" s="83">
        <f t="shared" si="30"/>
        <v>1.0057204517403434E-2</v>
      </c>
      <c r="H295" s="170"/>
      <c r="I295" s="58">
        <f t="shared" si="31"/>
        <v>1.541583350222489E-4</v>
      </c>
      <c r="J295" s="58">
        <f t="shared" si="32"/>
        <v>1.524096436127951</v>
      </c>
      <c r="K295" s="81"/>
      <c r="L295" s="81"/>
      <c r="M295" s="81"/>
      <c r="N295" s="81"/>
      <c r="O295" s="81"/>
    </row>
    <row r="296" spans="1:15" ht="14.4" hidden="1" x14ac:dyDescent="0.3">
      <c r="A296" s="81">
        <f t="shared" si="28"/>
        <v>292</v>
      </c>
      <c r="B296" s="232">
        <v>45209</v>
      </c>
      <c r="C296" s="233">
        <v>18.183700000000002</v>
      </c>
      <c r="D296" s="83">
        <f t="shared" si="29"/>
        <v>-3.1248800758741924E-3</v>
      </c>
      <c r="E296" s="56">
        <f t="shared" si="34"/>
        <v>1.0829165542190131E-4</v>
      </c>
      <c r="F296" s="84">
        <f t="shared" si="33"/>
        <v>-9.0405104544067729</v>
      </c>
      <c r="G296" s="83">
        <f t="shared" si="30"/>
        <v>1.0406327662624375E-2</v>
      </c>
      <c r="H296" s="170"/>
      <c r="I296" s="58">
        <f t="shared" si="31"/>
        <v>9.7648754885954975E-6</v>
      </c>
      <c r="J296" s="58">
        <f t="shared" si="32"/>
        <v>9.0172003101733109E-2</v>
      </c>
      <c r="K296" s="81"/>
      <c r="L296" s="81"/>
      <c r="M296" s="81"/>
      <c r="N296" s="81"/>
      <c r="O296" s="81"/>
    </row>
    <row r="297" spans="1:15" ht="14.4" hidden="1" x14ac:dyDescent="0.3">
      <c r="A297" s="81">
        <f t="shared" si="28"/>
        <v>293</v>
      </c>
      <c r="B297" s="232">
        <v>45210</v>
      </c>
      <c r="C297" s="233">
        <v>18.348199999999999</v>
      </c>
      <c r="D297" s="83">
        <f t="shared" si="29"/>
        <v>9.0465636806589256E-3</v>
      </c>
      <c r="E297" s="56">
        <f t="shared" si="34"/>
        <v>9.5013193897088984E-5</v>
      </c>
      <c r="F297" s="84">
        <f t="shared" si="33"/>
        <v>-8.4001374269032851</v>
      </c>
      <c r="G297" s="83">
        <f t="shared" si="30"/>
        <v>9.7474711539500842E-3</v>
      </c>
      <c r="H297" s="170"/>
      <c r="I297" s="58">
        <f t="shared" si="31"/>
        <v>8.1840314428217162E-5</v>
      </c>
      <c r="J297" s="58">
        <f t="shared" si="32"/>
        <v>0.86135736597656454</v>
      </c>
      <c r="K297" s="81"/>
      <c r="L297" s="81"/>
      <c r="M297" s="81"/>
      <c r="N297" s="81"/>
      <c r="O297" s="81"/>
    </row>
    <row r="298" spans="1:15" ht="14.4" hidden="1" x14ac:dyDescent="0.3">
      <c r="A298" s="81">
        <f t="shared" si="28"/>
        <v>294</v>
      </c>
      <c r="B298" s="232">
        <v>45211</v>
      </c>
      <c r="C298" s="233">
        <v>17.991700000000002</v>
      </c>
      <c r="D298" s="83">
        <f t="shared" si="29"/>
        <v>-1.9429698826042729E-2</v>
      </c>
      <c r="E298" s="56">
        <f t="shared" si="34"/>
        <v>9.3237883942609527E-5</v>
      </c>
      <c r="F298" s="84">
        <f t="shared" si="33"/>
        <v>-5.2314314685186121</v>
      </c>
      <c r="G298" s="83">
        <f t="shared" si="30"/>
        <v>9.6559765918631732E-3</v>
      </c>
      <c r="H298" s="170"/>
      <c r="I298" s="58">
        <f t="shared" si="31"/>
        <v>3.7751319647072625E-4</v>
      </c>
      <c r="J298" s="58">
        <f t="shared" si="32"/>
        <v>4.0489249702738421</v>
      </c>
      <c r="K298" s="81"/>
      <c r="L298" s="81"/>
      <c r="M298" s="81"/>
      <c r="N298" s="81"/>
      <c r="O298" s="81"/>
    </row>
    <row r="299" spans="1:15" ht="14.4" hidden="1" x14ac:dyDescent="0.3">
      <c r="A299" s="81">
        <f t="shared" si="28"/>
        <v>295</v>
      </c>
      <c r="B299" s="232">
        <v>45212</v>
      </c>
      <c r="C299" s="233">
        <v>17.841999999999999</v>
      </c>
      <c r="D299" s="83">
        <f t="shared" si="29"/>
        <v>-8.3205033432084408E-3</v>
      </c>
      <c r="E299" s="56">
        <f t="shared" si="34"/>
        <v>1.3154968914332523E-4</v>
      </c>
      <c r="F299" s="84">
        <f t="shared" si="33"/>
        <v>-8.4098549938673379</v>
      </c>
      <c r="G299" s="83">
        <f t="shared" si="30"/>
        <v>1.146951128615885E-2</v>
      </c>
      <c r="H299" s="170"/>
      <c r="I299" s="58">
        <f t="shared" si="31"/>
        <v>6.9230775884342844E-5</v>
      </c>
      <c r="J299" s="58">
        <f t="shared" si="32"/>
        <v>0.52627091964402095</v>
      </c>
      <c r="K299" s="81"/>
      <c r="L299" s="81"/>
      <c r="M299" s="81"/>
      <c r="N299" s="81"/>
      <c r="O299" s="81"/>
    </row>
    <row r="300" spans="1:15" ht="14.4" hidden="1" x14ac:dyDescent="0.3">
      <c r="A300" s="81">
        <f t="shared" si="28"/>
        <v>296</v>
      </c>
      <c r="B300" s="232">
        <v>45215</v>
      </c>
      <c r="C300" s="233">
        <v>17.9132</v>
      </c>
      <c r="D300" s="83">
        <f t="shared" si="29"/>
        <v>3.9905840152449912E-3</v>
      </c>
      <c r="E300" s="56">
        <f t="shared" si="34"/>
        <v>1.2315096452715832E-4</v>
      </c>
      <c r="F300" s="84">
        <f t="shared" si="33"/>
        <v>-8.8727887116580177</v>
      </c>
      <c r="G300" s="83">
        <f t="shared" si="30"/>
        <v>1.1097340425847911E-2</v>
      </c>
      <c r="H300" s="170"/>
      <c r="I300" s="58">
        <f t="shared" si="31"/>
        <v>1.5924760782728836E-5</v>
      </c>
      <c r="J300" s="58">
        <f t="shared" si="32"/>
        <v>0.129310889637547</v>
      </c>
      <c r="K300" s="81"/>
      <c r="L300" s="81"/>
      <c r="M300" s="81"/>
      <c r="N300" s="81"/>
      <c r="O300" s="81"/>
    </row>
    <row r="301" spans="1:15" ht="14.4" hidden="1" x14ac:dyDescent="0.3">
      <c r="A301" s="81">
        <f t="shared" si="28"/>
        <v>297</v>
      </c>
      <c r="B301" s="232">
        <v>45216</v>
      </c>
      <c r="C301" s="233">
        <v>18.036200000000001</v>
      </c>
      <c r="D301" s="83">
        <f t="shared" si="29"/>
        <v>6.8664448563071634E-3</v>
      </c>
      <c r="E301" s="56">
        <f t="shared" si="34"/>
        <v>1.0870008100253806E-4</v>
      </c>
      <c r="F301" s="84">
        <f t="shared" si="33"/>
        <v>-8.693173493986075</v>
      </c>
      <c r="G301" s="83">
        <f t="shared" si="30"/>
        <v>1.0425933099849531E-2</v>
      </c>
      <c r="H301" s="170"/>
      <c r="I301" s="58">
        <f t="shared" si="31"/>
        <v>4.7148064964707099E-5</v>
      </c>
      <c r="J301" s="58">
        <f t="shared" si="32"/>
        <v>0.43374452465777119</v>
      </c>
      <c r="K301" s="81"/>
      <c r="L301" s="81"/>
      <c r="M301" s="81"/>
      <c r="N301" s="81"/>
      <c r="O301" s="81"/>
    </row>
    <row r="302" spans="1:15" ht="14.4" hidden="1" x14ac:dyDescent="0.3">
      <c r="A302" s="81">
        <f t="shared" si="28"/>
        <v>298</v>
      </c>
      <c r="B302" s="232">
        <v>45217</v>
      </c>
      <c r="C302" s="233">
        <v>17.956800000000001</v>
      </c>
      <c r="D302" s="83">
        <f t="shared" si="29"/>
        <v>-4.4022576817732695E-3</v>
      </c>
      <c r="E302" s="56">
        <f t="shared" si="34"/>
        <v>1.0040471118241177E-4</v>
      </c>
      <c r="F302" s="84">
        <f t="shared" si="33"/>
        <v>-9.0132838643753352</v>
      </c>
      <c r="G302" s="83">
        <f t="shared" si="30"/>
        <v>1.002021512655351E-2</v>
      </c>
      <c r="H302" s="170"/>
      <c r="I302" s="58">
        <f t="shared" si="31"/>
        <v>1.9379872696731759E-5</v>
      </c>
      <c r="J302" s="58">
        <f t="shared" si="32"/>
        <v>0.19301756330460512</v>
      </c>
      <c r="K302" s="81"/>
      <c r="L302" s="81"/>
      <c r="M302" s="81"/>
      <c r="N302" s="81"/>
      <c r="O302" s="81"/>
    </row>
    <row r="303" spans="1:15" ht="14.4" hidden="1" x14ac:dyDescent="0.3">
      <c r="A303" s="81">
        <f t="shared" si="28"/>
        <v>299</v>
      </c>
      <c r="B303" s="232">
        <v>45218</v>
      </c>
      <c r="C303" s="233">
        <v>17.909700000000001</v>
      </c>
      <c r="D303" s="83">
        <f t="shared" si="29"/>
        <v>-2.6229617749264911E-3</v>
      </c>
      <c r="E303" s="56">
        <f t="shared" si="34"/>
        <v>8.9484987619797452E-5</v>
      </c>
      <c r="F303" s="84">
        <f t="shared" si="33"/>
        <v>-9.2445560774964477</v>
      </c>
      <c r="G303" s="83">
        <f t="shared" si="30"/>
        <v>9.4596505019898837E-3</v>
      </c>
      <c r="H303" s="170"/>
      <c r="I303" s="58">
        <f t="shared" si="31"/>
        <v>6.8799284727255285E-6</v>
      </c>
      <c r="J303" s="58">
        <f t="shared" si="32"/>
        <v>7.6883605347936923E-2</v>
      </c>
      <c r="K303" s="81"/>
      <c r="L303" s="81"/>
      <c r="M303" s="81"/>
      <c r="N303" s="81"/>
      <c r="O303" s="81"/>
    </row>
    <row r="304" spans="1:15" ht="14.4" hidden="1" x14ac:dyDescent="0.3">
      <c r="A304" s="81">
        <f t="shared" si="28"/>
        <v>300</v>
      </c>
      <c r="B304" s="232">
        <v>45219</v>
      </c>
      <c r="C304" s="233">
        <v>18.244</v>
      </c>
      <c r="D304" s="83">
        <f t="shared" si="29"/>
        <v>1.8665862633098218E-2</v>
      </c>
      <c r="E304" s="56">
        <f t="shared" si="34"/>
        <v>7.8352297600071578E-5</v>
      </c>
      <c r="F304" s="84">
        <f t="shared" si="33"/>
        <v>-5.0075280542367189</v>
      </c>
      <c r="G304" s="83">
        <f t="shared" si="30"/>
        <v>8.8516833201415183E-3</v>
      </c>
      <c r="H304" s="170"/>
      <c r="I304" s="58">
        <f t="shared" si="31"/>
        <v>3.4841442783769232E-4</v>
      </c>
      <c r="J304" s="58">
        <f t="shared" si="32"/>
        <v>4.446767210530072</v>
      </c>
      <c r="K304" s="81"/>
      <c r="L304" s="81"/>
      <c r="M304" s="81"/>
      <c r="N304" s="81"/>
      <c r="O304" s="81"/>
    </row>
    <row r="305" spans="1:15" ht="14.4" hidden="1" x14ac:dyDescent="0.3">
      <c r="A305" s="81">
        <f t="shared" si="28"/>
        <v>301</v>
      </c>
      <c r="B305" s="232">
        <v>45222</v>
      </c>
      <c r="C305" s="233">
        <v>18.287299999999998</v>
      </c>
      <c r="D305" s="83">
        <f t="shared" si="29"/>
        <v>2.3733830300372016E-3</v>
      </c>
      <c r="E305" s="56">
        <f t="shared" si="34"/>
        <v>1.1474859115697585E-4</v>
      </c>
      <c r="F305" s="84">
        <f t="shared" si="33"/>
        <v>-9.0236775210937985</v>
      </c>
      <c r="G305" s="83">
        <f t="shared" si="30"/>
        <v>1.0712076883451493E-2</v>
      </c>
      <c r="H305" s="170"/>
      <c r="I305" s="58">
        <f t="shared" si="31"/>
        <v>5.6329470072685686E-6</v>
      </c>
      <c r="J305" s="58">
        <f t="shared" si="32"/>
        <v>4.9089465504310273E-2</v>
      </c>
      <c r="K305" s="81"/>
      <c r="L305" s="81"/>
      <c r="M305" s="81"/>
      <c r="N305" s="81"/>
      <c r="O305" s="81"/>
    </row>
    <row r="306" spans="1:15" ht="14.4" hidden="1" x14ac:dyDescent="0.3">
      <c r="A306" s="81">
        <f t="shared" si="28"/>
        <v>302</v>
      </c>
      <c r="B306" s="232">
        <v>45223</v>
      </c>
      <c r="C306" s="233">
        <v>18.234300000000001</v>
      </c>
      <c r="D306" s="83">
        <f t="shared" si="29"/>
        <v>-2.898186172917705E-3</v>
      </c>
      <c r="E306" s="56">
        <f t="shared" si="34"/>
        <v>1.0004306760715747E-4</v>
      </c>
      <c r="F306" s="84">
        <f t="shared" si="33"/>
        <v>-9.1259511166810192</v>
      </c>
      <c r="G306" s="83">
        <f t="shared" si="30"/>
        <v>1.0002153148555439E-2</v>
      </c>
      <c r="H306" s="170"/>
      <c r="I306" s="58">
        <f t="shared" si="31"/>
        <v>8.3994830928913741E-6</v>
      </c>
      <c r="J306" s="58">
        <f t="shared" si="32"/>
        <v>8.3958671937908902E-2</v>
      </c>
      <c r="K306" s="81"/>
      <c r="L306" s="81"/>
      <c r="M306" s="81"/>
      <c r="N306" s="81"/>
      <c r="O306" s="81"/>
    </row>
    <row r="307" spans="1:15" ht="14.4" hidden="1" x14ac:dyDescent="0.3">
      <c r="A307" s="81">
        <f t="shared" si="28"/>
        <v>303</v>
      </c>
      <c r="B307" s="232">
        <v>45224</v>
      </c>
      <c r="C307" s="233">
        <v>18.1218</v>
      </c>
      <c r="D307" s="83">
        <f t="shared" si="29"/>
        <v>-6.1696911863905468E-3</v>
      </c>
      <c r="E307" s="56">
        <f t="shared" si="34"/>
        <v>8.7692254845466724E-5</v>
      </c>
      <c r="F307" s="84">
        <f t="shared" si="33"/>
        <v>-8.9076011349448407</v>
      </c>
      <c r="G307" s="83">
        <f t="shared" si="30"/>
        <v>9.364414282028893E-3</v>
      </c>
      <c r="H307" s="170"/>
      <c r="I307" s="58">
        <f t="shared" si="31"/>
        <v>3.8065089335425195E-5</v>
      </c>
      <c r="J307" s="58">
        <f t="shared" si="32"/>
        <v>0.43407584173202474</v>
      </c>
      <c r="K307" s="81"/>
      <c r="L307" s="81"/>
      <c r="M307" s="81"/>
      <c r="N307" s="81"/>
      <c r="O307" s="81"/>
    </row>
    <row r="308" spans="1:15" ht="14.4" hidden="1" x14ac:dyDescent="0.3">
      <c r="A308" s="81">
        <f t="shared" si="28"/>
        <v>304</v>
      </c>
      <c r="B308" s="232">
        <v>45225</v>
      </c>
      <c r="C308" s="233">
        <v>18.284199999999998</v>
      </c>
      <c r="D308" s="83">
        <f t="shared" si="29"/>
        <v>8.9615821827853104E-3</v>
      </c>
      <c r="E308" s="56">
        <f t="shared" si="34"/>
        <v>8.1003998025781278E-5</v>
      </c>
      <c r="F308" s="84">
        <f t="shared" si="33"/>
        <v>-8.4295800529799525</v>
      </c>
      <c r="G308" s="83">
        <f t="shared" si="30"/>
        <v>9.0002221098026951E-3</v>
      </c>
      <c r="H308" s="170"/>
      <c r="I308" s="58">
        <f t="shared" si="31"/>
        <v>8.0309955218815131E-5</v>
      </c>
      <c r="J308" s="58">
        <f t="shared" si="32"/>
        <v>0.99143199318698749</v>
      </c>
      <c r="K308" s="81"/>
      <c r="L308" s="81"/>
      <c r="M308" s="81"/>
      <c r="N308" s="81"/>
      <c r="O308" s="81"/>
    </row>
    <row r="309" spans="1:15" ht="14.4" hidden="1" x14ac:dyDescent="0.3">
      <c r="A309" s="81">
        <f t="shared" si="28"/>
        <v>305</v>
      </c>
      <c r="B309" s="232">
        <v>45226</v>
      </c>
      <c r="C309" s="233">
        <v>18.312200000000001</v>
      </c>
      <c r="D309" s="83">
        <f t="shared" si="29"/>
        <v>1.5313768171427711E-3</v>
      </c>
      <c r="E309" s="56">
        <f t="shared" si="34"/>
        <v>8.0910461824607239E-5</v>
      </c>
      <c r="F309" s="84">
        <f t="shared" si="33"/>
        <v>-9.3931833485107088</v>
      </c>
      <c r="G309" s="83">
        <f t="shared" si="30"/>
        <v>8.9950242814906978E-3</v>
      </c>
      <c r="H309" s="170"/>
      <c r="I309" s="58">
        <f t="shared" si="31"/>
        <v>2.3451149560823242E-6</v>
      </c>
      <c r="J309" s="58">
        <f t="shared" si="32"/>
        <v>2.8984075769656604E-2</v>
      </c>
      <c r="K309" s="81"/>
      <c r="L309" s="81"/>
      <c r="M309" s="81"/>
      <c r="N309" s="81"/>
      <c r="O309" s="81"/>
    </row>
    <row r="310" spans="1:15" ht="14.4" hidden="1" x14ac:dyDescent="0.3">
      <c r="A310" s="81">
        <f t="shared" si="28"/>
        <v>306</v>
      </c>
      <c r="B310" s="232">
        <v>45229</v>
      </c>
      <c r="C310" s="233">
        <v>18.2178</v>
      </c>
      <c r="D310" s="83">
        <f t="shared" si="29"/>
        <v>-5.1550332565175605E-3</v>
      </c>
      <c r="E310" s="56">
        <f t="shared" si="34"/>
        <v>7.0322204131790947E-5</v>
      </c>
      <c r="F310" s="84">
        <f t="shared" si="33"/>
        <v>-9.1845285502647354</v>
      </c>
      <c r="G310" s="83">
        <f t="shared" si="30"/>
        <v>8.3858335382829378E-3</v>
      </c>
      <c r="H310" s="170"/>
      <c r="I310" s="58">
        <f t="shared" si="31"/>
        <v>2.6574367875802046E-5</v>
      </c>
      <c r="J310" s="58">
        <f t="shared" si="32"/>
        <v>0.37789441050509431</v>
      </c>
      <c r="K310" s="81"/>
      <c r="L310" s="81"/>
      <c r="M310" s="81"/>
      <c r="N310" s="81"/>
      <c r="O310" s="81"/>
    </row>
    <row r="311" spans="1:15" ht="14.4" hidden="1" x14ac:dyDescent="0.3">
      <c r="A311" s="81">
        <f t="shared" si="28"/>
        <v>307</v>
      </c>
      <c r="B311" s="232">
        <v>45230</v>
      </c>
      <c r="C311" s="233">
        <v>18.075199999999999</v>
      </c>
      <c r="D311" s="83">
        <f t="shared" si="29"/>
        <v>-7.8275093589786904E-3</v>
      </c>
      <c r="E311" s="56">
        <f t="shared" si="34"/>
        <v>6.4426304956844197E-5</v>
      </c>
      <c r="F311" s="84">
        <f t="shared" si="33"/>
        <v>-8.6989809910306715</v>
      </c>
      <c r="G311" s="83">
        <f t="shared" si="30"/>
        <v>8.026599837841937E-3</v>
      </c>
      <c r="H311" s="170"/>
      <c r="I311" s="58">
        <f t="shared" si="31"/>
        <v>6.1269902764898995E-5</v>
      </c>
      <c r="J311" s="58">
        <f t="shared" si="32"/>
        <v>0.95100755515841684</v>
      </c>
      <c r="K311" s="81"/>
      <c r="L311" s="81"/>
      <c r="M311" s="81"/>
      <c r="N311" s="81"/>
      <c r="O311" s="81"/>
    </row>
    <row r="312" spans="1:15" ht="14.4" hidden="1" x14ac:dyDescent="0.3">
      <c r="A312" s="81">
        <f t="shared" si="28"/>
        <v>308</v>
      </c>
      <c r="B312" s="232">
        <v>45231</v>
      </c>
      <c r="C312" s="233">
        <v>18.064</v>
      </c>
      <c r="D312" s="83">
        <f t="shared" si="29"/>
        <v>-6.1963353102589824E-4</v>
      </c>
      <c r="E312" s="56">
        <f t="shared" si="34"/>
        <v>6.4000916396587287E-5</v>
      </c>
      <c r="F312" s="84">
        <f t="shared" si="33"/>
        <v>-9.6506140901471849</v>
      </c>
      <c r="G312" s="83">
        <f t="shared" si="30"/>
        <v>8.0000572745816817E-3</v>
      </c>
      <c r="H312" s="170"/>
      <c r="I312" s="58">
        <f t="shared" si="31"/>
        <v>3.8394571277162282E-7</v>
      </c>
      <c r="J312" s="58">
        <f t="shared" si="32"/>
        <v>5.999065863252169E-3</v>
      </c>
      <c r="K312" s="81"/>
      <c r="L312" s="81"/>
      <c r="M312" s="81"/>
      <c r="N312" s="81"/>
      <c r="O312" s="81"/>
    </row>
    <row r="313" spans="1:15" ht="14.4" hidden="1" x14ac:dyDescent="0.3">
      <c r="A313" s="81">
        <f t="shared" si="28"/>
        <v>309</v>
      </c>
      <c r="B313" s="232">
        <v>45233</v>
      </c>
      <c r="C313" s="233">
        <v>18.036799999999999</v>
      </c>
      <c r="D313" s="83">
        <f t="shared" si="29"/>
        <v>-1.5057573073516961E-3</v>
      </c>
      <c r="E313" s="56">
        <f t="shared" si="34"/>
        <v>5.5427252483872652E-5</v>
      </c>
      <c r="F313" s="84">
        <f t="shared" si="33"/>
        <v>-9.7595332013481944</v>
      </c>
      <c r="G313" s="83">
        <f t="shared" si="30"/>
        <v>7.4449481182794451E-3</v>
      </c>
      <c r="H313" s="170"/>
      <c r="I313" s="58">
        <f t="shared" si="31"/>
        <v>2.2673050686430302E-6</v>
      </c>
      <c r="J313" s="58">
        <f t="shared" si="32"/>
        <v>4.0905961725285496E-2</v>
      </c>
      <c r="K313" s="81"/>
      <c r="L313" s="81"/>
      <c r="M313" s="81"/>
      <c r="N313" s="81"/>
      <c r="O313" s="81"/>
    </row>
    <row r="314" spans="1:15" ht="14.4" hidden="1" x14ac:dyDescent="0.3">
      <c r="A314" s="81">
        <f t="shared" si="28"/>
        <v>310</v>
      </c>
      <c r="B314" s="232">
        <v>45236</v>
      </c>
      <c r="C314" s="233">
        <v>17.930499999999999</v>
      </c>
      <c r="D314" s="83">
        <f t="shared" si="29"/>
        <v>-5.8935066087111299E-3</v>
      </c>
      <c r="E314" s="56">
        <f t="shared" si="34"/>
        <v>4.8262882381733977E-5</v>
      </c>
      <c r="F314" s="84">
        <f t="shared" si="33"/>
        <v>-9.2191762902529906</v>
      </c>
      <c r="G314" s="83">
        <f t="shared" si="30"/>
        <v>6.9471492269659778E-3</v>
      </c>
      <c r="H314" s="170"/>
      <c r="I314" s="58">
        <f t="shared" si="31"/>
        <v>3.4733420146921764E-5</v>
      </c>
      <c r="J314" s="58">
        <f t="shared" si="32"/>
        <v>0.71967148319486407</v>
      </c>
      <c r="K314" s="81"/>
      <c r="L314" s="81"/>
      <c r="M314" s="81"/>
      <c r="N314" s="81"/>
      <c r="O314" s="81"/>
    </row>
    <row r="315" spans="1:15" ht="14.4" hidden="1" x14ac:dyDescent="0.3">
      <c r="A315" s="81">
        <f t="shared" si="28"/>
        <v>311</v>
      </c>
      <c r="B315" s="232">
        <v>45237</v>
      </c>
      <c r="C315" s="233">
        <v>17.4117</v>
      </c>
      <c r="D315" s="83">
        <f t="shared" si="29"/>
        <v>-2.8933939377039031E-2</v>
      </c>
      <c r="E315" s="56">
        <f t="shared" si="34"/>
        <v>4.6439515741131659E-5</v>
      </c>
      <c r="F315" s="84">
        <f t="shared" si="33"/>
        <v>8.0498059267651794</v>
      </c>
      <c r="G315" s="83">
        <f t="shared" si="30"/>
        <v>6.8146544843544089E-3</v>
      </c>
      <c r="H315" s="170"/>
      <c r="I315" s="58">
        <f t="shared" si="31"/>
        <v>8.3717284787416981E-4</v>
      </c>
      <c r="J315" s="58">
        <f t="shared" si="32"/>
        <v>18.027165755578338</v>
      </c>
      <c r="K315" s="81"/>
      <c r="L315" s="81"/>
      <c r="M315" s="81"/>
      <c r="N315" s="81"/>
      <c r="O315" s="81"/>
    </row>
    <row r="316" spans="1:15" ht="14.4" hidden="1" x14ac:dyDescent="0.3">
      <c r="A316" s="81">
        <f t="shared" si="28"/>
        <v>312</v>
      </c>
      <c r="B316" s="232">
        <v>45238</v>
      </c>
      <c r="C316" s="233">
        <v>17.530799999999999</v>
      </c>
      <c r="D316" s="83">
        <f t="shared" si="29"/>
        <v>6.8402281224693162E-3</v>
      </c>
      <c r="E316" s="56">
        <f t="shared" si="34"/>
        <v>1.530067062473332E-4</v>
      </c>
      <c r="F316" s="84">
        <f t="shared" si="33"/>
        <v>-8.4792335769029101</v>
      </c>
      <c r="G316" s="83">
        <f t="shared" si="30"/>
        <v>1.2369587957863965E-2</v>
      </c>
      <c r="H316" s="170"/>
      <c r="I316" s="58">
        <f t="shared" si="31"/>
        <v>4.6788720767420107E-5</v>
      </c>
      <c r="J316" s="58">
        <f t="shared" si="32"/>
        <v>0.30579522894759131</v>
      </c>
      <c r="K316" s="81"/>
      <c r="L316" s="81"/>
      <c r="M316" s="81"/>
      <c r="N316" s="81"/>
      <c r="O316" s="81"/>
    </row>
    <row r="317" spans="1:15" ht="14.4" hidden="1" x14ac:dyDescent="0.3">
      <c r="A317" s="81">
        <f t="shared" si="28"/>
        <v>313</v>
      </c>
      <c r="B317" s="232">
        <v>45239</v>
      </c>
      <c r="C317" s="233">
        <v>17.509699999999999</v>
      </c>
      <c r="D317" s="83">
        <f t="shared" si="29"/>
        <v>-1.2035959568302834E-3</v>
      </c>
      <c r="E317" s="56">
        <f t="shared" si="34"/>
        <v>1.3869170037387598E-4</v>
      </c>
      <c r="F317" s="84">
        <f t="shared" si="33"/>
        <v>-8.8728120104348118</v>
      </c>
      <c r="G317" s="83">
        <f t="shared" si="30"/>
        <v>1.1776744048075256E-2</v>
      </c>
      <c r="H317" s="170"/>
      <c r="I317" s="58">
        <f t="shared" si="31"/>
        <v>1.4486432272982056E-6</v>
      </c>
      <c r="J317" s="58">
        <f t="shared" si="32"/>
        <v>1.0445060687792048E-2</v>
      </c>
      <c r="K317" s="81"/>
      <c r="L317" s="81"/>
      <c r="M317" s="81"/>
      <c r="N317" s="81"/>
      <c r="O317" s="81"/>
    </row>
    <row r="318" spans="1:15" ht="14.4" hidden="1" x14ac:dyDescent="0.3">
      <c r="A318" s="81">
        <f t="shared" si="28"/>
        <v>314</v>
      </c>
      <c r="B318" s="232">
        <v>45240</v>
      </c>
      <c r="C318" s="233">
        <v>17.5017</v>
      </c>
      <c r="D318" s="83">
        <f t="shared" si="29"/>
        <v>-4.5688960975909243E-4</v>
      </c>
      <c r="E318" s="56">
        <f t="shared" si="34"/>
        <v>1.2019544326385933E-4</v>
      </c>
      <c r="F318" s="84">
        <f t="shared" si="33"/>
        <v>-9.0246547071871905</v>
      </c>
      <c r="G318" s="83">
        <f t="shared" si="30"/>
        <v>1.0963368244470278E-2</v>
      </c>
      <c r="H318" s="170"/>
      <c r="I318" s="58">
        <f t="shared" si="31"/>
        <v>2.0874811550581576E-7</v>
      </c>
      <c r="J318" s="58">
        <f t="shared" si="32"/>
        <v>1.7367390130386305E-3</v>
      </c>
      <c r="K318" s="81"/>
      <c r="L318" s="81"/>
      <c r="M318" s="81"/>
      <c r="N318" s="81"/>
      <c r="O318" s="81"/>
    </row>
    <row r="319" spans="1:15" ht="14.4" hidden="1" x14ac:dyDescent="0.3">
      <c r="A319" s="81">
        <f t="shared" si="28"/>
        <v>315</v>
      </c>
      <c r="B319" s="232">
        <v>45243</v>
      </c>
      <c r="C319" s="233">
        <v>17.488800000000001</v>
      </c>
      <c r="D319" s="83">
        <f t="shared" si="29"/>
        <v>-7.3707125593502898E-4</v>
      </c>
      <c r="E319" s="56">
        <f t="shared" si="34"/>
        <v>1.0402482735521718E-4</v>
      </c>
      <c r="F319" s="84">
        <f t="shared" si="33"/>
        <v>-9.1656584206819627</v>
      </c>
      <c r="G319" s="83">
        <f t="shared" si="30"/>
        <v>1.0199256215784422E-2</v>
      </c>
      <c r="H319" s="170"/>
      <c r="I319" s="58">
        <f t="shared" si="31"/>
        <v>5.4327403632564097E-7</v>
      </c>
      <c r="J319" s="58">
        <f t="shared" si="32"/>
        <v>5.2225420617186347E-3</v>
      </c>
      <c r="K319" s="81"/>
      <c r="L319" s="81"/>
      <c r="M319" s="81"/>
      <c r="N319" s="81"/>
      <c r="O319" s="81"/>
    </row>
    <row r="320" spans="1:15" ht="14.4" hidden="1" x14ac:dyDescent="0.3">
      <c r="A320" s="81">
        <f t="shared" si="28"/>
        <v>316</v>
      </c>
      <c r="B320" s="232">
        <v>45244</v>
      </c>
      <c r="C320" s="233">
        <v>17.748000000000001</v>
      </c>
      <c r="D320" s="83">
        <f t="shared" si="29"/>
        <v>1.4820913956360648E-2</v>
      </c>
      <c r="E320" s="56">
        <f t="shared" si="34"/>
        <v>9.0078610649435789E-5</v>
      </c>
      <c r="F320" s="84">
        <f t="shared" si="33"/>
        <v>-6.876296750643494</v>
      </c>
      <c r="G320" s="83">
        <f t="shared" si="30"/>
        <v>9.4909752212001784E-3</v>
      </c>
      <c r="H320" s="170"/>
      <c r="I320" s="58">
        <f t="shared" si="31"/>
        <v>2.1965949050184585E-4</v>
      </c>
      <c r="J320" s="58">
        <f t="shared" si="32"/>
        <v>2.4385310665670406</v>
      </c>
      <c r="K320" s="81"/>
      <c r="L320" s="81"/>
      <c r="M320" s="81"/>
      <c r="N320" s="81"/>
      <c r="O320" s="81"/>
    </row>
    <row r="321" spans="1:15" ht="14.4" hidden="1" x14ac:dyDescent="0.3">
      <c r="A321" s="81">
        <f t="shared" si="28"/>
        <v>317</v>
      </c>
      <c r="B321" s="232">
        <v>45245</v>
      </c>
      <c r="C321" s="233">
        <v>17.613800000000001</v>
      </c>
      <c r="D321" s="83">
        <f t="shared" si="29"/>
        <v>-7.5614153707459497E-3</v>
      </c>
      <c r="E321" s="56">
        <f t="shared" si="34"/>
        <v>1.0754223555056702E-4</v>
      </c>
      <c r="F321" s="84">
        <f t="shared" si="33"/>
        <v>-8.6059752911742304</v>
      </c>
      <c r="G321" s="83">
        <f t="shared" si="30"/>
        <v>1.037025725575634E-2</v>
      </c>
      <c r="H321" s="170"/>
      <c r="I321" s="58">
        <f t="shared" si="31"/>
        <v>5.717500240895311E-5</v>
      </c>
      <c r="J321" s="58">
        <f t="shared" si="32"/>
        <v>0.53165160754045393</v>
      </c>
      <c r="K321" s="81"/>
      <c r="L321" s="81"/>
      <c r="M321" s="81"/>
      <c r="N321" s="81"/>
      <c r="O321" s="81"/>
    </row>
    <row r="322" spans="1:15" ht="14.4" hidden="1" x14ac:dyDescent="0.3">
      <c r="A322" s="81">
        <f t="shared" si="28"/>
        <v>318</v>
      </c>
      <c r="B322" s="232">
        <v>45246</v>
      </c>
      <c r="C322" s="233">
        <v>17.3917</v>
      </c>
      <c r="D322" s="83">
        <f t="shared" si="29"/>
        <v>-1.2609431241413005E-2</v>
      </c>
      <c r="E322" s="56">
        <f t="shared" si="34"/>
        <v>1.0075423976064175E-4</v>
      </c>
      <c r="F322" s="84">
        <f t="shared" si="33"/>
        <v>-7.6247511835127577</v>
      </c>
      <c r="G322" s="83">
        <f t="shared" si="30"/>
        <v>1.0037641145241333E-2</v>
      </c>
      <c r="H322" s="170"/>
      <c r="I322" s="58">
        <f t="shared" si="31"/>
        <v>1.5899775623192232E-4</v>
      </c>
      <c r="J322" s="58">
        <f t="shared" si="32"/>
        <v>1.5780750925186633</v>
      </c>
      <c r="K322" s="81"/>
      <c r="L322" s="81"/>
      <c r="M322" s="81"/>
      <c r="N322" s="81"/>
      <c r="O322" s="81"/>
    </row>
    <row r="323" spans="1:15" ht="14.4" hidden="1" x14ac:dyDescent="0.3">
      <c r="A323" s="81">
        <f t="shared" si="28"/>
        <v>319</v>
      </c>
      <c r="B323" s="232">
        <v>45247</v>
      </c>
      <c r="C323" s="233">
        <v>17.338699999999999</v>
      </c>
      <c r="D323" s="83">
        <f t="shared" si="29"/>
        <v>-3.0474306709522558E-3</v>
      </c>
      <c r="E323" s="56">
        <f t="shared" si="34"/>
        <v>1.0860372284592261E-4</v>
      </c>
      <c r="F323" s="84">
        <f t="shared" si="33"/>
        <v>-9.0422936796413698</v>
      </c>
      <c r="G323" s="83">
        <f t="shared" si="30"/>
        <v>1.042131099458809E-2</v>
      </c>
      <c r="H323" s="170"/>
      <c r="I323" s="58">
        <f t="shared" si="31"/>
        <v>9.2868336942605154E-6</v>
      </c>
      <c r="J323" s="58">
        <f t="shared" si="32"/>
        <v>8.5511191061432179E-2</v>
      </c>
      <c r="K323" s="81"/>
      <c r="L323" s="81"/>
      <c r="M323" s="81"/>
      <c r="N323" s="81"/>
      <c r="O323" s="81"/>
    </row>
    <row r="324" spans="1:15" ht="14.4" hidden="1" x14ac:dyDescent="0.3">
      <c r="A324" s="81">
        <f t="shared" si="28"/>
        <v>320</v>
      </c>
      <c r="B324" s="232">
        <v>45251</v>
      </c>
      <c r="C324" s="233">
        <v>17.270800000000001</v>
      </c>
      <c r="D324" s="83">
        <f t="shared" si="29"/>
        <v>-3.9160952089832834E-3</v>
      </c>
      <c r="E324" s="56">
        <f t="shared" si="34"/>
        <v>9.5218778242464608E-5</v>
      </c>
      <c r="F324" s="84">
        <f t="shared" si="33"/>
        <v>-9.0982748002072675</v>
      </c>
      <c r="G324" s="83">
        <f t="shared" si="30"/>
        <v>9.7580109777794678E-3</v>
      </c>
      <c r="H324" s="170"/>
      <c r="I324" s="58">
        <f t="shared" si="31"/>
        <v>1.5335801685821828E-5</v>
      </c>
      <c r="J324" s="58">
        <f t="shared" si="32"/>
        <v>0.16105858496494063</v>
      </c>
      <c r="K324" s="81"/>
      <c r="L324" s="81"/>
      <c r="M324" s="81"/>
      <c r="N324" s="81"/>
      <c r="O324" s="81"/>
    </row>
    <row r="325" spans="1:15" ht="14.4" hidden="1" x14ac:dyDescent="0.3">
      <c r="A325" s="81">
        <f t="shared" ref="A325:A388" si="35">A326-1</f>
        <v>321</v>
      </c>
      <c r="B325" s="232">
        <v>45252</v>
      </c>
      <c r="C325" s="233">
        <v>17.217500000000001</v>
      </c>
      <c r="D325" s="83">
        <f t="shared" si="29"/>
        <v>-3.0861338212474498E-3</v>
      </c>
      <c r="E325" s="56">
        <f t="shared" si="34"/>
        <v>8.4452943497709062E-5</v>
      </c>
      <c r="F325" s="84">
        <f t="shared" si="33"/>
        <v>-9.2665405718487985</v>
      </c>
      <c r="G325" s="83">
        <f t="shared" si="30"/>
        <v>9.1898282626885399E-3</v>
      </c>
      <c r="H325" s="170"/>
      <c r="I325" s="58">
        <f t="shared" si="31"/>
        <v>9.5242219626473865E-6</v>
      </c>
      <c r="J325" s="58">
        <f t="shared" si="32"/>
        <v>0.11277548855245938</v>
      </c>
      <c r="K325" s="81"/>
      <c r="L325" s="81"/>
      <c r="M325" s="81"/>
      <c r="N325" s="81"/>
      <c r="O325" s="81"/>
    </row>
    <row r="326" spans="1:15" ht="14.4" hidden="1" x14ac:dyDescent="0.3">
      <c r="A326" s="81">
        <f t="shared" si="35"/>
        <v>322</v>
      </c>
      <c r="B326" s="232">
        <v>45253</v>
      </c>
      <c r="C326" s="233">
        <v>17.2102</v>
      </c>
      <c r="D326" s="83">
        <f t="shared" ref="D326:D389" si="36">C326/C325-1</f>
        <v>-4.2398722230296837E-4</v>
      </c>
      <c r="E326" s="56">
        <f t="shared" si="34"/>
        <v>7.4354794073966792E-5</v>
      </c>
      <c r="F326" s="84">
        <f t="shared" si="33"/>
        <v>-9.5042447398851095</v>
      </c>
      <c r="G326" s="83">
        <f t="shared" si="30"/>
        <v>8.6229225946871865E-3</v>
      </c>
      <c r="H326" s="170"/>
      <c r="I326" s="58">
        <f t="shared" si="31"/>
        <v>1.7976516467618673E-7</v>
      </c>
      <c r="J326" s="58">
        <f t="shared" si="32"/>
        <v>2.4176674404794885E-3</v>
      </c>
      <c r="K326" s="81"/>
      <c r="L326" s="81"/>
      <c r="M326" s="81"/>
      <c r="N326" s="81"/>
      <c r="O326" s="81"/>
    </row>
    <row r="327" spans="1:15" ht="14.4" hidden="1" x14ac:dyDescent="0.3">
      <c r="A327" s="81">
        <f t="shared" si="35"/>
        <v>323</v>
      </c>
      <c r="B327" s="232">
        <v>45254</v>
      </c>
      <c r="C327" s="233">
        <v>17.2133</v>
      </c>
      <c r="D327" s="83">
        <f t="shared" si="36"/>
        <v>1.8012573938719356E-4</v>
      </c>
      <c r="E327" s="56">
        <f t="shared" si="34"/>
        <v>6.4358219861954878E-5</v>
      </c>
      <c r="F327" s="84">
        <f t="shared" si="33"/>
        <v>-9.6505417595076324</v>
      </c>
      <c r="G327" s="83">
        <f t="shared" ref="G327:G390" si="37">SQRT(E327)</f>
        <v>8.0223575002585663E-3</v>
      </c>
      <c r="H327" s="170"/>
      <c r="I327" s="58">
        <f t="shared" ref="I327:I390" si="38">D327*D327</f>
        <v>3.2445281989783176E-8</v>
      </c>
      <c r="J327" s="58">
        <f t="shared" ref="J327:J390" si="39">I327/E327</f>
        <v>5.0413578963769763E-4</v>
      </c>
      <c r="K327" s="81"/>
      <c r="L327" s="81"/>
      <c r="M327" s="81"/>
      <c r="N327" s="81"/>
      <c r="O327" s="81"/>
    </row>
    <row r="328" spans="1:15" ht="14.4" hidden="1" x14ac:dyDescent="0.3">
      <c r="A328" s="81">
        <f t="shared" si="35"/>
        <v>324</v>
      </c>
      <c r="B328" s="232">
        <v>45257</v>
      </c>
      <c r="C328" s="233">
        <v>17.178699999999999</v>
      </c>
      <c r="D328" s="83">
        <f t="shared" si="36"/>
        <v>-2.0100736058745738E-3</v>
      </c>
      <c r="E328" s="56">
        <f t="shared" si="34"/>
        <v>5.5689030394969333E-5</v>
      </c>
      <c r="F328" s="84">
        <f t="shared" ref="F328:F391" si="40">LN(E328)+((D328/G328)^2)</f>
        <v>-9.7231745566073347</v>
      </c>
      <c r="G328" s="83">
        <f t="shared" si="37"/>
        <v>7.4625083179162572E-3</v>
      </c>
      <c r="H328" s="170"/>
      <c r="I328" s="58">
        <f t="shared" si="38"/>
        <v>4.0403959010336117E-6</v>
      </c>
      <c r="J328" s="58">
        <f t="shared" si="39"/>
        <v>7.2552814663453022E-2</v>
      </c>
      <c r="K328" s="81"/>
      <c r="L328" s="81"/>
      <c r="M328" s="81"/>
      <c r="N328" s="81"/>
      <c r="O328" s="81"/>
    </row>
    <row r="329" spans="1:15" ht="14.4" hidden="1" x14ac:dyDescent="0.3">
      <c r="A329" s="81">
        <f t="shared" si="35"/>
        <v>325</v>
      </c>
      <c r="B329" s="232">
        <v>45258</v>
      </c>
      <c r="C329" s="233">
        <v>17.126799999999999</v>
      </c>
      <c r="D329" s="83">
        <f t="shared" si="36"/>
        <v>-3.0211832094395596E-3</v>
      </c>
      <c r="E329" s="56">
        <f t="shared" ref="E329:E392" si="41">$D$507*E328+(1-$D$507)*(D328^2)</f>
        <v>4.8728340048638538E-5</v>
      </c>
      <c r="F329" s="84">
        <f t="shared" si="40"/>
        <v>-9.7419347871109316</v>
      </c>
      <c r="G329" s="83">
        <f t="shared" si="37"/>
        <v>6.980568748220917E-3</v>
      </c>
      <c r="H329" s="170"/>
      <c r="I329" s="58">
        <f t="shared" si="38"/>
        <v>9.1275479849995174E-6</v>
      </c>
      <c r="J329" s="58">
        <f t="shared" si="39"/>
        <v>0.18731497883754691</v>
      </c>
      <c r="K329" s="81"/>
      <c r="L329" s="81"/>
      <c r="M329" s="81"/>
      <c r="N329" s="81"/>
      <c r="O329" s="81"/>
    </row>
    <row r="330" spans="1:15" ht="14.4" hidden="1" x14ac:dyDescent="0.3">
      <c r="A330" s="81">
        <f t="shared" si="35"/>
        <v>326</v>
      </c>
      <c r="B330" s="232">
        <v>45259</v>
      </c>
      <c r="C330" s="233">
        <v>17.1555</v>
      </c>
      <c r="D330" s="83">
        <f t="shared" si="36"/>
        <v>1.6757362729757919E-3</v>
      </c>
      <c r="E330" s="56">
        <f t="shared" si="41"/>
        <v>4.3391338330678494E-5</v>
      </c>
      <c r="F330" s="84">
        <f t="shared" si="40"/>
        <v>-9.9805352166958468</v>
      </c>
      <c r="G330" s="83">
        <f t="shared" si="37"/>
        <v>6.5872102084781302E-3</v>
      </c>
      <c r="H330" s="170"/>
      <c r="I330" s="58">
        <f t="shared" si="38"/>
        <v>2.8080920565667974E-6</v>
      </c>
      <c r="J330" s="58">
        <f t="shared" si="39"/>
        <v>6.4715497714469508E-2</v>
      </c>
      <c r="K330" s="81"/>
      <c r="L330" s="81"/>
      <c r="M330" s="81"/>
      <c r="N330" s="81"/>
      <c r="O330" s="81"/>
    </row>
    <row r="331" spans="1:15" ht="14.4" hidden="1" x14ac:dyDescent="0.3">
      <c r="A331" s="81">
        <f t="shared" si="35"/>
        <v>327</v>
      </c>
      <c r="B331" s="232">
        <v>45260</v>
      </c>
      <c r="C331" s="233">
        <v>17.1357</v>
      </c>
      <c r="D331" s="83">
        <f t="shared" si="36"/>
        <v>-1.1541488152487789E-3</v>
      </c>
      <c r="E331" s="56">
        <f t="shared" si="41"/>
        <v>3.7921931185052167E-5</v>
      </c>
      <c r="F331" s="84">
        <f t="shared" si="40"/>
        <v>-10.144854591861394</v>
      </c>
      <c r="G331" s="83">
        <f t="shared" si="37"/>
        <v>6.1580785302764824E-3</v>
      </c>
      <c r="H331" s="170"/>
      <c r="I331" s="58">
        <f t="shared" si="38"/>
        <v>1.3320594877401599E-6</v>
      </c>
      <c r="J331" s="58">
        <f t="shared" si="39"/>
        <v>3.512636213699008E-2</v>
      </c>
      <c r="K331" s="81"/>
      <c r="L331" s="81"/>
      <c r="M331" s="81"/>
      <c r="N331" s="81"/>
      <c r="O331" s="81"/>
    </row>
    <row r="332" spans="1:15" ht="14.4" hidden="1" x14ac:dyDescent="0.3">
      <c r="A332" s="81">
        <f t="shared" si="35"/>
        <v>328</v>
      </c>
      <c r="B332" s="232">
        <v>45261</v>
      </c>
      <c r="C332" s="233">
        <v>17.187000000000001</v>
      </c>
      <c r="D332" s="83">
        <f t="shared" si="36"/>
        <v>2.9937498905794335E-3</v>
      </c>
      <c r="E332" s="56">
        <f t="shared" si="41"/>
        <v>3.2990711430793875E-5</v>
      </c>
      <c r="F332" s="84">
        <f t="shared" si="40"/>
        <v>-10.047615967931353</v>
      </c>
      <c r="G332" s="83">
        <f t="shared" si="37"/>
        <v>5.7437541234626223E-3</v>
      </c>
      <c r="H332" s="170"/>
      <c r="I332" s="58">
        <f t="shared" si="38"/>
        <v>8.96253840734437E-6</v>
      </c>
      <c r="J332" s="58">
        <f t="shared" si="39"/>
        <v>0.27166853998118523</v>
      </c>
      <c r="K332" s="81"/>
      <c r="L332" s="81"/>
      <c r="M332" s="81"/>
      <c r="N332" s="81"/>
      <c r="O332" s="81"/>
    </row>
    <row r="333" spans="1:15" ht="14.4" hidden="1" x14ac:dyDescent="0.3">
      <c r="A333" s="81">
        <f t="shared" si="35"/>
        <v>329</v>
      </c>
      <c r="B333" s="232">
        <v>45264</v>
      </c>
      <c r="C333" s="233">
        <v>17.373000000000001</v>
      </c>
      <c r="D333" s="83">
        <f t="shared" si="36"/>
        <v>1.0822133007505563E-2</v>
      </c>
      <c r="E333" s="56">
        <f t="shared" si="41"/>
        <v>2.9752432749410172E-5</v>
      </c>
      <c r="F333" s="84">
        <f t="shared" si="40"/>
        <v>-6.4861631362762253</v>
      </c>
      <c r="G333" s="83">
        <f t="shared" si="37"/>
        <v>5.454579062531789E-3</v>
      </c>
      <c r="H333" s="170"/>
      <c r="I333" s="58">
        <f t="shared" si="38"/>
        <v>1.1711856283214141E-4</v>
      </c>
      <c r="J333" s="58">
        <f t="shared" si="39"/>
        <v>3.9364365199502291</v>
      </c>
      <c r="K333" s="81"/>
      <c r="L333" s="81"/>
      <c r="M333" s="81"/>
      <c r="N333" s="81"/>
      <c r="O333" s="81"/>
    </row>
    <row r="334" spans="1:15" ht="14.4" hidden="1" x14ac:dyDescent="0.3">
      <c r="A334" s="81">
        <f t="shared" si="35"/>
        <v>330</v>
      </c>
      <c r="B334" s="232">
        <v>45265</v>
      </c>
      <c r="C334" s="233">
        <v>17.214300000000001</v>
      </c>
      <c r="D334" s="83">
        <f t="shared" si="36"/>
        <v>-9.1348644448281391E-3</v>
      </c>
      <c r="E334" s="56">
        <f t="shared" si="41"/>
        <v>4.1526772656393587E-5</v>
      </c>
      <c r="F334" s="84">
        <f t="shared" si="40"/>
        <v>-8.0797276299988514</v>
      </c>
      <c r="G334" s="83">
        <f t="shared" si="37"/>
        <v>6.4441269894682856E-3</v>
      </c>
      <c r="H334" s="170"/>
      <c r="I334" s="58">
        <f t="shared" si="38"/>
        <v>8.3445748425385304E-5</v>
      </c>
      <c r="J334" s="58">
        <f t="shared" si="39"/>
        <v>2.0094445844815185</v>
      </c>
      <c r="K334" s="81"/>
      <c r="L334" s="81"/>
      <c r="M334" s="81"/>
      <c r="N334" s="81"/>
      <c r="O334" s="81"/>
    </row>
    <row r="335" spans="1:15" ht="14.4" hidden="1" x14ac:dyDescent="0.3">
      <c r="A335" s="81">
        <f t="shared" si="35"/>
        <v>331</v>
      </c>
      <c r="B335" s="232">
        <v>45266</v>
      </c>
      <c r="C335" s="233">
        <v>17.405999999999999</v>
      </c>
      <c r="D335" s="83">
        <f t="shared" si="36"/>
        <v>1.1136090343493388E-2</v>
      </c>
      <c r="E335" s="56">
        <f t="shared" si="41"/>
        <v>4.7176196166274668E-5</v>
      </c>
      <c r="F335" s="84">
        <f t="shared" si="40"/>
        <v>-7.3329117573067615</v>
      </c>
      <c r="G335" s="83">
        <f t="shared" si="37"/>
        <v>6.8684930054761411E-3</v>
      </c>
      <c r="H335" s="170"/>
      <c r="I335" s="58">
        <f t="shared" si="38"/>
        <v>1.2401250813844669E-4</v>
      </c>
      <c r="J335" s="58">
        <f t="shared" si="39"/>
        <v>2.6287093537884849</v>
      </c>
      <c r="K335" s="81"/>
      <c r="L335" s="81"/>
      <c r="M335" s="81"/>
      <c r="N335" s="81"/>
      <c r="O335" s="81"/>
    </row>
    <row r="336" spans="1:15" ht="14.4" hidden="1" x14ac:dyDescent="0.3">
      <c r="A336" s="81">
        <f t="shared" si="35"/>
        <v>332</v>
      </c>
      <c r="B336" s="232">
        <v>45267</v>
      </c>
      <c r="C336" s="233">
        <v>17.421500000000002</v>
      </c>
      <c r="D336" s="83">
        <f t="shared" si="36"/>
        <v>8.904975295875861E-4</v>
      </c>
      <c r="E336" s="56">
        <f t="shared" si="41"/>
        <v>5.7531431696367064E-5</v>
      </c>
      <c r="F336" s="84">
        <f t="shared" si="40"/>
        <v>-9.7493955976516737</v>
      </c>
      <c r="G336" s="83">
        <f t="shared" si="37"/>
        <v>7.5849477055789294E-3</v>
      </c>
      <c r="H336" s="170"/>
      <c r="I336" s="58">
        <f t="shared" si="38"/>
        <v>7.9298585020159383E-7</v>
      </c>
      <c r="J336" s="58">
        <f t="shared" si="39"/>
        <v>1.3783523663842152E-2</v>
      </c>
      <c r="K336" s="81"/>
      <c r="L336" s="81"/>
      <c r="M336" s="81"/>
      <c r="N336" s="81"/>
      <c r="O336" s="81"/>
    </row>
    <row r="337" spans="1:15" ht="14.4" hidden="1" x14ac:dyDescent="0.3">
      <c r="A337" s="81">
        <f t="shared" si="35"/>
        <v>333</v>
      </c>
      <c r="B337" s="232">
        <v>45268</v>
      </c>
      <c r="C337" s="233">
        <v>17.2685</v>
      </c>
      <c r="D337" s="83">
        <f t="shared" si="36"/>
        <v>-8.782251815285802E-3</v>
      </c>
      <c r="E337" s="56">
        <f t="shared" si="41"/>
        <v>4.9884787092169678E-5</v>
      </c>
      <c r="F337" s="84">
        <f t="shared" si="40"/>
        <v>-8.3596728673259388</v>
      </c>
      <c r="G337" s="83">
        <f t="shared" si="37"/>
        <v>7.0629163305372432E-3</v>
      </c>
      <c r="H337" s="170"/>
      <c r="I337" s="58">
        <f t="shared" si="38"/>
        <v>7.7127946947090764E-5</v>
      </c>
      <c r="J337" s="58">
        <f t="shared" si="39"/>
        <v>1.5461216022549167</v>
      </c>
      <c r="K337" s="81"/>
      <c r="L337" s="81"/>
      <c r="M337" s="81"/>
      <c r="N337" s="81"/>
      <c r="O337" s="81"/>
    </row>
    <row r="338" spans="1:15" ht="14.4" hidden="1" x14ac:dyDescent="0.3">
      <c r="A338" s="81">
        <f t="shared" si="35"/>
        <v>334</v>
      </c>
      <c r="B338" s="232">
        <v>45271</v>
      </c>
      <c r="C338" s="233">
        <v>17.419699999999999</v>
      </c>
      <c r="D338" s="83">
        <f t="shared" si="36"/>
        <v>8.7558270839969143E-3</v>
      </c>
      <c r="E338" s="56">
        <f t="shared" si="41"/>
        <v>5.3556349790075296E-5</v>
      </c>
      <c r="F338" s="84">
        <f t="shared" si="40"/>
        <v>-8.4033024589082164</v>
      </c>
      <c r="G338" s="83">
        <f t="shared" si="37"/>
        <v>7.3182203977521267E-3</v>
      </c>
      <c r="H338" s="170"/>
      <c r="I338" s="58">
        <f t="shared" si="38"/>
        <v>7.6664507924853906E-5</v>
      </c>
      <c r="J338" s="58">
        <f t="shared" si="39"/>
        <v>1.4314737323465025</v>
      </c>
      <c r="K338" s="81"/>
      <c r="L338" s="81"/>
      <c r="M338" s="81"/>
      <c r="N338" s="81"/>
      <c r="O338" s="81"/>
    </row>
    <row r="339" spans="1:15" ht="14.4" hidden="1" x14ac:dyDescent="0.3">
      <c r="A339" s="81">
        <f t="shared" si="35"/>
        <v>335</v>
      </c>
      <c r="B339" s="232">
        <v>45273</v>
      </c>
      <c r="C339" s="233">
        <v>17.3688</v>
      </c>
      <c r="D339" s="83">
        <f t="shared" si="36"/>
        <v>-2.9219791385614036E-3</v>
      </c>
      <c r="E339" s="56">
        <f t="shared" si="41"/>
        <v>5.667063799587723E-5</v>
      </c>
      <c r="F339" s="84">
        <f t="shared" si="40"/>
        <v>-9.6275949691410823</v>
      </c>
      <c r="G339" s="83">
        <f t="shared" si="37"/>
        <v>7.5279903025892133E-3</v>
      </c>
      <c r="H339" s="170"/>
      <c r="I339" s="58">
        <f t="shared" si="38"/>
        <v>8.5379620861880415E-6</v>
      </c>
      <c r="J339" s="58">
        <f t="shared" si="39"/>
        <v>0.15065936061650084</v>
      </c>
      <c r="K339" s="81"/>
      <c r="L339" s="81"/>
      <c r="M339" s="81"/>
      <c r="N339" s="81"/>
      <c r="O339" s="81"/>
    </row>
    <row r="340" spans="1:15" ht="14.4" hidden="1" x14ac:dyDescent="0.3">
      <c r="A340" s="81">
        <f t="shared" si="35"/>
        <v>336</v>
      </c>
      <c r="B340" s="232">
        <v>45274</v>
      </c>
      <c r="C340" s="233">
        <v>17.446999999999999</v>
      </c>
      <c r="D340" s="83">
        <f t="shared" si="36"/>
        <v>4.502326009856672E-3</v>
      </c>
      <c r="E340" s="56">
        <f t="shared" si="41"/>
        <v>5.018379365177399E-5</v>
      </c>
      <c r="F340" s="84">
        <f t="shared" si="40"/>
        <v>-9.495884439055656</v>
      </c>
      <c r="G340" s="83">
        <f t="shared" si="37"/>
        <v>7.0840520644454607E-3</v>
      </c>
      <c r="H340" s="170"/>
      <c r="I340" s="58">
        <f t="shared" si="38"/>
        <v>2.02709394990319E-5</v>
      </c>
      <c r="J340" s="58">
        <f t="shared" si="39"/>
        <v>0.40393397995560515</v>
      </c>
      <c r="K340" s="81"/>
      <c r="L340" s="81"/>
      <c r="M340" s="81"/>
      <c r="N340" s="81"/>
      <c r="O340" s="81"/>
    </row>
    <row r="341" spans="1:15" ht="14.4" hidden="1" x14ac:dyDescent="0.3">
      <c r="A341" s="81">
        <f t="shared" si="35"/>
        <v>337</v>
      </c>
      <c r="B341" s="232">
        <v>45275</v>
      </c>
      <c r="C341" s="233">
        <v>17.398</v>
      </c>
      <c r="D341" s="83">
        <f t="shared" si="36"/>
        <v>-2.8085057603025598E-3</v>
      </c>
      <c r="E341" s="56">
        <f t="shared" si="41"/>
        <v>4.6152436053023918E-5</v>
      </c>
      <c r="F341" s="84">
        <f t="shared" si="40"/>
        <v>-9.812655324869068</v>
      </c>
      <c r="G341" s="83">
        <f t="shared" si="37"/>
        <v>6.7935584234643867E-3</v>
      </c>
      <c r="H341" s="170"/>
      <c r="I341" s="58">
        <f t="shared" si="38"/>
        <v>7.8877046056526604E-6</v>
      </c>
      <c r="J341" s="58">
        <f t="shared" si="39"/>
        <v>0.17090548799180572</v>
      </c>
      <c r="K341" s="81"/>
      <c r="L341" s="81"/>
      <c r="M341" s="81"/>
      <c r="N341" s="81"/>
      <c r="O341" s="81"/>
    </row>
    <row r="342" spans="1:15" ht="14.4" hidden="1" x14ac:dyDescent="0.3">
      <c r="A342" s="81">
        <f t="shared" si="35"/>
        <v>338</v>
      </c>
      <c r="B342" s="232">
        <v>45278</v>
      </c>
      <c r="C342" s="233">
        <v>17.298999999999999</v>
      </c>
      <c r="D342" s="83">
        <f t="shared" si="36"/>
        <v>-5.6903092309460446E-3</v>
      </c>
      <c r="E342" s="56">
        <f t="shared" si="41"/>
        <v>4.0995495324572892E-5</v>
      </c>
      <c r="F342" s="84">
        <f t="shared" si="40"/>
        <v>-9.3122147799225754</v>
      </c>
      <c r="G342" s="83">
        <f t="shared" si="37"/>
        <v>6.4027724717166772E-3</v>
      </c>
      <c r="H342" s="170"/>
      <c r="I342" s="58">
        <f t="shared" si="38"/>
        <v>3.2379619143789768E-5</v>
      </c>
      <c r="J342" s="58">
        <f t="shared" si="39"/>
        <v>0.78983358750592469</v>
      </c>
      <c r="K342" s="81"/>
      <c r="L342" s="81"/>
      <c r="M342" s="81"/>
      <c r="N342" s="81"/>
      <c r="O342" s="81"/>
    </row>
    <row r="343" spans="1:15" ht="14.4" hidden="1" x14ac:dyDescent="0.3">
      <c r="A343" s="81">
        <f t="shared" si="35"/>
        <v>339</v>
      </c>
      <c r="B343" s="232">
        <v>45279</v>
      </c>
      <c r="C343" s="233">
        <v>17.190799999999999</v>
      </c>
      <c r="D343" s="83">
        <f t="shared" si="36"/>
        <v>-6.2546968032833883E-3</v>
      </c>
      <c r="E343" s="56">
        <f t="shared" si="41"/>
        <v>3.9834333045175163E-5</v>
      </c>
      <c r="F343" s="84">
        <f t="shared" si="40"/>
        <v>-9.1486830446758844</v>
      </c>
      <c r="G343" s="83">
        <f t="shared" si="37"/>
        <v>6.3114446084216857E-3</v>
      </c>
      <c r="H343" s="170"/>
      <c r="I343" s="58">
        <f t="shared" si="38"/>
        <v>3.9121232101003436E-5</v>
      </c>
      <c r="J343" s="58">
        <f t="shared" si="39"/>
        <v>0.98209833353145348</v>
      </c>
      <c r="K343" s="81"/>
      <c r="L343" s="81"/>
      <c r="M343" s="81"/>
      <c r="N343" s="81"/>
      <c r="O343" s="81"/>
    </row>
    <row r="344" spans="1:15" ht="14.4" hidden="1" x14ac:dyDescent="0.3">
      <c r="A344" s="81">
        <f t="shared" si="35"/>
        <v>340</v>
      </c>
      <c r="B344" s="232">
        <v>45280</v>
      </c>
      <c r="C344" s="233">
        <v>17.227699999999999</v>
      </c>
      <c r="D344" s="83">
        <f t="shared" si="36"/>
        <v>2.1464969634921172E-3</v>
      </c>
      <c r="E344" s="56">
        <f t="shared" si="41"/>
        <v>3.9738228377419845E-5</v>
      </c>
      <c r="F344" s="84">
        <f t="shared" si="40"/>
        <v>-10.017251893990974</v>
      </c>
      <c r="G344" s="83">
        <f t="shared" si="37"/>
        <v>6.3038264869379017E-3</v>
      </c>
      <c r="H344" s="170"/>
      <c r="I344" s="58">
        <f t="shared" si="38"/>
        <v>4.6074492142808797E-6</v>
      </c>
      <c r="J344" s="58">
        <f t="shared" si="39"/>
        <v>0.11594500818005606</v>
      </c>
      <c r="K344" s="81"/>
      <c r="L344" s="81"/>
      <c r="M344" s="81"/>
      <c r="N344" s="81"/>
      <c r="O344" s="81"/>
    </row>
    <row r="345" spans="1:15" ht="14.4" hidden="1" x14ac:dyDescent="0.3">
      <c r="A345" s="81">
        <f t="shared" si="35"/>
        <v>341</v>
      </c>
      <c r="B345" s="232">
        <v>45281</v>
      </c>
      <c r="C345" s="233">
        <v>17.065200000000001</v>
      </c>
      <c r="D345" s="83">
        <f t="shared" si="36"/>
        <v>-9.4324837325933109E-3</v>
      </c>
      <c r="E345" s="56">
        <f t="shared" si="41"/>
        <v>3.500365063347867E-5</v>
      </c>
      <c r="F345" s="84">
        <f t="shared" si="40"/>
        <v>-7.7182733340799548</v>
      </c>
      <c r="G345" s="83">
        <f t="shared" si="37"/>
        <v>5.9163883098963905E-3</v>
      </c>
      <c r="H345" s="170"/>
      <c r="I345" s="58">
        <f t="shared" si="38"/>
        <v>8.897174936563744E-5</v>
      </c>
      <c r="J345" s="58">
        <f t="shared" si="39"/>
        <v>2.5417848640204932</v>
      </c>
      <c r="K345" s="81"/>
      <c r="L345" s="81"/>
      <c r="M345" s="81"/>
      <c r="N345" s="81"/>
      <c r="O345" s="81"/>
    </row>
    <row r="346" spans="1:15" ht="14.4" hidden="1" x14ac:dyDescent="0.3">
      <c r="A346" s="81">
        <f t="shared" si="35"/>
        <v>342</v>
      </c>
      <c r="B346" s="232">
        <v>45282</v>
      </c>
      <c r="C346" s="233">
        <v>17.067299999999999</v>
      </c>
      <c r="D346" s="83">
        <f t="shared" si="36"/>
        <v>1.2305745024954184E-4</v>
      </c>
      <c r="E346" s="56">
        <f t="shared" si="41"/>
        <v>4.2276935349241521E-5</v>
      </c>
      <c r="F346" s="84">
        <f t="shared" si="40"/>
        <v>-10.070910695165823</v>
      </c>
      <c r="G346" s="83">
        <f t="shared" si="37"/>
        <v>6.5020716198179113E-3</v>
      </c>
      <c r="H346" s="170"/>
      <c r="I346" s="58">
        <f t="shared" si="38"/>
        <v>1.5143136061918465E-8</v>
      </c>
      <c r="J346" s="58">
        <f t="shared" si="39"/>
        <v>3.5818906779367922E-4</v>
      </c>
      <c r="K346" s="81"/>
      <c r="L346" s="81"/>
      <c r="M346" s="81"/>
      <c r="N346" s="81"/>
      <c r="O346" s="81"/>
    </row>
    <row r="347" spans="1:15" ht="14.4" hidden="1" x14ac:dyDescent="0.3">
      <c r="A347" s="81">
        <f t="shared" si="35"/>
        <v>343</v>
      </c>
      <c r="B347" s="232">
        <v>45286</v>
      </c>
      <c r="C347" s="233">
        <v>17.059000000000001</v>
      </c>
      <c r="D347" s="83">
        <f t="shared" si="36"/>
        <v>-4.8631007833688233E-4</v>
      </c>
      <c r="E347" s="56">
        <f t="shared" si="41"/>
        <v>3.6581310441453164E-5</v>
      </c>
      <c r="F347" s="84">
        <f t="shared" si="40"/>
        <v>-10.209508110236834</v>
      </c>
      <c r="G347" s="83">
        <f t="shared" si="37"/>
        <v>6.0482485432936011E-3</v>
      </c>
      <c r="H347" s="170"/>
      <c r="I347" s="58">
        <f t="shared" si="38"/>
        <v>2.3649749229202463E-7</v>
      </c>
      <c r="J347" s="58">
        <f t="shared" si="39"/>
        <v>6.4649814191465021E-3</v>
      </c>
      <c r="K347" s="81"/>
      <c r="L347" s="81"/>
      <c r="M347" s="81"/>
      <c r="N347" s="81"/>
      <c r="O347" s="81"/>
    </row>
    <row r="348" spans="1:15" ht="14.4" hidden="1" x14ac:dyDescent="0.3">
      <c r="A348" s="81">
        <f t="shared" si="35"/>
        <v>344</v>
      </c>
      <c r="B348" s="232">
        <v>45287</v>
      </c>
      <c r="C348" s="233">
        <v>16.973800000000001</v>
      </c>
      <c r="D348" s="83">
        <f t="shared" si="36"/>
        <v>-4.9944310920921886E-3</v>
      </c>
      <c r="E348" s="56">
        <f t="shared" si="41"/>
        <v>3.1683117273071755E-5</v>
      </c>
      <c r="F348" s="84">
        <f t="shared" si="40"/>
        <v>-9.5724195364008899</v>
      </c>
      <c r="G348" s="83">
        <f t="shared" si="37"/>
        <v>5.6287758236646581E-3</v>
      </c>
      <c r="H348" s="170"/>
      <c r="I348" s="58">
        <f t="shared" si="38"/>
        <v>2.494434193365717E-5</v>
      </c>
      <c r="J348" s="58">
        <f t="shared" si="39"/>
        <v>0.78730706068679568</v>
      </c>
      <c r="K348" s="81"/>
      <c r="L348" s="81"/>
      <c r="M348" s="81"/>
      <c r="N348" s="81"/>
      <c r="O348" s="81"/>
    </row>
    <row r="349" spans="1:15" ht="14.4" hidden="1" x14ac:dyDescent="0.3">
      <c r="A349" s="81">
        <f t="shared" si="35"/>
        <v>345</v>
      </c>
      <c r="B349" s="232">
        <v>45288</v>
      </c>
      <c r="C349" s="233">
        <v>16.9727</v>
      </c>
      <c r="D349" s="83">
        <f t="shared" si="36"/>
        <v>-6.4805759464658941E-5</v>
      </c>
      <c r="E349" s="56">
        <f t="shared" si="41"/>
        <v>3.0774932014918171E-5</v>
      </c>
      <c r="F349" s="84">
        <f t="shared" si="40"/>
        <v>-10.388673627223385</v>
      </c>
      <c r="G349" s="83">
        <f t="shared" si="37"/>
        <v>5.5475158417906453E-3</v>
      </c>
      <c r="H349" s="170"/>
      <c r="I349" s="58">
        <f t="shared" si="38"/>
        <v>4.199786459791232E-9</v>
      </c>
      <c r="J349" s="58">
        <f t="shared" si="39"/>
        <v>1.3646777376324933E-4</v>
      </c>
      <c r="K349" s="81"/>
      <c r="L349" s="81"/>
      <c r="M349" s="81"/>
      <c r="N349" s="81"/>
      <c r="O349" s="81"/>
    </row>
    <row r="350" spans="1:15" ht="14.4" hidden="1" x14ac:dyDescent="0.3">
      <c r="A350" s="81">
        <f t="shared" si="35"/>
        <v>346</v>
      </c>
      <c r="B350" s="232">
        <v>45289</v>
      </c>
      <c r="C350" s="233">
        <v>16.922000000000001</v>
      </c>
      <c r="D350" s="83">
        <f t="shared" si="36"/>
        <v>-2.9871499525708778E-3</v>
      </c>
      <c r="E350" s="56">
        <f t="shared" si="41"/>
        <v>2.6627958123530809E-5</v>
      </c>
      <c r="F350" s="84">
        <f t="shared" si="40"/>
        <v>-10.19844748221051</v>
      </c>
      <c r="G350" s="83">
        <f t="shared" si="37"/>
        <v>5.1602284952830153E-3</v>
      </c>
      <c r="H350" s="170"/>
      <c r="I350" s="58">
        <f t="shared" si="38"/>
        <v>8.9230648391441982E-6</v>
      </c>
      <c r="J350" s="58">
        <f t="shared" si="39"/>
        <v>0.33510135466447921</v>
      </c>
      <c r="K350" s="81"/>
      <c r="L350" s="81"/>
      <c r="M350" s="81"/>
      <c r="N350" s="81"/>
      <c r="O350" s="81"/>
    </row>
    <row r="351" spans="1:15" ht="14.4" hidden="1" x14ac:dyDescent="0.3">
      <c r="A351" s="81">
        <f t="shared" si="35"/>
        <v>347</v>
      </c>
      <c r="B351" s="232">
        <v>45293</v>
      </c>
      <c r="C351" s="233">
        <v>16.8935</v>
      </c>
      <c r="D351" s="83">
        <f t="shared" si="36"/>
        <v>-1.684198085332822E-3</v>
      </c>
      <c r="E351" s="56">
        <f t="shared" si="41"/>
        <v>2.4241868327063553E-5</v>
      </c>
      <c r="F351" s="84">
        <f t="shared" si="40"/>
        <v>-10.510420058721571</v>
      </c>
      <c r="G351" s="83">
        <f t="shared" si="37"/>
        <v>4.9236031853779148E-3</v>
      </c>
      <c r="H351" s="170"/>
      <c r="I351" s="58">
        <f t="shared" si="38"/>
        <v>2.8365231906387437E-6</v>
      </c>
      <c r="J351" s="58">
        <f t="shared" si="39"/>
        <v>0.11700926481281385</v>
      </c>
      <c r="K351" s="81"/>
      <c r="L351" s="81"/>
      <c r="M351" s="81"/>
      <c r="N351" s="81"/>
      <c r="O351" s="81"/>
    </row>
    <row r="352" spans="1:15" ht="14.4" hidden="1" x14ac:dyDescent="0.3">
      <c r="A352" s="81">
        <f t="shared" si="35"/>
        <v>348</v>
      </c>
      <c r="B352" s="232">
        <v>45294</v>
      </c>
      <c r="C352" s="233">
        <v>16.919</v>
      </c>
      <c r="D352" s="83">
        <f t="shared" si="36"/>
        <v>1.5094562997604033E-3</v>
      </c>
      <c r="E352" s="56">
        <f t="shared" si="41"/>
        <v>2.1357068356824547E-5</v>
      </c>
      <c r="F352" s="84">
        <f t="shared" si="40"/>
        <v>-10.647443763158538</v>
      </c>
      <c r="G352" s="83">
        <f t="shared" si="37"/>
        <v>4.6213708309141939E-3</v>
      </c>
      <c r="H352" s="170"/>
      <c r="I352" s="58">
        <f t="shared" si="38"/>
        <v>2.2784583208863686E-6</v>
      </c>
      <c r="J352" s="58">
        <f t="shared" si="39"/>
        <v>0.10668403934561077</v>
      </c>
      <c r="K352" s="81"/>
      <c r="L352" s="81"/>
      <c r="M352" s="81"/>
      <c r="N352" s="81"/>
      <c r="O352" s="81"/>
    </row>
    <row r="353" spans="1:15" ht="14.4" hidden="1" x14ac:dyDescent="0.3">
      <c r="A353" s="81">
        <f t="shared" si="35"/>
        <v>349</v>
      </c>
      <c r="B353" s="232">
        <v>45295</v>
      </c>
      <c r="C353" s="233">
        <v>17.029699999999998</v>
      </c>
      <c r="D353" s="83">
        <f t="shared" si="36"/>
        <v>6.5429398900642699E-3</v>
      </c>
      <c r="E353" s="56">
        <f t="shared" si="41"/>
        <v>1.878584265067045E-5</v>
      </c>
      <c r="F353" s="84">
        <f t="shared" si="40"/>
        <v>-8.6035599564066594</v>
      </c>
      <c r="G353" s="83">
        <f t="shared" si="37"/>
        <v>4.3342637956947719E-3</v>
      </c>
      <c r="H353" s="170"/>
      <c r="I353" s="58">
        <f t="shared" si="38"/>
        <v>4.2810062404994243E-5</v>
      </c>
      <c r="J353" s="58">
        <f t="shared" si="39"/>
        <v>2.2788470659029176</v>
      </c>
      <c r="K353" s="81"/>
      <c r="L353" s="81"/>
      <c r="M353" s="81"/>
      <c r="N353" s="81"/>
      <c r="O353" s="81"/>
    </row>
    <row r="354" spans="1:15" ht="14.4" hidden="1" x14ac:dyDescent="0.3">
      <c r="A354" s="81">
        <f t="shared" si="35"/>
        <v>350</v>
      </c>
      <c r="B354" s="232">
        <v>45296</v>
      </c>
      <c r="C354" s="233">
        <v>17.049199999999999</v>
      </c>
      <c r="D354" s="83">
        <f t="shared" si="36"/>
        <v>1.14505833925449E-3</v>
      </c>
      <c r="E354" s="56">
        <f t="shared" si="41"/>
        <v>2.2023588549677438E-5</v>
      </c>
      <c r="F354" s="84">
        <f t="shared" si="40"/>
        <v>-10.663862187075878</v>
      </c>
      <c r="G354" s="83">
        <f t="shared" si="37"/>
        <v>4.6929296340002197E-3</v>
      </c>
      <c r="H354" s="170"/>
      <c r="I354" s="58">
        <f t="shared" si="38"/>
        <v>1.3111586002962506E-6</v>
      </c>
      <c r="J354" s="58">
        <f t="shared" si="39"/>
        <v>5.9534285129725334E-2</v>
      </c>
      <c r="K354" s="81"/>
      <c r="L354" s="81"/>
      <c r="M354" s="81"/>
      <c r="N354" s="81"/>
      <c r="O354" s="81"/>
    </row>
    <row r="355" spans="1:15" ht="14.4" hidden="1" x14ac:dyDescent="0.3">
      <c r="A355" s="81">
        <f t="shared" si="35"/>
        <v>351</v>
      </c>
      <c r="B355" s="232">
        <v>45299</v>
      </c>
      <c r="C355" s="233">
        <v>17.0458</v>
      </c>
      <c r="D355" s="83">
        <f t="shared" si="36"/>
        <v>-1.994228468197301E-4</v>
      </c>
      <c r="E355" s="56">
        <f t="shared" si="41"/>
        <v>1.9232172811190906E-5</v>
      </c>
      <c r="F355" s="84">
        <f t="shared" si="40"/>
        <v>-10.85685815243497</v>
      </c>
      <c r="G355" s="83">
        <f t="shared" si="37"/>
        <v>4.3854501264056012E-3</v>
      </c>
      <c r="H355" s="170"/>
      <c r="I355" s="58">
        <f t="shared" si="38"/>
        <v>3.9769471833685539E-8</v>
      </c>
      <c r="J355" s="58">
        <f t="shared" si="39"/>
        <v>2.0678616100279785E-3</v>
      </c>
      <c r="K355" s="81"/>
      <c r="L355" s="81"/>
      <c r="M355" s="81"/>
      <c r="N355" s="81"/>
      <c r="O355" s="81"/>
    </row>
    <row r="356" spans="1:15" ht="14.4" hidden="1" x14ac:dyDescent="0.3">
      <c r="A356" s="81">
        <f t="shared" si="35"/>
        <v>352</v>
      </c>
      <c r="B356" s="232">
        <v>45300</v>
      </c>
      <c r="C356" s="233">
        <v>16.898700000000002</v>
      </c>
      <c r="D356" s="83">
        <f t="shared" si="36"/>
        <v>-8.629691771580017E-3</v>
      </c>
      <c r="E356" s="56">
        <f t="shared" si="41"/>
        <v>1.6645611172996263E-5</v>
      </c>
      <c r="F356" s="84">
        <f t="shared" si="40"/>
        <v>-6.5294170955443294</v>
      </c>
      <c r="G356" s="83">
        <f t="shared" si="37"/>
        <v>4.0799033288787942E-3</v>
      </c>
      <c r="H356" s="170"/>
      <c r="I356" s="58">
        <f t="shared" si="38"/>
        <v>7.4471580072475851E-5</v>
      </c>
      <c r="J356" s="58">
        <f t="shared" si="39"/>
        <v>4.473946873953726</v>
      </c>
      <c r="K356" s="81"/>
      <c r="L356" s="81"/>
      <c r="M356" s="81"/>
      <c r="N356" s="81"/>
      <c r="O356" s="81"/>
    </row>
    <row r="357" spans="1:15" ht="14.4" hidden="1" x14ac:dyDescent="0.3">
      <c r="A357" s="81">
        <f t="shared" si="35"/>
        <v>353</v>
      </c>
      <c r="B357" s="232">
        <v>45301</v>
      </c>
      <c r="C357" s="233">
        <v>16.813300000000002</v>
      </c>
      <c r="D357" s="83">
        <f t="shared" si="36"/>
        <v>-5.0536431796528447E-3</v>
      </c>
      <c r="E357" s="56">
        <f t="shared" si="41"/>
        <v>2.4438821340693773E-5</v>
      </c>
      <c r="F357" s="84">
        <f t="shared" si="40"/>
        <v>-9.5743073273335462</v>
      </c>
      <c r="G357" s="83">
        <f t="shared" si="37"/>
        <v>4.9435636276570537E-3</v>
      </c>
      <c r="H357" s="170"/>
      <c r="I357" s="58">
        <f t="shared" si="38"/>
        <v>2.5539309387251716E-5</v>
      </c>
      <c r="J357" s="58">
        <f t="shared" si="39"/>
        <v>1.0450303241394661</v>
      </c>
      <c r="K357" s="81"/>
      <c r="L357" s="81"/>
      <c r="M357" s="81"/>
      <c r="N357" s="81"/>
      <c r="O357" s="81"/>
    </row>
    <row r="358" spans="1:15" ht="14.4" hidden="1" x14ac:dyDescent="0.3">
      <c r="A358" s="81">
        <f t="shared" si="35"/>
        <v>354</v>
      </c>
      <c r="B358" s="232">
        <v>45302</v>
      </c>
      <c r="C358" s="233">
        <v>16.934699999999999</v>
      </c>
      <c r="D358" s="83">
        <f t="shared" si="36"/>
        <v>7.2204742673953604E-3</v>
      </c>
      <c r="E358" s="56">
        <f t="shared" si="41"/>
        <v>2.4587134197306229E-5</v>
      </c>
      <c r="F358" s="84">
        <f t="shared" si="40"/>
        <v>-8.4928592171981272</v>
      </c>
      <c r="G358" s="83">
        <f t="shared" si="37"/>
        <v>4.9585415393345478E-3</v>
      </c>
      <c r="H358" s="170"/>
      <c r="I358" s="58">
        <f t="shared" si="38"/>
        <v>5.2135248646118568E-5</v>
      </c>
      <c r="J358" s="58">
        <f t="shared" si="39"/>
        <v>2.1204280347495934</v>
      </c>
      <c r="K358" s="81"/>
      <c r="L358" s="81"/>
      <c r="M358" s="81"/>
      <c r="N358" s="81"/>
      <c r="O358" s="81"/>
    </row>
    <row r="359" spans="1:15" ht="14.4" hidden="1" x14ac:dyDescent="0.3">
      <c r="A359" s="81">
        <f t="shared" si="35"/>
        <v>355</v>
      </c>
      <c r="B359" s="232">
        <v>45303</v>
      </c>
      <c r="C359" s="233">
        <v>16.991199999999999</v>
      </c>
      <c r="D359" s="83">
        <f t="shared" si="36"/>
        <v>3.3363449012973057E-3</v>
      </c>
      <c r="E359" s="56">
        <f t="shared" si="41"/>
        <v>2.8299795648713596E-5</v>
      </c>
      <c r="F359" s="84">
        <f t="shared" si="40"/>
        <v>-10.079324607514408</v>
      </c>
      <c r="G359" s="83">
        <f t="shared" si="37"/>
        <v>5.3197552245111421E-3</v>
      </c>
      <c r="H359" s="170"/>
      <c r="I359" s="58">
        <f t="shared" si="38"/>
        <v>1.1131197300412528E-5</v>
      </c>
      <c r="J359" s="58">
        <f t="shared" si="39"/>
        <v>0.39333136672025798</v>
      </c>
      <c r="K359" s="81"/>
      <c r="L359" s="81"/>
      <c r="M359" s="81"/>
      <c r="N359" s="81"/>
      <c r="O359" s="81"/>
    </row>
    <row r="360" spans="1:15" ht="14.4" hidden="1" x14ac:dyDescent="0.3">
      <c r="A360" s="81">
        <f t="shared" si="35"/>
        <v>356</v>
      </c>
      <c r="B360" s="232">
        <v>45306</v>
      </c>
      <c r="C360" s="233">
        <v>16.989799999999999</v>
      </c>
      <c r="D360" s="83">
        <f t="shared" si="36"/>
        <v>-8.2395593012818402E-5</v>
      </c>
      <c r="E360" s="56">
        <f t="shared" si="41"/>
        <v>2.5985982361024804E-5</v>
      </c>
      <c r="F360" s="84">
        <f t="shared" si="40"/>
        <v>-10.557692047754593</v>
      </c>
      <c r="G360" s="83">
        <f t="shared" si="37"/>
        <v>5.0976447856853268E-3</v>
      </c>
      <c r="H360" s="170"/>
      <c r="I360" s="58">
        <f t="shared" si="38"/>
        <v>6.7890337479340085E-9</v>
      </c>
      <c r="J360" s="58">
        <f t="shared" si="39"/>
        <v>2.6125753699104222E-4</v>
      </c>
      <c r="K360" s="81"/>
      <c r="L360" s="81"/>
      <c r="M360" s="81"/>
      <c r="N360" s="81"/>
      <c r="O360" s="81"/>
    </row>
    <row r="361" spans="1:15" ht="14.4" hidden="1" x14ac:dyDescent="0.3">
      <c r="A361" s="81">
        <f t="shared" si="35"/>
        <v>357</v>
      </c>
      <c r="B361" s="232">
        <v>45307</v>
      </c>
      <c r="C361" s="233">
        <v>16.858000000000001</v>
      </c>
      <c r="D361" s="83">
        <f t="shared" si="36"/>
        <v>-7.7575957339108825E-3</v>
      </c>
      <c r="E361" s="56">
        <f t="shared" si="41"/>
        <v>2.2484764526894653E-5</v>
      </c>
      <c r="F361" s="84">
        <f t="shared" si="40"/>
        <v>-8.0261806461548488</v>
      </c>
      <c r="G361" s="83">
        <f t="shared" si="37"/>
        <v>4.7418102584239549E-3</v>
      </c>
      <c r="H361" s="170"/>
      <c r="I361" s="58">
        <f t="shared" si="38"/>
        <v>6.0180291570792327E-5</v>
      </c>
      <c r="J361" s="58">
        <f t="shared" si="39"/>
        <v>2.6764919640945766</v>
      </c>
      <c r="K361" s="81"/>
      <c r="L361" s="81"/>
      <c r="M361" s="81"/>
      <c r="N361" s="81"/>
      <c r="O361" s="81"/>
    </row>
    <row r="362" spans="1:15" ht="14.4" hidden="1" x14ac:dyDescent="0.3">
      <c r="A362" s="81">
        <f t="shared" si="35"/>
        <v>358</v>
      </c>
      <c r="B362" s="232">
        <v>45308</v>
      </c>
      <c r="C362" s="233">
        <v>16.898299999999999</v>
      </c>
      <c r="D362" s="83">
        <f t="shared" si="36"/>
        <v>2.3905564123856138E-3</v>
      </c>
      <c r="E362" s="56">
        <f t="shared" si="41"/>
        <v>2.7564993535177878E-5</v>
      </c>
      <c r="F362" s="84">
        <f t="shared" si="40"/>
        <v>-10.291644466442902</v>
      </c>
      <c r="G362" s="83">
        <f t="shared" si="37"/>
        <v>5.2502374741698948E-3</v>
      </c>
      <c r="H362" s="170"/>
      <c r="I362" s="58">
        <f t="shared" si="38"/>
        <v>5.7147599607979765E-6</v>
      </c>
      <c r="J362" s="58">
        <f t="shared" si="39"/>
        <v>0.2073194740098494</v>
      </c>
      <c r="K362" s="81"/>
      <c r="L362" s="81"/>
      <c r="M362" s="81"/>
      <c r="N362" s="81"/>
      <c r="O362" s="81"/>
    </row>
    <row r="363" spans="1:15" ht="14.4" hidden="1" x14ac:dyDescent="0.3">
      <c r="A363" s="81">
        <f t="shared" si="35"/>
        <v>359</v>
      </c>
      <c r="B363" s="232">
        <v>45309</v>
      </c>
      <c r="C363" s="233">
        <v>17.159800000000001</v>
      </c>
      <c r="D363" s="83">
        <f t="shared" si="36"/>
        <v>1.5474929430771223E-2</v>
      </c>
      <c r="E363" s="56">
        <f t="shared" si="41"/>
        <v>2.4620235916772362E-5</v>
      </c>
      <c r="F363" s="84">
        <f t="shared" si="40"/>
        <v>-0.88525029531873223</v>
      </c>
      <c r="G363" s="83">
        <f t="shared" si="37"/>
        <v>4.9618782650093663E-3</v>
      </c>
      <c r="H363" s="170"/>
      <c r="I363" s="58">
        <f t="shared" si="38"/>
        <v>2.3947344088734936E-4</v>
      </c>
      <c r="J363" s="58">
        <f t="shared" si="39"/>
        <v>9.7266915596129504</v>
      </c>
      <c r="K363" s="81"/>
      <c r="L363" s="81"/>
      <c r="M363" s="81"/>
      <c r="N363" s="81"/>
      <c r="O363" s="81"/>
    </row>
    <row r="364" spans="1:15" ht="14.4" hidden="1" x14ac:dyDescent="0.3">
      <c r="A364" s="81">
        <f t="shared" si="35"/>
        <v>360</v>
      </c>
      <c r="B364" s="232">
        <v>45310</v>
      </c>
      <c r="C364" s="233">
        <v>17.2957</v>
      </c>
      <c r="D364" s="83">
        <f t="shared" si="36"/>
        <v>7.919672723458282E-3</v>
      </c>
      <c r="E364" s="56">
        <f t="shared" si="41"/>
        <v>5.3576018472698845E-5</v>
      </c>
      <c r="F364" s="84">
        <f t="shared" si="40"/>
        <v>-8.6637132767433549</v>
      </c>
      <c r="G364" s="83">
        <f t="shared" si="37"/>
        <v>7.3195640903471054E-3</v>
      </c>
      <c r="H364" s="170"/>
      <c r="I364" s="58">
        <f t="shared" si="38"/>
        <v>6.2721216046689122E-5</v>
      </c>
      <c r="J364" s="58">
        <f t="shared" si="39"/>
        <v>1.1706957298189389</v>
      </c>
      <c r="K364" s="81"/>
      <c r="L364" s="81"/>
      <c r="M364" s="81"/>
      <c r="N364" s="81"/>
      <c r="O364" s="81"/>
    </row>
    <row r="365" spans="1:15" ht="14.4" hidden="1" x14ac:dyDescent="0.3">
      <c r="A365" s="81">
        <f t="shared" si="35"/>
        <v>361</v>
      </c>
      <c r="B365" s="232">
        <v>45313</v>
      </c>
      <c r="C365" s="233">
        <v>17.1995</v>
      </c>
      <c r="D365" s="83">
        <f t="shared" si="36"/>
        <v>-5.5620761229669968E-3</v>
      </c>
      <c r="E365" s="56">
        <f t="shared" si="41"/>
        <v>5.4808517435978038E-5</v>
      </c>
      <c r="F365" s="84">
        <f t="shared" si="40"/>
        <v>-9.2472145263922165</v>
      </c>
      <c r="G365" s="83">
        <f t="shared" si="37"/>
        <v>7.4032774793315725E-3</v>
      </c>
      <c r="H365" s="170"/>
      <c r="I365" s="58">
        <f t="shared" si="38"/>
        <v>3.0936690797679581E-5</v>
      </c>
      <c r="J365" s="58">
        <f t="shared" si="39"/>
        <v>0.56445042203188223</v>
      </c>
      <c r="K365" s="81"/>
      <c r="L365" s="81"/>
      <c r="M365" s="81"/>
      <c r="N365" s="81"/>
      <c r="O365" s="81"/>
    </row>
    <row r="366" spans="1:15" ht="14.4" hidden="1" x14ac:dyDescent="0.3">
      <c r="A366" s="81">
        <f t="shared" si="35"/>
        <v>362</v>
      </c>
      <c r="B366" s="232">
        <v>45314</v>
      </c>
      <c r="C366" s="233">
        <v>17.1325</v>
      </c>
      <c r="D366" s="83">
        <f t="shared" si="36"/>
        <v>-3.8954620773860027E-3</v>
      </c>
      <c r="E366" s="56">
        <f t="shared" si="41"/>
        <v>5.159130956865298E-5</v>
      </c>
      <c r="F366" s="84">
        <f t="shared" si="40"/>
        <v>-9.5780259055938188</v>
      </c>
      <c r="G366" s="83">
        <f t="shared" si="37"/>
        <v>7.1827090689135517E-3</v>
      </c>
      <c r="H366" s="170"/>
      <c r="I366" s="58">
        <f t="shared" si="38"/>
        <v>1.5174624796352472E-5</v>
      </c>
      <c r="J366" s="58">
        <f t="shared" si="39"/>
        <v>0.29413141327919723</v>
      </c>
      <c r="K366" s="81"/>
      <c r="L366" s="81"/>
      <c r="M366" s="81"/>
      <c r="N366" s="81"/>
      <c r="O366" s="81"/>
    </row>
    <row r="367" spans="1:15" ht="14.4" hidden="1" x14ac:dyDescent="0.3">
      <c r="A367" s="81">
        <f t="shared" si="35"/>
        <v>363</v>
      </c>
      <c r="B367" s="232">
        <v>45315</v>
      </c>
      <c r="C367" s="233">
        <v>17.112500000000001</v>
      </c>
      <c r="D367" s="83">
        <f t="shared" si="36"/>
        <v>-1.1673719538888294E-3</v>
      </c>
      <c r="E367" s="56">
        <f t="shared" si="41"/>
        <v>4.6683430229274E-5</v>
      </c>
      <c r="F367" s="84">
        <f t="shared" si="40"/>
        <v>-9.9429298137724036</v>
      </c>
      <c r="G367" s="83">
        <f t="shared" si="37"/>
        <v>6.8325273676198327E-3</v>
      </c>
      <c r="H367" s="170"/>
      <c r="I367" s="58">
        <f t="shared" si="38"/>
        <v>1.3627572787262233E-6</v>
      </c>
      <c r="J367" s="58">
        <f t="shared" si="39"/>
        <v>2.9191455555716055E-2</v>
      </c>
      <c r="K367" s="81"/>
      <c r="L367" s="81"/>
      <c r="M367" s="81"/>
      <c r="N367" s="81"/>
      <c r="O367" s="81"/>
    </row>
    <row r="368" spans="1:15" ht="14.4" hidden="1" x14ac:dyDescent="0.3">
      <c r="A368" s="81">
        <f t="shared" si="35"/>
        <v>364</v>
      </c>
      <c r="B368" s="232">
        <v>45316</v>
      </c>
      <c r="C368" s="233">
        <v>17.352</v>
      </c>
      <c r="D368" s="83">
        <f t="shared" si="36"/>
        <v>1.3995617238860447E-2</v>
      </c>
      <c r="E368" s="56">
        <f t="shared" si="41"/>
        <v>4.0575559734979853E-5</v>
      </c>
      <c r="F368" s="84">
        <f t="shared" si="40"/>
        <v>-5.2848745376277968</v>
      </c>
      <c r="G368" s="83">
        <f t="shared" si="37"/>
        <v>6.3698947977953177E-3</v>
      </c>
      <c r="H368" s="170"/>
      <c r="I368" s="58">
        <f t="shared" si="38"/>
        <v>1.9587730189668772E-4</v>
      </c>
      <c r="J368" s="58">
        <f t="shared" si="39"/>
        <v>4.8274701119606132</v>
      </c>
      <c r="K368" s="81"/>
      <c r="L368" s="81"/>
      <c r="M368" s="81"/>
      <c r="N368" s="81"/>
      <c r="O368" s="81"/>
    </row>
    <row r="369" spans="1:15" ht="14.4" hidden="1" x14ac:dyDescent="0.3">
      <c r="A369" s="81">
        <f t="shared" si="35"/>
        <v>365</v>
      </c>
      <c r="B369" s="232">
        <v>45317</v>
      </c>
      <c r="C369" s="233">
        <v>17.167300000000001</v>
      </c>
      <c r="D369" s="83">
        <f t="shared" si="36"/>
        <v>-1.0644306131857961E-2</v>
      </c>
      <c r="E369" s="56">
        <f t="shared" si="41"/>
        <v>6.1505587179563681E-5</v>
      </c>
      <c r="F369" s="84">
        <f t="shared" si="40"/>
        <v>-7.8542530962165289</v>
      </c>
      <c r="G369" s="83">
        <f t="shared" si="37"/>
        <v>7.8425497881469443E-3</v>
      </c>
      <c r="H369" s="170"/>
      <c r="I369" s="58">
        <f t="shared" si="38"/>
        <v>1.1330125302870899E-4</v>
      </c>
      <c r="J369" s="58">
        <f t="shared" si="39"/>
        <v>1.8421294426135539</v>
      </c>
      <c r="K369" s="81"/>
      <c r="L369" s="81"/>
      <c r="M369" s="81"/>
      <c r="N369" s="81"/>
      <c r="O369" s="81"/>
    </row>
    <row r="370" spans="1:15" ht="14.4" hidden="1" x14ac:dyDescent="0.3">
      <c r="A370" s="81">
        <f t="shared" si="35"/>
        <v>366</v>
      </c>
      <c r="B370" s="232">
        <v>45320</v>
      </c>
      <c r="C370" s="233">
        <v>17.237500000000001</v>
      </c>
      <c r="D370" s="83">
        <f t="shared" si="36"/>
        <v>4.0891695257845306E-3</v>
      </c>
      <c r="E370" s="56">
        <f t="shared" si="41"/>
        <v>6.8486092952668926E-5</v>
      </c>
      <c r="F370" s="84">
        <f t="shared" si="40"/>
        <v>-9.3447236091363823</v>
      </c>
      <c r="G370" s="83">
        <f t="shared" si="37"/>
        <v>8.2756324805218929E-3</v>
      </c>
      <c r="H370" s="170"/>
      <c r="I370" s="58">
        <f t="shared" si="38"/>
        <v>1.6721307410604884E-5</v>
      </c>
      <c r="J370" s="58">
        <f t="shared" si="39"/>
        <v>0.24415624676036143</v>
      </c>
      <c r="K370" s="81"/>
      <c r="L370" s="81"/>
      <c r="M370" s="81"/>
      <c r="N370" s="81"/>
      <c r="O370" s="81"/>
    </row>
    <row r="371" spans="1:15" ht="14.4" hidden="1" x14ac:dyDescent="0.3">
      <c r="A371" s="81">
        <f t="shared" si="35"/>
        <v>367</v>
      </c>
      <c r="B371" s="232">
        <v>45321</v>
      </c>
      <c r="C371" s="233">
        <v>17.165700000000001</v>
      </c>
      <c r="D371" s="83">
        <f t="shared" si="36"/>
        <v>-4.1653372008702005E-3</v>
      </c>
      <c r="E371" s="56">
        <f t="shared" si="41"/>
        <v>6.1509748920866197E-5</v>
      </c>
      <c r="F371" s="84">
        <f t="shared" si="40"/>
        <v>-9.4142452161533132</v>
      </c>
      <c r="G371" s="83">
        <f t="shared" si="37"/>
        <v>7.8428151145405814E-3</v>
      </c>
      <c r="H371" s="170"/>
      <c r="I371" s="58">
        <f t="shared" si="38"/>
        <v>1.7350033996953197E-5</v>
      </c>
      <c r="J371" s="58">
        <f t="shared" si="39"/>
        <v>0.28206966052282934</v>
      </c>
      <c r="K371" s="81"/>
      <c r="L371" s="81"/>
      <c r="M371" s="81"/>
      <c r="N371" s="81"/>
      <c r="O371" s="81"/>
    </row>
    <row r="372" spans="1:15" ht="14.4" hidden="1" x14ac:dyDescent="0.3">
      <c r="A372" s="81">
        <f t="shared" si="35"/>
        <v>368</v>
      </c>
      <c r="B372" s="232">
        <v>45322</v>
      </c>
      <c r="C372" s="233">
        <v>17.2333</v>
      </c>
      <c r="D372" s="83">
        <f t="shared" si="36"/>
        <v>3.9380858339594926E-3</v>
      </c>
      <c r="E372" s="56">
        <f t="shared" si="41"/>
        <v>5.5558340826936978E-5</v>
      </c>
      <c r="F372" s="84">
        <f t="shared" si="40"/>
        <v>-9.518937537228739</v>
      </c>
      <c r="G372" s="83">
        <f t="shared" si="37"/>
        <v>7.4537467643418752E-3</v>
      </c>
      <c r="H372" s="170"/>
      <c r="I372" s="58">
        <f t="shared" si="38"/>
        <v>1.5508520035632434E-5</v>
      </c>
      <c r="J372" s="58">
        <f t="shared" si="39"/>
        <v>0.27913936602140688</v>
      </c>
      <c r="K372" s="81"/>
      <c r="L372" s="81"/>
      <c r="M372" s="81"/>
      <c r="N372" s="81"/>
      <c r="O372" s="81"/>
    </row>
    <row r="373" spans="1:15" ht="14.4" hidden="1" x14ac:dyDescent="0.3">
      <c r="A373" s="81">
        <f t="shared" si="35"/>
        <v>369</v>
      </c>
      <c r="B373" s="232">
        <v>45323</v>
      </c>
      <c r="C373" s="233">
        <v>17.193200000000001</v>
      </c>
      <c r="D373" s="83">
        <f t="shared" si="36"/>
        <v>-2.326890380832447E-3</v>
      </c>
      <c r="E373" s="56">
        <f t="shared" si="41"/>
        <v>5.016082347365547E-5</v>
      </c>
      <c r="F373" s="84">
        <f t="shared" si="40"/>
        <v>-9.7923350574812655</v>
      </c>
      <c r="G373" s="83">
        <f t="shared" si="37"/>
        <v>7.0824306190498945E-3</v>
      </c>
      <c r="H373" s="170"/>
      <c r="I373" s="58">
        <f t="shared" si="38"/>
        <v>5.4144188444105708E-6</v>
      </c>
      <c r="J373" s="58">
        <f t="shared" si="39"/>
        <v>0.10794118735419546</v>
      </c>
      <c r="K373" s="81"/>
      <c r="L373" s="81"/>
      <c r="M373" s="81"/>
      <c r="N373" s="81"/>
      <c r="O373" s="81"/>
    </row>
    <row r="374" spans="1:15" ht="14.4" hidden="1" x14ac:dyDescent="0.3">
      <c r="A374" s="81">
        <f t="shared" si="35"/>
        <v>370</v>
      </c>
      <c r="B374" s="232">
        <v>45324</v>
      </c>
      <c r="C374" s="233">
        <v>17.1633</v>
      </c>
      <c r="D374" s="83">
        <f t="shared" si="36"/>
        <v>-1.7390596282251813E-3</v>
      </c>
      <c r="E374" s="56">
        <f t="shared" si="41"/>
        <v>4.4130347164114953E-5</v>
      </c>
      <c r="F374" s="84">
        <f t="shared" si="40"/>
        <v>-9.9598311525047123</v>
      </c>
      <c r="G374" s="83">
        <f t="shared" si="37"/>
        <v>6.6430676019528017E-3</v>
      </c>
      <c r="H374" s="170"/>
      <c r="I374" s="58">
        <f t="shared" si="38"/>
        <v>3.024328390522706E-6</v>
      </c>
      <c r="J374" s="58">
        <f t="shared" si="39"/>
        <v>6.8531715358495296E-2</v>
      </c>
      <c r="K374" s="81"/>
      <c r="L374" s="81"/>
      <c r="M374" s="81"/>
      <c r="N374" s="81"/>
      <c r="O374" s="81"/>
    </row>
    <row r="375" spans="1:15" ht="14.4" hidden="1" x14ac:dyDescent="0.3">
      <c r="A375" s="81">
        <f t="shared" si="35"/>
        <v>371</v>
      </c>
      <c r="B375" s="232">
        <v>45328</v>
      </c>
      <c r="C375" s="233">
        <v>17.133500000000002</v>
      </c>
      <c r="D375" s="83">
        <f t="shared" si="36"/>
        <v>-1.7362628398966962E-3</v>
      </c>
      <c r="E375" s="56">
        <f t="shared" si="41"/>
        <v>3.8590485929506101E-5</v>
      </c>
      <c r="F375" s="84">
        <f t="shared" si="40"/>
        <v>-10.084386866326419</v>
      </c>
      <c r="G375" s="83">
        <f t="shared" si="37"/>
        <v>6.2121241077031054E-3</v>
      </c>
      <c r="H375" s="170"/>
      <c r="I375" s="58">
        <f t="shared" si="38"/>
        <v>3.0146086492061405E-6</v>
      </c>
      <c r="J375" s="58">
        <f t="shared" si="39"/>
        <v>7.8117924058094979E-2</v>
      </c>
      <c r="K375" s="81"/>
      <c r="L375" s="81"/>
      <c r="M375" s="81"/>
      <c r="N375" s="81"/>
      <c r="O375" s="81"/>
    </row>
    <row r="376" spans="1:15" ht="14.4" hidden="1" x14ac:dyDescent="0.3">
      <c r="A376" s="81">
        <f t="shared" si="35"/>
        <v>372</v>
      </c>
      <c r="B376" s="232">
        <v>45329</v>
      </c>
      <c r="C376" s="233">
        <v>17.1447</v>
      </c>
      <c r="D376" s="83">
        <f t="shared" si="36"/>
        <v>6.5369013920091312E-4</v>
      </c>
      <c r="E376" s="56">
        <f t="shared" si="41"/>
        <v>3.3795922278916104E-5</v>
      </c>
      <c r="F376" s="84">
        <f t="shared" si="40"/>
        <v>-10.282526548696238</v>
      </c>
      <c r="G376" s="83">
        <f t="shared" si="37"/>
        <v>5.8134260362471372E-3</v>
      </c>
      <c r="H376" s="170"/>
      <c r="I376" s="58">
        <f t="shared" si="38"/>
        <v>4.2731079808850919E-7</v>
      </c>
      <c r="J376" s="58">
        <f t="shared" si="39"/>
        <v>1.2643856692589536E-2</v>
      </c>
      <c r="K376" s="81"/>
      <c r="L376" s="81"/>
      <c r="M376" s="81"/>
      <c r="N376" s="81"/>
      <c r="O376" s="81"/>
    </row>
    <row r="377" spans="1:15" ht="14.4" hidden="1" x14ac:dyDescent="0.3">
      <c r="A377" s="81">
        <f t="shared" si="35"/>
        <v>373</v>
      </c>
      <c r="B377" s="232">
        <v>45330</v>
      </c>
      <c r="C377" s="233">
        <v>17.035699999999999</v>
      </c>
      <c r="D377" s="83">
        <f t="shared" si="36"/>
        <v>-6.3576498859706509E-3</v>
      </c>
      <c r="E377" s="56">
        <f t="shared" si="41"/>
        <v>2.9298832005748646E-5</v>
      </c>
      <c r="F377" s="84">
        <f t="shared" si="40"/>
        <v>-9.0583955545082642</v>
      </c>
      <c r="G377" s="83">
        <f t="shared" si="37"/>
        <v>5.4128395510811738E-3</v>
      </c>
      <c r="H377" s="170"/>
      <c r="I377" s="58">
        <f t="shared" si="38"/>
        <v>4.0419712072582634E-5</v>
      </c>
      <c r="J377" s="58">
        <f t="shared" si="39"/>
        <v>1.3795673515125788</v>
      </c>
      <c r="K377" s="81"/>
      <c r="L377" s="81"/>
      <c r="M377" s="81"/>
      <c r="N377" s="81"/>
      <c r="O377" s="81"/>
    </row>
    <row r="378" spans="1:15" ht="14.4" hidden="1" x14ac:dyDescent="0.3">
      <c r="A378" s="81">
        <f t="shared" si="35"/>
        <v>374</v>
      </c>
      <c r="B378" s="232">
        <v>45331</v>
      </c>
      <c r="C378" s="233">
        <v>17.0398</v>
      </c>
      <c r="D378" s="83">
        <f t="shared" si="36"/>
        <v>2.4067106135938765E-4</v>
      </c>
      <c r="E378" s="56">
        <f t="shared" si="41"/>
        <v>3.079759384683861E-5</v>
      </c>
      <c r="F378" s="84">
        <f t="shared" si="40"/>
        <v>-10.386193243374537</v>
      </c>
      <c r="G378" s="83">
        <f t="shared" si="37"/>
        <v>5.5495579866182681E-3</v>
      </c>
      <c r="H378" s="170"/>
      <c r="I378" s="58">
        <f t="shared" si="38"/>
        <v>5.7922559775854139E-8</v>
      </c>
      <c r="J378" s="58">
        <f t="shared" si="39"/>
        <v>1.8807495177679252E-3</v>
      </c>
      <c r="K378" s="81"/>
      <c r="L378" s="81"/>
      <c r="M378" s="81"/>
      <c r="N378" s="81"/>
      <c r="O378" s="81"/>
    </row>
    <row r="379" spans="1:15" ht="14.4" hidden="1" x14ac:dyDescent="0.3">
      <c r="A379" s="81">
        <f t="shared" si="35"/>
        <v>375</v>
      </c>
      <c r="B379" s="232">
        <v>45334</v>
      </c>
      <c r="C379" s="233">
        <v>17.1023</v>
      </c>
      <c r="D379" s="83">
        <f t="shared" si="36"/>
        <v>3.6678834258618842E-3</v>
      </c>
      <c r="E379" s="56">
        <f t="shared" si="41"/>
        <v>2.6654806040853874E-5</v>
      </c>
      <c r="F379" s="84">
        <f t="shared" si="40"/>
        <v>-10.027815264750156</v>
      </c>
      <c r="G379" s="83">
        <f t="shared" si="37"/>
        <v>5.1628292670641233E-3</v>
      </c>
      <c r="H379" s="170"/>
      <c r="I379" s="58">
        <f t="shared" si="38"/>
        <v>1.3453368825712313E-5</v>
      </c>
      <c r="J379" s="58">
        <f t="shared" si="39"/>
        <v>0.50472581961738183</v>
      </c>
      <c r="K379" s="81"/>
      <c r="L379" s="81"/>
      <c r="M379" s="81"/>
      <c r="N379" s="81"/>
      <c r="O379" s="81"/>
    </row>
    <row r="380" spans="1:15" ht="14.4" hidden="1" x14ac:dyDescent="0.3">
      <c r="A380" s="81">
        <f t="shared" si="35"/>
        <v>376</v>
      </c>
      <c r="B380" s="232">
        <v>45335</v>
      </c>
      <c r="C380" s="233">
        <v>17.0855</v>
      </c>
      <c r="D380" s="83">
        <f t="shared" si="36"/>
        <v>-9.8232401489861676E-4</v>
      </c>
      <c r="E380" s="56">
        <f t="shared" si="41"/>
        <v>2.4875647356766742E-5</v>
      </c>
      <c r="F380" s="84">
        <f t="shared" si="40"/>
        <v>-10.562829879674061</v>
      </c>
      <c r="G380" s="83">
        <f t="shared" si="37"/>
        <v>4.9875492335180755E-3</v>
      </c>
      <c r="H380" s="170"/>
      <c r="I380" s="58">
        <f t="shared" si="38"/>
        <v>9.6496047024653788E-7</v>
      </c>
      <c r="J380" s="58">
        <f t="shared" si="39"/>
        <v>3.8791371191554007E-2</v>
      </c>
      <c r="K380" s="81"/>
      <c r="L380" s="81"/>
      <c r="M380" s="81"/>
      <c r="N380" s="81"/>
      <c r="O380" s="81"/>
    </row>
    <row r="381" spans="1:15" ht="14.4" hidden="1" x14ac:dyDescent="0.3">
      <c r="A381" s="81">
        <f t="shared" si="35"/>
        <v>377</v>
      </c>
      <c r="B381" s="232">
        <v>45336</v>
      </c>
      <c r="C381" s="233">
        <v>17.068000000000001</v>
      </c>
      <c r="D381" s="83">
        <f t="shared" si="36"/>
        <v>-1.0242603377131898E-3</v>
      </c>
      <c r="E381" s="56">
        <f t="shared" si="41"/>
        <v>2.1653202290872866E-5</v>
      </c>
      <c r="F381" s="84">
        <f t="shared" si="40"/>
        <v>-10.691906667452329</v>
      </c>
      <c r="G381" s="83">
        <f t="shared" si="37"/>
        <v>4.6533001505246648E-3</v>
      </c>
      <c r="H381" s="170"/>
      <c r="I381" s="58">
        <f t="shared" si="38"/>
        <v>1.0491092394123375E-6</v>
      </c>
      <c r="J381" s="58">
        <f t="shared" si="39"/>
        <v>4.8450535182713E-2</v>
      </c>
      <c r="K381" s="81"/>
      <c r="L381" s="81"/>
      <c r="M381" s="81"/>
      <c r="N381" s="81"/>
      <c r="O381" s="81"/>
    </row>
    <row r="382" spans="1:15" ht="14.4" hidden="1" x14ac:dyDescent="0.3">
      <c r="A382" s="81">
        <f t="shared" si="35"/>
        <v>378</v>
      </c>
      <c r="B382" s="232">
        <v>45337</v>
      </c>
      <c r="C382" s="233">
        <v>17.1982</v>
      </c>
      <c r="D382" s="83">
        <f t="shared" si="36"/>
        <v>7.6283102882586107E-3</v>
      </c>
      <c r="E382" s="56">
        <f t="shared" si="41"/>
        <v>1.8876387124248429E-5</v>
      </c>
      <c r="F382" s="84">
        <f t="shared" si="40"/>
        <v>-7.7948521952954106</v>
      </c>
      <c r="G382" s="83">
        <f t="shared" si="37"/>
        <v>4.3446964363748628E-3</v>
      </c>
      <c r="H382" s="170"/>
      <c r="I382" s="58">
        <f t="shared" si="38"/>
        <v>5.8191117853952169E-5</v>
      </c>
      <c r="J382" s="58">
        <f t="shared" si="39"/>
        <v>3.0827465802076293</v>
      </c>
      <c r="K382" s="81"/>
      <c r="L382" s="81"/>
      <c r="M382" s="81"/>
      <c r="N382" s="81"/>
      <c r="O382" s="81"/>
    </row>
    <row r="383" spans="1:15" ht="14.4" hidden="1" x14ac:dyDescent="0.3">
      <c r="A383" s="81">
        <f t="shared" si="35"/>
        <v>379</v>
      </c>
      <c r="B383" s="232">
        <v>45338</v>
      </c>
      <c r="C383" s="233">
        <v>17.110499999999998</v>
      </c>
      <c r="D383" s="83">
        <f t="shared" si="36"/>
        <v>-5.0993708643928271E-3</v>
      </c>
      <c r="E383" s="56">
        <f t="shared" si="41"/>
        <v>2.4174836334768694E-5</v>
      </c>
      <c r="F383" s="84">
        <f t="shared" si="40"/>
        <v>-9.5545515748337664</v>
      </c>
      <c r="G383" s="83">
        <f t="shared" si="37"/>
        <v>4.9167912641039273E-3</v>
      </c>
      <c r="H383" s="170"/>
      <c r="I383" s="58">
        <f t="shared" si="38"/>
        <v>2.6003583212618449E-5</v>
      </c>
      <c r="J383" s="58">
        <f t="shared" si="39"/>
        <v>1.075646711833975</v>
      </c>
      <c r="K383" s="81"/>
      <c r="L383" s="81"/>
      <c r="M383" s="81"/>
      <c r="N383" s="81"/>
      <c r="O383" s="81"/>
    </row>
    <row r="384" spans="1:15" ht="14.4" hidden="1" x14ac:dyDescent="0.3">
      <c r="A384" s="81">
        <f t="shared" si="35"/>
        <v>380</v>
      </c>
      <c r="B384" s="232">
        <v>45341</v>
      </c>
      <c r="C384" s="233">
        <v>17.068000000000001</v>
      </c>
      <c r="D384" s="83">
        <f t="shared" si="36"/>
        <v>-2.4838549428711776E-3</v>
      </c>
      <c r="E384" s="56">
        <f t="shared" si="41"/>
        <v>2.4421296688721051E-5</v>
      </c>
      <c r="F384" s="84">
        <f t="shared" si="40"/>
        <v>-10.367425679374188</v>
      </c>
      <c r="G384" s="83">
        <f t="shared" si="37"/>
        <v>4.9417908382205994E-3</v>
      </c>
      <c r="H384" s="170"/>
      <c r="I384" s="58">
        <f t="shared" si="38"/>
        <v>6.1695353772255808E-6</v>
      </c>
      <c r="J384" s="58">
        <f t="shared" si="39"/>
        <v>0.25262931186102716</v>
      </c>
      <c r="K384" s="81"/>
      <c r="L384" s="81"/>
      <c r="M384" s="81"/>
      <c r="N384" s="81"/>
      <c r="O384" s="81"/>
    </row>
    <row r="385" spans="1:15" ht="14.4" hidden="1" x14ac:dyDescent="0.3">
      <c r="A385" s="81">
        <f t="shared" si="35"/>
        <v>381</v>
      </c>
      <c r="B385" s="232">
        <v>45342</v>
      </c>
      <c r="C385" s="233">
        <v>17.060199999999998</v>
      </c>
      <c r="D385" s="83">
        <f t="shared" si="36"/>
        <v>-4.5699554722300473E-4</v>
      </c>
      <c r="E385" s="56">
        <f t="shared" si="41"/>
        <v>2.1961505447204739E-5</v>
      </c>
      <c r="F385" s="84">
        <f t="shared" si="40"/>
        <v>-10.716709798809301</v>
      </c>
      <c r="G385" s="83">
        <f t="shared" si="37"/>
        <v>4.6863104300936724E-3</v>
      </c>
      <c r="H385" s="170"/>
      <c r="I385" s="58">
        <f t="shared" si="38"/>
        <v>2.0884493018165355E-7</v>
      </c>
      <c r="J385" s="58">
        <f t="shared" si="39"/>
        <v>9.5095908012187442E-3</v>
      </c>
      <c r="K385" s="81"/>
      <c r="L385" s="81"/>
      <c r="M385" s="81"/>
      <c r="N385" s="81"/>
      <c r="O385" s="81"/>
    </row>
    <row r="386" spans="1:15" ht="14.4" hidden="1" x14ac:dyDescent="0.3">
      <c r="A386" s="81">
        <f t="shared" si="35"/>
        <v>382</v>
      </c>
      <c r="B386" s="232">
        <v>45343</v>
      </c>
      <c r="C386" s="233">
        <v>17.05</v>
      </c>
      <c r="D386" s="83">
        <f t="shared" si="36"/>
        <v>-5.9788279152628299E-4</v>
      </c>
      <c r="E386" s="56">
        <f t="shared" si="41"/>
        <v>1.9029897757060837E-5</v>
      </c>
      <c r="F386" s="84">
        <f t="shared" si="40"/>
        <v>-10.850714921860929</v>
      </c>
      <c r="G386" s="83">
        <f t="shared" si="37"/>
        <v>4.3623271034002979E-3</v>
      </c>
      <c r="H386" s="170"/>
      <c r="I386" s="58">
        <f t="shared" si="38"/>
        <v>3.5746383240326074E-7</v>
      </c>
      <c r="J386" s="58">
        <f t="shared" si="39"/>
        <v>1.8784327533794956E-2</v>
      </c>
      <c r="K386" s="81"/>
      <c r="L386" s="81"/>
      <c r="M386" s="81"/>
      <c r="N386" s="81"/>
      <c r="O386" s="81"/>
    </row>
    <row r="387" spans="1:15" ht="14.4" hidden="1" x14ac:dyDescent="0.3">
      <c r="A387" s="81">
        <f t="shared" si="35"/>
        <v>383</v>
      </c>
      <c r="B387" s="232">
        <v>45344</v>
      </c>
      <c r="C387" s="233">
        <v>17.0458</v>
      </c>
      <c r="D387" s="83">
        <f t="shared" si="36"/>
        <v>-2.4633431085052671E-4</v>
      </c>
      <c r="E387" s="56">
        <f t="shared" si="41"/>
        <v>1.6513412435902456E-5</v>
      </c>
      <c r="F387" s="84">
        <f t="shared" si="40"/>
        <v>-11.007663007689684</v>
      </c>
      <c r="G387" s="83">
        <f t="shared" si="37"/>
        <v>4.0636698236818473E-3</v>
      </c>
      <c r="H387" s="170"/>
      <c r="I387" s="58">
        <f t="shared" si="38"/>
        <v>6.068059270220392E-8</v>
      </c>
      <c r="J387" s="58">
        <f t="shared" si="39"/>
        <v>3.6746246687496199E-3</v>
      </c>
      <c r="K387" s="81"/>
      <c r="L387" s="81"/>
      <c r="M387" s="81"/>
      <c r="N387" s="81"/>
      <c r="O387" s="81"/>
    </row>
    <row r="388" spans="1:15" ht="14.4" hidden="1" x14ac:dyDescent="0.3">
      <c r="A388" s="81">
        <f t="shared" si="35"/>
        <v>384</v>
      </c>
      <c r="B388" s="232">
        <v>45345</v>
      </c>
      <c r="C388" s="233">
        <v>17.060300000000002</v>
      </c>
      <c r="D388" s="83">
        <f t="shared" si="36"/>
        <v>8.5064942683832356E-4</v>
      </c>
      <c r="E388" s="56">
        <f t="shared" si="41"/>
        <v>1.4296076530822917E-5</v>
      </c>
      <c r="F388" s="84">
        <f t="shared" si="40"/>
        <v>-11.104909829887145</v>
      </c>
      <c r="G388" s="83">
        <f t="shared" si="37"/>
        <v>3.7810152777822672E-3</v>
      </c>
      <c r="H388" s="170"/>
      <c r="I388" s="58">
        <f t="shared" si="38"/>
        <v>7.2360444738036838E-7</v>
      </c>
      <c r="J388" s="58">
        <f t="shared" si="39"/>
        <v>5.06155969311054E-2</v>
      </c>
      <c r="K388" s="81"/>
      <c r="L388" s="81"/>
      <c r="M388" s="81"/>
      <c r="N388" s="81"/>
      <c r="O388" s="81"/>
    </row>
    <row r="389" spans="1:15" ht="14.4" hidden="1" x14ac:dyDescent="0.3">
      <c r="A389" s="81">
        <f t="shared" ref="A389:A452" si="42">A390-1</f>
        <v>385</v>
      </c>
      <c r="B389" s="232">
        <v>45348</v>
      </c>
      <c r="C389" s="233">
        <v>17.120999999999999</v>
      </c>
      <c r="D389" s="83">
        <f t="shared" si="36"/>
        <v>3.5579679138113551E-3</v>
      </c>
      <c r="E389" s="56">
        <f t="shared" si="41"/>
        <v>1.2466913449693341E-5</v>
      </c>
      <c r="F389" s="84">
        <f t="shared" si="40"/>
        <v>-10.277013757060377</v>
      </c>
      <c r="G389" s="83">
        <f t="shared" si="37"/>
        <v>3.5308516606752743E-3</v>
      </c>
      <c r="H389" s="170"/>
      <c r="I389" s="58">
        <f t="shared" si="38"/>
        <v>1.2659135675711126E-5</v>
      </c>
      <c r="J389" s="58">
        <f t="shared" si="39"/>
        <v>1.0154185899174999</v>
      </c>
      <c r="K389" s="81"/>
      <c r="L389" s="81"/>
      <c r="M389" s="81"/>
      <c r="N389" s="81"/>
      <c r="O389" s="81"/>
    </row>
    <row r="390" spans="1:15" ht="14.4" hidden="1" x14ac:dyDescent="0.3">
      <c r="A390" s="81">
        <f t="shared" si="42"/>
        <v>386</v>
      </c>
      <c r="B390" s="232">
        <v>45349</v>
      </c>
      <c r="C390" s="233">
        <v>17.126000000000001</v>
      </c>
      <c r="D390" s="83">
        <f t="shared" ref="D390:D453" si="43">C390/C389-1</f>
        <v>2.9203901641272623E-4</v>
      </c>
      <c r="E390" s="56">
        <f t="shared" si="41"/>
        <v>1.2492819253517629E-5</v>
      </c>
      <c r="F390" s="84">
        <f t="shared" si="40"/>
        <v>-11.283529673712437</v>
      </c>
      <c r="G390" s="83">
        <f t="shared" si="37"/>
        <v>3.5345182491419718E-3</v>
      </c>
      <c r="H390" s="170"/>
      <c r="I390" s="58">
        <f t="shared" si="38"/>
        <v>8.5286787107312572E-8</v>
      </c>
      <c r="J390" s="58">
        <f t="shared" si="39"/>
        <v>6.8268647273751438E-3</v>
      </c>
      <c r="K390" s="81"/>
      <c r="L390" s="81"/>
      <c r="M390" s="81"/>
      <c r="N390" s="81"/>
      <c r="O390" s="81"/>
    </row>
    <row r="391" spans="1:15" ht="14.4" hidden="1" x14ac:dyDescent="0.3">
      <c r="A391" s="81">
        <f t="shared" si="42"/>
        <v>387</v>
      </c>
      <c r="B391" s="232">
        <v>45350</v>
      </c>
      <c r="C391" s="233">
        <v>17.126000000000001</v>
      </c>
      <c r="D391" s="83">
        <f t="shared" si="43"/>
        <v>0</v>
      </c>
      <c r="E391" s="56">
        <f t="shared" si="41"/>
        <v>1.0820655171989613E-5</v>
      </c>
      <c r="F391" s="84">
        <f t="shared" si="40"/>
        <v>-11.434053734439242</v>
      </c>
      <c r="G391" s="83">
        <f t="shared" ref="G391:G454" si="44">SQRT(E391)</f>
        <v>3.2894764282465397E-3</v>
      </c>
      <c r="H391" s="170"/>
      <c r="I391" s="58">
        <f t="shared" ref="I391:I454" si="45">D391*D391</f>
        <v>0</v>
      </c>
      <c r="J391" s="58">
        <f t="shared" ref="J391:J454" si="46">I391/E391</f>
        <v>0</v>
      </c>
      <c r="K391" s="81"/>
      <c r="L391" s="81"/>
      <c r="M391" s="81"/>
      <c r="N391" s="81"/>
      <c r="O391" s="81"/>
    </row>
    <row r="392" spans="1:15" ht="14.4" hidden="1" x14ac:dyDescent="0.3">
      <c r="A392" s="81">
        <f t="shared" si="42"/>
        <v>388</v>
      </c>
      <c r="B392" s="232">
        <v>45351</v>
      </c>
      <c r="C392" s="233">
        <v>17.060500000000001</v>
      </c>
      <c r="D392" s="83">
        <f t="shared" si="43"/>
        <v>-3.8245941842812714E-3</v>
      </c>
      <c r="E392" s="56">
        <f t="shared" si="41"/>
        <v>9.36235466250594E-6</v>
      </c>
      <c r="F392" s="84">
        <f t="shared" ref="F392:F455" si="47">LN(E392)+((D392/G392)^2)</f>
        <v>-10.016437471319431</v>
      </c>
      <c r="G392" s="83">
        <f t="shared" si="44"/>
        <v>3.0597965067151018E-3</v>
      </c>
      <c r="H392" s="170"/>
      <c r="I392" s="58">
        <f t="shared" si="45"/>
        <v>1.4627520674438124E-5</v>
      </c>
      <c r="J392" s="58">
        <f t="shared" si="46"/>
        <v>1.5623762612858443</v>
      </c>
      <c r="K392" s="81"/>
      <c r="L392" s="81"/>
      <c r="M392" s="81"/>
      <c r="N392" s="81"/>
      <c r="O392" s="81"/>
    </row>
    <row r="393" spans="1:15" ht="14.4" hidden="1" x14ac:dyDescent="0.3">
      <c r="A393" s="81">
        <f t="shared" si="42"/>
        <v>389</v>
      </c>
      <c r="B393" s="232">
        <v>45352</v>
      </c>
      <c r="C393" s="233">
        <v>17.0962</v>
      </c>
      <c r="D393" s="83">
        <f t="shared" si="43"/>
        <v>2.0925529732422898E-3</v>
      </c>
      <c r="E393" s="56">
        <f t="shared" ref="E393:E456" si="48">$D$507*E392+(1-$D$507)*(D392^2)</f>
        <v>1.0071941481018799E-5</v>
      </c>
      <c r="F393" s="84">
        <f t="shared" si="47"/>
        <v>-11.071006933600199</v>
      </c>
      <c r="G393" s="83">
        <f t="shared" si="44"/>
        <v>3.1736322220791116E-3</v>
      </c>
      <c r="H393" s="170"/>
      <c r="I393" s="58">
        <f t="shared" si="45"/>
        <v>4.3787779458251476E-6</v>
      </c>
      <c r="J393" s="58">
        <f t="shared" si="46"/>
        <v>0.43475013770455551</v>
      </c>
      <c r="K393" s="81"/>
      <c r="L393" s="81"/>
      <c r="M393" s="81"/>
      <c r="N393" s="81"/>
      <c r="O393" s="81"/>
    </row>
    <row r="394" spans="1:15" ht="14.4" hidden="1" x14ac:dyDescent="0.3">
      <c r="A394" s="81">
        <f t="shared" si="42"/>
        <v>390</v>
      </c>
      <c r="B394" s="232">
        <v>45355</v>
      </c>
      <c r="C394" s="233">
        <v>17.063300000000002</v>
      </c>
      <c r="D394" s="83">
        <f t="shared" si="43"/>
        <v>-1.9244042535766503E-3</v>
      </c>
      <c r="E394" s="56">
        <f t="shared" si="48"/>
        <v>9.3046734041801399E-6</v>
      </c>
      <c r="F394" s="84">
        <f t="shared" si="47"/>
        <v>-11.186986059886623</v>
      </c>
      <c r="G394" s="83">
        <f t="shared" si="44"/>
        <v>3.0503562749587365E-3</v>
      </c>
      <c r="H394" s="170"/>
      <c r="I394" s="58">
        <f t="shared" si="45"/>
        <v>3.7033317311839046E-6</v>
      </c>
      <c r="J394" s="58">
        <f t="shared" si="46"/>
        <v>0.39800770755910431</v>
      </c>
      <c r="K394" s="81"/>
      <c r="L394" s="81"/>
      <c r="M394" s="81"/>
      <c r="N394" s="81"/>
      <c r="O394" s="81"/>
    </row>
    <row r="395" spans="1:15" ht="14.4" hidden="1" x14ac:dyDescent="0.3">
      <c r="A395" s="81">
        <f t="shared" si="42"/>
        <v>391</v>
      </c>
      <c r="B395" s="232">
        <v>45356</v>
      </c>
      <c r="C395" s="233">
        <v>17.021699999999999</v>
      </c>
      <c r="D395" s="83">
        <f t="shared" si="43"/>
        <v>-2.4379809298320509E-3</v>
      </c>
      <c r="E395" s="56">
        <f t="shared" si="48"/>
        <v>8.5497801665999061E-6</v>
      </c>
      <c r="F395" s="84">
        <f t="shared" si="47"/>
        <v>-10.974411555163641</v>
      </c>
      <c r="G395" s="83">
        <f t="shared" si="44"/>
        <v>2.9240007124827971E-3</v>
      </c>
      <c r="H395" s="170"/>
      <c r="I395" s="58">
        <f t="shared" si="45"/>
        <v>5.9437510142247519E-6</v>
      </c>
      <c r="J395" s="58">
        <f t="shared" si="46"/>
        <v>0.69519343169129399</v>
      </c>
      <c r="K395" s="81"/>
      <c r="L395" s="81"/>
      <c r="M395" s="81"/>
      <c r="N395" s="81"/>
      <c r="O395" s="81"/>
    </row>
    <row r="396" spans="1:15" ht="14.4" hidden="1" x14ac:dyDescent="0.3">
      <c r="A396" s="81">
        <f t="shared" si="42"/>
        <v>392</v>
      </c>
      <c r="B396" s="232">
        <v>45357</v>
      </c>
      <c r="C396" s="233">
        <v>16.982800000000001</v>
      </c>
      <c r="D396" s="83">
        <f t="shared" si="43"/>
        <v>-2.2853181527108246E-3</v>
      </c>
      <c r="E396" s="56">
        <f t="shared" si="48"/>
        <v>8.1985654221844608E-6</v>
      </c>
      <c r="F396" s="84">
        <f t="shared" si="47"/>
        <v>-11.074527840814776</v>
      </c>
      <c r="G396" s="83">
        <f t="shared" si="44"/>
        <v>2.8633137135466767E-3</v>
      </c>
      <c r="H396" s="170"/>
      <c r="I396" s="58">
        <f t="shared" si="45"/>
        <v>5.2226790591096157E-6</v>
      </c>
      <c r="J396" s="58">
        <f t="shared" si="46"/>
        <v>0.6370235266986578</v>
      </c>
      <c r="K396" s="81"/>
      <c r="L396" s="81"/>
      <c r="M396" s="81"/>
      <c r="N396" s="81"/>
      <c r="O396" s="81"/>
    </row>
    <row r="397" spans="1:15" ht="14.4" hidden="1" x14ac:dyDescent="0.3">
      <c r="A397" s="81">
        <f t="shared" si="42"/>
        <v>393</v>
      </c>
      <c r="B397" s="232">
        <v>45358</v>
      </c>
      <c r="C397" s="233">
        <v>16.925699999999999</v>
      </c>
      <c r="D397" s="83">
        <f t="shared" si="43"/>
        <v>-3.3622253103140487E-3</v>
      </c>
      <c r="E397" s="56">
        <f t="shared" si="48"/>
        <v>7.7975049937298672E-6</v>
      </c>
      <c r="F397" s="84">
        <f t="shared" si="47"/>
        <v>-10.3119405668801</v>
      </c>
      <c r="G397" s="83">
        <f t="shared" si="44"/>
        <v>2.7924012952528629E-3</v>
      </c>
      <c r="H397" s="170"/>
      <c r="I397" s="58">
        <f t="shared" si="45"/>
        <v>1.13045590373164E-5</v>
      </c>
      <c r="J397" s="58">
        <f t="shared" si="46"/>
        <v>1.4497661811575147</v>
      </c>
      <c r="K397" s="81"/>
      <c r="L397" s="81"/>
      <c r="M397" s="81"/>
      <c r="N397" s="81"/>
      <c r="O397" s="81"/>
    </row>
    <row r="398" spans="1:15" ht="14.4" hidden="1" x14ac:dyDescent="0.3">
      <c r="A398" s="81">
        <f t="shared" si="42"/>
        <v>394</v>
      </c>
      <c r="B398" s="232">
        <v>45359</v>
      </c>
      <c r="C398" s="233">
        <v>16.872800000000002</v>
      </c>
      <c r="D398" s="83">
        <f t="shared" si="43"/>
        <v>-3.1254246500881377E-3</v>
      </c>
      <c r="E398" s="56">
        <f t="shared" si="48"/>
        <v>8.2701509303445015E-6</v>
      </c>
      <c r="F398" s="84">
        <f t="shared" si="47"/>
        <v>-10.521708950846051</v>
      </c>
      <c r="G398" s="83">
        <f t="shared" si="44"/>
        <v>2.875787010601533E-3</v>
      </c>
      <c r="H398" s="170"/>
      <c r="I398" s="58">
        <f t="shared" si="45"/>
        <v>9.768279243378558E-6</v>
      </c>
      <c r="J398" s="58">
        <f t="shared" si="46"/>
        <v>1.1811488479052039</v>
      </c>
      <c r="K398" s="81"/>
      <c r="L398" s="81"/>
      <c r="M398" s="81"/>
      <c r="N398" s="81"/>
      <c r="O398" s="81"/>
    </row>
    <row r="399" spans="1:15" ht="14.4" hidden="1" x14ac:dyDescent="0.3">
      <c r="A399" s="81">
        <f t="shared" si="42"/>
        <v>395</v>
      </c>
      <c r="B399" s="232">
        <v>45362</v>
      </c>
      <c r="C399" s="233">
        <v>16.876999999999999</v>
      </c>
      <c r="D399" s="83">
        <f t="shared" si="43"/>
        <v>2.4892134085607864E-4</v>
      </c>
      <c r="E399" s="56">
        <f t="shared" si="48"/>
        <v>8.4720537955078665E-6</v>
      </c>
      <c r="F399" s="84">
        <f t="shared" si="47"/>
        <v>-11.671423926550451</v>
      </c>
      <c r="G399" s="83">
        <f t="shared" si="44"/>
        <v>2.9106792670282079E-3</v>
      </c>
      <c r="H399" s="170"/>
      <c r="I399" s="58">
        <f t="shared" si="45"/>
        <v>6.1961833933588093E-8</v>
      </c>
      <c r="J399" s="58">
        <f t="shared" si="46"/>
        <v>7.3136733346100911E-3</v>
      </c>
      <c r="K399" s="81"/>
      <c r="L399" s="81"/>
      <c r="M399" s="81"/>
      <c r="N399" s="81"/>
      <c r="O399" s="81"/>
    </row>
    <row r="400" spans="1:15" ht="14.4" hidden="1" x14ac:dyDescent="0.3">
      <c r="A400" s="81">
        <f t="shared" si="42"/>
        <v>396</v>
      </c>
      <c r="B400" s="232">
        <v>45363</v>
      </c>
      <c r="C400" s="233">
        <v>16.798500000000001</v>
      </c>
      <c r="D400" s="83">
        <f t="shared" si="43"/>
        <v>-4.6513005865970181E-3</v>
      </c>
      <c r="E400" s="56">
        <f t="shared" si="48"/>
        <v>7.3386250707744431E-6</v>
      </c>
      <c r="F400" s="84">
        <f t="shared" si="47"/>
        <v>-8.8743140256748436</v>
      </c>
      <c r="G400" s="83">
        <f t="shared" si="44"/>
        <v>2.7089896771258547E-3</v>
      </c>
      <c r="H400" s="170"/>
      <c r="I400" s="58">
        <f t="shared" si="45"/>
        <v>2.1634597146877766E-5</v>
      </c>
      <c r="J400" s="58">
        <f t="shared" si="46"/>
        <v>2.9480450272675767</v>
      </c>
      <c r="K400" s="81"/>
      <c r="L400" s="81"/>
      <c r="M400" s="81"/>
      <c r="N400" s="81"/>
      <c r="O400" s="81"/>
    </row>
    <row r="401" spans="1:15" ht="14.4" hidden="1" x14ac:dyDescent="0.3">
      <c r="A401" s="81">
        <f t="shared" si="42"/>
        <v>397</v>
      </c>
      <c r="B401" s="232">
        <v>45364</v>
      </c>
      <c r="C401" s="233">
        <v>16.808299999999999</v>
      </c>
      <c r="D401" s="83">
        <f t="shared" si="43"/>
        <v>5.833854213173062E-4</v>
      </c>
      <c r="E401" s="56">
        <f t="shared" si="48"/>
        <v>9.2652943002045238E-6</v>
      </c>
      <c r="F401" s="84">
        <f t="shared" si="47"/>
        <v>-11.55250231237504</v>
      </c>
      <c r="G401" s="83">
        <f t="shared" si="44"/>
        <v>3.0438945941350408E-3</v>
      </c>
      <c r="H401" s="170"/>
      <c r="I401" s="58">
        <f t="shared" si="45"/>
        <v>3.4033854980557086E-7</v>
      </c>
      <c r="J401" s="58">
        <f t="shared" si="46"/>
        <v>3.6732621628441764E-2</v>
      </c>
      <c r="K401" s="81"/>
      <c r="L401" s="81"/>
      <c r="M401" s="81"/>
      <c r="N401" s="81"/>
      <c r="O401" s="81"/>
    </row>
    <row r="402" spans="1:15" ht="14.4" hidden="1" x14ac:dyDescent="0.3">
      <c r="A402" s="81">
        <f t="shared" si="42"/>
        <v>398</v>
      </c>
      <c r="B402" s="232">
        <v>45365</v>
      </c>
      <c r="C402" s="233">
        <v>16.827200000000001</v>
      </c>
      <c r="D402" s="83">
        <f t="shared" si="43"/>
        <v>1.1244444708864432E-3</v>
      </c>
      <c r="E402" s="56">
        <f t="shared" si="48"/>
        <v>8.0624773440171205E-6</v>
      </c>
      <c r="F402" s="84">
        <f t="shared" si="47"/>
        <v>-11.571467494130351</v>
      </c>
      <c r="G402" s="83">
        <f t="shared" si="44"/>
        <v>2.8394501834012021E-3</v>
      </c>
      <c r="H402" s="170"/>
      <c r="I402" s="58">
        <f t="shared" si="45"/>
        <v>1.2643753681070931E-6</v>
      </c>
      <c r="J402" s="58">
        <f t="shared" si="46"/>
        <v>0.15682219176037018</v>
      </c>
      <c r="K402" s="81"/>
      <c r="L402" s="81"/>
      <c r="M402" s="81"/>
      <c r="N402" s="81"/>
      <c r="O402" s="81"/>
    </row>
    <row r="403" spans="1:15" ht="14.4" hidden="1" x14ac:dyDescent="0.3">
      <c r="A403" s="81">
        <f t="shared" si="42"/>
        <v>399</v>
      </c>
      <c r="B403" s="232">
        <v>45366</v>
      </c>
      <c r="C403" s="233">
        <v>16.712700000000002</v>
      </c>
      <c r="D403" s="83">
        <f t="shared" si="43"/>
        <v>-6.8044594466102337E-3</v>
      </c>
      <c r="E403" s="56">
        <f t="shared" si="48"/>
        <v>7.1462966306113244E-6</v>
      </c>
      <c r="F403" s="84">
        <f t="shared" si="47"/>
        <v>-5.3699425278521975</v>
      </c>
      <c r="G403" s="83">
        <f t="shared" si="44"/>
        <v>2.6732558109188362E-3</v>
      </c>
      <c r="H403" s="170"/>
      <c r="I403" s="58">
        <f t="shared" si="45"/>
        <v>4.6300668360563251E-5</v>
      </c>
      <c r="J403" s="58">
        <f t="shared" si="46"/>
        <v>6.4789737613511988</v>
      </c>
      <c r="K403" s="81"/>
      <c r="L403" s="81"/>
      <c r="M403" s="81"/>
      <c r="N403" s="81"/>
      <c r="O403" s="81"/>
    </row>
    <row r="404" spans="1:15" ht="14.4" hidden="1" x14ac:dyDescent="0.3">
      <c r="A404" s="81">
        <f t="shared" si="42"/>
        <v>400</v>
      </c>
      <c r="B404" s="232">
        <v>45370</v>
      </c>
      <c r="C404" s="233">
        <v>16.692</v>
      </c>
      <c r="D404" s="83">
        <f t="shared" si="43"/>
        <v>-1.2385790446787226E-3</v>
      </c>
      <c r="E404" s="56">
        <f t="shared" si="48"/>
        <v>1.2423134246702103E-5</v>
      </c>
      <c r="F404" s="84">
        <f t="shared" si="47"/>
        <v>-11.172464569469035</v>
      </c>
      <c r="G404" s="83">
        <f t="shared" si="44"/>
        <v>3.5246466839531734E-3</v>
      </c>
      <c r="H404" s="170"/>
      <c r="I404" s="58">
        <f t="shared" si="45"/>
        <v>1.534078049917257E-6</v>
      </c>
      <c r="J404" s="58">
        <f t="shared" si="46"/>
        <v>0.12348558901909153</v>
      </c>
      <c r="K404" s="81"/>
      <c r="L404" s="81"/>
      <c r="M404" s="81"/>
      <c r="N404" s="81"/>
      <c r="O404" s="81"/>
    </row>
    <row r="405" spans="1:15" ht="14.4" hidden="1" x14ac:dyDescent="0.3">
      <c r="A405" s="81">
        <f t="shared" si="42"/>
        <v>401</v>
      </c>
      <c r="B405" s="232">
        <v>45371</v>
      </c>
      <c r="C405" s="233">
        <v>16.71</v>
      </c>
      <c r="D405" s="83">
        <f t="shared" si="43"/>
        <v>1.0783608914450848E-3</v>
      </c>
      <c r="E405" s="56">
        <f t="shared" si="48"/>
        <v>1.0955615325974136E-5</v>
      </c>
      <c r="F405" s="84">
        <f t="shared" si="47"/>
        <v>-11.31551538744278</v>
      </c>
      <c r="G405" s="83">
        <f t="shared" si="44"/>
        <v>3.3099267855912066E-3</v>
      </c>
      <c r="H405" s="170"/>
      <c r="I405" s="58">
        <f t="shared" si="45"/>
        <v>1.1628622121982382E-6</v>
      </c>
      <c r="J405" s="58">
        <f t="shared" si="46"/>
        <v>0.10614303054628658</v>
      </c>
      <c r="K405" s="81"/>
      <c r="L405" s="81"/>
      <c r="M405" s="81"/>
      <c r="N405" s="81"/>
      <c r="O405" s="81"/>
    </row>
    <row r="406" spans="1:15" ht="14.4" hidden="1" x14ac:dyDescent="0.3">
      <c r="A406" s="81">
        <f t="shared" si="42"/>
        <v>402</v>
      </c>
      <c r="B406" s="232">
        <v>45372</v>
      </c>
      <c r="C406" s="233">
        <v>16.8523</v>
      </c>
      <c r="D406" s="83">
        <f t="shared" si="43"/>
        <v>8.5158587672051755E-3</v>
      </c>
      <c r="E406" s="56">
        <f t="shared" si="48"/>
        <v>9.6358452540071E-6</v>
      </c>
      <c r="F406" s="84">
        <f t="shared" si="47"/>
        <v>-4.0239708055292693</v>
      </c>
      <c r="G406" s="83">
        <f t="shared" si="44"/>
        <v>3.1041657903544875E-3</v>
      </c>
      <c r="H406" s="170"/>
      <c r="I406" s="58">
        <f t="shared" si="45"/>
        <v>7.2519850542985246E-5</v>
      </c>
      <c r="J406" s="58">
        <f t="shared" si="46"/>
        <v>7.526049726963767</v>
      </c>
      <c r="K406" s="81"/>
      <c r="L406" s="81"/>
      <c r="M406" s="81"/>
      <c r="N406" s="81"/>
      <c r="O406" s="81"/>
    </row>
    <row r="407" spans="1:15" ht="14.4" hidden="1" x14ac:dyDescent="0.3">
      <c r="A407" s="81">
        <f t="shared" si="42"/>
        <v>403</v>
      </c>
      <c r="B407" s="232">
        <v>45373</v>
      </c>
      <c r="C407" s="233">
        <v>16.759</v>
      </c>
      <c r="D407" s="83">
        <f t="shared" si="43"/>
        <v>-5.5363362864415677E-3</v>
      </c>
      <c r="E407" s="56">
        <f t="shared" si="48"/>
        <v>1.8110727365459609E-5</v>
      </c>
      <c r="F407" s="84">
        <f t="shared" si="47"/>
        <v>-9.2265826849054644</v>
      </c>
      <c r="G407" s="83">
        <f t="shared" si="44"/>
        <v>4.2556700254436563E-3</v>
      </c>
      <c r="H407" s="170"/>
      <c r="I407" s="58">
        <f t="shared" si="45"/>
        <v>3.065101947656961E-5</v>
      </c>
      <c r="J407" s="58">
        <f t="shared" si="46"/>
        <v>1.6924234382229495</v>
      </c>
      <c r="K407" s="81"/>
      <c r="L407" s="81"/>
      <c r="M407" s="81"/>
      <c r="N407" s="81"/>
      <c r="O407" s="81"/>
    </row>
    <row r="408" spans="1:15" ht="14.4" hidden="1" x14ac:dyDescent="0.3">
      <c r="A408" s="81">
        <f t="shared" si="42"/>
        <v>404</v>
      </c>
      <c r="B408" s="232">
        <v>45376</v>
      </c>
      <c r="C408" s="233">
        <v>16.762</v>
      </c>
      <c r="D408" s="83">
        <f t="shared" si="43"/>
        <v>1.7900829405093077E-4</v>
      </c>
      <c r="E408" s="56">
        <f t="shared" si="48"/>
        <v>1.980078347426575E-5</v>
      </c>
      <c r="F408" s="84">
        <f t="shared" si="47"/>
        <v>-10.828170733385317</v>
      </c>
      <c r="G408" s="83">
        <f t="shared" si="44"/>
        <v>4.4498071277602304E-3</v>
      </c>
      <c r="H408" s="170"/>
      <c r="I408" s="58">
        <f t="shared" si="45"/>
        <v>3.2043969339024499E-8</v>
      </c>
      <c r="J408" s="58">
        <f t="shared" si="46"/>
        <v>1.6183182539554915E-3</v>
      </c>
      <c r="K408" s="81"/>
      <c r="L408" s="81"/>
      <c r="M408" s="81"/>
      <c r="N408" s="81"/>
      <c r="O408" s="81"/>
    </row>
    <row r="409" spans="1:15" ht="14.4" hidden="1" x14ac:dyDescent="0.3">
      <c r="A409" s="81">
        <f t="shared" si="42"/>
        <v>405</v>
      </c>
      <c r="B409" s="232">
        <v>45377</v>
      </c>
      <c r="C409" s="233">
        <v>16.736699999999999</v>
      </c>
      <c r="D409" s="83">
        <f t="shared" si="43"/>
        <v>-1.5093664240545257E-3</v>
      </c>
      <c r="E409" s="56">
        <f t="shared" si="48"/>
        <v>1.7136548967790493E-5</v>
      </c>
      <c r="F409" s="84">
        <f t="shared" si="47"/>
        <v>-10.841353847039771</v>
      </c>
      <c r="G409" s="83">
        <f t="shared" si="44"/>
        <v>4.1396315014491925E-3</v>
      </c>
      <c r="H409" s="170"/>
      <c r="I409" s="58">
        <f t="shared" si="45"/>
        <v>2.2781870020631464E-6</v>
      </c>
      <c r="J409" s="58">
        <f t="shared" si="46"/>
        <v>0.13294316179676433</v>
      </c>
      <c r="K409" s="81"/>
      <c r="L409" s="81"/>
      <c r="M409" s="81"/>
      <c r="N409" s="81"/>
      <c r="O409" s="81"/>
    </row>
    <row r="410" spans="1:15" ht="14.4" hidden="1" x14ac:dyDescent="0.3">
      <c r="A410" s="81">
        <f t="shared" si="42"/>
        <v>406</v>
      </c>
      <c r="B410" s="232">
        <v>45378</v>
      </c>
      <c r="C410" s="233">
        <v>16.703199999999999</v>
      </c>
      <c r="D410" s="83">
        <f t="shared" si="43"/>
        <v>-2.0015893216703828E-3</v>
      </c>
      <c r="E410" s="56">
        <f t="shared" si="48"/>
        <v>1.5134086410735466E-5</v>
      </c>
      <c r="F410" s="84">
        <f t="shared" si="47"/>
        <v>-10.833836720873672</v>
      </c>
      <c r="G410" s="83">
        <f t="shared" si="44"/>
        <v>3.8902553143380534E-3</v>
      </c>
      <c r="H410" s="170"/>
      <c r="I410" s="58">
        <f t="shared" si="45"/>
        <v>4.0063598126249034E-6</v>
      </c>
      <c r="J410" s="58">
        <f t="shared" si="46"/>
        <v>0.26472425912560965</v>
      </c>
      <c r="K410" s="81"/>
      <c r="L410" s="81"/>
      <c r="M410" s="81"/>
      <c r="N410" s="81"/>
      <c r="O410" s="81"/>
    </row>
    <row r="411" spans="1:15" ht="14.4" hidden="1" x14ac:dyDescent="0.3">
      <c r="A411" s="81">
        <f t="shared" si="42"/>
        <v>407</v>
      </c>
      <c r="B411" s="232">
        <v>45383</v>
      </c>
      <c r="C411" s="233">
        <v>16.678000000000001</v>
      </c>
      <c r="D411" s="83">
        <f t="shared" si="43"/>
        <v>-1.5086929450642828E-3</v>
      </c>
      <c r="E411" s="56">
        <f t="shared" si="48"/>
        <v>1.3634401862111608E-5</v>
      </c>
      <c r="F411" s="84">
        <f t="shared" si="47"/>
        <v>-11.035972404093005</v>
      </c>
      <c r="G411" s="83">
        <f t="shared" si="44"/>
        <v>3.6924790943364334E-3</v>
      </c>
      <c r="H411" s="170"/>
      <c r="I411" s="58">
        <f t="shared" si="45"/>
        <v>2.2761544024867389E-6</v>
      </c>
      <c r="J411" s="58">
        <f t="shared" si="46"/>
        <v>0.16694200636787032</v>
      </c>
      <c r="K411" s="81"/>
      <c r="L411" s="81"/>
      <c r="M411" s="81"/>
      <c r="N411" s="81"/>
      <c r="O411" s="81"/>
    </row>
    <row r="412" spans="1:15" ht="14.4" hidden="1" x14ac:dyDescent="0.3">
      <c r="A412" s="81">
        <f t="shared" si="42"/>
        <v>408</v>
      </c>
      <c r="B412" s="232">
        <v>45384</v>
      </c>
      <c r="C412" s="233">
        <v>16.532299999999999</v>
      </c>
      <c r="D412" s="83">
        <f t="shared" si="43"/>
        <v>-8.7360594795540258E-3</v>
      </c>
      <c r="E412" s="56">
        <f t="shared" si="48"/>
        <v>1.2103649999683764E-5</v>
      </c>
      <c r="F412" s="84">
        <f t="shared" si="47"/>
        <v>-5.0165720593428391</v>
      </c>
      <c r="G412" s="83">
        <f t="shared" si="44"/>
        <v>3.4790300371919419E-3</v>
      </c>
      <c r="H412" s="170"/>
      <c r="I412" s="58">
        <f t="shared" si="45"/>
        <v>7.6318735230305752E-5</v>
      </c>
      <c r="J412" s="58">
        <f t="shared" si="46"/>
        <v>6.3054314386403902</v>
      </c>
      <c r="K412" s="81"/>
      <c r="L412" s="81"/>
      <c r="M412" s="81"/>
      <c r="N412" s="81"/>
      <c r="O412" s="81"/>
    </row>
    <row r="413" spans="1:15" ht="14.4" hidden="1" x14ac:dyDescent="0.3">
      <c r="A413" s="81">
        <f t="shared" si="42"/>
        <v>409</v>
      </c>
      <c r="B413" s="232">
        <v>45385</v>
      </c>
      <c r="C413" s="233">
        <v>16.657800000000002</v>
      </c>
      <c r="D413" s="83">
        <f t="shared" si="43"/>
        <v>7.5912002564677561E-3</v>
      </c>
      <c r="E413" s="56">
        <f t="shared" si="48"/>
        <v>2.0757921854752491E-5</v>
      </c>
      <c r="F413" s="84">
        <f t="shared" si="47"/>
        <v>-8.0064703489428481</v>
      </c>
      <c r="G413" s="83">
        <f t="shared" si="44"/>
        <v>4.5560862431205679E-3</v>
      </c>
      <c r="H413" s="170"/>
      <c r="I413" s="58">
        <f t="shared" si="45"/>
        <v>5.7626321333796126E-5</v>
      </c>
      <c r="J413" s="58">
        <f t="shared" si="46"/>
        <v>2.776112259070032</v>
      </c>
      <c r="K413" s="81"/>
      <c r="L413" s="81"/>
      <c r="M413" s="81"/>
      <c r="N413" s="81"/>
      <c r="O413" s="81"/>
    </row>
    <row r="414" spans="1:15" ht="14.4" hidden="1" x14ac:dyDescent="0.3">
      <c r="A414" s="81">
        <f t="shared" si="42"/>
        <v>410</v>
      </c>
      <c r="B414" s="232">
        <v>45386</v>
      </c>
      <c r="C414" s="233">
        <v>16.567299999999999</v>
      </c>
      <c r="D414" s="83">
        <f t="shared" si="43"/>
        <v>-5.432890297638493E-3</v>
      </c>
      <c r="E414" s="56">
        <f t="shared" si="48"/>
        <v>2.5726678819054777E-5</v>
      </c>
      <c r="F414" s="84">
        <f t="shared" si="47"/>
        <v>-9.4206789716285932</v>
      </c>
      <c r="G414" s="83">
        <f t="shared" si="44"/>
        <v>5.0721473577819854E-3</v>
      </c>
      <c r="H414" s="170"/>
      <c r="I414" s="58">
        <f t="shared" si="45"/>
        <v>2.9516296986174473E-5</v>
      </c>
      <c r="J414" s="58">
        <f t="shared" si="46"/>
        <v>1.1473030465289935</v>
      </c>
      <c r="K414" s="81"/>
      <c r="L414" s="81"/>
      <c r="M414" s="81"/>
      <c r="N414" s="81"/>
      <c r="O414" s="81"/>
    </row>
    <row r="415" spans="1:15" ht="14.4" hidden="1" x14ac:dyDescent="0.3">
      <c r="A415" s="81">
        <f t="shared" si="42"/>
        <v>411</v>
      </c>
      <c r="B415" s="232">
        <v>45387</v>
      </c>
      <c r="C415" s="233">
        <v>16.541499999999999</v>
      </c>
      <c r="D415" s="83">
        <f t="shared" si="43"/>
        <v>-1.5572845303700733E-3</v>
      </c>
      <c r="E415" s="56">
        <f t="shared" si="48"/>
        <v>2.6237405943800872E-5</v>
      </c>
      <c r="F415" s="84">
        <f t="shared" si="47"/>
        <v>-10.455894012567173</v>
      </c>
      <c r="G415" s="83">
        <f t="shared" si="44"/>
        <v>5.1222461814911698E-3</v>
      </c>
      <c r="H415" s="170"/>
      <c r="I415" s="58">
        <f t="shared" si="45"/>
        <v>2.4251351085299396E-6</v>
      </c>
      <c r="J415" s="58">
        <f t="shared" si="46"/>
        <v>9.2430445057123792E-2</v>
      </c>
      <c r="K415" s="81"/>
      <c r="L415" s="81"/>
      <c r="M415" s="81"/>
      <c r="N415" s="81"/>
      <c r="O415" s="81"/>
    </row>
    <row r="416" spans="1:15" ht="14.4" hidden="1" x14ac:dyDescent="0.3">
      <c r="A416" s="81">
        <f t="shared" si="42"/>
        <v>412</v>
      </c>
      <c r="B416" s="232">
        <v>45390</v>
      </c>
      <c r="C416" s="233">
        <v>16.517299999999999</v>
      </c>
      <c r="D416" s="83">
        <f t="shared" si="43"/>
        <v>-1.4629870326149375E-3</v>
      </c>
      <c r="E416" s="56">
        <f t="shared" si="48"/>
        <v>2.3028224416518751E-5</v>
      </c>
      <c r="F416" s="84">
        <f t="shared" si="47"/>
        <v>-10.585846129621396</v>
      </c>
      <c r="G416" s="83">
        <f t="shared" si="44"/>
        <v>4.7987732199509855E-3</v>
      </c>
      <c r="H416" s="170"/>
      <c r="I416" s="58">
        <f t="shared" si="45"/>
        <v>2.14033105759946E-6</v>
      </c>
      <c r="J416" s="58">
        <f t="shared" si="46"/>
        <v>9.2943816200789856E-2</v>
      </c>
      <c r="K416" s="81"/>
      <c r="L416" s="81"/>
      <c r="M416" s="81"/>
      <c r="N416" s="81"/>
      <c r="O416" s="81"/>
    </row>
    <row r="417" spans="1:15" ht="14.4" hidden="1" x14ac:dyDescent="0.3">
      <c r="A417" s="81">
        <f t="shared" si="42"/>
        <v>413</v>
      </c>
      <c r="B417" s="232">
        <v>45391</v>
      </c>
      <c r="C417" s="233">
        <v>16.4758</v>
      </c>
      <c r="D417" s="83">
        <f t="shared" si="43"/>
        <v>-2.5125171789577294E-3</v>
      </c>
      <c r="E417" s="56">
        <f t="shared" si="48"/>
        <v>2.0213161461162438E-5</v>
      </c>
      <c r="F417" s="84">
        <f t="shared" si="47"/>
        <v>-10.496868086558177</v>
      </c>
      <c r="G417" s="83">
        <f t="shared" si="44"/>
        <v>4.4959049657618917E-3</v>
      </c>
      <c r="H417" s="170"/>
      <c r="I417" s="58">
        <f t="shared" si="45"/>
        <v>6.312742574557707E-6</v>
      </c>
      <c r="J417" s="58">
        <f t="shared" si="46"/>
        <v>0.31230852168707052</v>
      </c>
      <c r="K417" s="81"/>
      <c r="L417" s="81"/>
      <c r="M417" s="81"/>
      <c r="N417" s="81"/>
      <c r="O417" s="81"/>
    </row>
    <row r="418" spans="1:15" ht="14.4" hidden="1" x14ac:dyDescent="0.3">
      <c r="A418" s="81">
        <f t="shared" si="42"/>
        <v>414</v>
      </c>
      <c r="B418" s="232">
        <v>45392</v>
      </c>
      <c r="C418" s="233">
        <v>16.335699999999999</v>
      </c>
      <c r="D418" s="83">
        <f t="shared" si="43"/>
        <v>-8.5033807159591301E-3</v>
      </c>
      <c r="E418" s="56">
        <f t="shared" si="48"/>
        <v>1.8339800964762396E-5</v>
      </c>
      <c r="F418" s="84">
        <f t="shared" si="47"/>
        <v>-6.9637832726387812</v>
      </c>
      <c r="G418" s="83">
        <f t="shared" si="44"/>
        <v>4.2824993829260966E-3</v>
      </c>
      <c r="H418" s="170"/>
      <c r="I418" s="58">
        <f t="shared" si="45"/>
        <v>7.2307483600545606E-5</v>
      </c>
      <c r="J418" s="58">
        <f t="shared" si="46"/>
        <v>3.9426536710771987</v>
      </c>
      <c r="K418" s="81"/>
      <c r="L418" s="81"/>
      <c r="M418" s="81"/>
      <c r="N418" s="81"/>
      <c r="O418" s="81"/>
    </row>
    <row r="419" spans="1:15" ht="14.4" hidden="1" x14ac:dyDescent="0.3">
      <c r="A419" s="81">
        <f t="shared" si="42"/>
        <v>415</v>
      </c>
      <c r="B419" s="232">
        <v>45393</v>
      </c>
      <c r="C419" s="233">
        <v>16.3932</v>
      </c>
      <c r="D419" s="83">
        <f t="shared" si="43"/>
        <v>3.5198981372086546E-3</v>
      </c>
      <c r="E419" s="56">
        <f t="shared" si="48"/>
        <v>2.561302960318549E-5</v>
      </c>
      <c r="F419" s="84">
        <f t="shared" si="47"/>
        <v>-10.088683580316582</v>
      </c>
      <c r="G419" s="83">
        <f t="shared" si="44"/>
        <v>5.0609316931949878E-3</v>
      </c>
      <c r="H419" s="170"/>
      <c r="I419" s="58">
        <f t="shared" si="45"/>
        <v>1.2389682896324957E-5</v>
      </c>
      <c r="J419" s="58">
        <f t="shared" si="46"/>
        <v>0.48372578676846778</v>
      </c>
      <c r="K419" s="81"/>
      <c r="L419" s="81"/>
      <c r="M419" s="81"/>
      <c r="N419" s="81"/>
      <c r="O419" s="81"/>
    </row>
    <row r="420" spans="1:15" ht="14.4" hidden="1" x14ac:dyDescent="0.3">
      <c r="A420" s="81">
        <f t="shared" si="42"/>
        <v>416</v>
      </c>
      <c r="B420" s="232">
        <v>45394</v>
      </c>
      <c r="C420" s="233">
        <v>16.488299999999999</v>
      </c>
      <c r="D420" s="83">
        <f t="shared" si="43"/>
        <v>5.8011858575506281E-3</v>
      </c>
      <c r="E420" s="56">
        <f t="shared" si="48"/>
        <v>2.3830918175255357E-5</v>
      </c>
      <c r="F420" s="84">
        <f t="shared" si="47"/>
        <v>-9.2323378696845815</v>
      </c>
      <c r="G420" s="83">
        <f t="shared" si="44"/>
        <v>4.8816921426135997E-3</v>
      </c>
      <c r="H420" s="170"/>
      <c r="I420" s="58">
        <f t="shared" si="45"/>
        <v>3.3653757353845414E-5</v>
      </c>
      <c r="J420" s="58">
        <f t="shared" si="46"/>
        <v>1.4121888676865806</v>
      </c>
      <c r="K420" s="81"/>
      <c r="L420" s="81"/>
      <c r="M420" s="81"/>
      <c r="N420" s="81"/>
      <c r="O420" s="81"/>
    </row>
    <row r="421" spans="1:15" ht="14.4" hidden="1" x14ac:dyDescent="0.3">
      <c r="A421" s="81">
        <f t="shared" si="42"/>
        <v>417</v>
      </c>
      <c r="B421" s="232">
        <v>45397</v>
      </c>
      <c r="C421" s="233">
        <v>16.458300000000001</v>
      </c>
      <c r="D421" s="83">
        <f t="shared" si="43"/>
        <v>-1.8194719892286049E-3</v>
      </c>
      <c r="E421" s="56">
        <f t="shared" si="48"/>
        <v>2.5154742948434981E-5</v>
      </c>
      <c r="F421" s="84">
        <f t="shared" si="47"/>
        <v>-10.458859554964681</v>
      </c>
      <c r="G421" s="83">
        <f t="shared" si="44"/>
        <v>5.0154504232855276E-3</v>
      </c>
      <c r="H421" s="170"/>
      <c r="I421" s="58">
        <f t="shared" si="45"/>
        <v>3.3104783195874963E-6</v>
      </c>
      <c r="J421" s="58">
        <f t="shared" si="46"/>
        <v>0.13160453781514234</v>
      </c>
      <c r="K421" s="81"/>
      <c r="L421" s="81"/>
      <c r="M421" s="81"/>
      <c r="N421" s="81"/>
      <c r="O421" s="81"/>
    </row>
    <row r="422" spans="1:15" ht="14.4" hidden="1" x14ac:dyDescent="0.3">
      <c r="A422" s="81">
        <f t="shared" si="42"/>
        <v>418</v>
      </c>
      <c r="B422" s="232">
        <v>45398</v>
      </c>
      <c r="C422" s="233">
        <v>16.6693</v>
      </c>
      <c r="D422" s="83">
        <f t="shared" si="43"/>
        <v>1.2820279129679202E-2</v>
      </c>
      <c r="E422" s="56">
        <f t="shared" si="48"/>
        <v>2.2210789765266764E-5</v>
      </c>
      <c r="F422" s="84">
        <f t="shared" si="47"/>
        <v>-3.314945296854189</v>
      </c>
      <c r="G422" s="83">
        <f t="shared" si="44"/>
        <v>4.7128324567362635E-3</v>
      </c>
      <c r="H422" s="170"/>
      <c r="I422" s="58">
        <f t="shared" si="45"/>
        <v>1.6435955696288813E-4</v>
      </c>
      <c r="J422" s="58">
        <f t="shared" si="46"/>
        <v>7.399987064841504</v>
      </c>
      <c r="K422" s="81"/>
      <c r="L422" s="81"/>
      <c r="M422" s="81"/>
      <c r="N422" s="81"/>
      <c r="O422" s="81"/>
    </row>
    <row r="423" spans="1:15" ht="14.4" hidden="1" x14ac:dyDescent="0.3">
      <c r="A423" s="81">
        <f t="shared" si="42"/>
        <v>419</v>
      </c>
      <c r="B423" s="232">
        <v>45399</v>
      </c>
      <c r="C423" s="233">
        <v>16.6815</v>
      </c>
      <c r="D423" s="83">
        <f t="shared" si="43"/>
        <v>7.3188436227078491E-4</v>
      </c>
      <c r="E423" s="56">
        <f t="shared" si="48"/>
        <v>4.1368189786974643E-5</v>
      </c>
      <c r="F423" s="84">
        <f t="shared" si="47"/>
        <v>-10.080049866188254</v>
      </c>
      <c r="G423" s="83">
        <f t="shared" si="44"/>
        <v>6.4318107704576201E-3</v>
      </c>
      <c r="H423" s="170"/>
      <c r="I423" s="58">
        <f t="shared" si="45"/>
        <v>5.3565471973651355E-7</v>
      </c>
      <c r="J423" s="58">
        <f t="shared" si="46"/>
        <v>1.2948468920077619E-2</v>
      </c>
      <c r="K423" s="81"/>
      <c r="L423" s="81"/>
      <c r="M423" s="81"/>
      <c r="N423" s="81"/>
      <c r="O423" s="81"/>
    </row>
    <row r="424" spans="1:15" ht="14.4" hidden="1" x14ac:dyDescent="0.3">
      <c r="A424" s="81">
        <f t="shared" si="42"/>
        <v>420</v>
      </c>
      <c r="B424" s="232">
        <v>45400</v>
      </c>
      <c r="C424" s="233">
        <v>17.025200000000002</v>
      </c>
      <c r="D424" s="83">
        <f t="shared" si="43"/>
        <v>2.0603662740161344E-2</v>
      </c>
      <c r="E424" s="56">
        <f t="shared" si="48"/>
        <v>3.5865185971992664E-5</v>
      </c>
      <c r="F424" s="84">
        <f t="shared" si="47"/>
        <v>1.6005514309441811</v>
      </c>
      <c r="G424" s="83">
        <f t="shared" si="44"/>
        <v>5.988754960089172E-3</v>
      </c>
      <c r="H424" s="170"/>
      <c r="I424" s="58">
        <f t="shared" si="45"/>
        <v>4.2451091831031284E-4</v>
      </c>
      <c r="J424" s="58">
        <f t="shared" si="46"/>
        <v>11.836294914009812</v>
      </c>
      <c r="K424" s="81"/>
      <c r="L424" s="81"/>
      <c r="M424" s="81"/>
      <c r="N424" s="81"/>
      <c r="O424" s="81"/>
    </row>
    <row r="425" spans="1:15" ht="14.4" hidden="1" x14ac:dyDescent="0.3">
      <c r="A425" s="81">
        <f t="shared" si="42"/>
        <v>421</v>
      </c>
      <c r="B425" s="232">
        <v>45401</v>
      </c>
      <c r="C425" s="233">
        <v>16.994800000000001</v>
      </c>
      <c r="D425" s="83">
        <f t="shared" si="43"/>
        <v>-1.7855884218688223E-3</v>
      </c>
      <c r="E425" s="56">
        <f t="shared" si="48"/>
        <v>8.8243000482222174E-5</v>
      </c>
      <c r="F425" s="84">
        <f t="shared" si="47"/>
        <v>-9.2992849741287174</v>
      </c>
      <c r="G425" s="83">
        <f t="shared" si="44"/>
        <v>9.3937745598998788E-3</v>
      </c>
      <c r="H425" s="170"/>
      <c r="I425" s="58">
        <f t="shared" si="45"/>
        <v>3.1883260123119914E-6</v>
      </c>
      <c r="J425" s="58">
        <f t="shared" si="46"/>
        <v>3.6131205816764198E-2</v>
      </c>
      <c r="K425" s="81"/>
      <c r="L425" s="81"/>
      <c r="M425" s="81"/>
      <c r="N425" s="81"/>
      <c r="O425" s="81"/>
    </row>
    <row r="426" spans="1:15" ht="14.4" hidden="1" x14ac:dyDescent="0.3">
      <c r="A426" s="81">
        <f t="shared" si="42"/>
        <v>422</v>
      </c>
      <c r="B426" s="232">
        <v>45404</v>
      </c>
      <c r="C426" s="233">
        <v>17.1145</v>
      </c>
      <c r="D426" s="83">
        <f t="shared" si="43"/>
        <v>7.0433309012167822E-3</v>
      </c>
      <c r="E426" s="56">
        <f t="shared" si="48"/>
        <v>7.6780175621624441E-5</v>
      </c>
      <c r="F426" s="84">
        <f t="shared" si="47"/>
        <v>-8.8284531574719978</v>
      </c>
      <c r="G426" s="83">
        <f t="shared" si="44"/>
        <v>8.7624297784133168E-3</v>
      </c>
      <c r="H426" s="170"/>
      <c r="I426" s="58">
        <f t="shared" si="45"/>
        <v>4.9608510184035206E-5</v>
      </c>
      <c r="J426" s="58">
        <f t="shared" si="46"/>
        <v>0.64611092358667932</v>
      </c>
      <c r="K426" s="81"/>
      <c r="L426" s="81"/>
      <c r="M426" s="81"/>
      <c r="N426" s="81"/>
      <c r="O426" s="81"/>
    </row>
    <row r="427" spans="1:15" ht="14.4" hidden="1" x14ac:dyDescent="0.3">
      <c r="A427" s="81">
        <f t="shared" si="42"/>
        <v>423</v>
      </c>
      <c r="B427" s="232">
        <v>45405</v>
      </c>
      <c r="C427" s="233">
        <v>17.212</v>
      </c>
      <c r="D427" s="83">
        <f t="shared" si="43"/>
        <v>5.6969236612229857E-3</v>
      </c>
      <c r="E427" s="56">
        <f t="shared" si="48"/>
        <v>7.3118248231707393E-5</v>
      </c>
      <c r="F427" s="84">
        <f t="shared" si="47"/>
        <v>-9.0795633768723114</v>
      </c>
      <c r="G427" s="83">
        <f t="shared" si="44"/>
        <v>8.5509208996287292E-3</v>
      </c>
      <c r="H427" s="170"/>
      <c r="I427" s="58">
        <f t="shared" si="45"/>
        <v>3.2454939201802306E-5</v>
      </c>
      <c r="J427" s="58">
        <f t="shared" si="46"/>
        <v>0.44386921167687893</v>
      </c>
      <c r="K427" s="81"/>
      <c r="L427" s="81"/>
      <c r="M427" s="81"/>
      <c r="N427" s="81"/>
      <c r="O427" s="81"/>
    </row>
    <row r="428" spans="1:15" ht="14.4" hidden="1" x14ac:dyDescent="0.3">
      <c r="A428" s="81">
        <f t="shared" si="42"/>
        <v>424</v>
      </c>
      <c r="B428" s="232">
        <v>45406</v>
      </c>
      <c r="C428" s="233">
        <v>17.124300000000002</v>
      </c>
      <c r="D428" s="83">
        <f t="shared" si="43"/>
        <v>-5.0952823611433162E-3</v>
      </c>
      <c r="E428" s="56">
        <f t="shared" si="48"/>
        <v>6.7638051022475082E-5</v>
      </c>
      <c r="F428" s="84">
        <f t="shared" si="47"/>
        <v>-9.2175040939363733</v>
      </c>
      <c r="G428" s="83">
        <f t="shared" si="44"/>
        <v>8.2242355889453386E-3</v>
      </c>
      <c r="H428" s="170"/>
      <c r="I428" s="58">
        <f t="shared" si="45"/>
        <v>2.5961902339778209E-5</v>
      </c>
      <c r="J428" s="58">
        <f t="shared" si="46"/>
        <v>0.38383575439143669</v>
      </c>
      <c r="K428" s="81"/>
      <c r="L428" s="81"/>
      <c r="M428" s="81"/>
      <c r="N428" s="81"/>
      <c r="O428" s="81"/>
    </row>
    <row r="429" spans="1:15" ht="14.4" hidden="1" x14ac:dyDescent="0.3">
      <c r="A429" s="81">
        <f t="shared" si="42"/>
        <v>425</v>
      </c>
      <c r="B429" s="232">
        <v>45407</v>
      </c>
      <c r="C429" s="233">
        <v>16.999500000000001</v>
      </c>
      <c r="D429" s="83">
        <f t="shared" si="43"/>
        <v>-7.2878891399941192E-3</v>
      </c>
      <c r="E429" s="56">
        <f t="shared" si="48"/>
        <v>6.2021353337235089E-5</v>
      </c>
      <c r="F429" s="84">
        <f t="shared" si="47"/>
        <v>-8.8316601828329979</v>
      </c>
      <c r="G429" s="83">
        <f t="shared" si="44"/>
        <v>7.8753636955530559E-3</v>
      </c>
      <c r="H429" s="170"/>
      <c r="I429" s="58">
        <f t="shared" si="45"/>
        <v>5.3113328116844226E-5</v>
      </c>
      <c r="J429" s="58">
        <f t="shared" si="46"/>
        <v>0.85637164071615235</v>
      </c>
      <c r="K429" s="81"/>
      <c r="L429" s="81"/>
      <c r="M429" s="81"/>
      <c r="N429" s="81"/>
      <c r="O429" s="81"/>
    </row>
    <row r="430" spans="1:15" ht="14.4" hidden="1" x14ac:dyDescent="0.3">
      <c r="A430" s="81">
        <f t="shared" si="42"/>
        <v>426</v>
      </c>
      <c r="B430" s="232">
        <v>45408</v>
      </c>
      <c r="C430" s="233">
        <v>17.1098</v>
      </c>
      <c r="D430" s="83">
        <f t="shared" si="43"/>
        <v>6.4884261301803026E-3</v>
      </c>
      <c r="E430" s="56">
        <f t="shared" si="48"/>
        <v>6.08208181098473E-5</v>
      </c>
      <c r="F430" s="84">
        <f t="shared" si="47"/>
        <v>-9.0153865902465284</v>
      </c>
      <c r="G430" s="83">
        <f t="shared" si="44"/>
        <v>7.7987702947225788E-3</v>
      </c>
      <c r="H430" s="170"/>
      <c r="I430" s="58">
        <f t="shared" si="45"/>
        <v>4.2099673646806534E-5</v>
      </c>
      <c r="J430" s="58">
        <f t="shared" si="46"/>
        <v>0.6921918342297062</v>
      </c>
      <c r="K430" s="81"/>
      <c r="L430" s="81"/>
      <c r="M430" s="81"/>
      <c r="N430" s="81"/>
      <c r="O430" s="81"/>
    </row>
    <row r="431" spans="1:15" ht="14.4" hidden="1" x14ac:dyDescent="0.3">
      <c r="A431" s="81">
        <f t="shared" si="42"/>
        <v>427</v>
      </c>
      <c r="B431" s="232">
        <v>45411</v>
      </c>
      <c r="C431" s="233">
        <v>17.188300000000002</v>
      </c>
      <c r="D431" s="83">
        <f t="shared" si="43"/>
        <v>4.5880138867784304E-3</v>
      </c>
      <c r="E431" s="56">
        <f t="shared" si="48"/>
        <v>5.8297768065775905E-5</v>
      </c>
      <c r="F431" s="84">
        <f t="shared" si="47"/>
        <v>-9.3888716662517755</v>
      </c>
      <c r="G431" s="83">
        <f t="shared" si="44"/>
        <v>7.6352975099714289E-3</v>
      </c>
      <c r="H431" s="170"/>
      <c r="I431" s="58">
        <f t="shared" si="45"/>
        <v>2.104987142527172E-5</v>
      </c>
      <c r="J431" s="58">
        <f t="shared" si="46"/>
        <v>0.36107508269478994</v>
      </c>
      <c r="K431" s="81"/>
      <c r="L431" s="81"/>
      <c r="M431" s="81"/>
      <c r="N431" s="81"/>
      <c r="O431" s="81"/>
    </row>
    <row r="432" spans="1:15" ht="14.4" hidden="1" x14ac:dyDescent="0.3">
      <c r="A432" s="81">
        <f t="shared" si="42"/>
        <v>428</v>
      </c>
      <c r="B432" s="232">
        <v>45412</v>
      </c>
      <c r="C432" s="233">
        <v>17.155200000000001</v>
      </c>
      <c r="D432" s="83">
        <f t="shared" si="43"/>
        <v>-1.9257285479076236E-3</v>
      </c>
      <c r="E432" s="56">
        <f t="shared" si="48"/>
        <v>5.3277866240547071E-5</v>
      </c>
      <c r="F432" s="84">
        <f t="shared" si="47"/>
        <v>-9.7703841195820615</v>
      </c>
      <c r="G432" s="83">
        <f t="shared" si="44"/>
        <v>7.2991688732722904E-3</v>
      </c>
      <c r="H432" s="170"/>
      <c r="I432" s="58">
        <f t="shared" si="45"/>
        <v>3.7084304402264045E-6</v>
      </c>
      <c r="J432" s="58">
        <f t="shared" si="46"/>
        <v>6.9605460989804191E-2</v>
      </c>
      <c r="K432" s="81"/>
      <c r="L432" s="81"/>
      <c r="M432" s="81"/>
      <c r="N432" s="81"/>
      <c r="O432" s="81"/>
    </row>
    <row r="433" spans="1:15" ht="14.4" hidden="1" x14ac:dyDescent="0.3">
      <c r="A433" s="81">
        <f t="shared" si="42"/>
        <v>429</v>
      </c>
      <c r="B433" s="232">
        <v>45414</v>
      </c>
      <c r="C433" s="233">
        <v>17.0243</v>
      </c>
      <c r="D433" s="83">
        <f t="shared" si="43"/>
        <v>-7.6303394889013498E-3</v>
      </c>
      <c r="E433" s="56">
        <f t="shared" si="48"/>
        <v>4.6597389658172591E-5</v>
      </c>
      <c r="F433" s="84">
        <f t="shared" si="47"/>
        <v>-8.7244951703304157</v>
      </c>
      <c r="G433" s="83">
        <f t="shared" si="44"/>
        <v>6.8262280695983628E-3</v>
      </c>
      <c r="H433" s="170"/>
      <c r="I433" s="58">
        <f t="shared" si="45"/>
        <v>5.8222080715887315E-5</v>
      </c>
      <c r="J433" s="58">
        <f t="shared" si="46"/>
        <v>1.2494708639902514</v>
      </c>
      <c r="K433" s="81"/>
      <c r="L433" s="81"/>
      <c r="M433" s="81"/>
      <c r="N433" s="81"/>
      <c r="O433" s="81"/>
    </row>
    <row r="434" spans="1:15" ht="14.4" hidden="1" x14ac:dyDescent="0.3">
      <c r="A434" s="81">
        <f t="shared" si="42"/>
        <v>430</v>
      </c>
      <c r="B434" s="232">
        <v>45415</v>
      </c>
      <c r="C434" s="233">
        <v>17.095800000000001</v>
      </c>
      <c r="D434" s="83">
        <f t="shared" si="43"/>
        <v>4.1998789964932115E-3</v>
      </c>
      <c r="E434" s="56">
        <f t="shared" si="48"/>
        <v>4.8164050144308256E-5</v>
      </c>
      <c r="F434" s="84">
        <f t="shared" si="47"/>
        <v>-9.574670496865556</v>
      </c>
      <c r="G434" s="83">
        <f t="shared" si="44"/>
        <v>6.9400324310703518E-3</v>
      </c>
      <c r="H434" s="170"/>
      <c r="I434" s="58">
        <f t="shared" si="45"/>
        <v>1.7638983585184826E-5</v>
      </c>
      <c r="J434" s="58">
        <f t="shared" si="46"/>
        <v>0.36622716595334531</v>
      </c>
      <c r="K434" s="81"/>
      <c r="L434" s="81"/>
      <c r="M434" s="81"/>
      <c r="N434" s="81"/>
      <c r="O434" s="81"/>
    </row>
    <row r="435" spans="1:15" ht="14.4" hidden="1" x14ac:dyDescent="0.3">
      <c r="A435" s="81">
        <f t="shared" si="42"/>
        <v>431</v>
      </c>
      <c r="B435" s="232">
        <v>45418</v>
      </c>
      <c r="C435" s="233">
        <v>16.939299999999999</v>
      </c>
      <c r="D435" s="83">
        <f t="shared" si="43"/>
        <v>-9.1542952070099437E-3</v>
      </c>
      <c r="E435" s="56">
        <f t="shared" si="48"/>
        <v>4.4050184633611297E-5</v>
      </c>
      <c r="F435" s="84">
        <f t="shared" si="47"/>
        <v>-8.12777989064179</v>
      </c>
      <c r="G435" s="83">
        <f t="shared" si="44"/>
        <v>6.6370313117847576E-3</v>
      </c>
      <c r="H435" s="170"/>
      <c r="I435" s="58">
        <f t="shared" si="45"/>
        <v>8.3801120737085226E-5</v>
      </c>
      <c r="J435" s="58">
        <f t="shared" si="46"/>
        <v>1.9024011234936586</v>
      </c>
      <c r="K435" s="81"/>
      <c r="L435" s="81"/>
      <c r="M435" s="81"/>
      <c r="N435" s="81"/>
      <c r="O435" s="81"/>
    </row>
    <row r="436" spans="1:15" ht="14.4" hidden="1" x14ac:dyDescent="0.3">
      <c r="A436" s="81">
        <f t="shared" si="42"/>
        <v>432</v>
      </c>
      <c r="B436" s="232">
        <v>45419</v>
      </c>
      <c r="C436" s="233">
        <v>17.004200000000001</v>
      </c>
      <c r="D436" s="83">
        <f t="shared" si="43"/>
        <v>3.8313271504726298E-3</v>
      </c>
      <c r="E436" s="56">
        <f t="shared" si="48"/>
        <v>4.9407421275086325E-5</v>
      </c>
      <c r="F436" s="84">
        <f t="shared" si="47"/>
        <v>-9.6183074298763902</v>
      </c>
      <c r="G436" s="83">
        <f t="shared" si="44"/>
        <v>7.0290412770936499E-3</v>
      </c>
      <c r="H436" s="170"/>
      <c r="I436" s="58">
        <f t="shared" si="45"/>
        <v>1.4679067733948722E-5</v>
      </c>
      <c r="J436" s="58">
        <f t="shared" si="46"/>
        <v>0.29710248693652502</v>
      </c>
      <c r="K436" s="81"/>
      <c r="L436" s="81"/>
      <c r="M436" s="81"/>
      <c r="N436" s="81"/>
      <c r="O436" s="81"/>
    </row>
    <row r="437" spans="1:15" ht="14.4" hidden="1" x14ac:dyDescent="0.3">
      <c r="A437" s="81">
        <f t="shared" si="42"/>
        <v>433</v>
      </c>
      <c r="B437" s="232">
        <v>45420</v>
      </c>
      <c r="C437" s="233">
        <v>16.8947</v>
      </c>
      <c r="D437" s="83">
        <f t="shared" si="43"/>
        <v>-6.4395855141671232E-3</v>
      </c>
      <c r="E437" s="56">
        <f t="shared" si="48"/>
        <v>4.4727078462419281E-5</v>
      </c>
      <c r="F437" s="84">
        <f t="shared" si="47"/>
        <v>-9.0877915007810302</v>
      </c>
      <c r="G437" s="83">
        <f t="shared" si="44"/>
        <v>6.6878306245313421E-3</v>
      </c>
      <c r="H437" s="170"/>
      <c r="I437" s="58">
        <f t="shared" si="45"/>
        <v>4.1468261594271056E-5</v>
      </c>
      <c r="J437" s="58">
        <f t="shared" si="46"/>
        <v>0.9271399568186337</v>
      </c>
      <c r="K437" s="81"/>
      <c r="L437" s="81"/>
      <c r="M437" s="81"/>
      <c r="N437" s="81"/>
      <c r="O437" s="81"/>
    </row>
    <row r="438" spans="1:15" ht="14.4" hidden="1" x14ac:dyDescent="0.3">
      <c r="A438" s="81">
        <f t="shared" si="42"/>
        <v>434</v>
      </c>
      <c r="B438" s="232">
        <v>45421</v>
      </c>
      <c r="C438" s="233">
        <v>16.908300000000001</v>
      </c>
      <c r="D438" s="83">
        <f t="shared" si="43"/>
        <v>8.0498617909752213E-4</v>
      </c>
      <c r="E438" s="56">
        <f t="shared" si="48"/>
        <v>4.4287887468565559E-5</v>
      </c>
      <c r="F438" s="84">
        <f t="shared" si="47"/>
        <v>-10.010167736745357</v>
      </c>
      <c r="G438" s="83">
        <f t="shared" si="44"/>
        <v>6.6549145350309011E-3</v>
      </c>
      <c r="H438" s="170"/>
      <c r="I438" s="58">
        <f t="shared" si="45"/>
        <v>6.4800274853802802E-7</v>
      </c>
      <c r="J438" s="58">
        <f t="shared" si="46"/>
        <v>1.4631602128188306E-2</v>
      </c>
      <c r="K438" s="81"/>
      <c r="L438" s="81"/>
      <c r="M438" s="81"/>
      <c r="N438" s="81"/>
      <c r="O438" s="81"/>
    </row>
    <row r="439" spans="1:15" ht="14.4" hidden="1" x14ac:dyDescent="0.3">
      <c r="A439" s="81">
        <f t="shared" si="42"/>
        <v>435</v>
      </c>
      <c r="B439" s="232">
        <v>45422</v>
      </c>
      <c r="C439" s="233">
        <v>16.9087</v>
      </c>
      <c r="D439" s="83">
        <f t="shared" si="43"/>
        <v>2.365702051654317E-5</v>
      </c>
      <c r="E439" s="56">
        <f t="shared" si="48"/>
        <v>3.8406536930220728E-5</v>
      </c>
      <c r="F439" s="84">
        <f t="shared" si="47"/>
        <v>-10.167268308442228</v>
      </c>
      <c r="G439" s="83">
        <f t="shared" si="44"/>
        <v>6.1973007777758153E-3</v>
      </c>
      <c r="H439" s="170"/>
      <c r="I439" s="58">
        <f t="shared" si="45"/>
        <v>5.5965461972014446E-10</v>
      </c>
      <c r="J439" s="58">
        <f t="shared" si="46"/>
        <v>1.4571858450475713E-5</v>
      </c>
      <c r="K439" s="81"/>
      <c r="L439" s="81"/>
      <c r="M439" s="81"/>
      <c r="N439" s="81"/>
      <c r="O439" s="81"/>
    </row>
    <row r="440" spans="1:15" ht="14.4" hidden="1" x14ac:dyDescent="0.3">
      <c r="A440" s="81">
        <f t="shared" si="42"/>
        <v>436</v>
      </c>
      <c r="B440" s="232">
        <v>45425</v>
      </c>
      <c r="C440" s="233">
        <v>16.866</v>
      </c>
      <c r="D440" s="83">
        <f t="shared" si="43"/>
        <v>-2.5253271984244652E-3</v>
      </c>
      <c r="E440" s="56">
        <f t="shared" si="48"/>
        <v>3.3230560490900449E-5</v>
      </c>
      <c r="F440" s="84">
        <f t="shared" si="47"/>
        <v>-10.120130590811216</v>
      </c>
      <c r="G440" s="83">
        <f t="shared" si="44"/>
        <v>5.7645954316760551E-3</v>
      </c>
      <c r="H440" s="170"/>
      <c r="I440" s="58">
        <f t="shared" si="45"/>
        <v>6.3772774591023584E-6</v>
      </c>
      <c r="J440" s="58">
        <f t="shared" si="46"/>
        <v>0.19191001791404191</v>
      </c>
      <c r="K440" s="81"/>
      <c r="L440" s="81"/>
      <c r="M440" s="81"/>
      <c r="N440" s="81"/>
      <c r="O440" s="81"/>
    </row>
    <row r="441" spans="1:15" ht="14.4" hidden="1" x14ac:dyDescent="0.3">
      <c r="A441" s="81">
        <f t="shared" si="42"/>
        <v>437</v>
      </c>
      <c r="B441" s="232">
        <v>45426</v>
      </c>
      <c r="C441" s="233">
        <v>16.768999999999998</v>
      </c>
      <c r="D441" s="83">
        <f t="shared" si="43"/>
        <v>-5.7512154630618983E-3</v>
      </c>
      <c r="E441" s="56">
        <f t="shared" si="48"/>
        <v>2.9611541521702488E-5</v>
      </c>
      <c r="F441" s="84">
        <f t="shared" si="47"/>
        <v>-9.3103332728507908</v>
      </c>
      <c r="G441" s="83">
        <f t="shared" si="44"/>
        <v>5.4416487870591656E-3</v>
      </c>
      <c r="H441" s="170"/>
      <c r="I441" s="58">
        <f t="shared" si="45"/>
        <v>3.3076479302562286E-5</v>
      </c>
      <c r="J441" s="58">
        <f t="shared" si="46"/>
        <v>1.117013083507332</v>
      </c>
      <c r="K441" s="81"/>
      <c r="L441" s="81"/>
      <c r="M441" s="81"/>
      <c r="N441" s="81"/>
      <c r="O441" s="81"/>
    </row>
    <row r="442" spans="1:15" ht="14.4" hidden="1" x14ac:dyDescent="0.3">
      <c r="A442" s="81">
        <f t="shared" si="42"/>
        <v>438</v>
      </c>
      <c r="B442" s="232">
        <v>45427</v>
      </c>
      <c r="C442" s="233">
        <v>16.807200000000002</v>
      </c>
      <c r="D442" s="83">
        <f t="shared" si="43"/>
        <v>2.2780130001791576E-3</v>
      </c>
      <c r="E442" s="56">
        <f t="shared" si="48"/>
        <v>3.0078511446429142E-5</v>
      </c>
      <c r="F442" s="84">
        <f t="shared" si="47"/>
        <v>-10.23917294938583</v>
      </c>
      <c r="G442" s="83">
        <f t="shared" si="44"/>
        <v>5.4843879737331803E-3</v>
      </c>
      <c r="H442" s="170"/>
      <c r="I442" s="58">
        <f t="shared" si="45"/>
        <v>5.1893432289852468E-6</v>
      </c>
      <c r="J442" s="58">
        <f t="shared" si="46"/>
        <v>0.17252659720969385</v>
      </c>
      <c r="K442" s="81"/>
      <c r="L442" s="81"/>
      <c r="M442" s="81"/>
      <c r="N442" s="81"/>
      <c r="O442" s="81"/>
    </row>
    <row r="443" spans="1:15" ht="14.4" hidden="1" x14ac:dyDescent="0.3">
      <c r="A443" s="81">
        <f t="shared" si="42"/>
        <v>439</v>
      </c>
      <c r="B443" s="232">
        <v>45428</v>
      </c>
      <c r="C443" s="233">
        <v>16.846</v>
      </c>
      <c r="D443" s="83">
        <f t="shared" si="43"/>
        <v>2.3085344376219119E-3</v>
      </c>
      <c r="E443" s="56">
        <f t="shared" si="48"/>
        <v>2.672419637814391E-5</v>
      </c>
      <c r="F443" s="84">
        <f t="shared" si="47"/>
        <v>-10.330521470603109</v>
      </c>
      <c r="G443" s="83">
        <f t="shared" si="44"/>
        <v>5.1695450842548915E-3</v>
      </c>
      <c r="H443" s="170"/>
      <c r="I443" s="58">
        <f t="shared" si="45"/>
        <v>5.329331249686317E-6</v>
      </c>
      <c r="J443" s="58">
        <f t="shared" si="46"/>
        <v>0.19941970094355585</v>
      </c>
      <c r="K443" s="81"/>
      <c r="L443" s="81"/>
      <c r="M443" s="81"/>
      <c r="N443" s="81"/>
      <c r="O443" s="81"/>
    </row>
    <row r="444" spans="1:15" ht="14.4" hidden="1" x14ac:dyDescent="0.3">
      <c r="A444" s="81">
        <f t="shared" si="42"/>
        <v>440</v>
      </c>
      <c r="B444" s="232">
        <v>45429</v>
      </c>
      <c r="C444" s="233">
        <v>16.6782</v>
      </c>
      <c r="D444" s="83">
        <f t="shared" si="43"/>
        <v>-9.9608215600142103E-3</v>
      </c>
      <c r="E444" s="56">
        <f t="shared" si="48"/>
        <v>2.3840808799365042E-5</v>
      </c>
      <c r="F444" s="84">
        <f t="shared" si="47"/>
        <v>-6.4824255409813167</v>
      </c>
      <c r="G444" s="83">
        <f t="shared" si="44"/>
        <v>4.8827050698731578E-3</v>
      </c>
      <c r="H444" s="170"/>
      <c r="I444" s="58">
        <f t="shared" si="45"/>
        <v>9.9217966150443932E-5</v>
      </c>
      <c r="J444" s="58">
        <f t="shared" si="46"/>
        <v>4.1616862492134254</v>
      </c>
      <c r="K444" s="81"/>
      <c r="L444" s="81"/>
      <c r="M444" s="81"/>
      <c r="N444" s="81"/>
      <c r="O444" s="81"/>
    </row>
    <row r="445" spans="1:15" ht="14.4" hidden="1" x14ac:dyDescent="0.3">
      <c r="A445" s="81">
        <f t="shared" si="42"/>
        <v>441</v>
      </c>
      <c r="B445" s="232">
        <v>45432</v>
      </c>
      <c r="C445" s="233">
        <v>16.689299999999999</v>
      </c>
      <c r="D445" s="83">
        <f t="shared" si="43"/>
        <v>6.6553944670277865E-4</v>
      </c>
      <c r="E445" s="56">
        <f t="shared" si="48"/>
        <v>3.3999393951681441E-5</v>
      </c>
      <c r="F445" s="84">
        <f t="shared" si="47"/>
        <v>-10.276139898143088</v>
      </c>
      <c r="G445" s="83">
        <f t="shared" si="44"/>
        <v>5.830899926399135E-3</v>
      </c>
      <c r="H445" s="170"/>
      <c r="I445" s="58">
        <f t="shared" si="45"/>
        <v>4.4294275511744076E-7</v>
      </c>
      <c r="J445" s="58">
        <f t="shared" si="46"/>
        <v>1.3027960314437752E-2</v>
      </c>
      <c r="K445" s="81"/>
      <c r="L445" s="81"/>
      <c r="M445" s="81"/>
      <c r="N445" s="81"/>
      <c r="O445" s="81"/>
    </row>
    <row r="446" spans="1:15" ht="14.4" hidden="1" x14ac:dyDescent="0.3">
      <c r="A446" s="81">
        <f t="shared" si="42"/>
        <v>442</v>
      </c>
      <c r="B446" s="232">
        <v>45433</v>
      </c>
      <c r="C446" s="233">
        <v>16.621700000000001</v>
      </c>
      <c r="D446" s="83">
        <f t="shared" si="43"/>
        <v>-4.0504994217851475E-3</v>
      </c>
      <c r="E446" s="56">
        <f t="shared" si="48"/>
        <v>2.9476988505929171E-5</v>
      </c>
      <c r="F446" s="84">
        <f t="shared" si="47"/>
        <v>-9.8753123956563815</v>
      </c>
      <c r="G446" s="83">
        <f t="shared" si="44"/>
        <v>5.4292714525918826E-3</v>
      </c>
      <c r="H446" s="170"/>
      <c r="I446" s="58">
        <f t="shared" si="45"/>
        <v>1.6406545565881813E-5</v>
      </c>
      <c r="J446" s="58">
        <f t="shared" si="46"/>
        <v>0.55658825400639911</v>
      </c>
      <c r="K446" s="81"/>
      <c r="L446" s="81"/>
      <c r="M446" s="81"/>
      <c r="N446" s="81"/>
      <c r="O446" s="81"/>
    </row>
    <row r="447" spans="1:15" ht="14.4" hidden="1" x14ac:dyDescent="0.3">
      <c r="A447" s="81">
        <f t="shared" si="42"/>
        <v>443</v>
      </c>
      <c r="B447" s="232">
        <v>45434</v>
      </c>
      <c r="C447" s="233">
        <v>16.566800000000001</v>
      </c>
      <c r="D447" s="83">
        <f t="shared" si="43"/>
        <v>-3.3029112545648331E-3</v>
      </c>
      <c r="E447" s="56">
        <f t="shared" si="48"/>
        <v>2.7715483930125964E-5</v>
      </c>
      <c r="F447" s="84">
        <f t="shared" si="47"/>
        <v>-10.099904583160134</v>
      </c>
      <c r="G447" s="83">
        <f t="shared" si="44"/>
        <v>5.2645497366941045E-3</v>
      </c>
      <c r="H447" s="170"/>
      <c r="I447" s="58">
        <f t="shared" si="45"/>
        <v>1.090922275553104E-5</v>
      </c>
      <c r="J447" s="58">
        <f t="shared" si="46"/>
        <v>0.3936147311385394</v>
      </c>
      <c r="K447" s="81"/>
      <c r="L447" s="81"/>
      <c r="M447" s="81"/>
      <c r="N447" s="81"/>
      <c r="O447" s="81"/>
    </row>
    <row r="448" spans="1:15" ht="14.4" hidden="1" x14ac:dyDescent="0.3">
      <c r="A448" s="81">
        <f t="shared" si="42"/>
        <v>444</v>
      </c>
      <c r="B448" s="232">
        <v>45435</v>
      </c>
      <c r="C448" s="233">
        <v>16.613800000000001</v>
      </c>
      <c r="D448" s="83">
        <f t="shared" si="43"/>
        <v>2.8369992998045213E-3</v>
      </c>
      <c r="E448" s="56">
        <f t="shared" si="48"/>
        <v>2.5450502850526415E-5</v>
      </c>
      <c r="F448" s="84">
        <f t="shared" si="47"/>
        <v>-10.262531205959364</v>
      </c>
      <c r="G448" s="83">
        <f t="shared" si="44"/>
        <v>5.0448491405121736E-3</v>
      </c>
      <c r="H448" s="170"/>
      <c r="I448" s="58">
        <f t="shared" si="45"/>
        <v>8.0485650270913447E-6</v>
      </c>
      <c r="J448" s="58">
        <f t="shared" si="46"/>
        <v>0.31624385083318185</v>
      </c>
      <c r="K448" s="81"/>
      <c r="L448" s="81"/>
      <c r="M448" s="81"/>
      <c r="N448" s="81"/>
      <c r="O448" s="81"/>
    </row>
    <row r="449" spans="1:15" ht="14.4" hidden="1" x14ac:dyDescent="0.3">
      <c r="A449" s="81">
        <f t="shared" si="42"/>
        <v>445</v>
      </c>
      <c r="B449" s="232">
        <v>45436</v>
      </c>
      <c r="C449" s="233">
        <v>16.640499999999999</v>
      </c>
      <c r="D449" s="83">
        <f t="shared" si="43"/>
        <v>1.6070977139486242E-3</v>
      </c>
      <c r="E449" s="56">
        <f t="shared" si="48"/>
        <v>2.3105242384264613E-5</v>
      </c>
      <c r="F449" s="84">
        <f t="shared" si="47"/>
        <v>-10.563668466646183</v>
      </c>
      <c r="G449" s="83">
        <f t="shared" si="44"/>
        <v>4.806791277376688E-3</v>
      </c>
      <c r="H449" s="170"/>
      <c r="I449" s="58">
        <f t="shared" si="45"/>
        <v>2.5827630621788939E-6</v>
      </c>
      <c r="J449" s="58">
        <f t="shared" si="46"/>
        <v>0.11178255649626233</v>
      </c>
      <c r="K449" s="81"/>
      <c r="L449" s="81"/>
      <c r="M449" s="81"/>
      <c r="N449" s="81"/>
      <c r="O449" s="81"/>
    </row>
    <row r="450" spans="1:15" ht="14.4" hidden="1" x14ac:dyDescent="0.3">
      <c r="A450" s="81">
        <f t="shared" si="42"/>
        <v>446</v>
      </c>
      <c r="B450" s="232">
        <v>45439</v>
      </c>
      <c r="C450" s="233">
        <v>16.694500000000001</v>
      </c>
      <c r="D450" s="83">
        <f t="shared" si="43"/>
        <v>3.2450947988342804E-3</v>
      </c>
      <c r="E450" s="56">
        <f t="shared" si="48"/>
        <v>2.0339426306072108E-5</v>
      </c>
      <c r="F450" s="84">
        <f t="shared" si="47"/>
        <v>-10.285204177241713</v>
      </c>
      <c r="G450" s="83">
        <f t="shared" si="44"/>
        <v>4.5099253104760066E-3</v>
      </c>
      <c r="H450" s="170"/>
      <c r="I450" s="58">
        <f t="shared" si="45"/>
        <v>1.0530640253421299E-5</v>
      </c>
      <c r="J450" s="58">
        <f t="shared" si="46"/>
        <v>0.51774519570778132</v>
      </c>
      <c r="K450" s="81"/>
      <c r="L450" s="81"/>
      <c r="M450" s="81"/>
      <c r="N450" s="81"/>
      <c r="O450" s="81"/>
    </row>
    <row r="451" spans="1:15" ht="14.4" hidden="1" x14ac:dyDescent="0.3">
      <c r="A451" s="81">
        <f t="shared" si="42"/>
        <v>447</v>
      </c>
      <c r="B451" s="232">
        <v>45440</v>
      </c>
      <c r="C451" s="233">
        <v>16.702300000000001</v>
      </c>
      <c r="D451" s="83">
        <f t="shared" si="43"/>
        <v>4.6721974302910141E-4</v>
      </c>
      <c r="E451" s="56">
        <f t="shared" si="48"/>
        <v>1.9017495473729829E-5</v>
      </c>
      <c r="F451" s="84">
        <f t="shared" si="47"/>
        <v>-10.85867258467673</v>
      </c>
      <c r="G451" s="83">
        <f t="shared" si="44"/>
        <v>4.3609053502374744E-3</v>
      </c>
      <c r="H451" s="170"/>
      <c r="I451" s="58">
        <f t="shared" si="45"/>
        <v>2.1829428827617956E-7</v>
      </c>
      <c r="J451" s="58">
        <f t="shared" si="46"/>
        <v>1.1478603403782818E-2</v>
      </c>
      <c r="K451" s="81"/>
      <c r="L451" s="81"/>
      <c r="M451" s="81"/>
      <c r="N451" s="81"/>
      <c r="O451" s="81"/>
    </row>
    <row r="452" spans="1:15" ht="14.4" hidden="1" x14ac:dyDescent="0.3">
      <c r="A452" s="81">
        <f t="shared" si="42"/>
        <v>448</v>
      </c>
      <c r="B452" s="232">
        <v>45441</v>
      </c>
      <c r="C452" s="233">
        <v>16.6568</v>
      </c>
      <c r="D452" s="83">
        <f t="shared" si="43"/>
        <v>-2.7241757123270816E-3</v>
      </c>
      <c r="E452" s="56">
        <f t="shared" si="48"/>
        <v>1.6483925719321668E-5</v>
      </c>
      <c r="F452" s="84">
        <f t="shared" si="47"/>
        <v>-10.562920607029339</v>
      </c>
      <c r="G452" s="83">
        <f t="shared" si="44"/>
        <v>4.0600401130187948E-3</v>
      </c>
      <c r="H452" s="170"/>
      <c r="I452" s="58">
        <f t="shared" si="45"/>
        <v>7.4211333116327618E-6</v>
      </c>
      <c r="J452" s="58">
        <f t="shared" si="46"/>
        <v>0.45020424369748674</v>
      </c>
      <c r="K452" s="81"/>
      <c r="L452" s="81"/>
      <c r="M452" s="81"/>
      <c r="N452" s="81"/>
      <c r="O452" s="81"/>
    </row>
    <row r="453" spans="1:15" ht="14.4" hidden="1" x14ac:dyDescent="0.3">
      <c r="A453" s="81">
        <f t="shared" ref="A453:A504" si="49">A454-1</f>
        <v>449</v>
      </c>
      <c r="B453" s="232">
        <v>45442</v>
      </c>
      <c r="C453" s="233">
        <v>16.745699999999999</v>
      </c>
      <c r="D453" s="83">
        <f t="shared" si="43"/>
        <v>5.3371595984821329E-3</v>
      </c>
      <c r="E453" s="56">
        <f t="shared" si="48"/>
        <v>1.5262532506488381E-5</v>
      </c>
      <c r="F453" s="84">
        <f t="shared" si="47"/>
        <v>-9.2237566379349367</v>
      </c>
      <c r="G453" s="83">
        <f t="shared" si="44"/>
        <v>3.9067291314459438E-3</v>
      </c>
      <c r="H453" s="170"/>
      <c r="I453" s="58">
        <f t="shared" si="45"/>
        <v>2.8485272579669962E-5</v>
      </c>
      <c r="J453" s="58">
        <f t="shared" si="46"/>
        <v>1.8663529507675316</v>
      </c>
      <c r="K453" s="81"/>
      <c r="L453" s="81"/>
      <c r="M453" s="81"/>
      <c r="N453" s="81"/>
      <c r="O453" s="81"/>
    </row>
    <row r="454" spans="1:15" ht="14.4" hidden="1" x14ac:dyDescent="0.3">
      <c r="A454" s="81">
        <f t="shared" si="49"/>
        <v>450</v>
      </c>
      <c r="B454" s="232">
        <v>45443</v>
      </c>
      <c r="C454" s="233">
        <v>16.95</v>
      </c>
      <c r="D454" s="83">
        <f t="shared" ref="D454:D505" si="50">C454/C453-1</f>
        <v>1.2200146903384113E-2</v>
      </c>
      <c r="E454" s="56">
        <f t="shared" si="48"/>
        <v>1.7044562178352079E-5</v>
      </c>
      <c r="F454" s="84">
        <f t="shared" si="47"/>
        <v>-2.2470652121051451</v>
      </c>
      <c r="G454" s="83">
        <f t="shared" si="44"/>
        <v>4.128506046786426E-3</v>
      </c>
      <c r="H454" s="170"/>
      <c r="I454" s="58">
        <f t="shared" si="45"/>
        <v>1.4884358446415295E-4</v>
      </c>
      <c r="J454" s="58">
        <f t="shared" si="46"/>
        <v>8.7326141268208044</v>
      </c>
      <c r="K454" s="81"/>
      <c r="L454" s="81"/>
      <c r="M454" s="81"/>
      <c r="N454" s="81"/>
      <c r="O454" s="81"/>
    </row>
    <row r="455" spans="1:15" ht="14.4" hidden="1" x14ac:dyDescent="0.3">
      <c r="A455" s="81">
        <f t="shared" si="49"/>
        <v>451</v>
      </c>
      <c r="B455" s="232">
        <v>45446</v>
      </c>
      <c r="C455" s="233">
        <v>16.9377</v>
      </c>
      <c r="D455" s="83">
        <f t="shared" si="50"/>
        <v>-7.2566371681415109E-4</v>
      </c>
      <c r="E455" s="56">
        <f t="shared" si="48"/>
        <v>3.4807126301675194E-5</v>
      </c>
      <c r="F455" s="84">
        <f t="shared" si="47"/>
        <v>-10.250559677216033</v>
      </c>
      <c r="G455" s="83">
        <f t="shared" ref="G455:G504" si="51">SQRT(E455)</f>
        <v>5.8997564612172926E-3</v>
      </c>
      <c r="H455" s="170"/>
      <c r="I455" s="58">
        <f t="shared" ref="I455:I505" si="52">D455*D455</f>
        <v>5.2658782990052844E-7</v>
      </c>
      <c r="J455" s="58">
        <f t="shared" ref="J455:J500" si="53">I455/E455</f>
        <v>1.5128736148355484E-2</v>
      </c>
      <c r="K455" s="81"/>
      <c r="L455" s="81"/>
      <c r="M455" s="81"/>
      <c r="N455" s="81"/>
      <c r="O455" s="81"/>
    </row>
    <row r="456" spans="1:15" ht="14.4" hidden="1" x14ac:dyDescent="0.3">
      <c r="A456" s="81">
        <f t="shared" si="49"/>
        <v>452</v>
      </c>
      <c r="B456" s="232">
        <v>45447</v>
      </c>
      <c r="C456" s="233">
        <v>17.017700000000001</v>
      </c>
      <c r="D456" s="83">
        <f t="shared" si="50"/>
        <v>4.7231914604699554E-3</v>
      </c>
      <c r="E456" s="56">
        <f t="shared" si="48"/>
        <v>3.0187135559509101E-5</v>
      </c>
      <c r="F456" s="84">
        <f t="shared" ref="F456:F505" si="54">LN(E456)+((D456/G456)^2)</f>
        <v>-9.669086603229287</v>
      </c>
      <c r="G456" s="83">
        <f t="shared" si="51"/>
        <v>5.4942820786258416E-3</v>
      </c>
      <c r="H456" s="170"/>
      <c r="I456" s="58">
        <f t="shared" si="52"/>
        <v>2.2308537572256309E-5</v>
      </c>
      <c r="J456" s="58">
        <f t="shared" si="53"/>
        <v>0.73900809595791561</v>
      </c>
      <c r="K456" s="81"/>
      <c r="L456" s="81"/>
      <c r="M456" s="81"/>
      <c r="N456" s="81"/>
      <c r="O456" s="81"/>
    </row>
    <row r="457" spans="1:15" ht="14.4" hidden="1" x14ac:dyDescent="0.3">
      <c r="A457" s="81">
        <f t="shared" si="49"/>
        <v>453</v>
      </c>
      <c r="B457" s="232">
        <v>45448</v>
      </c>
      <c r="C457" s="233">
        <v>17.633800000000001</v>
      </c>
      <c r="D457" s="83">
        <f t="shared" si="50"/>
        <v>3.6203482256709218E-2</v>
      </c>
      <c r="E457" s="56">
        <f t="shared" ref="E457:E505" si="55">$D$507*E456+(1-$D$507)*(D456^2)</f>
        <v>2.9125336317576951E-5</v>
      </c>
      <c r="F457" s="84">
        <f t="shared" si="54"/>
        <v>34.557883055592058</v>
      </c>
      <c r="G457" s="83">
        <f t="shared" si="51"/>
        <v>5.3967894453625809E-3</v>
      </c>
      <c r="H457" s="170"/>
      <c r="I457" s="58">
        <f t="shared" si="52"/>
        <v>1.3106921275118592E-3</v>
      </c>
      <c r="J457" s="58">
        <f t="shared" si="53"/>
        <v>45.001785154352532</v>
      </c>
      <c r="K457" s="81"/>
      <c r="L457" s="81"/>
      <c r="M457" s="81"/>
      <c r="N457" s="81"/>
      <c r="O457" s="81"/>
    </row>
    <row r="458" spans="1:15" ht="14.4" hidden="1" x14ac:dyDescent="0.3">
      <c r="A458" s="81">
        <f t="shared" si="49"/>
        <v>454</v>
      </c>
      <c r="B458" s="232">
        <v>45449</v>
      </c>
      <c r="C458" s="233">
        <v>17.860700000000001</v>
      </c>
      <c r="D458" s="83">
        <f t="shared" si="50"/>
        <v>1.2867334323855451E-2</v>
      </c>
      <c r="E458" s="56">
        <f t="shared" si="55"/>
        <v>2.0184218893236537E-4</v>
      </c>
      <c r="F458" s="84">
        <f t="shared" si="54"/>
        <v>-7.687738553412947</v>
      </c>
      <c r="G458" s="83">
        <f t="shared" si="51"/>
        <v>1.4207117544821166E-2</v>
      </c>
      <c r="H458" s="170"/>
      <c r="I458" s="58">
        <f t="shared" si="52"/>
        <v>1.6556829260186859E-4</v>
      </c>
      <c r="J458" s="58">
        <f t="shared" si="53"/>
        <v>0.82028585538848042</v>
      </c>
      <c r="K458" s="81"/>
      <c r="L458" s="81"/>
      <c r="M458" s="81"/>
      <c r="N458" s="81"/>
      <c r="O458" s="81"/>
    </row>
    <row r="459" spans="1:15" ht="14.4" hidden="1" x14ac:dyDescent="0.3">
      <c r="A459" s="81">
        <f t="shared" si="49"/>
        <v>455</v>
      </c>
      <c r="B459" s="232">
        <v>45450</v>
      </c>
      <c r="C459" s="233">
        <v>17.559200000000001</v>
      </c>
      <c r="D459" s="83">
        <f t="shared" si="50"/>
        <v>-1.6880637377034491E-2</v>
      </c>
      <c r="E459" s="56">
        <f t="shared" si="55"/>
        <v>1.9695355320200277E-4</v>
      </c>
      <c r="F459" s="84">
        <f t="shared" si="54"/>
        <v>-7.0857247681220263</v>
      </c>
      <c r="G459" s="83">
        <f t="shared" si="51"/>
        <v>1.4034014151410949E-2</v>
      </c>
      <c r="H459" s="170"/>
      <c r="I459" s="58">
        <f t="shared" si="52"/>
        <v>2.8495591825493388E-4</v>
      </c>
      <c r="J459" s="58">
        <f t="shared" si="53"/>
        <v>1.4468178594507135</v>
      </c>
      <c r="K459" s="81"/>
      <c r="L459" s="81"/>
      <c r="M459" s="81"/>
      <c r="N459" s="81"/>
      <c r="O459" s="81"/>
    </row>
    <row r="460" spans="1:15" ht="14.4" hidden="1" x14ac:dyDescent="0.3">
      <c r="A460" s="81">
        <f t="shared" si="49"/>
        <v>456</v>
      </c>
      <c r="B460" s="232">
        <v>45453</v>
      </c>
      <c r="C460" s="233">
        <v>17.5335</v>
      </c>
      <c r="D460" s="83">
        <f t="shared" si="50"/>
        <v>-1.4636202104879592E-3</v>
      </c>
      <c r="E460" s="56">
        <f t="shared" si="55"/>
        <v>2.0881363854366149E-4</v>
      </c>
      <c r="F460" s="84">
        <f t="shared" si="54"/>
        <v>-8.4638095529937676</v>
      </c>
      <c r="G460" s="83">
        <f t="shared" si="51"/>
        <v>1.4450385411595826E-2</v>
      </c>
      <c r="H460" s="170"/>
      <c r="I460" s="58">
        <f t="shared" si="52"/>
        <v>2.1421841205488181E-6</v>
      </c>
      <c r="J460" s="58">
        <f t="shared" si="53"/>
        <v>1.0258832399498187E-2</v>
      </c>
      <c r="K460" s="81"/>
      <c r="L460" s="81"/>
      <c r="M460" s="81"/>
      <c r="N460" s="81"/>
      <c r="O460" s="81"/>
    </row>
    <row r="461" spans="1:15" ht="14.4" hidden="1" x14ac:dyDescent="0.3">
      <c r="A461" s="81">
        <f t="shared" si="49"/>
        <v>457</v>
      </c>
      <c r="B461" s="232">
        <v>45454</v>
      </c>
      <c r="C461" s="233">
        <v>18.2622</v>
      </c>
      <c r="D461" s="83">
        <f t="shared" si="50"/>
        <v>4.1560441440670726E-2</v>
      </c>
      <c r="E461" s="56">
        <f t="shared" si="55"/>
        <v>1.8096051112295467E-4</v>
      </c>
      <c r="F461" s="84">
        <f t="shared" si="54"/>
        <v>0.92778051403437978</v>
      </c>
      <c r="G461" s="83">
        <f t="shared" si="51"/>
        <v>1.345215637446111E-2</v>
      </c>
      <c r="H461" s="170"/>
      <c r="I461" s="58">
        <f t="shared" si="52"/>
        <v>1.7272702927434206E-3</v>
      </c>
      <c r="J461" s="58">
        <f t="shared" si="53"/>
        <v>9.5450122351269044</v>
      </c>
      <c r="K461" s="81"/>
      <c r="L461" s="81"/>
      <c r="M461" s="81"/>
      <c r="N461" s="81"/>
      <c r="O461" s="81"/>
    </row>
    <row r="462" spans="1:15" ht="14.4" hidden="1" x14ac:dyDescent="0.3">
      <c r="A462" s="81">
        <f t="shared" si="49"/>
        <v>458</v>
      </c>
      <c r="B462" s="232">
        <v>45455</v>
      </c>
      <c r="C462" s="233">
        <v>18.384799999999998</v>
      </c>
      <c r="D462" s="83">
        <f t="shared" si="50"/>
        <v>6.71332041046524E-3</v>
      </c>
      <c r="E462" s="56">
        <f t="shared" si="55"/>
        <v>3.8935679642312514E-4</v>
      </c>
      <c r="F462" s="84">
        <f t="shared" si="54"/>
        <v>-7.7352628234164387</v>
      </c>
      <c r="G462" s="83">
        <f t="shared" si="51"/>
        <v>1.9732125998561969E-2</v>
      </c>
      <c r="H462" s="170"/>
      <c r="I462" s="58">
        <f t="shared" si="52"/>
        <v>4.5068670933569176E-5</v>
      </c>
      <c r="J462" s="58">
        <f t="shared" si="53"/>
        <v>0.11575159685819833</v>
      </c>
      <c r="K462" s="81"/>
      <c r="L462" s="81"/>
      <c r="M462" s="81"/>
      <c r="N462" s="81"/>
      <c r="O462" s="81"/>
    </row>
    <row r="463" spans="1:15" ht="14.4" hidden="1" x14ac:dyDescent="0.3">
      <c r="A463" s="81">
        <f t="shared" si="49"/>
        <v>459</v>
      </c>
      <c r="B463" s="232">
        <v>45456</v>
      </c>
      <c r="C463" s="233">
        <v>18.445699999999999</v>
      </c>
      <c r="D463" s="83">
        <f t="shared" si="50"/>
        <v>3.3125190374656555E-3</v>
      </c>
      <c r="E463" s="56">
        <f t="shared" si="55"/>
        <v>3.4295705991638632E-4</v>
      </c>
      <c r="F463" s="84">
        <f t="shared" si="54"/>
        <v>-7.9459106838194442</v>
      </c>
      <c r="G463" s="83">
        <f t="shared" si="51"/>
        <v>1.851909986787658E-2</v>
      </c>
      <c r="H463" s="170"/>
      <c r="I463" s="58">
        <f t="shared" si="52"/>
        <v>1.0972782373572392E-5</v>
      </c>
      <c r="J463" s="58">
        <f t="shared" si="53"/>
        <v>3.1994624563925232E-2</v>
      </c>
      <c r="K463" s="81"/>
      <c r="L463" s="81"/>
      <c r="M463" s="81"/>
      <c r="N463" s="81"/>
      <c r="O463" s="81"/>
    </row>
    <row r="464" spans="1:15" ht="14.4" hidden="1" x14ac:dyDescent="0.3">
      <c r="A464" s="81">
        <f t="shared" si="49"/>
        <v>460</v>
      </c>
      <c r="B464" s="232">
        <v>45457</v>
      </c>
      <c r="C464" s="233">
        <v>18.783200000000001</v>
      </c>
      <c r="D464" s="83">
        <f t="shared" si="50"/>
        <v>1.8296947256000173E-2</v>
      </c>
      <c r="E464" s="56">
        <f t="shared" si="55"/>
        <v>2.9821551392067962E-4</v>
      </c>
      <c r="F464" s="84">
        <f t="shared" si="54"/>
        <v>-6.995088957785331</v>
      </c>
      <c r="G464" s="83">
        <f t="shared" si="51"/>
        <v>1.7268917566561015E-2</v>
      </c>
      <c r="H464" s="170"/>
      <c r="I464" s="58">
        <f t="shared" si="52"/>
        <v>3.3477827888885226E-4</v>
      </c>
      <c r="J464" s="58">
        <f t="shared" si="53"/>
        <v>1.1226051739813165</v>
      </c>
      <c r="K464" s="81"/>
      <c r="L464" s="81"/>
      <c r="M464" s="81"/>
      <c r="N464" s="81"/>
      <c r="O464" s="81"/>
    </row>
    <row r="465" spans="1:15" ht="14.4" hidden="1" x14ac:dyDescent="0.3">
      <c r="A465" s="81">
        <f t="shared" si="49"/>
        <v>461</v>
      </c>
      <c r="B465" s="232">
        <v>45460</v>
      </c>
      <c r="C465" s="233">
        <v>18.538499999999999</v>
      </c>
      <c r="D465" s="83">
        <f t="shared" si="50"/>
        <v>-1.3027599131138601E-2</v>
      </c>
      <c r="E465" s="56">
        <f t="shared" si="55"/>
        <v>3.0314308049901779E-4</v>
      </c>
      <c r="F465" s="84">
        <f t="shared" si="54"/>
        <v>-7.5414434934048398</v>
      </c>
      <c r="G465" s="83">
        <f t="shared" si="51"/>
        <v>1.7411004580408847E-2</v>
      </c>
      <c r="H465" s="170"/>
      <c r="I465" s="58">
        <f t="shared" si="52"/>
        <v>1.6971833912164322E-4</v>
      </c>
      <c r="J465" s="58">
        <f t="shared" si="53"/>
        <v>0.55986215763942904</v>
      </c>
      <c r="K465" s="81"/>
      <c r="L465" s="81"/>
      <c r="M465" s="81"/>
      <c r="N465" s="81"/>
      <c r="O465" s="81"/>
    </row>
    <row r="466" spans="1:15" ht="14.4" hidden="1" x14ac:dyDescent="0.3">
      <c r="A466" s="81">
        <f t="shared" si="49"/>
        <v>462</v>
      </c>
      <c r="B466" s="232">
        <v>45461</v>
      </c>
      <c r="C466" s="233">
        <v>18.4512</v>
      </c>
      <c r="D466" s="83">
        <f t="shared" si="50"/>
        <v>-4.7091188607492063E-3</v>
      </c>
      <c r="E466" s="56">
        <f t="shared" si="55"/>
        <v>2.8516141809173346E-4</v>
      </c>
      <c r="F466" s="84">
        <f t="shared" si="54"/>
        <v>-8.0846893775632829</v>
      </c>
      <c r="G466" s="83">
        <f t="shared" si="51"/>
        <v>1.6886723130664916E-2</v>
      </c>
      <c r="H466" s="170"/>
      <c r="I466" s="58">
        <f t="shared" si="52"/>
        <v>2.2175800444663903E-5</v>
      </c>
      <c r="J466" s="58">
        <f t="shared" si="53"/>
        <v>7.7765781195302447E-2</v>
      </c>
      <c r="K466" s="81"/>
      <c r="L466" s="81"/>
      <c r="M466" s="81"/>
      <c r="N466" s="81"/>
      <c r="O466" s="81"/>
    </row>
    <row r="467" spans="1:15" ht="14.4" hidden="1" x14ac:dyDescent="0.3">
      <c r="A467" s="81">
        <f t="shared" si="49"/>
        <v>463</v>
      </c>
      <c r="B467" s="232">
        <v>45462</v>
      </c>
      <c r="C467" s="233">
        <v>18.524799999999999</v>
      </c>
      <c r="D467" s="83">
        <f t="shared" si="50"/>
        <v>3.9889004509190418E-3</v>
      </c>
      <c r="E467" s="56">
        <f t="shared" si="55"/>
        <v>2.4971882666766142E-4</v>
      </c>
      <c r="F467" s="84">
        <f t="shared" si="54"/>
        <v>-8.2314579970938624</v>
      </c>
      <c r="G467" s="83">
        <f t="shared" si="51"/>
        <v>1.5802494317912644E-2</v>
      </c>
      <c r="H467" s="170"/>
      <c r="I467" s="58">
        <f t="shared" si="52"/>
        <v>1.5911326807342134E-5</v>
      </c>
      <c r="J467" s="58">
        <f t="shared" si="53"/>
        <v>6.3716969279684066E-2</v>
      </c>
      <c r="K467" s="81"/>
      <c r="L467" s="81"/>
      <c r="M467" s="81"/>
      <c r="N467" s="81"/>
      <c r="O467" s="81"/>
    </row>
    <row r="468" spans="1:15" ht="14.4" hidden="1" x14ac:dyDescent="0.3">
      <c r="A468" s="81">
        <f t="shared" si="49"/>
        <v>464</v>
      </c>
      <c r="B468" s="232">
        <v>45463</v>
      </c>
      <c r="C468" s="233">
        <v>18.412800000000001</v>
      </c>
      <c r="D468" s="83">
        <f t="shared" si="50"/>
        <v>-6.0459492140264581E-3</v>
      </c>
      <c r="E468" s="56">
        <f t="shared" si="55"/>
        <v>2.1820857236716195E-4</v>
      </c>
      <c r="F468" s="84">
        <f t="shared" si="54"/>
        <v>-8.2625428563078724</v>
      </c>
      <c r="G468" s="83">
        <f t="shared" si="51"/>
        <v>1.4771884523213751E-2</v>
      </c>
      <c r="H468" s="170"/>
      <c r="I468" s="58">
        <f t="shared" si="52"/>
        <v>3.6553501898587144E-5</v>
      </c>
      <c r="J468" s="58">
        <f t="shared" si="53"/>
        <v>0.16751634228687184</v>
      </c>
      <c r="K468" s="81"/>
      <c r="L468" s="81"/>
      <c r="M468" s="81"/>
      <c r="N468" s="81"/>
      <c r="O468" s="81"/>
    </row>
    <row r="469" spans="1:15" ht="14.4" hidden="1" x14ac:dyDescent="0.3">
      <c r="A469" s="81">
        <f t="shared" si="49"/>
        <v>465</v>
      </c>
      <c r="B469" s="232">
        <v>45464</v>
      </c>
      <c r="C469" s="233">
        <v>18.422999999999998</v>
      </c>
      <c r="D469" s="83">
        <f t="shared" si="50"/>
        <v>5.5396246089656209E-4</v>
      </c>
      <c r="E469" s="56">
        <f t="shared" si="55"/>
        <v>1.9372690488917446E-4</v>
      </c>
      <c r="F469" s="84">
        <f t="shared" si="54"/>
        <v>-8.5474770406746199</v>
      </c>
      <c r="G469" s="83">
        <f t="shared" si="51"/>
        <v>1.3918581281480324E-2</v>
      </c>
      <c r="H469" s="170"/>
      <c r="I469" s="58">
        <f t="shared" si="52"/>
        <v>3.0687440808257507E-7</v>
      </c>
      <c r="J469" s="58">
        <f t="shared" si="53"/>
        <v>1.584056733152935E-3</v>
      </c>
      <c r="K469" s="81"/>
      <c r="L469" s="81"/>
      <c r="M469" s="81"/>
      <c r="N469" s="81"/>
      <c r="O469" s="81"/>
    </row>
    <row r="470" spans="1:15" ht="14.4" hidden="1" x14ac:dyDescent="0.3">
      <c r="A470" s="81">
        <f t="shared" si="49"/>
        <v>466</v>
      </c>
      <c r="B470" s="232">
        <v>45467</v>
      </c>
      <c r="C470" s="233">
        <v>18.402699999999999</v>
      </c>
      <c r="D470" s="83">
        <f t="shared" si="50"/>
        <v>-1.1018835151711537E-3</v>
      </c>
      <c r="E470" s="56">
        <f t="shared" si="55"/>
        <v>1.6765967286748717E-4</v>
      </c>
      <c r="F470" s="84">
        <f t="shared" si="54"/>
        <v>-8.6863326527759064</v>
      </c>
      <c r="G470" s="83">
        <f t="shared" si="51"/>
        <v>1.2948346337177083E-2</v>
      </c>
      <c r="H470" s="170"/>
      <c r="I470" s="58">
        <f t="shared" si="52"/>
        <v>1.2141472810059382E-6</v>
      </c>
      <c r="J470" s="58">
        <f t="shared" si="53"/>
        <v>7.241737146687393E-3</v>
      </c>
      <c r="K470" s="81"/>
      <c r="L470" s="81"/>
      <c r="M470" s="81"/>
      <c r="N470" s="81"/>
      <c r="O470" s="81"/>
    </row>
    <row r="471" spans="1:15" ht="14.4" hidden="1" x14ac:dyDescent="0.3">
      <c r="A471" s="81">
        <f t="shared" si="49"/>
        <v>467</v>
      </c>
      <c r="B471" s="232">
        <v>45468</v>
      </c>
      <c r="C471" s="233">
        <v>18.184799999999999</v>
      </c>
      <c r="D471" s="83">
        <f t="shared" si="50"/>
        <v>-1.1840653817102975E-2</v>
      </c>
      <c r="E471" s="56">
        <f t="shared" si="55"/>
        <v>1.4522779689454525E-4</v>
      </c>
      <c r="F471" s="84">
        <f t="shared" si="54"/>
        <v>-7.8718196519966313</v>
      </c>
      <c r="G471" s="83">
        <f t="shared" si="51"/>
        <v>1.2051049617960472E-2</v>
      </c>
      <c r="H471" s="170"/>
      <c r="I471" s="58">
        <f t="shared" si="52"/>
        <v>1.4020108281647526E-4</v>
      </c>
      <c r="J471" s="58">
        <f t="shared" si="53"/>
        <v>0.96538738323132411</v>
      </c>
      <c r="K471" s="81"/>
      <c r="L471" s="81"/>
      <c r="M471" s="81"/>
      <c r="N471" s="81"/>
      <c r="O471" s="81"/>
    </row>
    <row r="472" spans="1:15" ht="14.4" hidden="1" x14ac:dyDescent="0.3">
      <c r="A472" s="81">
        <f t="shared" si="49"/>
        <v>468</v>
      </c>
      <c r="B472" s="232">
        <v>45469</v>
      </c>
      <c r="C472" s="233">
        <v>17.962700000000002</v>
      </c>
      <c r="D472" s="83">
        <f t="shared" si="50"/>
        <v>-1.2213496986494099E-2</v>
      </c>
      <c r="E472" s="56">
        <f t="shared" si="55"/>
        <v>1.4455034626105183E-4</v>
      </c>
      <c r="F472" s="84">
        <f t="shared" si="54"/>
        <v>-7.8099273062173848</v>
      </c>
      <c r="G472" s="83">
        <f t="shared" si="51"/>
        <v>1.2022909226183646E-2</v>
      </c>
      <c r="H472" s="170"/>
      <c r="I472" s="58">
        <f t="shared" si="52"/>
        <v>1.4916950863910045E-4</v>
      </c>
      <c r="J472" s="58">
        <f t="shared" si="53"/>
        <v>1.0319553878460215</v>
      </c>
      <c r="K472" s="81"/>
      <c r="L472" s="81"/>
      <c r="M472" s="81"/>
      <c r="N472" s="81"/>
      <c r="O472" s="81"/>
    </row>
    <row r="473" spans="1:15" ht="14.4" hidden="1" x14ac:dyDescent="0.3">
      <c r="A473" s="81">
        <f t="shared" si="49"/>
        <v>469</v>
      </c>
      <c r="B473" s="232">
        <v>45470</v>
      </c>
      <c r="C473" s="233">
        <v>18.1372</v>
      </c>
      <c r="D473" s="83">
        <f t="shared" si="50"/>
        <v>9.7145752030596277E-3</v>
      </c>
      <c r="E473" s="56">
        <f t="shared" si="55"/>
        <v>1.451728711213517E-4</v>
      </c>
      <c r="F473" s="84">
        <f t="shared" si="54"/>
        <v>-8.1875122591856968</v>
      </c>
      <c r="G473" s="83">
        <f t="shared" si="51"/>
        <v>1.2048770523225666E-2</v>
      </c>
      <c r="H473" s="170"/>
      <c r="I473" s="58">
        <f t="shared" si="52"/>
        <v>9.4372971375901004E-5</v>
      </c>
      <c r="J473" s="58">
        <f t="shared" si="53"/>
        <v>0.650073051851496</v>
      </c>
      <c r="K473" s="81"/>
      <c r="L473" s="81"/>
      <c r="M473" s="81"/>
      <c r="N473" s="81"/>
      <c r="O473" s="81"/>
    </row>
    <row r="474" spans="1:15" ht="14.4" hidden="1" x14ac:dyDescent="0.3">
      <c r="A474" s="81">
        <f t="shared" si="49"/>
        <v>470</v>
      </c>
      <c r="B474" s="232">
        <v>45471</v>
      </c>
      <c r="C474" s="233">
        <v>18.221499999999999</v>
      </c>
      <c r="D474" s="83">
        <f t="shared" si="50"/>
        <v>4.647905961228771E-3</v>
      </c>
      <c r="E474" s="56">
        <f t="shared" si="55"/>
        <v>1.3832656482076116E-4</v>
      </c>
      <c r="F474" s="84">
        <f t="shared" si="54"/>
        <v>-8.729719134502151</v>
      </c>
      <c r="G474" s="83">
        <f t="shared" si="51"/>
        <v>1.1761231433007394E-2</v>
      </c>
      <c r="H474" s="170"/>
      <c r="I474" s="58">
        <f t="shared" si="52"/>
        <v>2.1603029824425945E-5</v>
      </c>
      <c r="J474" s="58">
        <f t="shared" si="53"/>
        <v>0.15617412210314349</v>
      </c>
      <c r="K474" s="81"/>
      <c r="L474" s="81"/>
      <c r="M474" s="81"/>
      <c r="N474" s="81"/>
      <c r="O474" s="81"/>
    </row>
    <row r="475" spans="1:15" ht="14.4" hidden="1" x14ac:dyDescent="0.3">
      <c r="A475" s="81">
        <f t="shared" si="49"/>
        <v>471</v>
      </c>
      <c r="B475" s="232">
        <v>45474</v>
      </c>
      <c r="C475" s="233">
        <v>18.377300000000002</v>
      </c>
      <c r="D475" s="83">
        <f t="shared" si="50"/>
        <v>8.5503388853827023E-3</v>
      </c>
      <c r="E475" s="56">
        <f t="shared" si="55"/>
        <v>1.2259572525066581E-4</v>
      </c>
      <c r="F475" s="84">
        <f t="shared" si="54"/>
        <v>-8.4102819894400458</v>
      </c>
      <c r="G475" s="83">
        <f t="shared" si="51"/>
        <v>1.1072295392133729E-2</v>
      </c>
      <c r="H475" s="170"/>
      <c r="I475" s="58">
        <f t="shared" si="52"/>
        <v>7.310829505488751E-5</v>
      </c>
      <c r="J475" s="58">
        <f t="shared" si="53"/>
        <v>0.59633641307970864</v>
      </c>
      <c r="K475" s="81"/>
      <c r="L475" s="81"/>
      <c r="M475" s="81"/>
      <c r="N475" s="81"/>
      <c r="O475" s="81"/>
    </row>
    <row r="476" spans="1:15" ht="14.4" hidden="1" x14ac:dyDescent="0.3">
      <c r="A476" s="81">
        <f t="shared" si="49"/>
        <v>472</v>
      </c>
      <c r="B476" s="232">
        <v>45475</v>
      </c>
      <c r="C476" s="233">
        <v>18.247800000000002</v>
      </c>
      <c r="D476" s="83">
        <f t="shared" si="50"/>
        <v>-7.0467370070684821E-3</v>
      </c>
      <c r="E476" s="56">
        <f t="shared" si="55"/>
        <v>1.15926300569769E-4</v>
      </c>
      <c r="F476" s="84">
        <f t="shared" si="54"/>
        <v>-8.6342104667755617</v>
      </c>
      <c r="G476" s="83">
        <f t="shared" si="51"/>
        <v>1.0766907660501644E-2</v>
      </c>
      <c r="H476" s="170"/>
      <c r="I476" s="58">
        <f t="shared" si="52"/>
        <v>4.9656502446788467E-5</v>
      </c>
      <c r="J476" s="58">
        <f t="shared" si="53"/>
        <v>0.42834544191206408</v>
      </c>
      <c r="K476" s="81"/>
      <c r="L476" s="81"/>
      <c r="M476" s="81"/>
      <c r="N476" s="81"/>
      <c r="O476" s="81"/>
    </row>
    <row r="477" spans="1:15" ht="14.4" hidden="1" x14ac:dyDescent="0.3">
      <c r="A477" s="81">
        <f t="shared" si="49"/>
        <v>473</v>
      </c>
      <c r="B477" s="232">
        <v>45476</v>
      </c>
      <c r="C477" s="233">
        <v>18.389700000000001</v>
      </c>
      <c r="D477" s="83">
        <f t="shared" si="50"/>
        <v>7.776279880314263E-3</v>
      </c>
      <c r="E477" s="56">
        <f t="shared" si="55"/>
        <v>1.0699511490401664E-4</v>
      </c>
      <c r="F477" s="84">
        <f t="shared" si="54"/>
        <v>-8.5775564479535156</v>
      </c>
      <c r="G477" s="83">
        <f t="shared" si="51"/>
        <v>1.0343844300066424E-2</v>
      </c>
      <c r="H477" s="170"/>
      <c r="I477" s="58">
        <f t="shared" si="52"/>
        <v>6.0470528776980408E-5</v>
      </c>
      <c r="J477" s="58">
        <f t="shared" si="53"/>
        <v>0.56517093169372656</v>
      </c>
      <c r="K477" s="81"/>
      <c r="L477" s="81"/>
      <c r="M477" s="81"/>
      <c r="N477" s="81"/>
      <c r="O477" s="81"/>
    </row>
    <row r="478" spans="1:15" ht="14.4" hidden="1" x14ac:dyDescent="0.3">
      <c r="A478" s="81">
        <f t="shared" si="49"/>
        <v>474</v>
      </c>
      <c r="B478" s="232">
        <v>45477</v>
      </c>
      <c r="C478" s="233">
        <v>18.2485</v>
      </c>
      <c r="D478" s="83">
        <f t="shared" si="50"/>
        <v>-7.6782111725586244E-3</v>
      </c>
      <c r="E478" s="56">
        <f t="shared" si="55"/>
        <v>1.0072499294058854E-4</v>
      </c>
      <c r="F478" s="84">
        <f t="shared" si="54"/>
        <v>-8.6178107549046619</v>
      </c>
      <c r="G478" s="83">
        <f t="shared" si="51"/>
        <v>1.0036184182277074E-2</v>
      </c>
      <c r="H478" s="170"/>
      <c r="I478" s="58">
        <f t="shared" si="52"/>
        <v>5.8954926810404083E-5</v>
      </c>
      <c r="J478" s="58">
        <f t="shared" si="53"/>
        <v>0.58530584206819414</v>
      </c>
      <c r="K478" s="81"/>
      <c r="L478" s="81"/>
      <c r="M478" s="81"/>
      <c r="N478" s="81"/>
      <c r="O478" s="81"/>
    </row>
    <row r="479" spans="1:15" ht="14.4" hidden="1" x14ac:dyDescent="0.3">
      <c r="A479" s="81">
        <f t="shared" si="49"/>
        <v>475</v>
      </c>
      <c r="B479" s="232">
        <v>45478</v>
      </c>
      <c r="C479" s="233">
        <v>18.1355</v>
      </c>
      <c r="D479" s="83">
        <f t="shared" si="50"/>
        <v>-6.192289777241955E-3</v>
      </c>
      <c r="E479" s="56">
        <f t="shared" si="55"/>
        <v>9.509563799390331E-5</v>
      </c>
      <c r="F479" s="84">
        <f t="shared" si="54"/>
        <v>-8.8574075671004557</v>
      </c>
      <c r="G479" s="83">
        <f t="shared" si="51"/>
        <v>9.7516992362307459E-3</v>
      </c>
      <c r="H479" s="170"/>
      <c r="I479" s="58">
        <f t="shared" si="52"/>
        <v>3.8344452685335219E-5</v>
      </c>
      <c r="J479" s="58">
        <f t="shared" si="53"/>
        <v>0.40321988993641883</v>
      </c>
      <c r="K479" s="81"/>
      <c r="L479" s="81"/>
      <c r="M479" s="81"/>
      <c r="N479" s="81"/>
      <c r="O479" s="81"/>
    </row>
    <row r="480" spans="1:15" ht="14.4" hidden="1" x14ac:dyDescent="0.3">
      <c r="A480" s="81">
        <f t="shared" si="49"/>
        <v>476</v>
      </c>
      <c r="B480" s="232">
        <v>45481</v>
      </c>
      <c r="C480" s="233">
        <v>18.095800000000001</v>
      </c>
      <c r="D480" s="83">
        <f t="shared" si="50"/>
        <v>-2.1890766728239752E-3</v>
      </c>
      <c r="E480" s="56">
        <f t="shared" si="55"/>
        <v>8.7447276491401976E-5</v>
      </c>
      <c r="F480" s="84">
        <f t="shared" si="54"/>
        <v>-9.2896751189344222</v>
      </c>
      <c r="G480" s="83">
        <f t="shared" si="51"/>
        <v>9.351324852201531E-3</v>
      </c>
      <c r="H480" s="170"/>
      <c r="I480" s="58">
        <f t="shared" si="52"/>
        <v>4.792056679502085E-6</v>
      </c>
      <c r="J480" s="58">
        <f t="shared" si="53"/>
        <v>5.4799381659110351E-2</v>
      </c>
      <c r="K480" s="81"/>
      <c r="L480" s="81"/>
      <c r="M480" s="81"/>
      <c r="N480" s="81"/>
      <c r="O480" s="81"/>
    </row>
    <row r="481" spans="1:15" ht="14.4" hidden="1" x14ac:dyDescent="0.3">
      <c r="A481" s="81">
        <f t="shared" si="49"/>
        <v>477</v>
      </c>
      <c r="B481" s="232">
        <v>45482</v>
      </c>
      <c r="C481" s="233">
        <v>18.0977</v>
      </c>
      <c r="D481" s="83">
        <f t="shared" si="50"/>
        <v>1.0499673957498068E-4</v>
      </c>
      <c r="E481" s="56">
        <f t="shared" si="55"/>
        <v>7.6307826315113298E-5</v>
      </c>
      <c r="F481" s="84">
        <f t="shared" si="54"/>
        <v>-9.4805905803763828</v>
      </c>
      <c r="G481" s="83">
        <f t="shared" si="51"/>
        <v>8.7354350959247193E-3</v>
      </c>
      <c r="H481" s="170"/>
      <c r="I481" s="58">
        <f t="shared" si="52"/>
        <v>1.1024315321376314E-8</v>
      </c>
      <c r="J481" s="58">
        <f t="shared" si="53"/>
        <v>1.444716204580561E-4</v>
      </c>
      <c r="K481" s="81"/>
      <c r="L481" s="81"/>
      <c r="M481" s="81"/>
      <c r="N481" s="81"/>
      <c r="O481" s="81"/>
    </row>
    <row r="482" spans="1:15" ht="14.4" hidden="1" x14ac:dyDescent="0.3">
      <c r="A482" s="81">
        <f t="shared" si="49"/>
        <v>478</v>
      </c>
      <c r="B482" s="232">
        <v>45483</v>
      </c>
      <c r="C482" s="233">
        <v>18.009499999999999</v>
      </c>
      <c r="D482" s="83">
        <f t="shared" si="50"/>
        <v>-4.8735474673577972E-3</v>
      </c>
      <c r="E482" s="56">
        <f t="shared" si="55"/>
        <v>6.602530058448202E-5</v>
      </c>
      <c r="F482" s="84">
        <f t="shared" si="54"/>
        <v>-9.2657397674024917</v>
      </c>
      <c r="G482" s="83">
        <f t="shared" si="51"/>
        <v>8.1255953987681429E-3</v>
      </c>
      <c r="H482" s="170"/>
      <c r="I482" s="58">
        <f t="shared" si="52"/>
        <v>2.3751464916589598E-5</v>
      </c>
      <c r="J482" s="58">
        <f t="shared" si="53"/>
        <v>0.35973277980307938</v>
      </c>
      <c r="K482" s="81"/>
      <c r="L482" s="81"/>
      <c r="M482" s="81"/>
      <c r="N482" s="81"/>
      <c r="O482" s="81"/>
    </row>
    <row r="483" spans="1:15" ht="14.4" hidden="1" x14ac:dyDescent="0.3">
      <c r="A483" s="81">
        <f t="shared" si="49"/>
        <v>479</v>
      </c>
      <c r="B483" s="232">
        <v>45484</v>
      </c>
      <c r="C483" s="233">
        <v>17.942799999999998</v>
      </c>
      <c r="D483" s="83">
        <f t="shared" si="50"/>
        <v>-3.7036008773148055E-3</v>
      </c>
      <c r="E483" s="56">
        <f t="shared" si="55"/>
        <v>6.0328052579398303E-5</v>
      </c>
      <c r="F483" s="84">
        <f t="shared" si="54"/>
        <v>-9.488345498012114</v>
      </c>
      <c r="G483" s="83">
        <f t="shared" si="51"/>
        <v>7.7671135294521288E-3</v>
      </c>
      <c r="H483" s="170"/>
      <c r="I483" s="58">
        <f t="shared" si="52"/>
        <v>1.3716659458446997E-5</v>
      </c>
      <c r="J483" s="58">
        <f t="shared" si="53"/>
        <v>0.22736784749340908</v>
      </c>
      <c r="K483" s="81"/>
      <c r="L483" s="81"/>
      <c r="M483" s="81"/>
      <c r="N483" s="81"/>
      <c r="O483" s="81"/>
    </row>
    <row r="484" spans="1:15" ht="14.4" hidden="1" x14ac:dyDescent="0.3">
      <c r="A484" s="81">
        <f t="shared" si="49"/>
        <v>480</v>
      </c>
      <c r="B484" s="232">
        <v>45485</v>
      </c>
      <c r="C484" s="233">
        <v>17.828800000000001</v>
      </c>
      <c r="D484" s="83">
        <f t="shared" si="50"/>
        <v>-6.3535234188641931E-3</v>
      </c>
      <c r="E484" s="56">
        <f t="shared" si="55"/>
        <v>5.4046231630886486E-5</v>
      </c>
      <c r="F484" s="84">
        <f t="shared" si="54"/>
        <v>-9.0787683415851443</v>
      </c>
      <c r="G484" s="83">
        <f t="shared" si="51"/>
        <v>7.3516142194001502E-3</v>
      </c>
      <c r="H484" s="170"/>
      <c r="I484" s="58">
        <f t="shared" si="52"/>
        <v>4.0367259834055749E-5</v>
      </c>
      <c r="J484" s="58">
        <f t="shared" si="53"/>
        <v>0.74690239478207321</v>
      </c>
      <c r="K484" s="81"/>
      <c r="L484" s="81"/>
      <c r="M484" s="81"/>
      <c r="N484" s="81"/>
      <c r="O484" s="81"/>
    </row>
    <row r="485" spans="1:15" ht="14.4" hidden="1" x14ac:dyDescent="0.3">
      <c r="A485" s="81">
        <f t="shared" si="49"/>
        <v>481</v>
      </c>
      <c r="B485" s="232">
        <v>45488</v>
      </c>
      <c r="C485" s="233">
        <v>17.819199999999999</v>
      </c>
      <c r="D485" s="83">
        <f t="shared" si="50"/>
        <v>-5.3845463519708314E-4</v>
      </c>
      <c r="E485" s="56">
        <f t="shared" si="55"/>
        <v>5.2202715575392119E-5</v>
      </c>
      <c r="F485" s="84">
        <f t="shared" si="54"/>
        <v>-9.8548220512625804</v>
      </c>
      <c r="G485" s="83">
        <f t="shared" si="51"/>
        <v>7.2251446750492216E-3</v>
      </c>
      <c r="H485" s="170"/>
      <c r="I485" s="58">
        <f t="shared" si="52"/>
        <v>2.8993339416522387E-7</v>
      </c>
      <c r="J485" s="58">
        <f t="shared" si="53"/>
        <v>5.553990649135805E-3</v>
      </c>
      <c r="K485" s="81"/>
      <c r="L485" s="81"/>
      <c r="M485" s="81"/>
      <c r="N485" s="81"/>
      <c r="O485" s="81"/>
    </row>
    <row r="486" spans="1:15" ht="14.4" hidden="1" x14ac:dyDescent="0.3">
      <c r="A486" s="81">
        <f t="shared" si="49"/>
        <v>482</v>
      </c>
      <c r="B486" s="232">
        <v>45489</v>
      </c>
      <c r="C486" s="233">
        <v>17.650200000000002</v>
      </c>
      <c r="D486" s="83">
        <f t="shared" si="50"/>
        <v>-9.4841519260122631E-3</v>
      </c>
      <c r="E486" s="56">
        <f t="shared" si="55"/>
        <v>4.520642602542412E-5</v>
      </c>
      <c r="F486" s="84">
        <f t="shared" si="54"/>
        <v>-8.0145290200243053</v>
      </c>
      <c r="G486" s="83">
        <f t="shared" si="51"/>
        <v>6.7235724154220368E-3</v>
      </c>
      <c r="H486" s="170"/>
      <c r="I486" s="58">
        <f t="shared" si="52"/>
        <v>8.9949137755682121E-5</v>
      </c>
      <c r="J486" s="58">
        <f t="shared" si="53"/>
        <v>1.9897422925027224</v>
      </c>
      <c r="K486" s="81"/>
      <c r="L486" s="81"/>
      <c r="M486" s="81"/>
      <c r="N486" s="81"/>
      <c r="O486" s="81"/>
    </row>
    <row r="487" spans="1:15" ht="14.4" hidden="1" x14ac:dyDescent="0.3">
      <c r="A487" s="81">
        <f t="shared" si="49"/>
        <v>483</v>
      </c>
      <c r="B487" s="232">
        <v>45490</v>
      </c>
      <c r="C487" s="233">
        <v>17.7837</v>
      </c>
      <c r="D487" s="83">
        <f t="shared" si="50"/>
        <v>7.5636536696466194E-3</v>
      </c>
      <c r="E487" s="56">
        <f t="shared" si="55"/>
        <v>5.1236404642691067E-5</v>
      </c>
      <c r="F487" s="84">
        <f t="shared" si="54"/>
        <v>-8.7624936756527259</v>
      </c>
      <c r="G487" s="83">
        <f t="shared" si="51"/>
        <v>7.1579609277147545E-3</v>
      </c>
      <c r="H487" s="170"/>
      <c r="I487" s="58">
        <f t="shared" si="52"/>
        <v>5.7208856834358773E-5</v>
      </c>
      <c r="J487" s="58">
        <f t="shared" si="53"/>
        <v>1.1165665747493014</v>
      </c>
      <c r="K487" s="81"/>
      <c r="L487" s="81"/>
      <c r="M487" s="81"/>
      <c r="N487" s="81"/>
      <c r="O487" s="81"/>
    </row>
    <row r="488" spans="1:15" ht="14.4" hidden="1" x14ac:dyDescent="0.3">
      <c r="A488" s="81">
        <f t="shared" si="49"/>
        <v>484</v>
      </c>
      <c r="B488" s="232">
        <v>45491</v>
      </c>
      <c r="C488" s="233">
        <v>17.679500000000001</v>
      </c>
      <c r="D488" s="83">
        <f t="shared" si="50"/>
        <v>-5.85929812131325E-3</v>
      </c>
      <c r="E488" s="56">
        <f t="shared" si="55"/>
        <v>5.2041312472719851E-5</v>
      </c>
      <c r="F488" s="84">
        <f t="shared" si="54"/>
        <v>-9.2037780522948598</v>
      </c>
      <c r="G488" s="83">
        <f t="shared" si="51"/>
        <v>7.2139664868032102E-3</v>
      </c>
      <c r="H488" s="170"/>
      <c r="I488" s="58">
        <f t="shared" si="52"/>
        <v>3.433137447442498E-5</v>
      </c>
      <c r="J488" s="58">
        <f t="shared" si="53"/>
        <v>0.65969463188349731</v>
      </c>
      <c r="K488" s="81"/>
      <c r="L488" s="81"/>
      <c r="M488" s="81"/>
      <c r="N488" s="81"/>
      <c r="O488" s="81"/>
    </row>
    <row r="489" spans="1:15" ht="14.4" hidden="1" x14ac:dyDescent="0.3">
      <c r="A489" s="81">
        <f t="shared" si="49"/>
        <v>485</v>
      </c>
      <c r="B489" s="232">
        <v>45492</v>
      </c>
      <c r="C489" s="233">
        <v>17.7438</v>
      </c>
      <c r="D489" s="83">
        <f t="shared" si="50"/>
        <v>3.6369806838427721E-3</v>
      </c>
      <c r="E489" s="56">
        <f t="shared" si="55"/>
        <v>4.9654542799780637E-5</v>
      </c>
      <c r="F489" s="84">
        <f t="shared" si="54"/>
        <v>-9.6440275568786458</v>
      </c>
      <c r="G489" s="83">
        <f t="shared" si="51"/>
        <v>7.0465979592836594E-3</v>
      </c>
      <c r="H489" s="170"/>
      <c r="I489" s="58">
        <f t="shared" si="52"/>
        <v>1.3227628494645439E-5</v>
      </c>
      <c r="J489" s="58">
        <f t="shared" si="53"/>
        <v>0.26639311830908402</v>
      </c>
      <c r="K489" s="81"/>
      <c r="L489" s="81"/>
      <c r="M489" s="81"/>
      <c r="N489" s="81"/>
      <c r="O489" s="81"/>
    </row>
    <row r="490" spans="1:15" ht="14.4" hidden="1" x14ac:dyDescent="0.3">
      <c r="A490" s="81">
        <f t="shared" si="49"/>
        <v>486</v>
      </c>
      <c r="B490" s="232">
        <v>45495</v>
      </c>
      <c r="C490" s="233">
        <v>17.890699999999999</v>
      </c>
      <c r="D490" s="83">
        <f t="shared" si="50"/>
        <v>8.2789481396317033E-3</v>
      </c>
      <c r="E490" s="56">
        <f t="shared" si="55"/>
        <v>4.4745284825493926E-5</v>
      </c>
      <c r="F490" s="84">
        <f t="shared" si="54"/>
        <v>-8.4827210217033411</v>
      </c>
      <c r="G490" s="83">
        <f t="shared" si="51"/>
        <v>6.6891916421563174E-3</v>
      </c>
      <c r="H490" s="170"/>
      <c r="I490" s="58">
        <f t="shared" si="52"/>
        <v>6.8540982298711235E-5</v>
      </c>
      <c r="J490" s="58">
        <f t="shared" si="53"/>
        <v>1.5318034641196328</v>
      </c>
      <c r="K490" s="81"/>
      <c r="L490" s="81"/>
      <c r="M490" s="81"/>
      <c r="N490" s="81"/>
      <c r="O490" s="81"/>
    </row>
    <row r="491" spans="1:15" ht="14.4" hidden="1" x14ac:dyDescent="0.3">
      <c r="A491" s="81">
        <f t="shared" si="49"/>
        <v>487</v>
      </c>
      <c r="B491" s="232">
        <v>45496</v>
      </c>
      <c r="C491" s="233">
        <v>17.997</v>
      </c>
      <c r="D491" s="83">
        <f t="shared" si="50"/>
        <v>5.9416344804843479E-3</v>
      </c>
      <c r="E491" s="56">
        <f t="shared" si="55"/>
        <v>4.7952232759528459E-5</v>
      </c>
      <c r="F491" s="84">
        <f t="shared" si="54"/>
        <v>-9.2090929615909989</v>
      </c>
      <c r="G491" s="83">
        <f t="shared" si="51"/>
        <v>6.9247550685586313E-3</v>
      </c>
      <c r="H491" s="170"/>
      <c r="I491" s="58">
        <f t="shared" si="52"/>
        <v>3.5303020299680506E-5</v>
      </c>
      <c r="J491" s="58">
        <f t="shared" si="53"/>
        <v>0.73621223179989548</v>
      </c>
      <c r="K491" s="81"/>
      <c r="L491" s="81"/>
      <c r="M491" s="81"/>
      <c r="N491" s="81"/>
      <c r="O491" s="81"/>
    </row>
    <row r="492" spans="1:15" ht="14.4" hidden="1" x14ac:dyDescent="0.3">
      <c r="A492" s="81">
        <f t="shared" si="49"/>
        <v>488</v>
      </c>
      <c r="B492" s="232">
        <v>45497</v>
      </c>
      <c r="C492" s="233">
        <v>17.910699999999999</v>
      </c>
      <c r="D492" s="83">
        <f t="shared" si="50"/>
        <v>-4.7952436517197938E-3</v>
      </c>
      <c r="E492" s="56">
        <f t="shared" si="55"/>
        <v>4.6247497447149796E-5</v>
      </c>
      <c r="F492" s="84">
        <f t="shared" si="54"/>
        <v>-9.4843009138153338</v>
      </c>
      <c r="G492" s="83">
        <f t="shared" si="51"/>
        <v>6.8005512605339427E-3</v>
      </c>
      <c r="H492" s="170"/>
      <c r="I492" s="58">
        <f t="shared" si="52"/>
        <v>2.2994361679358982E-5</v>
      </c>
      <c r="J492" s="58">
        <f t="shared" si="53"/>
        <v>0.49720229090528034</v>
      </c>
      <c r="K492" s="81"/>
      <c r="L492" s="81"/>
      <c r="M492" s="81"/>
      <c r="N492" s="81"/>
      <c r="O492" s="81"/>
    </row>
    <row r="493" spans="1:15" ht="14.4" hidden="1" x14ac:dyDescent="0.3">
      <c r="A493" s="81">
        <f t="shared" si="49"/>
        <v>489</v>
      </c>
      <c r="B493" s="232">
        <v>45498</v>
      </c>
      <c r="C493" s="233">
        <v>18.098700000000001</v>
      </c>
      <c r="D493" s="83">
        <f t="shared" si="50"/>
        <v>1.0496518840693136E-2</v>
      </c>
      <c r="E493" s="56">
        <f t="shared" si="55"/>
        <v>4.3113670594868052E-5</v>
      </c>
      <c r="F493" s="84">
        <f t="shared" si="54"/>
        <v>-7.4961722239710884</v>
      </c>
      <c r="G493" s="83">
        <f t="shared" si="51"/>
        <v>6.5661001054559054E-3</v>
      </c>
      <c r="H493" s="170"/>
      <c r="I493" s="58">
        <f t="shared" si="52"/>
        <v>1.1017690777302599E-4</v>
      </c>
      <c r="J493" s="58">
        <f t="shared" si="53"/>
        <v>2.5554982039998393</v>
      </c>
      <c r="K493" s="81"/>
      <c r="L493" s="81"/>
      <c r="M493" s="81"/>
      <c r="N493" s="81"/>
      <c r="O493" s="81"/>
    </row>
    <row r="494" spans="1:15" ht="14.4" hidden="1" x14ac:dyDescent="0.3">
      <c r="A494" s="81">
        <f t="shared" si="49"/>
        <v>490</v>
      </c>
      <c r="B494" s="232">
        <v>45499</v>
      </c>
      <c r="C494" s="233">
        <v>18.345800000000001</v>
      </c>
      <c r="D494" s="83">
        <f t="shared" si="50"/>
        <v>1.3652914297711982E-2</v>
      </c>
      <c r="E494" s="56">
        <f t="shared" si="55"/>
        <v>5.2151788101624328E-5</v>
      </c>
      <c r="F494" s="84">
        <f t="shared" si="54"/>
        <v>-6.287130080842342</v>
      </c>
      <c r="G494" s="83">
        <f t="shared" si="51"/>
        <v>7.2216194929963133E-3</v>
      </c>
      <c r="H494" s="170"/>
      <c r="I494" s="58">
        <f t="shared" si="52"/>
        <v>1.8640206882066828E-4</v>
      </c>
      <c r="J494" s="58">
        <f t="shared" si="53"/>
        <v>3.5742220085999805</v>
      </c>
      <c r="K494" s="81"/>
      <c r="L494" s="81"/>
      <c r="M494" s="81"/>
      <c r="N494" s="81"/>
      <c r="O494" s="81"/>
    </row>
    <row r="495" spans="1:15" ht="14.4" hidden="1" x14ac:dyDescent="0.3">
      <c r="A495" s="81">
        <f t="shared" si="49"/>
        <v>491</v>
      </c>
      <c r="B495" s="232">
        <v>45502</v>
      </c>
      <c r="C495" s="233">
        <v>18.385000000000002</v>
      </c>
      <c r="D495" s="83">
        <f t="shared" si="50"/>
        <v>2.1367288425688802E-3</v>
      </c>
      <c r="E495" s="56">
        <f t="shared" si="55"/>
        <v>7.0244708507931862E-5</v>
      </c>
      <c r="F495" s="84">
        <f t="shared" si="54"/>
        <v>-9.4985297888252358</v>
      </c>
      <c r="G495" s="83">
        <f t="shared" si="51"/>
        <v>8.3812116372235738E-3</v>
      </c>
      <c r="H495" s="170"/>
      <c r="I495" s="58">
        <f t="shared" si="52"/>
        <v>4.565610146665746E-6</v>
      </c>
      <c r="J495" s="58">
        <f t="shared" si="53"/>
        <v>6.499578749266513E-2</v>
      </c>
      <c r="K495" s="81"/>
      <c r="L495" s="81"/>
      <c r="M495" s="81"/>
      <c r="N495" s="81"/>
      <c r="O495" s="81"/>
    </row>
    <row r="496" spans="1:15" ht="14.4" hidden="1" x14ac:dyDescent="0.3">
      <c r="A496" s="81">
        <f t="shared" si="49"/>
        <v>492</v>
      </c>
      <c r="B496" s="232">
        <v>45503</v>
      </c>
      <c r="C496" s="233">
        <v>18.447500000000002</v>
      </c>
      <c r="D496" s="83">
        <f t="shared" si="50"/>
        <v>3.3995104704922507E-3</v>
      </c>
      <c r="E496" s="56">
        <f t="shared" si="55"/>
        <v>6.1393131493390381E-5</v>
      </c>
      <c r="F496" s="84">
        <f t="shared" si="54"/>
        <v>-9.5099721319474408</v>
      </c>
      <c r="G496" s="83">
        <f t="shared" si="51"/>
        <v>7.8353769209521997E-3</v>
      </c>
      <c r="H496" s="170"/>
      <c r="I496" s="58">
        <f t="shared" si="52"/>
        <v>1.1556671438986444E-5</v>
      </c>
      <c r="J496" s="58">
        <f t="shared" si="53"/>
        <v>0.18824046204958028</v>
      </c>
      <c r="K496" s="81"/>
      <c r="L496" s="81"/>
      <c r="M496" s="81"/>
      <c r="N496" s="81"/>
      <c r="O496" s="81"/>
    </row>
    <row r="497" spans="1:17" ht="14.4" hidden="1" x14ac:dyDescent="0.3">
      <c r="A497" s="81">
        <f t="shared" si="49"/>
        <v>493</v>
      </c>
      <c r="B497" s="232">
        <v>45504</v>
      </c>
      <c r="C497" s="233">
        <v>18.681799999999999</v>
      </c>
      <c r="D497" s="83">
        <f t="shared" si="50"/>
        <v>1.2700907982111209E-2</v>
      </c>
      <c r="E497" s="56">
        <f t="shared" si="55"/>
        <v>5.4676668032256279E-5</v>
      </c>
      <c r="F497" s="84">
        <f t="shared" si="54"/>
        <v>-6.8637645242526837</v>
      </c>
      <c r="G497" s="83">
        <f t="shared" si="51"/>
        <v>7.3943673179154602E-3</v>
      </c>
      <c r="H497" s="170"/>
      <c r="I497" s="58">
        <f t="shared" si="52"/>
        <v>1.6131306357005623E-4</v>
      </c>
      <c r="J497" s="58">
        <f t="shared" si="53"/>
        <v>2.9503089594795764</v>
      </c>
      <c r="K497" s="81"/>
      <c r="L497" s="81"/>
      <c r="M497" s="81"/>
      <c r="N497" s="81"/>
      <c r="O497" s="81"/>
    </row>
    <row r="498" spans="1:17" ht="14.4" hidden="1" x14ac:dyDescent="0.3">
      <c r="A498" s="81">
        <f t="shared" si="49"/>
        <v>494</v>
      </c>
      <c r="B498" s="232">
        <v>45505</v>
      </c>
      <c r="C498" s="233">
        <v>18.79</v>
      </c>
      <c r="D498" s="83">
        <f t="shared" si="50"/>
        <v>5.7917331306405195E-3</v>
      </c>
      <c r="E498" s="56">
        <f t="shared" si="55"/>
        <v>6.9048063060611359E-5</v>
      </c>
      <c r="F498" s="84">
        <f t="shared" si="54"/>
        <v>-9.0948986980560846</v>
      </c>
      <c r="G498" s="83">
        <f t="shared" si="51"/>
        <v>8.3095164155690404E-3</v>
      </c>
      <c r="H498" s="170"/>
      <c r="I498" s="58">
        <f t="shared" si="52"/>
        <v>3.3544172656559036E-5</v>
      </c>
      <c r="J498" s="58">
        <f t="shared" si="53"/>
        <v>0.48580903170467632</v>
      </c>
      <c r="K498" s="81"/>
      <c r="L498" s="81"/>
      <c r="M498" s="81"/>
      <c r="N498" s="81"/>
      <c r="O498" s="81"/>
    </row>
    <row r="499" spans="1:17" ht="14.4" hidden="1" x14ac:dyDescent="0.3">
      <c r="A499" s="81">
        <f t="shared" si="49"/>
        <v>495</v>
      </c>
      <c r="B499" s="232">
        <v>45506</v>
      </c>
      <c r="C499" s="233">
        <v>18.597000000000001</v>
      </c>
      <c r="D499" s="83">
        <f t="shared" si="50"/>
        <v>-1.0271420968600231E-2</v>
      </c>
      <c r="E499" s="56">
        <f t="shared" si="55"/>
        <v>6.4263201086734969E-5</v>
      </c>
      <c r="F499" s="84">
        <f t="shared" si="54"/>
        <v>-8.0108048501252362</v>
      </c>
      <c r="G499" s="83">
        <f t="shared" si="51"/>
        <v>8.0164331898129708E-3</v>
      </c>
      <c r="H499" s="170"/>
      <c r="I499" s="58">
        <f t="shared" si="52"/>
        <v>1.0550208871420052E-4</v>
      </c>
      <c r="J499" s="58">
        <f t="shared" si="53"/>
        <v>1.6417185407836454</v>
      </c>
      <c r="K499" s="81"/>
      <c r="L499" s="81"/>
      <c r="M499" s="81"/>
      <c r="N499" s="81"/>
      <c r="O499" s="81"/>
    </row>
    <row r="500" spans="1:17" ht="14.4" hidden="1" x14ac:dyDescent="0.3">
      <c r="A500" s="81">
        <f t="shared" si="49"/>
        <v>496</v>
      </c>
      <c r="B500" s="232">
        <v>45509</v>
      </c>
      <c r="C500" s="233">
        <v>18.706</v>
      </c>
      <c r="D500" s="83">
        <f t="shared" si="50"/>
        <v>5.861160402215404E-3</v>
      </c>
      <c r="E500" s="56">
        <f t="shared" si="55"/>
        <v>6.9820969066750462E-5</v>
      </c>
      <c r="F500" s="84">
        <f t="shared" si="54"/>
        <v>-9.0775577801221825</v>
      </c>
      <c r="G500" s="83">
        <f t="shared" si="51"/>
        <v>8.3558942709174144E-3</v>
      </c>
      <c r="H500" s="170"/>
      <c r="I500" s="58">
        <f t="shared" si="52"/>
        <v>3.4353201260497838E-5</v>
      </c>
      <c r="J500" s="58">
        <f t="shared" si="53"/>
        <v>0.49201839676065484</v>
      </c>
      <c r="K500" s="81"/>
      <c r="L500" s="81"/>
      <c r="M500" s="81"/>
      <c r="N500" s="81"/>
      <c r="O500" s="81"/>
    </row>
    <row r="501" spans="1:17" ht="14.4" hidden="1" x14ac:dyDescent="0.3">
      <c r="A501" s="81">
        <f t="shared" si="49"/>
        <v>497</v>
      </c>
      <c r="B501" s="232">
        <v>45510</v>
      </c>
      <c r="C501" s="233">
        <v>19.0442</v>
      </c>
      <c r="D501" s="83">
        <f t="shared" si="50"/>
        <v>1.8079760504650988E-2</v>
      </c>
      <c r="E501" s="56">
        <f t="shared" si="55"/>
        <v>6.5040975338090092E-5</v>
      </c>
      <c r="F501" s="84">
        <f t="shared" si="54"/>
        <v>-4.6147729534253834</v>
      </c>
      <c r="G501" s="83">
        <f t="shared" si="51"/>
        <v>8.0647985305331762E-3</v>
      </c>
      <c r="H501" s="170"/>
      <c r="I501" s="58">
        <f t="shared" si="52"/>
        <v>3.2687773990553777E-4</v>
      </c>
      <c r="J501" s="58">
        <f t="shared" ref="J501:J505" si="56">I501/E501</f>
        <v>5.0257201434386793</v>
      </c>
      <c r="K501" s="81"/>
      <c r="L501" s="81"/>
      <c r="M501" s="81"/>
      <c r="N501" s="81"/>
      <c r="O501" s="81"/>
    </row>
    <row r="502" spans="1:17" ht="14.4" x14ac:dyDescent="0.3">
      <c r="A502" s="81">
        <f t="shared" si="49"/>
        <v>498</v>
      </c>
      <c r="B502" s="232">
        <v>45511</v>
      </c>
      <c r="C502" s="233">
        <v>19.390499999999999</v>
      </c>
      <c r="D502" s="83">
        <f t="shared" si="50"/>
        <v>1.8184014030518503E-2</v>
      </c>
      <c r="E502" s="56">
        <f t="shared" si="55"/>
        <v>1.0032873574641448E-4</v>
      </c>
      <c r="F502" s="84">
        <f t="shared" si="54"/>
        <v>-5.9113090496845455</v>
      </c>
      <c r="G502" s="83">
        <f t="shared" si="51"/>
        <v>1.0016423301079807E-2</v>
      </c>
      <c r="H502" s="170"/>
      <c r="I502" s="58">
        <f t="shared" si="52"/>
        <v>3.3065836626209374E-4</v>
      </c>
      <c r="J502" s="58">
        <f t="shared" si="56"/>
        <v>3.2957493563743099</v>
      </c>
      <c r="K502" s="81"/>
      <c r="L502" s="81"/>
      <c r="M502" s="81"/>
      <c r="N502" s="81"/>
      <c r="O502" s="81"/>
    </row>
    <row r="503" spans="1:17" ht="14.4" x14ac:dyDescent="0.3">
      <c r="A503" s="81">
        <f t="shared" si="49"/>
        <v>499</v>
      </c>
      <c r="B503" s="232">
        <v>45512</v>
      </c>
      <c r="C503" s="233">
        <v>19.329999999999998</v>
      </c>
      <c r="D503" s="83">
        <f t="shared" si="50"/>
        <v>-3.1200845774993491E-3</v>
      </c>
      <c r="E503" s="56">
        <f t="shared" si="55"/>
        <v>1.3137027733436626E-4</v>
      </c>
      <c r="F503" s="84">
        <f t="shared" si="54"/>
        <v>-8.8633877070067015</v>
      </c>
      <c r="G503" s="83">
        <f t="shared" si="51"/>
        <v>1.146168736854946E-2</v>
      </c>
      <c r="H503" s="170"/>
      <c r="I503" s="58">
        <f t="shared" si="52"/>
        <v>9.7349277707492916E-6</v>
      </c>
      <c r="J503" s="58">
        <f t="shared" si="56"/>
        <v>7.4102970384783154E-2</v>
      </c>
      <c r="K503" s="81"/>
      <c r="L503" s="81"/>
      <c r="M503" s="81"/>
      <c r="N503" s="81"/>
      <c r="O503" s="81"/>
    </row>
    <row r="504" spans="1:17" ht="15" thickBot="1" x14ac:dyDescent="0.35">
      <c r="A504" s="81">
        <f t="shared" si="49"/>
        <v>500</v>
      </c>
      <c r="B504" s="232">
        <v>45513</v>
      </c>
      <c r="C504" s="233">
        <v>19.189</v>
      </c>
      <c r="D504" s="83">
        <f t="shared" si="50"/>
        <v>-7.2943610967407535E-3</v>
      </c>
      <c r="E504" s="56">
        <f t="shared" si="55"/>
        <v>1.149774721464682E-4</v>
      </c>
      <c r="F504" s="84">
        <f t="shared" si="54"/>
        <v>-8.6080080045437981</v>
      </c>
      <c r="G504" s="83">
        <f t="shared" si="51"/>
        <v>1.0722754876731454E-2</v>
      </c>
      <c r="H504" s="170"/>
      <c r="I504" s="58">
        <f t="shared" si="52"/>
        <v>5.3207703809644971E-5</v>
      </c>
      <c r="J504" s="58">
        <f t="shared" si="56"/>
        <v>0.4627663386255737</v>
      </c>
      <c r="K504" s="81"/>
      <c r="L504" s="81"/>
      <c r="M504" s="81"/>
      <c r="N504" s="81"/>
      <c r="O504" s="81"/>
    </row>
    <row r="505" spans="1:17" ht="15" thickBot="1" x14ac:dyDescent="0.35">
      <c r="A505" s="81">
        <v>501</v>
      </c>
      <c r="B505" s="232">
        <v>45516</v>
      </c>
      <c r="C505" s="233">
        <v>19.09</v>
      </c>
      <c r="D505" s="83">
        <f t="shared" si="50"/>
        <v>-5.1592057949867431E-3</v>
      </c>
      <c r="E505" s="56">
        <f t="shared" si="55"/>
        <v>1.0665275583266715E-4</v>
      </c>
      <c r="F505" s="84">
        <f t="shared" si="54"/>
        <v>-8.8963615593013863</v>
      </c>
      <c r="G505" s="85">
        <f>SQRT(E505)</f>
        <v>1.032728211257285E-2</v>
      </c>
      <c r="H505" s="170"/>
      <c r="I505" s="58">
        <f t="shared" si="52"/>
        <v>2.6617404435024793E-5</v>
      </c>
      <c r="J505" s="58">
        <f t="shared" si="56"/>
        <v>0.24957071411062431</v>
      </c>
      <c r="K505" s="81"/>
      <c r="L505" s="153" t="s">
        <v>72</v>
      </c>
      <c r="M505" s="154" t="s">
        <v>72</v>
      </c>
      <c r="N505" s="82"/>
    </row>
    <row r="506" spans="1:17" ht="15" thickBot="1" x14ac:dyDescent="0.35">
      <c r="A506" s="81"/>
      <c r="B506" s="81"/>
      <c r="C506" s="81"/>
      <c r="D506" s="81"/>
      <c r="E506" s="81"/>
      <c r="F506" s="163">
        <f>-0.5*SUM(F7:F505)</f>
        <v>2204.3824333671432</v>
      </c>
      <c r="G506" s="57"/>
      <c r="H506" s="82" t="s">
        <v>73</v>
      </c>
      <c r="I506" s="86"/>
      <c r="J506" s="81"/>
      <c r="K506" s="81"/>
      <c r="L506" s="155" t="s">
        <v>231</v>
      </c>
      <c r="M506" s="156" t="s">
        <v>230</v>
      </c>
      <c r="N506" s="171"/>
      <c r="Q506"/>
    </row>
    <row r="507" spans="1:17" ht="15" thickBot="1" x14ac:dyDescent="0.35">
      <c r="A507" s="81"/>
      <c r="B507" s="81"/>
      <c r="C507" s="165" t="s">
        <v>74</v>
      </c>
      <c r="D507" s="166">
        <v>0.86522992496252582</v>
      </c>
      <c r="E507" s="81"/>
      <c r="F507" s="81"/>
      <c r="G507" s="81"/>
      <c r="H507" s="87">
        <v>1</v>
      </c>
      <c r="I507" s="164">
        <f>CORREL($I$7:I504,I8:$I$505)</f>
        <v>7.0821779603426102E-2</v>
      </c>
      <c r="J507" s="164">
        <f>CORREL($J$7:J504,$J8:J$505)</f>
        <v>7.9134195759822223E-2</v>
      </c>
      <c r="K507" s="81"/>
      <c r="L507" s="157">
        <f>(I507^2)/($O$515-H507)</f>
        <v>1.0071735875896108E-5</v>
      </c>
      <c r="M507" s="158">
        <f>(J507^2)/($O$515-H507)</f>
        <v>1.2574740840469609E-5</v>
      </c>
      <c r="N507" s="172"/>
    </row>
    <row r="508" spans="1:17" ht="14.4" x14ac:dyDescent="0.3">
      <c r="A508" s="81"/>
      <c r="B508" s="81"/>
      <c r="C508" s="81"/>
      <c r="D508" s="89"/>
      <c r="E508" s="81"/>
      <c r="F508" s="81"/>
      <c r="G508" s="81"/>
      <c r="H508" s="87">
        <v>2</v>
      </c>
      <c r="I508" s="164">
        <f>CORREL($I$7:I503,I9:$I$505)</f>
        <v>0.12129738838920741</v>
      </c>
      <c r="J508" s="164">
        <f>CORREL($J$7:J503,$J9:J$505)</f>
        <v>1.0279279271976388E-2</v>
      </c>
      <c r="K508" s="81"/>
      <c r="L508" s="157">
        <f>(I508^2)/($O$515-H508)</f>
        <v>2.9603735271714744E-5</v>
      </c>
      <c r="M508" s="158">
        <f t="shared" ref="M508:M520" si="57">(J508^2)/($O$515-H508)</f>
        <v>2.1260278139091234E-7</v>
      </c>
      <c r="N508" s="172"/>
    </row>
    <row r="509" spans="1:17" ht="14.4" x14ac:dyDescent="0.3">
      <c r="A509" s="81"/>
      <c r="B509" s="81"/>
      <c r="C509" s="81"/>
      <c r="D509" s="81"/>
      <c r="E509" s="90" t="s">
        <v>13</v>
      </c>
      <c r="F509" s="91"/>
      <c r="G509" s="92">
        <f>((D507^2)*E503)+((1-D507)*((D504^2)+(D507*(D503^2))))</f>
        <v>1.0665275583266713E-4</v>
      </c>
      <c r="H509" s="87">
        <v>3</v>
      </c>
      <c r="I509" s="164">
        <f>CORREL($I$7:I502,I10:$I$505)</f>
        <v>0.11896583889935378</v>
      </c>
      <c r="J509" s="164">
        <f>CORREL($J$7:J502,$J10:J$505)</f>
        <v>6.9133578987308736E-2</v>
      </c>
      <c r="K509" s="81"/>
      <c r="L509" s="157">
        <f t="shared" ref="L509:L519" si="58">(I509^2)/($O$515-H509)</f>
        <v>2.8534013760135072E-5</v>
      </c>
      <c r="M509" s="158">
        <f t="shared" si="57"/>
        <v>9.6359914185372084E-6</v>
      </c>
      <c r="N509" s="172"/>
    </row>
    <row r="510" spans="1:17" ht="14.4" x14ac:dyDescent="0.3">
      <c r="A510" s="81"/>
      <c r="B510" s="93"/>
      <c r="C510" s="81"/>
      <c r="D510" s="81"/>
      <c r="E510" s="94" t="s">
        <v>13</v>
      </c>
      <c r="F510" s="95"/>
      <c r="G510" s="96">
        <f>((D507^3)*E502)+((1-D507)*((D504^2)+(D507*(D503^2))+((D507^2)*(D502^2))))</f>
        <v>1.0665275583266715E-4</v>
      </c>
      <c r="H510" s="87">
        <v>4</v>
      </c>
      <c r="I510" s="164">
        <f>CORREL($I$7:I501,I11:$I$505)</f>
        <v>0.32407123921101905</v>
      </c>
      <c r="J510" s="164">
        <f>CORREL($J$7:J501,$J11:J$505)</f>
        <v>8.5738149690829629E-2</v>
      </c>
      <c r="K510" s="81"/>
      <c r="L510" s="157">
        <f t="shared" si="58"/>
        <v>2.1216599612881927E-4</v>
      </c>
      <c r="M510" s="158">
        <f t="shared" si="57"/>
        <v>1.4850566287691129E-5</v>
      </c>
      <c r="N510" s="172"/>
    </row>
    <row r="511" spans="1:17" ht="15" thickBot="1" x14ac:dyDescent="0.35">
      <c r="A511" s="81"/>
      <c r="B511" s="81"/>
      <c r="C511" s="81"/>
      <c r="D511" s="81"/>
      <c r="E511" s="81"/>
      <c r="F511" s="81"/>
      <c r="G511" s="81"/>
      <c r="H511" s="87">
        <v>5</v>
      </c>
      <c r="I511" s="164">
        <f>CORREL($I$7:I500,I12:$I$505)</f>
        <v>3.3428681385758906E-2</v>
      </c>
      <c r="J511" s="164">
        <f>CORREL($J$7:J500,$J12:J$505)</f>
        <v>1.9079925029557659E-2</v>
      </c>
      <c r="K511" s="81"/>
      <c r="L511" s="157">
        <f t="shared" si="58"/>
        <v>2.2620986623291175E-6</v>
      </c>
      <c r="M511" s="158">
        <f t="shared" si="57"/>
        <v>7.3693024116101387E-7</v>
      </c>
      <c r="N511" s="172"/>
    </row>
    <row r="512" spans="1:17" ht="15" thickBot="1" x14ac:dyDescent="0.35">
      <c r="A512" s="81"/>
      <c r="B512" s="81"/>
      <c r="C512" s="81"/>
      <c r="D512" s="81"/>
      <c r="E512" s="81"/>
      <c r="F512" s="81"/>
      <c r="G512" s="148">
        <f>STDEV(D6:D505)</f>
        <v>7.0229862418439114E-3</v>
      </c>
      <c r="H512" s="87">
        <v>6</v>
      </c>
      <c r="I512" s="164">
        <f>CORREL($I$7:I499,I13:$I$505)</f>
        <v>-3.2887483876147526E-3</v>
      </c>
      <c r="J512" s="164">
        <f>CORREL($J$7:J499,$J13:J$505)</f>
        <v>-4.5204741931848286E-2</v>
      </c>
      <c r="K512" s="81"/>
      <c r="L512" s="157">
        <f t="shared" si="58"/>
        <v>2.193887618060575E-8</v>
      </c>
      <c r="M512" s="158">
        <f t="shared" si="57"/>
        <v>4.1449669231744478E-6</v>
      </c>
      <c r="N512" s="172"/>
    </row>
    <row r="513" spans="1:16" ht="14.4" x14ac:dyDescent="0.3">
      <c r="A513" s="81"/>
      <c r="B513" s="81"/>
      <c r="C513" s="81"/>
      <c r="D513" s="81"/>
      <c r="E513" s="81"/>
      <c r="F513" s="81"/>
      <c r="G513" s="81"/>
      <c r="H513" s="87">
        <v>7</v>
      </c>
      <c r="I513" s="164">
        <f>CORREL($I$7:I498,I14:$I$505)</f>
        <v>8.7362454112191651E-2</v>
      </c>
      <c r="J513" s="164">
        <f>CORREL($J$7:J498,$J14:J$505)</f>
        <v>-1.472431529832597E-2</v>
      </c>
      <c r="K513" s="81"/>
      <c r="L513" s="157">
        <f t="shared" si="58"/>
        <v>1.5512598350619496E-5</v>
      </c>
      <c r="M513" s="158">
        <f t="shared" si="57"/>
        <v>4.4066150610674022E-7</v>
      </c>
      <c r="N513" s="172"/>
    </row>
    <row r="514" spans="1:16" ht="14.4" x14ac:dyDescent="0.3">
      <c r="A514" s="81"/>
      <c r="B514" s="81"/>
      <c r="C514" s="81"/>
      <c r="D514" s="81"/>
      <c r="E514" s="81"/>
      <c r="F514" s="81"/>
      <c r="G514" s="81"/>
      <c r="H514" s="87">
        <v>8</v>
      </c>
      <c r="I514" s="164">
        <f>CORREL($I$7:I497,I15:$I$505)</f>
        <v>-5.0867686446454674E-3</v>
      </c>
      <c r="J514" s="164">
        <f>CORREL($J$7:J497,$J15:J$505)</f>
        <v>-5.0709481561581261E-2</v>
      </c>
      <c r="K514" s="81"/>
      <c r="L514" s="157">
        <f t="shared" si="58"/>
        <v>5.2699012717206287E-8</v>
      </c>
      <c r="M514" s="158">
        <f t="shared" si="57"/>
        <v>5.2371721389905296E-6</v>
      </c>
      <c r="N514" s="172"/>
      <c r="P514" s="80" t="s">
        <v>150</v>
      </c>
    </row>
    <row r="515" spans="1:16" ht="14.4" x14ac:dyDescent="0.3">
      <c r="A515" s="81"/>
      <c r="B515" s="81"/>
      <c r="C515" s="81"/>
      <c r="D515" s="81"/>
      <c r="E515" s="81"/>
      <c r="F515" s="81"/>
      <c r="G515" s="81"/>
      <c r="H515" s="87">
        <v>9</v>
      </c>
      <c r="I515" s="164">
        <f>CORREL($I$7:I496,I16:$I$505)</f>
        <v>-4.6034726920246467E-2</v>
      </c>
      <c r="J515" s="164">
        <f>CORREL($J$7:J496,$J16:J$505)</f>
        <v>-4.3265455757254836E-2</v>
      </c>
      <c r="K515" s="81"/>
      <c r="L515" s="157">
        <f t="shared" si="58"/>
        <v>4.3248899645340105E-6</v>
      </c>
      <c r="M515" s="158">
        <f t="shared" si="57"/>
        <v>3.82020339159791E-6</v>
      </c>
      <c r="N515" s="172"/>
      <c r="O515" s="80">
        <f>COUNT(G7:G505)</f>
        <v>499</v>
      </c>
      <c r="P515" s="80" t="s">
        <v>151</v>
      </c>
    </row>
    <row r="516" spans="1:16" ht="14.4" x14ac:dyDescent="0.3">
      <c r="A516" s="81"/>
      <c r="B516" s="81"/>
      <c r="C516" s="81"/>
      <c r="D516" s="81"/>
      <c r="E516" s="81"/>
      <c r="F516" s="81"/>
      <c r="G516" s="81"/>
      <c r="H516" s="87">
        <v>10</v>
      </c>
      <c r="I516" s="164">
        <f>CORREL($I$7:I495,I17:$I$505)</f>
        <v>-1.8965301033380018E-2</v>
      </c>
      <c r="J516" s="164">
        <f>CORREL($J$7:J495,$J17:J$505)</f>
        <v>-1.7804471772634372E-2</v>
      </c>
      <c r="K516" s="81"/>
      <c r="L516" s="157">
        <f t="shared" si="58"/>
        <v>7.3554732778471402E-7</v>
      </c>
      <c r="M516" s="158">
        <f t="shared" si="57"/>
        <v>6.4826015358391443E-7</v>
      </c>
      <c r="N516" s="172"/>
      <c r="P516" s="80" t="s">
        <v>152</v>
      </c>
    </row>
    <row r="517" spans="1:16" ht="14.4" x14ac:dyDescent="0.3">
      <c r="A517" s="81"/>
      <c r="B517" s="81"/>
      <c r="C517" s="81"/>
      <c r="D517" s="88"/>
      <c r="E517" s="81"/>
      <c r="F517" s="81"/>
      <c r="G517" s="81"/>
      <c r="H517" s="87">
        <v>11</v>
      </c>
      <c r="I517" s="164">
        <f>CORREL($I$7:I494,I18:$I$505)</f>
        <v>4.7076668745202659E-2</v>
      </c>
      <c r="J517" s="164">
        <f>CORREL($J$7:J494,$J18:J$505)</f>
        <v>-6.0804104031867605E-3</v>
      </c>
      <c r="K517" s="81"/>
      <c r="L517" s="157">
        <f t="shared" si="58"/>
        <v>4.5414195494785668E-6</v>
      </c>
      <c r="M517" s="158">
        <f t="shared" si="57"/>
        <v>7.5761046457339711E-8</v>
      </c>
      <c r="N517" s="172"/>
    </row>
    <row r="518" spans="1:16" ht="14.4" x14ac:dyDescent="0.3">
      <c r="A518" s="81"/>
      <c r="B518" s="81"/>
      <c r="C518" s="81"/>
      <c r="D518" s="81"/>
      <c r="E518" s="81"/>
      <c r="F518"/>
      <c r="G518" s="81"/>
      <c r="H518" s="87">
        <v>12</v>
      </c>
      <c r="I518" s="164">
        <f>CORREL($I$7:I493,I19:$I$505)</f>
        <v>-3.816596149820508E-2</v>
      </c>
      <c r="J518" s="164">
        <f>CORREL($J$7:J493,$J19:J$505)</f>
        <v>-1.2790328268841982E-2</v>
      </c>
      <c r="K518" s="81"/>
      <c r="L518" s="157">
        <f t="shared" si="58"/>
        <v>2.9910484950358779E-6</v>
      </c>
      <c r="M518" s="158">
        <f t="shared" si="57"/>
        <v>3.3591888547174196E-7</v>
      </c>
      <c r="N518" s="172"/>
    </row>
    <row r="519" spans="1:16" ht="14.4" x14ac:dyDescent="0.3">
      <c r="A519" s="81"/>
      <c r="B519" s="81"/>
      <c r="C519" s="81"/>
      <c r="D519" s="81"/>
      <c r="E519" s="81"/>
      <c r="F519" s="81"/>
      <c r="G519" s="81"/>
      <c r="H519" s="87">
        <v>13</v>
      </c>
      <c r="I519" s="164">
        <f>CORREL($I$7:I492,I20:$I$505)</f>
        <v>-2.4806342699158587E-2</v>
      </c>
      <c r="J519" s="164">
        <f>CORREL($J$7:J492,$J20:J$505)</f>
        <v>1.4189666829450085E-2</v>
      </c>
      <c r="K519" s="81"/>
      <c r="L519" s="157">
        <f t="shared" si="58"/>
        <v>1.266161806806787E-6</v>
      </c>
      <c r="M519" s="158">
        <f t="shared" si="57"/>
        <v>4.1429350767653501E-7</v>
      </c>
      <c r="N519" s="172"/>
    </row>
    <row r="520" spans="1:16" ht="14.4" x14ac:dyDescent="0.3">
      <c r="A520" s="81"/>
      <c r="B520" s="81"/>
      <c r="C520" s="81"/>
      <c r="D520" s="81"/>
      <c r="E520" s="81"/>
      <c r="F520" s="81"/>
      <c r="G520" s="81"/>
      <c r="H520" s="87">
        <v>14</v>
      </c>
      <c r="I520" s="164">
        <f>CORREL($I$7:I491,I21:$I$505)</f>
        <v>-4.5922567612598705E-3</v>
      </c>
      <c r="J520" s="164">
        <f>CORREL($J$7:J491,$J21:J$505)</f>
        <v>-4.5956695906097939E-2</v>
      </c>
      <c r="K520" s="81"/>
      <c r="L520" s="157">
        <f>(I520^2)/($O$515-H520)</f>
        <v>4.3482107549148443E-8</v>
      </c>
      <c r="M520" s="158">
        <f t="shared" si="57"/>
        <v>4.3546760795990913E-6</v>
      </c>
      <c r="N520" s="172"/>
    </row>
    <row r="521" spans="1:16" ht="14.4" x14ac:dyDescent="0.3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159"/>
      <c r="M521" s="160"/>
      <c r="N521" s="81"/>
    </row>
    <row r="522" spans="1:16" ht="15" thickBot="1" x14ac:dyDescent="0.35">
      <c r="A522" s="81"/>
      <c r="B522" s="81"/>
      <c r="C522" s="81"/>
      <c r="D522" s="81"/>
      <c r="E522" s="81"/>
      <c r="F522" s="81"/>
      <c r="G522" s="81"/>
      <c r="H522" s="97" t="s">
        <v>97</v>
      </c>
      <c r="I522" s="81"/>
      <c r="J522" s="81"/>
      <c r="K522" s="81"/>
      <c r="L522" s="161">
        <f>SUM(L507:L520)*(O515*(O515+2))</f>
        <v>78.031529170034986</v>
      </c>
      <c r="M522" s="162">
        <f>SUM(M507:M520)*(O515*(O515+2))</f>
        <v>14.370628817731829</v>
      </c>
      <c r="N522" s="173"/>
    </row>
    <row r="523" spans="1:16" ht="14.4" x14ac:dyDescent="0.3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</row>
    <row r="524" spans="1:16" ht="14.4" x14ac:dyDescent="0.3">
      <c r="A524" s="81"/>
      <c r="B524" s="189" t="s">
        <v>110</v>
      </c>
      <c r="C524" s="190" t="s">
        <v>111</v>
      </c>
      <c r="D524" s="190"/>
      <c r="E524" s="82" t="s">
        <v>74</v>
      </c>
      <c r="F524" s="145">
        <f>D507</f>
        <v>0.86522992496252582</v>
      </c>
      <c r="G524" s="81"/>
      <c r="H524" s="81"/>
      <c r="I524" s="81"/>
      <c r="J524" s="81"/>
      <c r="K524" s="81"/>
      <c r="L524" s="182" t="s">
        <v>219</v>
      </c>
      <c r="M524" s="98">
        <f>CHIINV(0.01,H520)</f>
        <v>29.141237740672796</v>
      </c>
      <c r="N524" s="81"/>
      <c r="O524" s="81"/>
    </row>
    <row r="525" spans="1:16" ht="13.8" thickBot="1" x14ac:dyDescent="0.3">
      <c r="C525" s="99"/>
      <c r="E525" s="120">
        <v>1</v>
      </c>
      <c r="F525" s="122">
        <f>$F$524^E525</f>
        <v>0.86522992496252582</v>
      </c>
      <c r="G525" s="123"/>
    </row>
    <row r="526" spans="1:16" ht="13.8" thickBot="1" x14ac:dyDescent="0.3">
      <c r="B526" s="188" t="s">
        <v>112</v>
      </c>
      <c r="C526" s="99"/>
      <c r="E526" s="120">
        <v>2</v>
      </c>
      <c r="F526" s="122">
        <f>$F$524^E526</f>
        <v>0.74862282305065808</v>
      </c>
      <c r="L526" s="275" t="s">
        <v>75</v>
      </c>
      <c r="M526" s="276"/>
      <c r="N526" s="100" t="str">
        <f>IF(M522&lt;M524,"Sí","No")</f>
        <v>Sí</v>
      </c>
      <c r="O526" s="152"/>
    </row>
    <row r="527" spans="1:16" x14ac:dyDescent="0.25">
      <c r="B527" s="188" t="s">
        <v>113</v>
      </c>
      <c r="C527" s="101"/>
      <c r="E527" s="120">
        <v>3</v>
      </c>
      <c r="F527" s="122">
        <f>$F$524^E527</f>
        <v>0.64773086901335508</v>
      </c>
      <c r="H527" s="102"/>
    </row>
    <row r="528" spans="1:16" x14ac:dyDescent="0.25">
      <c r="E528" s="120">
        <v>50</v>
      </c>
      <c r="F528" s="122">
        <f t="shared" ref="F528:F531" si="59">$F$524^E528</f>
        <v>7.1874788511792475E-4</v>
      </c>
      <c r="H528" s="102"/>
      <c r="L528" s="80" t="s">
        <v>215</v>
      </c>
    </row>
    <row r="529" spans="5:12" x14ac:dyDescent="0.25">
      <c r="E529" s="120">
        <v>100</v>
      </c>
      <c r="F529" s="122">
        <f t="shared" si="59"/>
        <v>5.1659852236148951E-7</v>
      </c>
      <c r="H529" s="102"/>
      <c r="L529" s="80" t="s">
        <v>216</v>
      </c>
    </row>
    <row r="530" spans="5:12" x14ac:dyDescent="0.25">
      <c r="E530" s="120">
        <v>300</v>
      </c>
      <c r="F530" s="122">
        <f t="shared" si="59"/>
        <v>1.3786673126256901E-19</v>
      </c>
      <c r="H530" s="102"/>
      <c r="L530" s="80" t="s">
        <v>217</v>
      </c>
    </row>
    <row r="531" spans="5:12" x14ac:dyDescent="0.25">
      <c r="E531" s="120">
        <v>500</v>
      </c>
      <c r="F531" s="122">
        <f t="shared" si="59"/>
        <v>3.6793050630766455E-32</v>
      </c>
      <c r="H531" s="103"/>
    </row>
    <row r="532" spans="5:12" x14ac:dyDescent="0.25">
      <c r="H532" s="103"/>
    </row>
    <row r="535" spans="5:12" x14ac:dyDescent="0.25">
      <c r="E535" s="120"/>
      <c r="F535" s="121"/>
    </row>
    <row r="536" spans="5:12" x14ac:dyDescent="0.25">
      <c r="E536" s="120"/>
      <c r="F536" s="121"/>
    </row>
    <row r="537" spans="5:12" x14ac:dyDescent="0.25">
      <c r="E537" s="120"/>
      <c r="F537" s="121"/>
    </row>
    <row r="538" spans="5:12" x14ac:dyDescent="0.25">
      <c r="E538" s="120"/>
      <c r="F538" s="121"/>
    </row>
    <row r="539" spans="5:12" x14ac:dyDescent="0.25">
      <c r="E539" s="120"/>
      <c r="F539" s="121"/>
    </row>
    <row r="540" spans="5:12" x14ac:dyDescent="0.25">
      <c r="E540" s="120"/>
      <c r="F540" s="121"/>
    </row>
    <row r="541" spans="5:12" x14ac:dyDescent="0.25">
      <c r="E541" s="120"/>
      <c r="F541" s="121"/>
    </row>
    <row r="542" spans="5:12" x14ac:dyDescent="0.25">
      <c r="E542" s="120"/>
      <c r="F542" s="121"/>
    </row>
    <row r="543" spans="5:12" x14ac:dyDescent="0.25">
      <c r="E543" s="120"/>
      <c r="F543" s="121"/>
    </row>
    <row r="544" spans="5:12" x14ac:dyDescent="0.25">
      <c r="E544" s="120"/>
      <c r="F544" s="121"/>
    </row>
  </sheetData>
  <mergeCells count="2">
    <mergeCell ref="B2:G2"/>
    <mergeCell ref="L526:M526"/>
  </mergeCells>
  <pageMargins left="0.74803149606299213" right="0.74803149606299213" top="0.98425196850393704" bottom="0.98425196850393704" header="0.51181102362204722" footer="0.51181102362204722"/>
  <pageSetup scale="64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D04D-19D8-4CAE-AFB9-AA9223120E1D}">
  <dimension ref="A1:J788"/>
  <sheetViews>
    <sheetView showGridLines="0" topLeftCell="A759" zoomScale="140" zoomScaleNormal="140" workbookViewId="0">
      <selection activeCell="H759" sqref="H759"/>
    </sheetView>
  </sheetViews>
  <sheetFormatPr baseColWidth="10" defaultColWidth="9.109375" defaultRowHeight="14.4" x14ac:dyDescent="0.3"/>
  <cols>
    <col min="1" max="1" width="27.44140625" bestFit="1" customWidth="1"/>
    <col min="2" max="2" width="15" customWidth="1"/>
    <col min="3" max="3" width="14.88671875" customWidth="1"/>
    <col min="4" max="4" width="13.44140625" customWidth="1"/>
    <col min="5" max="5" width="14.109375" bestFit="1" customWidth="1"/>
    <col min="6" max="6" width="14.44140625" bestFit="1" customWidth="1"/>
    <col min="7" max="7" width="13" bestFit="1" customWidth="1"/>
  </cols>
  <sheetData>
    <row r="1" spans="1:7" ht="18" x14ac:dyDescent="0.35">
      <c r="B1" s="3"/>
    </row>
    <row r="2" spans="1:7" ht="21" x14ac:dyDescent="0.4">
      <c r="A2" s="264" t="s">
        <v>160</v>
      </c>
      <c r="B2" s="264"/>
      <c r="C2" s="264"/>
      <c r="D2" s="264"/>
      <c r="E2" s="264"/>
      <c r="F2" s="264"/>
      <c r="G2" s="264"/>
    </row>
    <row r="4" spans="1:7" x14ac:dyDescent="0.3">
      <c r="B4" s="1" t="s">
        <v>0</v>
      </c>
      <c r="C4" s="1" t="s">
        <v>1</v>
      </c>
      <c r="D4" s="1" t="s">
        <v>11</v>
      </c>
    </row>
    <row r="5" spans="1:7" x14ac:dyDescent="0.3">
      <c r="A5">
        <v>1</v>
      </c>
      <c r="B5" s="231">
        <v>44421</v>
      </c>
      <c r="C5" s="2">
        <v>19.952999999999999</v>
      </c>
      <c r="D5" s="4"/>
    </row>
    <row r="6" spans="1:7" x14ac:dyDescent="0.3">
      <c r="A6">
        <f>+A5+1</f>
        <v>2</v>
      </c>
      <c r="B6" s="231">
        <v>44424</v>
      </c>
      <c r="C6" s="2">
        <v>19.890699999999999</v>
      </c>
      <c r="D6" s="136">
        <f t="shared" ref="D6:D70" si="0">C6/C5-1</f>
        <v>-3.1223374931088621E-3</v>
      </c>
    </row>
    <row r="7" spans="1:7" x14ac:dyDescent="0.3">
      <c r="A7">
        <f t="shared" ref="A7:A70" si="1">+A6+1</f>
        <v>3</v>
      </c>
      <c r="B7" s="231">
        <v>44425</v>
      </c>
      <c r="C7" s="2">
        <v>19.860299999999999</v>
      </c>
      <c r="D7" s="136">
        <f t="shared" si="0"/>
        <v>-1.528352446118042E-3</v>
      </c>
    </row>
    <row r="8" spans="1:7" x14ac:dyDescent="0.3">
      <c r="A8">
        <f t="shared" si="1"/>
        <v>4</v>
      </c>
      <c r="B8" s="231">
        <v>44426</v>
      </c>
      <c r="C8" s="2">
        <v>19.886299999999999</v>
      </c>
      <c r="D8" s="136">
        <f t="shared" si="0"/>
        <v>1.3091443734485342E-3</v>
      </c>
    </row>
    <row r="9" spans="1:7" hidden="1" x14ac:dyDescent="0.3">
      <c r="A9">
        <f t="shared" si="1"/>
        <v>5</v>
      </c>
      <c r="B9" s="231">
        <v>44427</v>
      </c>
      <c r="C9" s="2">
        <v>19.991199999999999</v>
      </c>
      <c r="D9" s="136">
        <f t="shared" si="0"/>
        <v>5.2749883085341231E-3</v>
      </c>
    </row>
    <row r="10" spans="1:7" hidden="1" x14ac:dyDescent="0.3">
      <c r="A10">
        <f t="shared" si="1"/>
        <v>6</v>
      </c>
      <c r="B10" s="231">
        <v>44428</v>
      </c>
      <c r="C10" s="2">
        <v>20.0107</v>
      </c>
      <c r="D10" s="136">
        <f t="shared" si="0"/>
        <v>9.7542918884307994E-4</v>
      </c>
    </row>
    <row r="11" spans="1:7" hidden="1" x14ac:dyDescent="0.3">
      <c r="A11">
        <f t="shared" si="1"/>
        <v>7</v>
      </c>
      <c r="B11" s="231">
        <v>44431</v>
      </c>
      <c r="C11" s="2">
        <v>20.1175</v>
      </c>
      <c r="D11" s="136">
        <f t="shared" si="0"/>
        <v>5.3371446276242462E-3</v>
      </c>
    </row>
    <row r="12" spans="1:7" hidden="1" x14ac:dyDescent="0.3">
      <c r="A12">
        <f t="shared" si="1"/>
        <v>8</v>
      </c>
      <c r="B12" s="231">
        <v>44432</v>
      </c>
      <c r="C12" s="2">
        <v>20.402000000000001</v>
      </c>
      <c r="D12" s="136">
        <f t="shared" si="0"/>
        <v>1.4141916242077945E-2</v>
      </c>
    </row>
    <row r="13" spans="1:7" hidden="1" x14ac:dyDescent="0.3">
      <c r="A13">
        <f t="shared" si="1"/>
        <v>9</v>
      </c>
      <c r="B13" s="231">
        <v>44433</v>
      </c>
      <c r="C13" s="2">
        <v>20.390699999999999</v>
      </c>
      <c r="D13" s="136">
        <f t="shared" si="0"/>
        <v>-5.5386726791506469E-4</v>
      </c>
    </row>
    <row r="14" spans="1:7" hidden="1" x14ac:dyDescent="0.3">
      <c r="A14">
        <f t="shared" si="1"/>
        <v>10</v>
      </c>
      <c r="B14" s="231">
        <v>44434</v>
      </c>
      <c r="C14" s="2">
        <v>20.296700000000001</v>
      </c>
      <c r="D14" s="136">
        <f t="shared" si="0"/>
        <v>-4.6099447297051066E-3</v>
      </c>
    </row>
    <row r="15" spans="1:7" hidden="1" x14ac:dyDescent="0.3">
      <c r="A15">
        <f t="shared" si="1"/>
        <v>11</v>
      </c>
      <c r="B15" s="231">
        <v>44435</v>
      </c>
      <c r="C15" s="2">
        <v>20.293299999999999</v>
      </c>
      <c r="D15" s="136">
        <f t="shared" si="0"/>
        <v>-1.6751491621802561E-4</v>
      </c>
    </row>
    <row r="16" spans="1:7" hidden="1" x14ac:dyDescent="0.3">
      <c r="A16">
        <f t="shared" si="1"/>
        <v>12</v>
      </c>
      <c r="B16" s="231">
        <v>44438</v>
      </c>
      <c r="C16" s="2">
        <v>20.3522</v>
      </c>
      <c r="D16" s="136">
        <f t="shared" si="0"/>
        <v>2.9024357792966082E-3</v>
      </c>
    </row>
    <row r="17" spans="1:4" hidden="1" x14ac:dyDescent="0.3">
      <c r="A17">
        <f t="shared" si="1"/>
        <v>13</v>
      </c>
      <c r="B17" s="231">
        <v>44439</v>
      </c>
      <c r="C17" s="2">
        <v>20.229299999999999</v>
      </c>
      <c r="D17" s="136">
        <f t="shared" si="0"/>
        <v>-6.0386592112892101E-3</v>
      </c>
    </row>
    <row r="18" spans="1:4" hidden="1" x14ac:dyDescent="0.3">
      <c r="A18">
        <f t="shared" si="1"/>
        <v>14</v>
      </c>
      <c r="B18" s="231">
        <v>44440</v>
      </c>
      <c r="C18" s="2">
        <v>20.1403</v>
      </c>
      <c r="D18" s="136">
        <f t="shared" si="0"/>
        <v>-4.3995590554294361E-3</v>
      </c>
    </row>
    <row r="19" spans="1:4" hidden="1" x14ac:dyDescent="0.3">
      <c r="A19">
        <f t="shared" si="1"/>
        <v>15</v>
      </c>
      <c r="B19" s="231">
        <v>44441</v>
      </c>
      <c r="C19" s="2">
        <v>20.060500000000001</v>
      </c>
      <c r="D19" s="136">
        <f t="shared" si="0"/>
        <v>-3.9622051310059803E-3</v>
      </c>
    </row>
    <row r="20" spans="1:4" hidden="1" x14ac:dyDescent="0.3">
      <c r="A20">
        <f t="shared" si="1"/>
        <v>16</v>
      </c>
      <c r="B20" s="231">
        <v>44442</v>
      </c>
      <c r="C20" s="2">
        <v>19.961500000000001</v>
      </c>
      <c r="D20" s="136">
        <f t="shared" si="0"/>
        <v>-4.9350714089878567E-3</v>
      </c>
    </row>
    <row r="21" spans="1:4" hidden="1" x14ac:dyDescent="0.3">
      <c r="A21">
        <f t="shared" si="1"/>
        <v>17</v>
      </c>
      <c r="B21" s="231">
        <v>44445</v>
      </c>
      <c r="C21" s="2">
        <v>19.970300000000002</v>
      </c>
      <c r="D21" s="136">
        <f t="shared" si="0"/>
        <v>4.4084863361981697E-4</v>
      </c>
    </row>
    <row r="22" spans="1:4" hidden="1" x14ac:dyDescent="0.3">
      <c r="A22">
        <f t="shared" si="1"/>
        <v>18</v>
      </c>
      <c r="B22" s="231">
        <v>44446</v>
      </c>
      <c r="C22" s="2">
        <v>19.8992</v>
      </c>
      <c r="D22" s="136">
        <f t="shared" si="0"/>
        <v>-3.5602870262340103E-3</v>
      </c>
    </row>
    <row r="23" spans="1:4" hidden="1" x14ac:dyDescent="0.3">
      <c r="A23">
        <f t="shared" si="1"/>
        <v>19</v>
      </c>
      <c r="B23" s="231">
        <v>44447</v>
      </c>
      <c r="C23" s="2">
        <v>19.887799999999999</v>
      </c>
      <c r="D23" s="136">
        <f t="shared" si="0"/>
        <v>-5.7288735225546894E-4</v>
      </c>
    </row>
    <row r="24" spans="1:4" hidden="1" x14ac:dyDescent="0.3">
      <c r="A24">
        <f t="shared" si="1"/>
        <v>20</v>
      </c>
      <c r="B24" s="231">
        <v>44448</v>
      </c>
      <c r="C24" s="2">
        <v>19.943999999999999</v>
      </c>
      <c r="D24" s="136">
        <f t="shared" si="0"/>
        <v>2.825853035529402E-3</v>
      </c>
    </row>
    <row r="25" spans="1:4" hidden="1" x14ac:dyDescent="0.3">
      <c r="A25">
        <f t="shared" si="1"/>
        <v>21</v>
      </c>
      <c r="B25" s="231">
        <v>44449</v>
      </c>
      <c r="C25" s="2">
        <v>19.938300000000002</v>
      </c>
      <c r="D25" s="136">
        <f t="shared" si="0"/>
        <v>-2.8580024067370591E-4</v>
      </c>
    </row>
    <row r="26" spans="1:4" hidden="1" x14ac:dyDescent="0.3">
      <c r="A26">
        <f t="shared" si="1"/>
        <v>22</v>
      </c>
      <c r="B26" s="231">
        <v>44452</v>
      </c>
      <c r="C26" s="2">
        <v>19.931799999999999</v>
      </c>
      <c r="D26" s="136">
        <f t="shared" si="0"/>
        <v>-3.260057276699424E-4</v>
      </c>
    </row>
    <row r="27" spans="1:4" hidden="1" x14ac:dyDescent="0.3">
      <c r="A27">
        <f t="shared" si="1"/>
        <v>23</v>
      </c>
      <c r="B27" s="231">
        <v>44453</v>
      </c>
      <c r="C27" s="2">
        <v>19.871700000000001</v>
      </c>
      <c r="D27" s="136">
        <f t="shared" si="0"/>
        <v>-3.0152821120018602E-3</v>
      </c>
    </row>
    <row r="28" spans="1:4" hidden="1" x14ac:dyDescent="0.3">
      <c r="A28">
        <f t="shared" si="1"/>
        <v>24</v>
      </c>
      <c r="B28" s="231">
        <v>44454</v>
      </c>
      <c r="C28" s="2">
        <v>19.867699999999999</v>
      </c>
      <c r="D28" s="136">
        <f t="shared" si="0"/>
        <v>-2.0129128358425952E-4</v>
      </c>
    </row>
    <row r="29" spans="1:4" hidden="1" x14ac:dyDescent="0.3">
      <c r="A29">
        <f t="shared" si="1"/>
        <v>25</v>
      </c>
      <c r="B29" s="231">
        <v>44456</v>
      </c>
      <c r="C29" s="2">
        <v>19.903500000000001</v>
      </c>
      <c r="D29" s="136">
        <f t="shared" si="0"/>
        <v>1.8019196988077191E-3</v>
      </c>
    </row>
    <row r="30" spans="1:4" hidden="1" x14ac:dyDescent="0.3">
      <c r="A30">
        <f t="shared" si="1"/>
        <v>26</v>
      </c>
      <c r="B30" s="231">
        <v>44459</v>
      </c>
      <c r="C30" s="2">
        <v>19.900300000000001</v>
      </c>
      <c r="D30" s="136">
        <f t="shared" si="0"/>
        <v>-1.6077574295980668E-4</v>
      </c>
    </row>
    <row r="31" spans="1:4" hidden="1" x14ac:dyDescent="0.3">
      <c r="A31">
        <f t="shared" si="1"/>
        <v>27</v>
      </c>
      <c r="B31" s="231">
        <v>44460</v>
      </c>
      <c r="C31" s="2">
        <v>19.985299999999999</v>
      </c>
      <c r="D31" s="136">
        <f t="shared" si="0"/>
        <v>4.271292392576953E-3</v>
      </c>
    </row>
    <row r="32" spans="1:4" hidden="1" x14ac:dyDescent="0.3">
      <c r="A32">
        <f t="shared" si="1"/>
        <v>28</v>
      </c>
      <c r="B32" s="231">
        <v>44461</v>
      </c>
      <c r="C32" s="2">
        <v>20.173500000000001</v>
      </c>
      <c r="D32" s="136">
        <f t="shared" si="0"/>
        <v>9.4169214372565868E-3</v>
      </c>
    </row>
    <row r="33" spans="1:4" hidden="1" x14ac:dyDescent="0.3">
      <c r="A33">
        <f t="shared" si="1"/>
        <v>29</v>
      </c>
      <c r="B33" s="231">
        <v>44462</v>
      </c>
      <c r="C33" s="2">
        <v>20.143799999999999</v>
      </c>
      <c r="D33" s="136">
        <f t="shared" si="0"/>
        <v>-1.4722284184698342E-3</v>
      </c>
    </row>
    <row r="34" spans="1:4" hidden="1" x14ac:dyDescent="0.3">
      <c r="A34">
        <f t="shared" si="1"/>
        <v>30</v>
      </c>
      <c r="B34" s="231">
        <v>44463</v>
      </c>
      <c r="C34" s="2">
        <v>20.032800000000002</v>
      </c>
      <c r="D34" s="136">
        <f t="shared" si="0"/>
        <v>-5.5103803651742611E-3</v>
      </c>
    </row>
    <row r="35" spans="1:4" hidden="1" x14ac:dyDescent="0.3">
      <c r="A35">
        <f t="shared" si="1"/>
        <v>31</v>
      </c>
      <c r="B35" s="231">
        <v>44466</v>
      </c>
      <c r="C35" s="2">
        <v>20.027999999999999</v>
      </c>
      <c r="D35" s="136">
        <f t="shared" si="0"/>
        <v>-2.3960704444725422E-4</v>
      </c>
    </row>
    <row r="36" spans="1:4" hidden="1" x14ac:dyDescent="0.3">
      <c r="A36">
        <f t="shared" si="1"/>
        <v>32</v>
      </c>
      <c r="B36" s="231">
        <v>44467</v>
      </c>
      <c r="C36" s="2">
        <v>20.111799999999999</v>
      </c>
      <c r="D36" s="136">
        <f t="shared" si="0"/>
        <v>4.1841422009187834E-3</v>
      </c>
    </row>
    <row r="37" spans="1:4" hidden="1" x14ac:dyDescent="0.3">
      <c r="A37">
        <f t="shared" si="1"/>
        <v>33</v>
      </c>
      <c r="B37" s="231">
        <v>44468</v>
      </c>
      <c r="C37" s="2">
        <v>20.1052</v>
      </c>
      <c r="D37" s="136">
        <f t="shared" si="0"/>
        <v>-3.2816555454995289E-4</v>
      </c>
    </row>
    <row r="38" spans="1:4" hidden="1" x14ac:dyDescent="0.3">
      <c r="A38">
        <f t="shared" si="1"/>
        <v>34</v>
      </c>
      <c r="B38" s="231">
        <v>44469</v>
      </c>
      <c r="C38" s="2">
        <v>20.306000000000001</v>
      </c>
      <c r="D38" s="136">
        <f t="shared" si="0"/>
        <v>9.9874659292122914E-3</v>
      </c>
    </row>
    <row r="39" spans="1:4" hidden="1" x14ac:dyDescent="0.3">
      <c r="A39">
        <f t="shared" si="1"/>
        <v>35</v>
      </c>
      <c r="B39" s="231">
        <v>44470</v>
      </c>
      <c r="C39" s="2">
        <v>20.497699999999998</v>
      </c>
      <c r="D39" s="136">
        <f t="shared" si="0"/>
        <v>9.4405594405593263E-3</v>
      </c>
    </row>
    <row r="40" spans="1:4" hidden="1" x14ac:dyDescent="0.3">
      <c r="A40">
        <f t="shared" si="1"/>
        <v>36</v>
      </c>
      <c r="B40" s="231">
        <v>44473</v>
      </c>
      <c r="C40" s="2">
        <v>20.5623</v>
      </c>
      <c r="D40" s="136">
        <f t="shared" si="0"/>
        <v>3.1515731033238126E-3</v>
      </c>
    </row>
    <row r="41" spans="1:4" hidden="1" x14ac:dyDescent="0.3">
      <c r="A41">
        <f t="shared" si="1"/>
        <v>37</v>
      </c>
      <c r="B41" s="231">
        <v>44474</v>
      </c>
      <c r="C41" s="2">
        <v>20.510300000000001</v>
      </c>
      <c r="D41" s="136">
        <f t="shared" si="0"/>
        <v>-2.5288999771425624E-3</v>
      </c>
    </row>
    <row r="42" spans="1:4" hidden="1" x14ac:dyDescent="0.3">
      <c r="A42">
        <f t="shared" si="1"/>
        <v>38</v>
      </c>
      <c r="B42" s="231">
        <v>44475</v>
      </c>
      <c r="C42" s="2">
        <v>20.5747</v>
      </c>
      <c r="D42" s="136">
        <f t="shared" si="0"/>
        <v>3.1398858134692453E-3</v>
      </c>
    </row>
    <row r="43" spans="1:4" hidden="1" x14ac:dyDescent="0.3">
      <c r="A43">
        <f t="shared" si="1"/>
        <v>39</v>
      </c>
      <c r="B43" s="231">
        <v>44476</v>
      </c>
      <c r="C43" s="2">
        <v>20.581800000000001</v>
      </c>
      <c r="D43" s="136">
        <f t="shared" si="0"/>
        <v>3.4508401094557328E-4</v>
      </c>
    </row>
    <row r="44" spans="1:4" hidden="1" x14ac:dyDescent="0.3">
      <c r="A44">
        <f t="shared" si="1"/>
        <v>40</v>
      </c>
      <c r="B44" s="231">
        <v>44477</v>
      </c>
      <c r="C44" s="2">
        <v>20.694700000000001</v>
      </c>
      <c r="D44" s="136">
        <f t="shared" si="0"/>
        <v>5.4854288740537882E-3</v>
      </c>
    </row>
    <row r="45" spans="1:4" hidden="1" x14ac:dyDescent="0.3">
      <c r="A45">
        <f t="shared" si="1"/>
        <v>41</v>
      </c>
      <c r="B45" s="231">
        <v>44480</v>
      </c>
      <c r="C45" s="2">
        <v>20.603999999999999</v>
      </c>
      <c r="D45" s="136">
        <f t="shared" si="0"/>
        <v>-4.3827646692149447E-3</v>
      </c>
    </row>
    <row r="46" spans="1:4" hidden="1" x14ac:dyDescent="0.3">
      <c r="A46">
        <f t="shared" si="1"/>
        <v>42</v>
      </c>
      <c r="B46" s="231">
        <v>44481</v>
      </c>
      <c r="C46" s="2">
        <v>20.729299999999999</v>
      </c>
      <c r="D46" s="136">
        <f t="shared" si="0"/>
        <v>6.0813434284605616E-3</v>
      </c>
    </row>
    <row r="47" spans="1:4" hidden="1" x14ac:dyDescent="0.3">
      <c r="A47">
        <f t="shared" si="1"/>
        <v>43</v>
      </c>
      <c r="B47" s="231">
        <v>44482</v>
      </c>
      <c r="C47" s="2">
        <v>20.8017</v>
      </c>
      <c r="D47" s="136">
        <f t="shared" si="0"/>
        <v>3.4926408513553664E-3</v>
      </c>
    </row>
    <row r="48" spans="1:4" hidden="1" x14ac:dyDescent="0.3">
      <c r="A48">
        <f t="shared" si="1"/>
        <v>44</v>
      </c>
      <c r="B48" s="231">
        <v>44483</v>
      </c>
      <c r="C48" s="2">
        <v>20.776700000000002</v>
      </c>
      <c r="D48" s="136">
        <f t="shared" si="0"/>
        <v>-1.2018248508535168E-3</v>
      </c>
    </row>
    <row r="49" spans="1:4" hidden="1" x14ac:dyDescent="0.3">
      <c r="A49">
        <f t="shared" si="1"/>
        <v>45</v>
      </c>
      <c r="B49" s="231">
        <v>44484</v>
      </c>
      <c r="C49" s="2">
        <v>20.682700000000001</v>
      </c>
      <c r="D49" s="136">
        <f t="shared" si="0"/>
        <v>-4.524298854004738E-3</v>
      </c>
    </row>
    <row r="50" spans="1:4" hidden="1" x14ac:dyDescent="0.3">
      <c r="A50">
        <f t="shared" si="1"/>
        <v>46</v>
      </c>
      <c r="B50" s="231">
        <v>44487</v>
      </c>
      <c r="C50" s="2">
        <v>20.607500000000002</v>
      </c>
      <c r="D50" s="136">
        <f t="shared" si="0"/>
        <v>-3.6358889313290454E-3</v>
      </c>
    </row>
    <row r="51" spans="1:4" hidden="1" x14ac:dyDescent="0.3">
      <c r="A51">
        <f t="shared" si="1"/>
        <v>47</v>
      </c>
      <c r="B51" s="231">
        <v>44488</v>
      </c>
      <c r="C51" s="2">
        <v>20.467199999999998</v>
      </c>
      <c r="D51" s="136">
        <f t="shared" si="0"/>
        <v>-6.8082008977315978E-3</v>
      </c>
    </row>
    <row r="52" spans="1:4" hidden="1" x14ac:dyDescent="0.3">
      <c r="A52">
        <f t="shared" si="1"/>
        <v>48</v>
      </c>
      <c r="B52" s="231">
        <v>44489</v>
      </c>
      <c r="C52" s="2">
        <v>20.358699999999999</v>
      </c>
      <c r="D52" s="136">
        <f t="shared" si="0"/>
        <v>-5.3011647904940284E-3</v>
      </c>
    </row>
    <row r="53" spans="1:4" hidden="1" x14ac:dyDescent="0.3">
      <c r="A53">
        <f t="shared" si="1"/>
        <v>49</v>
      </c>
      <c r="B53" s="231">
        <v>44490</v>
      </c>
      <c r="C53" s="2">
        <v>20.264700000000001</v>
      </c>
      <c r="D53" s="136">
        <f t="shared" si="0"/>
        <v>-4.6171906850632771E-3</v>
      </c>
    </row>
    <row r="54" spans="1:4" hidden="1" x14ac:dyDescent="0.3">
      <c r="A54">
        <f t="shared" si="1"/>
        <v>50</v>
      </c>
      <c r="B54" s="231">
        <v>44491</v>
      </c>
      <c r="C54" s="2">
        <v>20.184999999999999</v>
      </c>
      <c r="D54" s="136">
        <f t="shared" si="0"/>
        <v>-3.9329474406234466E-3</v>
      </c>
    </row>
    <row r="55" spans="1:4" hidden="1" x14ac:dyDescent="0.3">
      <c r="A55">
        <f t="shared" si="1"/>
        <v>51</v>
      </c>
      <c r="B55" s="231">
        <v>44494</v>
      </c>
      <c r="C55" s="2">
        <v>20.264299999999999</v>
      </c>
      <c r="D55" s="136">
        <f t="shared" si="0"/>
        <v>3.9286598959622498E-3</v>
      </c>
    </row>
    <row r="56" spans="1:4" hidden="1" x14ac:dyDescent="0.3">
      <c r="A56">
        <f t="shared" si="1"/>
        <v>52</v>
      </c>
      <c r="B56" s="231">
        <v>44495</v>
      </c>
      <c r="C56" s="2">
        <v>20.183700000000002</v>
      </c>
      <c r="D56" s="136">
        <f t="shared" si="0"/>
        <v>-3.9774381547843518E-3</v>
      </c>
    </row>
    <row r="57" spans="1:4" hidden="1" x14ac:dyDescent="0.3">
      <c r="A57">
        <f t="shared" si="1"/>
        <v>53</v>
      </c>
      <c r="B57" s="231">
        <v>44496</v>
      </c>
      <c r="C57" s="2">
        <v>20.189699999999998</v>
      </c>
      <c r="D57" s="136">
        <f t="shared" si="0"/>
        <v>2.9726957891740291E-4</v>
      </c>
    </row>
    <row r="58" spans="1:4" hidden="1" x14ac:dyDescent="0.3">
      <c r="A58">
        <f t="shared" si="1"/>
        <v>54</v>
      </c>
      <c r="B58" s="231">
        <v>44497</v>
      </c>
      <c r="C58" s="2">
        <v>20.188800000000001</v>
      </c>
      <c r="D58" s="136">
        <f t="shared" si="0"/>
        <v>-4.4577185396410535E-5</v>
      </c>
    </row>
    <row r="59" spans="1:4" hidden="1" x14ac:dyDescent="0.3">
      <c r="A59">
        <f t="shared" si="1"/>
        <v>55</v>
      </c>
      <c r="B59" s="231">
        <v>44498</v>
      </c>
      <c r="C59" s="2">
        <v>20.193000000000001</v>
      </c>
      <c r="D59" s="136">
        <f t="shared" si="0"/>
        <v>2.0803613884923244E-4</v>
      </c>
    </row>
    <row r="60" spans="1:4" hidden="1" x14ac:dyDescent="0.3">
      <c r="A60">
        <f t="shared" si="1"/>
        <v>56</v>
      </c>
      <c r="B60" s="231">
        <v>44501</v>
      </c>
      <c r="C60" s="2">
        <v>20.325500000000002</v>
      </c>
      <c r="D60" s="136">
        <f t="shared" si="0"/>
        <v>6.5616797900263091E-3</v>
      </c>
    </row>
    <row r="61" spans="1:4" hidden="1" x14ac:dyDescent="0.3">
      <c r="A61">
        <f t="shared" si="1"/>
        <v>57</v>
      </c>
      <c r="B61" s="231">
        <v>44503</v>
      </c>
      <c r="C61" s="2">
        <v>20.529699999999998</v>
      </c>
      <c r="D61" s="136">
        <f t="shared" si="0"/>
        <v>1.0046493321197447E-2</v>
      </c>
    </row>
    <row r="62" spans="1:4" hidden="1" x14ac:dyDescent="0.3">
      <c r="A62">
        <f t="shared" si="1"/>
        <v>58</v>
      </c>
      <c r="B62" s="231">
        <v>44504</v>
      </c>
      <c r="C62" s="2">
        <v>20.8598</v>
      </c>
      <c r="D62" s="136">
        <f t="shared" si="0"/>
        <v>1.6079143874484281E-2</v>
      </c>
    </row>
    <row r="63" spans="1:4" hidden="1" x14ac:dyDescent="0.3">
      <c r="A63">
        <f t="shared" si="1"/>
        <v>59</v>
      </c>
      <c r="B63" s="231">
        <v>44505</v>
      </c>
      <c r="C63" s="2">
        <v>20.8352</v>
      </c>
      <c r="D63" s="136">
        <f t="shared" si="0"/>
        <v>-1.1793018149742762E-3</v>
      </c>
    </row>
    <row r="64" spans="1:4" hidden="1" x14ac:dyDescent="0.3">
      <c r="A64">
        <f t="shared" si="1"/>
        <v>60</v>
      </c>
      <c r="B64" s="231">
        <v>44508</v>
      </c>
      <c r="C64" s="2">
        <v>20.624199999999998</v>
      </c>
      <c r="D64" s="136">
        <f t="shared" si="0"/>
        <v>-1.0127092612501998E-2</v>
      </c>
    </row>
    <row r="65" spans="1:4" hidden="1" x14ac:dyDescent="0.3">
      <c r="A65">
        <f t="shared" si="1"/>
        <v>61</v>
      </c>
      <c r="B65" s="231">
        <v>44509</v>
      </c>
      <c r="C65" s="2">
        <v>20.392499999999998</v>
      </c>
      <c r="D65" s="136">
        <f t="shared" si="0"/>
        <v>-1.1234375151521037E-2</v>
      </c>
    </row>
    <row r="66" spans="1:4" hidden="1" x14ac:dyDescent="0.3">
      <c r="A66">
        <f t="shared" si="1"/>
        <v>62</v>
      </c>
      <c r="B66" s="231">
        <v>44510</v>
      </c>
      <c r="C66" s="2">
        <v>20.326499999999999</v>
      </c>
      <c r="D66" s="136">
        <f t="shared" si="0"/>
        <v>-3.2364840014710294E-3</v>
      </c>
    </row>
    <row r="67" spans="1:4" hidden="1" x14ac:dyDescent="0.3">
      <c r="A67">
        <f t="shared" si="1"/>
        <v>63</v>
      </c>
      <c r="B67" s="231">
        <v>44511</v>
      </c>
      <c r="C67" s="2">
        <v>20.283300000000001</v>
      </c>
      <c r="D67" s="136">
        <f t="shared" si="0"/>
        <v>-2.1253044055788983E-3</v>
      </c>
    </row>
    <row r="68" spans="1:4" hidden="1" x14ac:dyDescent="0.3">
      <c r="A68">
        <f t="shared" si="1"/>
        <v>64</v>
      </c>
      <c r="B68" s="231">
        <v>44512</v>
      </c>
      <c r="C68" s="2">
        <v>20.470199999999998</v>
      </c>
      <c r="D68" s="136">
        <f t="shared" si="0"/>
        <v>9.214476934226612E-3</v>
      </c>
    </row>
    <row r="69" spans="1:4" hidden="1" x14ac:dyDescent="0.3">
      <c r="A69">
        <f t="shared" si="1"/>
        <v>65</v>
      </c>
      <c r="B69" s="231">
        <v>44516</v>
      </c>
      <c r="C69" s="2">
        <v>20.465199999999999</v>
      </c>
      <c r="D69" s="136">
        <f t="shared" si="0"/>
        <v>-2.4425750603307428E-4</v>
      </c>
    </row>
    <row r="70" spans="1:4" hidden="1" x14ac:dyDescent="0.3">
      <c r="A70">
        <f t="shared" si="1"/>
        <v>66</v>
      </c>
      <c r="B70" s="231">
        <v>44517</v>
      </c>
      <c r="C70" s="2">
        <v>20.507200000000001</v>
      </c>
      <c r="D70" s="136">
        <f t="shared" si="0"/>
        <v>2.0522643316460698E-3</v>
      </c>
    </row>
    <row r="71" spans="1:4" hidden="1" x14ac:dyDescent="0.3">
      <c r="A71">
        <f t="shared" ref="A71:A134" si="2">+A70+1</f>
        <v>67</v>
      </c>
      <c r="B71" s="231">
        <v>44518</v>
      </c>
      <c r="C71" s="2">
        <v>20.809200000000001</v>
      </c>
      <c r="D71" s="136">
        <f t="shared" ref="D71:D134" si="3">C71/C70-1</f>
        <v>1.4726535070609392E-2</v>
      </c>
    </row>
    <row r="72" spans="1:4" hidden="1" x14ac:dyDescent="0.3">
      <c r="A72">
        <f t="shared" si="2"/>
        <v>68</v>
      </c>
      <c r="B72" s="231">
        <v>44519</v>
      </c>
      <c r="C72" s="2">
        <v>20.691199999999998</v>
      </c>
      <c r="D72" s="136">
        <f t="shared" si="3"/>
        <v>-5.6705687868828791E-3</v>
      </c>
    </row>
    <row r="73" spans="1:4" hidden="1" x14ac:dyDescent="0.3">
      <c r="A73">
        <f t="shared" si="2"/>
        <v>69</v>
      </c>
      <c r="B73" s="231">
        <v>44522</v>
      </c>
      <c r="C73" s="2">
        <v>20.762799999999999</v>
      </c>
      <c r="D73" s="136">
        <f t="shared" si="3"/>
        <v>3.4604082895144384E-3</v>
      </c>
    </row>
    <row r="74" spans="1:4" hidden="1" x14ac:dyDescent="0.3">
      <c r="A74">
        <f t="shared" si="2"/>
        <v>70</v>
      </c>
      <c r="B74" s="231">
        <v>44523</v>
      </c>
      <c r="C74" s="2">
        <v>20.828299999999999</v>
      </c>
      <c r="D74" s="136">
        <f t="shared" si="3"/>
        <v>3.1546804862543354E-3</v>
      </c>
    </row>
    <row r="75" spans="1:4" hidden="1" x14ac:dyDescent="0.3">
      <c r="A75">
        <f t="shared" si="2"/>
        <v>71</v>
      </c>
      <c r="B75" s="231">
        <v>44524</v>
      </c>
      <c r="C75" s="2">
        <v>20.963200000000001</v>
      </c>
      <c r="D75" s="136">
        <f t="shared" si="3"/>
        <v>6.4767647863723798E-3</v>
      </c>
    </row>
    <row r="76" spans="1:4" hidden="1" x14ac:dyDescent="0.3">
      <c r="A76">
        <f t="shared" si="2"/>
        <v>72</v>
      </c>
      <c r="B76" s="231">
        <v>44525</v>
      </c>
      <c r="C76" s="2">
        <v>21.210699999999999</v>
      </c>
      <c r="D76" s="136">
        <f t="shared" si="3"/>
        <v>1.1806403602503401E-2</v>
      </c>
    </row>
    <row r="77" spans="1:4" hidden="1" x14ac:dyDescent="0.3">
      <c r="A77">
        <f t="shared" si="2"/>
        <v>73</v>
      </c>
      <c r="B77" s="231">
        <v>44526</v>
      </c>
      <c r="C77" s="2">
        <v>21.435700000000001</v>
      </c>
      <c r="D77" s="136">
        <f t="shared" si="3"/>
        <v>1.0607853583332938E-2</v>
      </c>
    </row>
    <row r="78" spans="1:4" hidden="1" x14ac:dyDescent="0.3">
      <c r="A78">
        <f t="shared" si="2"/>
        <v>74</v>
      </c>
      <c r="B78" s="231">
        <v>44529</v>
      </c>
      <c r="C78" s="2">
        <v>21.546199999999999</v>
      </c>
      <c r="D78" s="136">
        <f t="shared" si="3"/>
        <v>5.1549517860391969E-3</v>
      </c>
    </row>
    <row r="79" spans="1:4" hidden="1" x14ac:dyDescent="0.3">
      <c r="A79">
        <f t="shared" si="2"/>
        <v>75</v>
      </c>
      <c r="B79" s="231">
        <v>44530</v>
      </c>
      <c r="C79" s="2">
        <v>21.8185</v>
      </c>
      <c r="D79" s="136">
        <f t="shared" si="3"/>
        <v>1.2637959361743611E-2</v>
      </c>
    </row>
    <row r="80" spans="1:4" hidden="1" x14ac:dyDescent="0.3">
      <c r="A80">
        <f t="shared" si="2"/>
        <v>76</v>
      </c>
      <c r="B80" s="231">
        <v>44531</v>
      </c>
      <c r="C80" s="2">
        <v>21.7333</v>
      </c>
      <c r="D80" s="136">
        <f t="shared" si="3"/>
        <v>-3.9049430529137785E-3</v>
      </c>
    </row>
    <row r="81" spans="1:4" hidden="1" x14ac:dyDescent="0.3">
      <c r="A81">
        <f t="shared" si="2"/>
        <v>77</v>
      </c>
      <c r="B81" s="231">
        <v>44532</v>
      </c>
      <c r="C81" s="2">
        <v>21.4453</v>
      </c>
      <c r="D81" s="136">
        <f t="shared" si="3"/>
        <v>-1.3251554066800675E-2</v>
      </c>
    </row>
    <row r="82" spans="1:4" hidden="1" x14ac:dyDescent="0.3">
      <c r="A82">
        <f t="shared" si="2"/>
        <v>78</v>
      </c>
      <c r="B82" s="231">
        <v>44533</v>
      </c>
      <c r="C82" s="2">
        <v>21.271000000000001</v>
      </c>
      <c r="D82" s="136">
        <f t="shared" si="3"/>
        <v>-8.1276550106549328E-3</v>
      </c>
    </row>
    <row r="83" spans="1:4" hidden="1" x14ac:dyDescent="0.3">
      <c r="A83">
        <f t="shared" si="2"/>
        <v>79</v>
      </c>
      <c r="B83" s="231">
        <v>44536</v>
      </c>
      <c r="C83" s="2">
        <v>21.3033</v>
      </c>
      <c r="D83" s="136">
        <f t="shared" si="3"/>
        <v>1.5184993653329926E-3</v>
      </c>
    </row>
    <row r="84" spans="1:4" hidden="1" x14ac:dyDescent="0.3">
      <c r="A84">
        <f t="shared" si="2"/>
        <v>80</v>
      </c>
      <c r="B84" s="231">
        <v>44537</v>
      </c>
      <c r="C84" s="2">
        <v>21.4177</v>
      </c>
      <c r="D84" s="136">
        <f t="shared" si="3"/>
        <v>5.3700600376467289E-3</v>
      </c>
    </row>
    <row r="85" spans="1:4" hidden="1" x14ac:dyDescent="0.3">
      <c r="A85">
        <f t="shared" si="2"/>
        <v>81</v>
      </c>
      <c r="B85" s="231">
        <v>44538</v>
      </c>
      <c r="C85" s="2">
        <v>21.204699999999999</v>
      </c>
      <c r="D85" s="136">
        <f t="shared" si="3"/>
        <v>-9.9450454530598531E-3</v>
      </c>
    </row>
    <row r="86" spans="1:4" hidden="1" x14ac:dyDescent="0.3">
      <c r="A86">
        <f t="shared" si="2"/>
        <v>82</v>
      </c>
      <c r="B86" s="231">
        <v>44539</v>
      </c>
      <c r="C86" s="2">
        <v>21.090699999999998</v>
      </c>
      <c r="D86" s="136">
        <f t="shared" si="3"/>
        <v>-5.3761666045735179E-3</v>
      </c>
    </row>
    <row r="87" spans="1:4" hidden="1" x14ac:dyDescent="0.3">
      <c r="A87">
        <f t="shared" si="2"/>
        <v>83</v>
      </c>
      <c r="B87" s="231">
        <v>44540</v>
      </c>
      <c r="C87" s="2">
        <v>20.933</v>
      </c>
      <c r="D87" s="136">
        <f t="shared" si="3"/>
        <v>-7.4772293001179602E-3</v>
      </c>
    </row>
    <row r="88" spans="1:4" hidden="1" x14ac:dyDescent="0.3">
      <c r="A88">
        <f t="shared" si="2"/>
        <v>84</v>
      </c>
      <c r="B88" s="231">
        <v>44543</v>
      </c>
      <c r="C88" s="2">
        <v>21.032800000000002</v>
      </c>
      <c r="D88" s="136">
        <f t="shared" si="3"/>
        <v>4.7675918406344664E-3</v>
      </c>
    </row>
    <row r="89" spans="1:4" hidden="1" x14ac:dyDescent="0.3">
      <c r="A89">
        <f t="shared" si="2"/>
        <v>85</v>
      </c>
      <c r="B89" s="231">
        <v>44544</v>
      </c>
      <c r="C89" s="2">
        <v>20.892199999999999</v>
      </c>
      <c r="D89" s="136">
        <f t="shared" si="3"/>
        <v>-6.6847970788483924E-3</v>
      </c>
    </row>
    <row r="90" spans="1:4" hidden="1" x14ac:dyDescent="0.3">
      <c r="A90">
        <f t="shared" si="2"/>
        <v>86</v>
      </c>
      <c r="B90" s="231">
        <v>44545</v>
      </c>
      <c r="C90" s="2">
        <v>20.938300000000002</v>
      </c>
      <c r="D90" s="136">
        <f t="shared" si="3"/>
        <v>2.2065651295699595E-3</v>
      </c>
    </row>
    <row r="91" spans="1:4" hidden="1" x14ac:dyDescent="0.3">
      <c r="A91">
        <f t="shared" si="2"/>
        <v>87</v>
      </c>
      <c r="B91" s="231">
        <v>44546</v>
      </c>
      <c r="C91" s="2">
        <v>21.164999999999999</v>
      </c>
      <c r="D91" s="136">
        <f t="shared" si="3"/>
        <v>1.0827048996336686E-2</v>
      </c>
    </row>
    <row r="92" spans="1:4" hidden="1" x14ac:dyDescent="0.3">
      <c r="A92">
        <f t="shared" si="2"/>
        <v>88</v>
      </c>
      <c r="B92" s="231">
        <v>44547</v>
      </c>
      <c r="C92" s="2">
        <v>21.2393</v>
      </c>
      <c r="D92" s="136">
        <f t="shared" si="3"/>
        <v>3.5105126387904306E-3</v>
      </c>
    </row>
    <row r="93" spans="1:4" hidden="1" x14ac:dyDescent="0.3">
      <c r="A93">
        <f t="shared" si="2"/>
        <v>89</v>
      </c>
      <c r="B93" s="231">
        <v>44550</v>
      </c>
      <c r="C93" s="2">
        <v>20.9238</v>
      </c>
      <c r="D93" s="136">
        <f t="shared" si="3"/>
        <v>-1.4854538520572724E-2</v>
      </c>
    </row>
    <row r="94" spans="1:4" hidden="1" x14ac:dyDescent="0.3">
      <c r="A94">
        <f t="shared" si="2"/>
        <v>90</v>
      </c>
      <c r="B94" s="231">
        <v>44551</v>
      </c>
      <c r="C94" s="2">
        <v>20.733699999999999</v>
      </c>
      <c r="D94" s="136">
        <f t="shared" si="3"/>
        <v>-9.0853477857750775E-3</v>
      </c>
    </row>
    <row r="95" spans="1:4" hidden="1" x14ac:dyDescent="0.3">
      <c r="A95">
        <f t="shared" si="2"/>
        <v>91</v>
      </c>
      <c r="B95" s="231">
        <v>44552</v>
      </c>
      <c r="C95" s="2">
        <v>20.7363</v>
      </c>
      <c r="D95" s="136">
        <f t="shared" si="3"/>
        <v>1.2539971158065377E-4</v>
      </c>
    </row>
    <row r="96" spans="1:4" hidden="1" x14ac:dyDescent="0.3">
      <c r="A96">
        <f t="shared" si="2"/>
        <v>92</v>
      </c>
      <c r="B96" s="231">
        <v>44553</v>
      </c>
      <c r="C96" s="2">
        <v>20.782299999999999</v>
      </c>
      <c r="D96" s="136">
        <f t="shared" si="3"/>
        <v>2.2183321036057801E-3</v>
      </c>
    </row>
    <row r="97" spans="1:4" hidden="1" x14ac:dyDescent="0.3">
      <c r="A97">
        <f t="shared" si="2"/>
        <v>93</v>
      </c>
      <c r="B97" s="231">
        <v>44554</v>
      </c>
      <c r="C97" s="2">
        <v>20.752700000000001</v>
      </c>
      <c r="D97" s="136">
        <f t="shared" si="3"/>
        <v>-1.424288938182916E-3</v>
      </c>
    </row>
    <row r="98" spans="1:4" hidden="1" x14ac:dyDescent="0.3">
      <c r="A98">
        <f t="shared" si="2"/>
        <v>94</v>
      </c>
      <c r="B98" s="231">
        <v>44557</v>
      </c>
      <c r="C98" s="2">
        <v>20.658200000000001</v>
      </c>
      <c r="D98" s="136">
        <f t="shared" si="3"/>
        <v>-4.5536243476752558E-3</v>
      </c>
    </row>
    <row r="99" spans="1:4" hidden="1" x14ac:dyDescent="0.3">
      <c r="A99">
        <f t="shared" si="2"/>
        <v>95</v>
      </c>
      <c r="B99" s="231">
        <v>44558</v>
      </c>
      <c r="C99" s="2">
        <v>20.6112</v>
      </c>
      <c r="D99" s="136">
        <f t="shared" si="3"/>
        <v>-2.2751256159782018E-3</v>
      </c>
    </row>
    <row r="100" spans="1:4" hidden="1" x14ac:dyDescent="0.3">
      <c r="A100">
        <f t="shared" si="2"/>
        <v>96</v>
      </c>
      <c r="B100" s="231">
        <v>44559</v>
      </c>
      <c r="C100" s="2">
        <v>20.6828</v>
      </c>
      <c r="D100" s="136">
        <f t="shared" si="3"/>
        <v>3.4738394659215022E-3</v>
      </c>
    </row>
    <row r="101" spans="1:4" hidden="1" x14ac:dyDescent="0.3">
      <c r="A101">
        <f t="shared" si="2"/>
        <v>97</v>
      </c>
      <c r="B101" s="231">
        <v>44560</v>
      </c>
      <c r="C101" s="2">
        <v>20.577000000000002</v>
      </c>
      <c r="D101" s="136">
        <f t="shared" si="3"/>
        <v>-5.1153615564623056E-3</v>
      </c>
    </row>
    <row r="102" spans="1:4" hidden="1" x14ac:dyDescent="0.3">
      <c r="A102">
        <f t="shared" si="2"/>
        <v>98</v>
      </c>
      <c r="B102" s="231">
        <v>44561</v>
      </c>
      <c r="C102" s="2">
        <v>20.583500000000001</v>
      </c>
      <c r="D102" s="136">
        <f t="shared" si="3"/>
        <v>3.1588666958248801E-4</v>
      </c>
    </row>
    <row r="103" spans="1:4" hidden="1" x14ac:dyDescent="0.3">
      <c r="A103">
        <f t="shared" si="2"/>
        <v>99</v>
      </c>
      <c r="B103" s="231">
        <v>44564</v>
      </c>
      <c r="C103" s="2">
        <v>20.515699999999999</v>
      </c>
      <c r="D103" s="136">
        <f t="shared" si="3"/>
        <v>-3.2939004542473782E-3</v>
      </c>
    </row>
    <row r="104" spans="1:4" hidden="1" x14ac:dyDescent="0.3">
      <c r="A104">
        <f t="shared" si="2"/>
        <v>100</v>
      </c>
      <c r="B104" s="231">
        <v>44565</v>
      </c>
      <c r="C104" s="2">
        <v>20.467199999999998</v>
      </c>
      <c r="D104" s="136">
        <f t="shared" si="3"/>
        <v>-2.3640431474432066E-3</v>
      </c>
    </row>
    <row r="105" spans="1:4" hidden="1" x14ac:dyDescent="0.3">
      <c r="A105">
        <f t="shared" si="2"/>
        <v>101</v>
      </c>
      <c r="B105" s="231">
        <v>44566</v>
      </c>
      <c r="C105" s="2">
        <v>20.588999999999999</v>
      </c>
      <c r="D105" s="136">
        <f t="shared" si="3"/>
        <v>5.9509849906191903E-3</v>
      </c>
    </row>
    <row r="106" spans="1:4" hidden="1" x14ac:dyDescent="0.3">
      <c r="A106">
        <f t="shared" si="2"/>
        <v>102</v>
      </c>
      <c r="B106" s="231">
        <v>44567</v>
      </c>
      <c r="C106" s="2">
        <v>20.4742</v>
      </c>
      <c r="D106" s="136">
        <f t="shared" si="3"/>
        <v>-5.5757928991208017E-3</v>
      </c>
    </row>
    <row r="107" spans="1:4" hidden="1" x14ac:dyDescent="0.3">
      <c r="A107">
        <f t="shared" si="2"/>
        <v>103</v>
      </c>
      <c r="B107" s="231">
        <v>44568</v>
      </c>
      <c r="C107" s="2">
        <v>20.3977</v>
      </c>
      <c r="D107" s="136">
        <f t="shared" si="3"/>
        <v>-3.73640972541045E-3</v>
      </c>
    </row>
    <row r="108" spans="1:4" hidden="1" x14ac:dyDescent="0.3">
      <c r="A108">
        <f t="shared" si="2"/>
        <v>104</v>
      </c>
      <c r="B108" s="231">
        <v>44571</v>
      </c>
      <c r="C108" s="2">
        <v>20.4588</v>
      </c>
      <c r="D108" s="136">
        <f t="shared" si="3"/>
        <v>2.9954357599140113E-3</v>
      </c>
    </row>
    <row r="109" spans="1:4" hidden="1" x14ac:dyDescent="0.3">
      <c r="A109">
        <f t="shared" si="2"/>
        <v>105</v>
      </c>
      <c r="B109" s="231">
        <v>44572</v>
      </c>
      <c r="C109" s="2">
        <v>20.4237</v>
      </c>
      <c r="D109" s="136">
        <f t="shared" si="3"/>
        <v>-1.7156431462256316E-3</v>
      </c>
    </row>
    <row r="110" spans="1:4" hidden="1" x14ac:dyDescent="0.3">
      <c r="A110">
        <f t="shared" si="2"/>
        <v>106</v>
      </c>
      <c r="B110" s="231">
        <v>44573</v>
      </c>
      <c r="C110" s="2">
        <v>20.4453</v>
      </c>
      <c r="D110" s="136">
        <f t="shared" si="3"/>
        <v>1.0575948530382462E-3</v>
      </c>
    </row>
    <row r="111" spans="1:4" hidden="1" x14ac:dyDescent="0.3">
      <c r="A111">
        <f t="shared" si="2"/>
        <v>107</v>
      </c>
      <c r="B111" s="231">
        <v>44574</v>
      </c>
      <c r="C111" s="2">
        <v>20.378499999999999</v>
      </c>
      <c r="D111" s="136">
        <f t="shared" si="3"/>
        <v>-3.2672545768465122E-3</v>
      </c>
    </row>
    <row r="112" spans="1:4" hidden="1" x14ac:dyDescent="0.3">
      <c r="A112">
        <f t="shared" si="2"/>
        <v>108</v>
      </c>
      <c r="B112" s="231">
        <v>44575</v>
      </c>
      <c r="C112" s="2">
        <v>20.366</v>
      </c>
      <c r="D112" s="136">
        <f t="shared" si="3"/>
        <v>-6.1339156463913191E-4</v>
      </c>
    </row>
    <row r="113" spans="1:4" hidden="1" x14ac:dyDescent="0.3">
      <c r="A113">
        <f t="shared" si="2"/>
        <v>109</v>
      </c>
      <c r="B113" s="231">
        <v>44578</v>
      </c>
      <c r="C113" s="2">
        <v>20.360700000000001</v>
      </c>
      <c r="D113" s="136">
        <f t="shared" si="3"/>
        <v>-2.602376509868165E-4</v>
      </c>
    </row>
    <row r="114" spans="1:4" hidden="1" x14ac:dyDescent="0.3">
      <c r="A114">
        <f t="shared" si="2"/>
        <v>110</v>
      </c>
      <c r="B114" s="231">
        <v>44579</v>
      </c>
      <c r="C114" s="2">
        <v>20.311800000000002</v>
      </c>
      <c r="D114" s="136">
        <f t="shared" si="3"/>
        <v>-2.4016856002003761E-3</v>
      </c>
    </row>
    <row r="115" spans="1:4" hidden="1" x14ac:dyDescent="0.3">
      <c r="A115">
        <f t="shared" si="2"/>
        <v>111</v>
      </c>
      <c r="B115" s="231">
        <v>44580</v>
      </c>
      <c r="C115" s="2">
        <v>20.3002</v>
      </c>
      <c r="D115" s="136">
        <f t="shared" si="3"/>
        <v>-5.710966039446097E-4</v>
      </c>
    </row>
    <row r="116" spans="1:4" hidden="1" x14ac:dyDescent="0.3">
      <c r="A116">
        <f t="shared" si="2"/>
        <v>112</v>
      </c>
      <c r="B116" s="231">
        <v>44581</v>
      </c>
      <c r="C116" s="2">
        <v>20.402999999999999</v>
      </c>
      <c r="D116" s="136">
        <f t="shared" si="3"/>
        <v>5.0639895173445471E-3</v>
      </c>
    </row>
    <row r="117" spans="1:4" hidden="1" x14ac:dyDescent="0.3">
      <c r="A117">
        <f t="shared" si="2"/>
        <v>113</v>
      </c>
      <c r="B117" s="231">
        <v>44582</v>
      </c>
      <c r="C117" s="2">
        <v>20.46</v>
      </c>
      <c r="D117" s="136">
        <f t="shared" si="3"/>
        <v>2.793706807822538E-3</v>
      </c>
    </row>
    <row r="118" spans="1:4" hidden="1" x14ac:dyDescent="0.3">
      <c r="A118">
        <f t="shared" si="2"/>
        <v>114</v>
      </c>
      <c r="B118" s="231">
        <v>44585</v>
      </c>
      <c r="C118" s="2">
        <v>20.450700000000001</v>
      </c>
      <c r="D118" s="136">
        <f t="shared" si="3"/>
        <v>-4.5454545454548523E-4</v>
      </c>
    </row>
    <row r="119" spans="1:4" hidden="1" x14ac:dyDescent="0.3">
      <c r="A119">
        <f t="shared" si="2"/>
        <v>115</v>
      </c>
      <c r="B119" s="231">
        <v>44586</v>
      </c>
      <c r="C119" s="2">
        <v>20.459800000000001</v>
      </c>
      <c r="D119" s="136">
        <f t="shared" si="3"/>
        <v>4.4497254372721784E-4</v>
      </c>
    </row>
    <row r="120" spans="1:4" hidden="1" x14ac:dyDescent="0.3">
      <c r="A120">
        <f t="shared" si="2"/>
        <v>116</v>
      </c>
      <c r="B120" s="231">
        <v>44587</v>
      </c>
      <c r="C120" s="2">
        <v>20.630800000000001</v>
      </c>
      <c r="D120" s="136">
        <f t="shared" si="3"/>
        <v>8.3578529604395602E-3</v>
      </c>
    </row>
    <row r="121" spans="1:4" hidden="1" x14ac:dyDescent="0.3">
      <c r="A121">
        <f t="shared" si="2"/>
        <v>117</v>
      </c>
      <c r="B121" s="231">
        <v>44588</v>
      </c>
      <c r="C121" s="2">
        <v>20.668299999999999</v>
      </c>
      <c r="D121" s="136">
        <f t="shared" si="3"/>
        <v>1.8176706671577669E-3</v>
      </c>
    </row>
    <row r="122" spans="1:4" hidden="1" x14ac:dyDescent="0.3">
      <c r="A122">
        <f t="shared" si="2"/>
        <v>118</v>
      </c>
      <c r="B122" s="231">
        <v>44589</v>
      </c>
      <c r="C122" s="2">
        <v>20.641500000000001</v>
      </c>
      <c r="D122" s="136">
        <f t="shared" si="3"/>
        <v>-1.2966717146547513E-3</v>
      </c>
    </row>
    <row r="123" spans="1:4" hidden="1" x14ac:dyDescent="0.3">
      <c r="A123">
        <f t="shared" si="2"/>
        <v>119</v>
      </c>
      <c r="B123" s="231">
        <v>44592</v>
      </c>
      <c r="C123" s="2">
        <v>20.738299999999999</v>
      </c>
      <c r="D123" s="136">
        <f t="shared" si="3"/>
        <v>4.6895816679988211E-3</v>
      </c>
    </row>
    <row r="124" spans="1:4" hidden="1" x14ac:dyDescent="0.3">
      <c r="A124">
        <f t="shared" si="2"/>
        <v>120</v>
      </c>
      <c r="B124" s="231">
        <v>44593</v>
      </c>
      <c r="C124" s="2">
        <v>20.8597</v>
      </c>
      <c r="D124" s="136">
        <f t="shared" si="3"/>
        <v>5.8539031646760442E-3</v>
      </c>
    </row>
    <row r="125" spans="1:4" hidden="1" x14ac:dyDescent="0.3">
      <c r="A125">
        <f t="shared" si="2"/>
        <v>121</v>
      </c>
      <c r="B125" s="231">
        <v>44594</v>
      </c>
      <c r="C125" s="2">
        <v>20.635200000000001</v>
      </c>
      <c r="D125" s="136">
        <f t="shared" si="3"/>
        <v>-1.0762379132969291E-2</v>
      </c>
    </row>
    <row r="126" spans="1:4" hidden="1" x14ac:dyDescent="0.3">
      <c r="A126">
        <f t="shared" si="2"/>
        <v>122</v>
      </c>
      <c r="B126" s="231">
        <v>44595</v>
      </c>
      <c r="C126" s="2">
        <v>20.58</v>
      </c>
      <c r="D126" s="136">
        <f t="shared" si="3"/>
        <v>-2.6750407071413074E-3</v>
      </c>
    </row>
    <row r="127" spans="1:4" hidden="1" x14ac:dyDescent="0.3">
      <c r="A127">
        <f t="shared" si="2"/>
        <v>123</v>
      </c>
      <c r="B127" s="231">
        <v>44596</v>
      </c>
      <c r="C127" s="2">
        <v>20.600300000000001</v>
      </c>
      <c r="D127" s="136">
        <f t="shared" si="3"/>
        <v>9.863945578232336E-4</v>
      </c>
    </row>
    <row r="128" spans="1:4" hidden="1" x14ac:dyDescent="0.3">
      <c r="A128">
        <f t="shared" si="2"/>
        <v>124</v>
      </c>
      <c r="B128" s="231">
        <v>44600</v>
      </c>
      <c r="C128" s="2">
        <v>20.5562</v>
      </c>
      <c r="D128" s="136">
        <f t="shared" si="3"/>
        <v>-2.1407455231234884E-3</v>
      </c>
    </row>
    <row r="129" spans="1:4" hidden="1" x14ac:dyDescent="0.3">
      <c r="A129">
        <f t="shared" si="2"/>
        <v>125</v>
      </c>
      <c r="B129" s="231">
        <v>44601</v>
      </c>
      <c r="C129" s="2">
        <v>20.732500000000002</v>
      </c>
      <c r="D129" s="136">
        <f t="shared" si="3"/>
        <v>8.5764878722722759E-3</v>
      </c>
    </row>
    <row r="130" spans="1:4" hidden="1" x14ac:dyDescent="0.3">
      <c r="A130">
        <f t="shared" si="2"/>
        <v>126</v>
      </c>
      <c r="B130" s="231">
        <v>44602</v>
      </c>
      <c r="C130" s="2">
        <v>20.641300000000001</v>
      </c>
      <c r="D130" s="136">
        <f t="shared" si="3"/>
        <v>-4.3988906306523523E-3</v>
      </c>
    </row>
    <row r="131" spans="1:4" hidden="1" x14ac:dyDescent="0.3">
      <c r="A131">
        <f t="shared" si="2"/>
        <v>127</v>
      </c>
      <c r="B131" s="231">
        <v>44603</v>
      </c>
      <c r="C131" s="2">
        <v>20.500800000000002</v>
      </c>
      <c r="D131" s="136">
        <f t="shared" si="3"/>
        <v>-6.8067418234316612E-3</v>
      </c>
    </row>
    <row r="132" spans="1:4" hidden="1" x14ac:dyDescent="0.3">
      <c r="A132">
        <f t="shared" si="2"/>
        <v>128</v>
      </c>
      <c r="B132" s="231">
        <v>44606</v>
      </c>
      <c r="C132" s="2">
        <v>20.4148</v>
      </c>
      <c r="D132" s="136">
        <f t="shared" si="3"/>
        <v>-4.1949582455319545E-3</v>
      </c>
    </row>
    <row r="133" spans="1:4" hidden="1" x14ac:dyDescent="0.3">
      <c r="A133">
        <f t="shared" si="2"/>
        <v>129</v>
      </c>
      <c r="B133" s="231">
        <v>44607</v>
      </c>
      <c r="C133" s="2">
        <v>20.418800000000001</v>
      </c>
      <c r="D133" s="136">
        <f t="shared" si="3"/>
        <v>1.9593628152136944E-4</v>
      </c>
    </row>
    <row r="134" spans="1:4" hidden="1" x14ac:dyDescent="0.3">
      <c r="A134">
        <f t="shared" si="2"/>
        <v>130</v>
      </c>
      <c r="B134" s="231">
        <v>44608</v>
      </c>
      <c r="C134" s="2">
        <v>20.411000000000001</v>
      </c>
      <c r="D134" s="136">
        <f t="shared" si="3"/>
        <v>-3.8200090113027496E-4</v>
      </c>
    </row>
    <row r="135" spans="1:4" hidden="1" x14ac:dyDescent="0.3">
      <c r="A135">
        <f t="shared" ref="A135:A198" si="4">+A134+1</f>
        <v>131</v>
      </c>
      <c r="B135" s="231">
        <v>44609</v>
      </c>
      <c r="C135" s="2">
        <v>20.3992</v>
      </c>
      <c r="D135" s="136">
        <f t="shared" ref="D135:D198" si="5">C135/C134-1</f>
        <v>-5.7811964136988969E-4</v>
      </c>
    </row>
    <row r="136" spans="1:4" hidden="1" x14ac:dyDescent="0.3">
      <c r="A136">
        <f t="shared" si="4"/>
        <v>132</v>
      </c>
      <c r="B136" s="231">
        <v>44610</v>
      </c>
      <c r="C136" s="2">
        <v>20.333500000000001</v>
      </c>
      <c r="D136" s="136">
        <f t="shared" si="5"/>
        <v>-3.2207145378250202E-3</v>
      </c>
    </row>
    <row r="137" spans="1:4" hidden="1" x14ac:dyDescent="0.3">
      <c r="A137">
        <f t="shared" si="4"/>
        <v>133</v>
      </c>
      <c r="B137" s="231">
        <v>44613</v>
      </c>
      <c r="C137" s="2">
        <v>20.297799999999999</v>
      </c>
      <c r="D137" s="136">
        <f t="shared" si="5"/>
        <v>-1.755723313743407E-3</v>
      </c>
    </row>
    <row r="138" spans="1:4" hidden="1" x14ac:dyDescent="0.3">
      <c r="A138">
        <f t="shared" si="4"/>
        <v>134</v>
      </c>
      <c r="B138" s="231">
        <v>44614</v>
      </c>
      <c r="C138" s="2">
        <v>20.3063</v>
      </c>
      <c r="D138" s="136">
        <f t="shared" si="5"/>
        <v>4.1876459517786735E-4</v>
      </c>
    </row>
    <row r="139" spans="1:4" hidden="1" x14ac:dyDescent="0.3">
      <c r="A139">
        <f t="shared" si="4"/>
        <v>135</v>
      </c>
      <c r="B139" s="231">
        <v>44615</v>
      </c>
      <c r="C139" s="2">
        <v>20.282499999999999</v>
      </c>
      <c r="D139" s="136">
        <f t="shared" si="5"/>
        <v>-1.1720500534317946E-3</v>
      </c>
    </row>
    <row r="140" spans="1:4" hidden="1" x14ac:dyDescent="0.3">
      <c r="A140">
        <f t="shared" si="4"/>
        <v>136</v>
      </c>
      <c r="B140" s="231">
        <v>44616</v>
      </c>
      <c r="C140" s="2">
        <v>20.297699999999999</v>
      </c>
      <c r="D140" s="136">
        <f t="shared" si="5"/>
        <v>7.4941451990628849E-4</v>
      </c>
    </row>
    <row r="141" spans="1:4" hidden="1" x14ac:dyDescent="0.3">
      <c r="A141">
        <f t="shared" si="4"/>
        <v>137</v>
      </c>
      <c r="B141" s="231">
        <v>44617</v>
      </c>
      <c r="C141" s="2">
        <v>20.243500000000001</v>
      </c>
      <c r="D141" s="136">
        <f t="shared" si="5"/>
        <v>-2.670253279928203E-3</v>
      </c>
    </row>
    <row r="142" spans="1:4" hidden="1" x14ac:dyDescent="0.3">
      <c r="A142">
        <f t="shared" si="4"/>
        <v>138</v>
      </c>
      <c r="B142" s="231">
        <v>44620</v>
      </c>
      <c r="C142" s="2">
        <v>20.6525</v>
      </c>
      <c r="D142" s="136">
        <f t="shared" si="5"/>
        <v>2.0204016103934519E-2</v>
      </c>
    </row>
    <row r="143" spans="1:4" hidden="1" x14ac:dyDescent="0.3">
      <c r="A143">
        <f t="shared" si="4"/>
        <v>139</v>
      </c>
      <c r="B143" s="231">
        <v>44621</v>
      </c>
      <c r="C143" s="2">
        <v>20.4465</v>
      </c>
      <c r="D143" s="136">
        <f t="shared" si="5"/>
        <v>-9.9745793487471257E-3</v>
      </c>
    </row>
    <row r="144" spans="1:4" hidden="1" x14ac:dyDescent="0.3">
      <c r="A144">
        <f t="shared" si="4"/>
        <v>140</v>
      </c>
      <c r="B144" s="231">
        <v>44622</v>
      </c>
      <c r="C144" s="2">
        <v>20.425699999999999</v>
      </c>
      <c r="D144" s="136">
        <f t="shared" si="5"/>
        <v>-1.017289022571144E-3</v>
      </c>
    </row>
    <row r="145" spans="1:4" hidden="1" x14ac:dyDescent="0.3">
      <c r="A145">
        <f t="shared" si="4"/>
        <v>141</v>
      </c>
      <c r="B145" s="231">
        <v>44623</v>
      </c>
      <c r="C145" s="2">
        <v>20.527200000000001</v>
      </c>
      <c r="D145" s="136">
        <f t="shared" si="5"/>
        <v>4.9692299407120277E-3</v>
      </c>
    </row>
    <row r="146" spans="1:4" hidden="1" x14ac:dyDescent="0.3">
      <c r="A146">
        <f t="shared" si="4"/>
        <v>142</v>
      </c>
      <c r="B146" s="231">
        <v>44624</v>
      </c>
      <c r="C146" s="2">
        <v>20.7193</v>
      </c>
      <c r="D146" s="136">
        <f t="shared" si="5"/>
        <v>9.3583148213103318E-3</v>
      </c>
    </row>
    <row r="147" spans="1:4" hidden="1" x14ac:dyDescent="0.3">
      <c r="A147">
        <f t="shared" si="4"/>
        <v>143</v>
      </c>
      <c r="B147" s="231">
        <v>44627</v>
      </c>
      <c r="C147" s="2">
        <v>20.703299999999999</v>
      </c>
      <c r="D147" s="136">
        <f t="shared" si="5"/>
        <v>-7.7222686094613469E-4</v>
      </c>
    </row>
    <row r="148" spans="1:4" hidden="1" x14ac:dyDescent="0.3">
      <c r="A148">
        <f t="shared" si="4"/>
        <v>144</v>
      </c>
      <c r="B148" s="231">
        <v>44628</v>
      </c>
      <c r="C148" s="2">
        <v>20.926200000000001</v>
      </c>
      <c r="D148" s="136">
        <f t="shared" si="5"/>
        <v>1.0766399559490658E-2</v>
      </c>
    </row>
    <row r="149" spans="1:4" hidden="1" x14ac:dyDescent="0.3">
      <c r="A149">
        <f t="shared" si="4"/>
        <v>145</v>
      </c>
      <c r="B149" s="231">
        <v>44629</v>
      </c>
      <c r="C149" s="2">
        <v>21.194700000000001</v>
      </c>
      <c r="D149" s="136">
        <f t="shared" si="5"/>
        <v>1.2830805401840673E-2</v>
      </c>
    </row>
    <row r="150" spans="1:4" hidden="1" x14ac:dyDescent="0.3">
      <c r="A150">
        <f t="shared" si="4"/>
        <v>146</v>
      </c>
      <c r="B150" s="231">
        <v>44630</v>
      </c>
      <c r="C150" s="2">
        <v>21.377500000000001</v>
      </c>
      <c r="D150" s="136">
        <f t="shared" si="5"/>
        <v>8.6247977088611538E-3</v>
      </c>
    </row>
    <row r="151" spans="1:4" hidden="1" x14ac:dyDescent="0.3">
      <c r="A151">
        <f t="shared" si="4"/>
        <v>147</v>
      </c>
      <c r="B151" s="231">
        <v>44631</v>
      </c>
      <c r="C151" s="2">
        <v>20.967700000000001</v>
      </c>
      <c r="D151" s="136">
        <f t="shared" si="5"/>
        <v>-1.9169687755818066E-2</v>
      </c>
    </row>
    <row r="152" spans="1:4" hidden="1" x14ac:dyDescent="0.3">
      <c r="A152">
        <f t="shared" si="4"/>
        <v>148</v>
      </c>
      <c r="B152" s="231">
        <v>44634</v>
      </c>
      <c r="C152" s="2">
        <v>20.974299999999999</v>
      </c>
      <c r="D152" s="136">
        <f t="shared" si="5"/>
        <v>3.1476986030898324E-4</v>
      </c>
    </row>
    <row r="153" spans="1:4" hidden="1" x14ac:dyDescent="0.3">
      <c r="A153">
        <f t="shared" si="4"/>
        <v>149</v>
      </c>
      <c r="B153" s="231">
        <v>44635</v>
      </c>
      <c r="C153" s="2">
        <v>20.9695</v>
      </c>
      <c r="D153" s="136">
        <f t="shared" si="5"/>
        <v>-2.2885149921569869E-4</v>
      </c>
    </row>
    <row r="154" spans="1:4" hidden="1" x14ac:dyDescent="0.3">
      <c r="A154">
        <f t="shared" si="4"/>
        <v>150</v>
      </c>
      <c r="B154" s="231">
        <v>44636</v>
      </c>
      <c r="C154" s="2">
        <v>20.890799999999999</v>
      </c>
      <c r="D154" s="136">
        <f t="shared" si="5"/>
        <v>-3.7530699349055396E-3</v>
      </c>
    </row>
    <row r="155" spans="1:4" hidden="1" x14ac:dyDescent="0.3">
      <c r="A155">
        <f t="shared" si="4"/>
        <v>151</v>
      </c>
      <c r="B155" s="231">
        <v>44637</v>
      </c>
      <c r="C155" s="2">
        <v>20.874300000000002</v>
      </c>
      <c r="D155" s="136">
        <f t="shared" si="5"/>
        <v>-7.8982135676930465E-4</v>
      </c>
    </row>
    <row r="156" spans="1:4" hidden="1" x14ac:dyDescent="0.3">
      <c r="A156">
        <f t="shared" si="4"/>
        <v>152</v>
      </c>
      <c r="B156" s="231">
        <v>44638</v>
      </c>
      <c r="C156" s="2">
        <v>20.703499999999998</v>
      </c>
      <c r="D156" s="136">
        <f t="shared" si="5"/>
        <v>-8.1823103050163715E-3</v>
      </c>
    </row>
    <row r="157" spans="1:4" hidden="1" x14ac:dyDescent="0.3">
      <c r="A157">
        <f t="shared" si="4"/>
        <v>153</v>
      </c>
      <c r="B157" s="231">
        <v>44642</v>
      </c>
      <c r="C157" s="2">
        <v>20.558499999999999</v>
      </c>
      <c r="D157" s="136">
        <f t="shared" si="5"/>
        <v>-7.00364672639886E-3</v>
      </c>
    </row>
    <row r="158" spans="1:4" hidden="1" x14ac:dyDescent="0.3">
      <c r="A158">
        <f t="shared" si="4"/>
        <v>154</v>
      </c>
      <c r="B158" s="231">
        <v>44643</v>
      </c>
      <c r="C158" s="2">
        <v>20.4145</v>
      </c>
      <c r="D158" s="136">
        <f t="shared" si="5"/>
        <v>-7.0044020721354849E-3</v>
      </c>
    </row>
    <row r="159" spans="1:4" hidden="1" x14ac:dyDescent="0.3">
      <c r="A159">
        <f t="shared" si="4"/>
        <v>155</v>
      </c>
      <c r="B159" s="231">
        <v>44644</v>
      </c>
      <c r="C159" s="2">
        <v>20.278199999999998</v>
      </c>
      <c r="D159" s="136">
        <f t="shared" si="5"/>
        <v>-6.6766269073453843E-3</v>
      </c>
    </row>
    <row r="160" spans="1:4" hidden="1" x14ac:dyDescent="0.3">
      <c r="A160">
        <f t="shared" si="4"/>
        <v>156</v>
      </c>
      <c r="B160" s="231">
        <v>44645</v>
      </c>
      <c r="C160" s="2">
        <v>20.18</v>
      </c>
      <c r="D160" s="136">
        <f t="shared" si="5"/>
        <v>-4.8426388929982966E-3</v>
      </c>
    </row>
    <row r="161" spans="1:4" hidden="1" x14ac:dyDescent="0.3">
      <c r="A161">
        <f t="shared" si="4"/>
        <v>157</v>
      </c>
      <c r="B161" s="231">
        <v>44648</v>
      </c>
      <c r="C161" s="2">
        <v>20.1313</v>
      </c>
      <c r="D161" s="136">
        <f t="shared" si="5"/>
        <v>-2.4132804757185378E-3</v>
      </c>
    </row>
    <row r="162" spans="1:4" hidden="1" x14ac:dyDescent="0.3">
      <c r="A162">
        <f t="shared" si="4"/>
        <v>158</v>
      </c>
      <c r="B162" s="231">
        <v>44649</v>
      </c>
      <c r="C162" s="2">
        <v>19.957699999999999</v>
      </c>
      <c r="D162" s="136">
        <f t="shared" si="5"/>
        <v>-8.6233874613165229E-3</v>
      </c>
    </row>
    <row r="163" spans="1:4" hidden="1" x14ac:dyDescent="0.3">
      <c r="A163">
        <f t="shared" si="4"/>
        <v>159</v>
      </c>
      <c r="B163" s="231">
        <v>44650</v>
      </c>
      <c r="C163" s="2">
        <v>20.119499999999999</v>
      </c>
      <c r="D163" s="136">
        <f t="shared" si="5"/>
        <v>8.1071466150908211E-3</v>
      </c>
    </row>
    <row r="164" spans="1:4" hidden="1" x14ac:dyDescent="0.3">
      <c r="A164">
        <f t="shared" si="4"/>
        <v>160</v>
      </c>
      <c r="B164" s="231">
        <v>44651</v>
      </c>
      <c r="C164" s="2">
        <v>19.994199999999999</v>
      </c>
      <c r="D164" s="136">
        <f t="shared" si="5"/>
        <v>-6.2277889609582138E-3</v>
      </c>
    </row>
    <row r="165" spans="1:4" hidden="1" x14ac:dyDescent="0.3">
      <c r="A165">
        <f t="shared" si="4"/>
        <v>161</v>
      </c>
      <c r="B165" s="231">
        <v>44652</v>
      </c>
      <c r="C165" s="2">
        <v>19.863199999999999</v>
      </c>
      <c r="D165" s="136">
        <f t="shared" si="5"/>
        <v>-6.5519000510148029E-3</v>
      </c>
    </row>
    <row r="166" spans="1:4" hidden="1" x14ac:dyDescent="0.3">
      <c r="A166">
        <f t="shared" si="4"/>
        <v>162</v>
      </c>
      <c r="B166" s="231">
        <v>44655</v>
      </c>
      <c r="C166" s="2">
        <v>19.911200000000001</v>
      </c>
      <c r="D166" s="136">
        <f t="shared" si="5"/>
        <v>2.4165290587621069E-3</v>
      </c>
    </row>
    <row r="167" spans="1:4" hidden="1" x14ac:dyDescent="0.3">
      <c r="A167">
        <f t="shared" si="4"/>
        <v>163</v>
      </c>
      <c r="B167" s="231">
        <v>44656</v>
      </c>
      <c r="C167" s="2">
        <v>19.8432</v>
      </c>
      <c r="D167" s="136">
        <f t="shared" si="5"/>
        <v>-3.4151633251637836E-3</v>
      </c>
    </row>
    <row r="168" spans="1:4" hidden="1" x14ac:dyDescent="0.3">
      <c r="A168">
        <f t="shared" si="4"/>
        <v>164</v>
      </c>
      <c r="B168" s="231">
        <v>44657</v>
      </c>
      <c r="C168" s="2">
        <v>19.744299999999999</v>
      </c>
      <c r="D168" s="136">
        <f t="shared" si="5"/>
        <v>-4.9840751491695423E-3</v>
      </c>
    </row>
    <row r="169" spans="1:4" hidden="1" x14ac:dyDescent="0.3">
      <c r="A169">
        <f t="shared" si="4"/>
        <v>165</v>
      </c>
      <c r="B169" s="231">
        <v>44658</v>
      </c>
      <c r="C169" s="2">
        <v>19.901199999999999</v>
      </c>
      <c r="D169" s="136">
        <f t="shared" si="5"/>
        <v>7.9465972457875012E-3</v>
      </c>
    </row>
    <row r="170" spans="1:4" hidden="1" x14ac:dyDescent="0.3">
      <c r="A170">
        <f t="shared" si="4"/>
        <v>166</v>
      </c>
      <c r="B170" s="231">
        <v>44659</v>
      </c>
      <c r="C170" s="2">
        <v>20.066500000000001</v>
      </c>
      <c r="D170" s="136">
        <f t="shared" si="5"/>
        <v>8.3060317970775621E-3</v>
      </c>
    </row>
    <row r="171" spans="1:4" hidden="1" x14ac:dyDescent="0.3">
      <c r="A171">
        <f t="shared" si="4"/>
        <v>167</v>
      </c>
      <c r="B171" s="231">
        <v>44662</v>
      </c>
      <c r="C171" s="2">
        <v>20.160499999999999</v>
      </c>
      <c r="D171" s="136">
        <f t="shared" si="5"/>
        <v>4.6844242892380983E-3</v>
      </c>
    </row>
    <row r="172" spans="1:4" hidden="1" x14ac:dyDescent="0.3">
      <c r="A172">
        <f t="shared" si="4"/>
        <v>168</v>
      </c>
      <c r="B172" s="231">
        <v>44663</v>
      </c>
      <c r="C172" s="2">
        <v>20.12</v>
      </c>
      <c r="D172" s="136">
        <f t="shared" si="5"/>
        <v>-2.0088787480467829E-3</v>
      </c>
    </row>
    <row r="173" spans="1:4" hidden="1" x14ac:dyDescent="0.3">
      <c r="A173">
        <f t="shared" si="4"/>
        <v>169</v>
      </c>
      <c r="B173" s="231">
        <v>44664</v>
      </c>
      <c r="C173" s="2">
        <v>20.0093</v>
      </c>
      <c r="D173" s="136">
        <f t="shared" si="5"/>
        <v>-5.5019880715706515E-3</v>
      </c>
    </row>
    <row r="174" spans="1:4" hidden="1" x14ac:dyDescent="0.3">
      <c r="A174">
        <f t="shared" si="4"/>
        <v>170</v>
      </c>
      <c r="B174" s="231">
        <v>44669</v>
      </c>
      <c r="C174" s="2">
        <v>19.840699999999998</v>
      </c>
      <c r="D174" s="136">
        <f t="shared" si="5"/>
        <v>-8.4260818719296138E-3</v>
      </c>
    </row>
    <row r="175" spans="1:4" hidden="1" x14ac:dyDescent="0.3">
      <c r="A175">
        <f t="shared" si="4"/>
        <v>171</v>
      </c>
      <c r="B175" s="231">
        <v>44670</v>
      </c>
      <c r="C175" s="2">
        <v>19.796700000000001</v>
      </c>
      <c r="D175" s="136">
        <f t="shared" si="5"/>
        <v>-2.2176636913010528E-3</v>
      </c>
    </row>
    <row r="176" spans="1:4" hidden="1" x14ac:dyDescent="0.3">
      <c r="A176">
        <f t="shared" si="4"/>
        <v>172</v>
      </c>
      <c r="B176" s="231">
        <v>44671</v>
      </c>
      <c r="C176" s="2">
        <v>19.9377</v>
      </c>
      <c r="D176" s="136">
        <f t="shared" si="5"/>
        <v>7.1223991877433779E-3</v>
      </c>
    </row>
    <row r="177" spans="1:4" hidden="1" x14ac:dyDescent="0.3">
      <c r="A177">
        <f t="shared" si="4"/>
        <v>173</v>
      </c>
      <c r="B177" s="231">
        <v>44672</v>
      </c>
      <c r="C177" s="2">
        <v>20.044699999999999</v>
      </c>
      <c r="D177" s="136">
        <f t="shared" si="5"/>
        <v>5.3667173244655864E-3</v>
      </c>
    </row>
    <row r="178" spans="1:4" hidden="1" x14ac:dyDescent="0.3">
      <c r="A178">
        <f t="shared" si="4"/>
        <v>174</v>
      </c>
      <c r="B178" s="231">
        <v>44673</v>
      </c>
      <c r="C178" s="2">
        <v>20.0383</v>
      </c>
      <c r="D178" s="136">
        <f t="shared" si="5"/>
        <v>-3.1928639490730326E-4</v>
      </c>
    </row>
    <row r="179" spans="1:4" hidden="1" x14ac:dyDescent="0.3">
      <c r="A179">
        <f t="shared" si="4"/>
        <v>175</v>
      </c>
      <c r="B179" s="231">
        <v>44676</v>
      </c>
      <c r="C179" s="2">
        <v>20.180199999999999</v>
      </c>
      <c r="D179" s="136">
        <f t="shared" si="5"/>
        <v>7.0814390442301978E-3</v>
      </c>
    </row>
    <row r="180" spans="1:4" hidden="1" x14ac:dyDescent="0.3">
      <c r="A180">
        <f t="shared" si="4"/>
        <v>176</v>
      </c>
      <c r="B180" s="231">
        <v>44677</v>
      </c>
      <c r="C180" s="2">
        <v>20.318300000000001</v>
      </c>
      <c r="D180" s="136">
        <f t="shared" si="5"/>
        <v>6.843341493146804E-3</v>
      </c>
    </row>
    <row r="181" spans="1:4" hidden="1" x14ac:dyDescent="0.3">
      <c r="A181">
        <f t="shared" si="4"/>
        <v>177</v>
      </c>
      <c r="B181" s="231">
        <v>44678</v>
      </c>
      <c r="C181" s="2">
        <v>20.299199999999999</v>
      </c>
      <c r="D181" s="136">
        <f t="shared" si="5"/>
        <v>-9.4003927493946371E-4</v>
      </c>
    </row>
    <row r="182" spans="1:4" hidden="1" x14ac:dyDescent="0.3">
      <c r="A182">
        <f t="shared" si="4"/>
        <v>178</v>
      </c>
      <c r="B182" s="231">
        <v>44679</v>
      </c>
      <c r="C182" s="2">
        <v>20.356000000000002</v>
      </c>
      <c r="D182" s="136">
        <f t="shared" si="5"/>
        <v>2.798139828170676E-3</v>
      </c>
    </row>
    <row r="183" spans="1:4" hidden="1" x14ac:dyDescent="0.3">
      <c r="A183">
        <f t="shared" si="4"/>
        <v>179</v>
      </c>
      <c r="B183" s="231">
        <v>44680</v>
      </c>
      <c r="C183" s="2">
        <v>20.470700000000001</v>
      </c>
      <c r="D183" s="136">
        <f t="shared" si="5"/>
        <v>5.6347022990763662E-3</v>
      </c>
    </row>
    <row r="184" spans="1:4" hidden="1" x14ac:dyDescent="0.3">
      <c r="A184">
        <f t="shared" si="4"/>
        <v>180</v>
      </c>
      <c r="B184" s="231">
        <v>44683</v>
      </c>
      <c r="C184" s="2">
        <v>20.567</v>
      </c>
      <c r="D184" s="136">
        <f t="shared" si="5"/>
        <v>4.704284660514757E-3</v>
      </c>
    </row>
    <row r="185" spans="1:4" hidden="1" x14ac:dyDescent="0.3">
      <c r="A185">
        <f t="shared" si="4"/>
        <v>181</v>
      </c>
      <c r="B185" s="231">
        <v>44684</v>
      </c>
      <c r="C185" s="2">
        <v>20.372800000000002</v>
      </c>
      <c r="D185" s="136">
        <f t="shared" si="5"/>
        <v>-9.4423104973986316E-3</v>
      </c>
    </row>
    <row r="186" spans="1:4" hidden="1" x14ac:dyDescent="0.3">
      <c r="A186">
        <f t="shared" si="4"/>
        <v>182</v>
      </c>
      <c r="B186" s="231">
        <v>44685</v>
      </c>
      <c r="C186" s="2">
        <v>20.407499999999999</v>
      </c>
      <c r="D186" s="136">
        <f t="shared" si="5"/>
        <v>1.7032513940153926E-3</v>
      </c>
    </row>
    <row r="187" spans="1:4" hidden="1" x14ac:dyDescent="0.3">
      <c r="A187">
        <f t="shared" si="4"/>
        <v>183</v>
      </c>
      <c r="B187" s="231">
        <v>44686</v>
      </c>
      <c r="C187" s="2">
        <v>20.335000000000001</v>
      </c>
      <c r="D187" s="136">
        <f t="shared" si="5"/>
        <v>-3.5526154600024062E-3</v>
      </c>
    </row>
    <row r="188" spans="1:4" hidden="1" x14ac:dyDescent="0.3">
      <c r="A188">
        <f t="shared" si="4"/>
        <v>184</v>
      </c>
      <c r="B188" s="231">
        <v>44687</v>
      </c>
      <c r="C188" s="2">
        <v>20.253499999999999</v>
      </c>
      <c r="D188" s="136">
        <f t="shared" si="5"/>
        <v>-4.007868207524079E-3</v>
      </c>
    </row>
    <row r="189" spans="1:4" hidden="1" x14ac:dyDescent="0.3">
      <c r="A189">
        <f t="shared" si="4"/>
        <v>185</v>
      </c>
      <c r="B189" s="231">
        <v>44690</v>
      </c>
      <c r="C189" s="2">
        <v>20.221800000000002</v>
      </c>
      <c r="D189" s="136">
        <f t="shared" si="5"/>
        <v>-1.5651615770112537E-3</v>
      </c>
    </row>
    <row r="190" spans="1:4" hidden="1" x14ac:dyDescent="0.3">
      <c r="A190">
        <f t="shared" si="4"/>
        <v>186</v>
      </c>
      <c r="B190" s="231">
        <v>44691</v>
      </c>
      <c r="C190" s="2">
        <v>20.108499999999999</v>
      </c>
      <c r="D190" s="136">
        <f t="shared" si="5"/>
        <v>-5.6028642356270586E-3</v>
      </c>
    </row>
    <row r="191" spans="1:4" hidden="1" x14ac:dyDescent="0.3">
      <c r="A191">
        <f t="shared" si="4"/>
        <v>187</v>
      </c>
      <c r="B191" s="231">
        <v>44692</v>
      </c>
      <c r="C191" s="2">
        <v>20.3172</v>
      </c>
      <c r="D191" s="136">
        <f t="shared" si="5"/>
        <v>1.037869557649751E-2</v>
      </c>
    </row>
    <row r="192" spans="1:4" hidden="1" x14ac:dyDescent="0.3">
      <c r="A192">
        <f t="shared" si="4"/>
        <v>188</v>
      </c>
      <c r="B192" s="231">
        <v>44693</v>
      </c>
      <c r="C192" s="2">
        <v>20.372</v>
      </c>
      <c r="D192" s="136">
        <f t="shared" si="5"/>
        <v>2.697222058157589E-3</v>
      </c>
    </row>
    <row r="193" spans="1:4" hidden="1" x14ac:dyDescent="0.3">
      <c r="A193">
        <f t="shared" si="4"/>
        <v>189</v>
      </c>
      <c r="B193" s="231">
        <v>44694</v>
      </c>
      <c r="C193" s="2">
        <v>20.2592</v>
      </c>
      <c r="D193" s="136">
        <f t="shared" si="5"/>
        <v>-5.5370115845277956E-3</v>
      </c>
    </row>
    <row r="194" spans="1:4" hidden="1" x14ac:dyDescent="0.3">
      <c r="A194">
        <f t="shared" si="4"/>
        <v>190</v>
      </c>
      <c r="B194" s="231">
        <v>44697</v>
      </c>
      <c r="C194" s="2">
        <v>20.32</v>
      </c>
      <c r="D194" s="136">
        <f t="shared" si="5"/>
        <v>3.0011056705101513E-3</v>
      </c>
    </row>
    <row r="195" spans="1:4" hidden="1" x14ac:dyDescent="0.3">
      <c r="A195">
        <f t="shared" si="4"/>
        <v>191</v>
      </c>
      <c r="B195" s="231">
        <v>44698</v>
      </c>
      <c r="C195" s="2">
        <v>20.144300000000001</v>
      </c>
      <c r="D195" s="136">
        <f t="shared" si="5"/>
        <v>-8.6466535433070701E-3</v>
      </c>
    </row>
    <row r="196" spans="1:4" hidden="1" x14ac:dyDescent="0.3">
      <c r="A196">
        <f t="shared" si="4"/>
        <v>192</v>
      </c>
      <c r="B196" s="231">
        <v>44699</v>
      </c>
      <c r="C196" s="2">
        <v>20.078199999999999</v>
      </c>
      <c r="D196" s="136">
        <f t="shared" si="5"/>
        <v>-3.2813252384050751E-3</v>
      </c>
    </row>
    <row r="197" spans="1:4" hidden="1" x14ac:dyDescent="0.3">
      <c r="A197">
        <f t="shared" si="4"/>
        <v>193</v>
      </c>
      <c r="B197" s="231">
        <v>44700</v>
      </c>
      <c r="C197" s="2">
        <v>19.963699999999999</v>
      </c>
      <c r="D197" s="136">
        <f t="shared" si="5"/>
        <v>-5.7027024334850296E-3</v>
      </c>
    </row>
    <row r="198" spans="1:4" hidden="1" x14ac:dyDescent="0.3">
      <c r="A198">
        <f t="shared" si="4"/>
        <v>194</v>
      </c>
      <c r="B198" s="231">
        <v>44701</v>
      </c>
      <c r="C198" s="2">
        <v>19.9663</v>
      </c>
      <c r="D198" s="136">
        <f t="shared" si="5"/>
        <v>1.3023637902809249E-4</v>
      </c>
    </row>
    <row r="199" spans="1:4" hidden="1" x14ac:dyDescent="0.3">
      <c r="A199">
        <f t="shared" ref="A199:A262" si="6">+A198+1</f>
        <v>195</v>
      </c>
      <c r="B199" s="231">
        <v>44704</v>
      </c>
      <c r="C199" s="2">
        <v>19.9267</v>
      </c>
      <c r="D199" s="136">
        <f t="shared" ref="D199:D262" si="7">C199/C198-1</f>
        <v>-1.9833419311540146E-3</v>
      </c>
    </row>
    <row r="200" spans="1:4" hidden="1" x14ac:dyDescent="0.3">
      <c r="A200">
        <f t="shared" si="6"/>
        <v>196</v>
      </c>
      <c r="B200" s="231">
        <v>44705</v>
      </c>
      <c r="C200" s="2">
        <v>19.8657</v>
      </c>
      <c r="D200" s="136">
        <f t="shared" si="7"/>
        <v>-3.0612193689872891E-3</v>
      </c>
    </row>
    <row r="201" spans="1:4" hidden="1" x14ac:dyDescent="0.3">
      <c r="A201">
        <f t="shared" si="6"/>
        <v>197</v>
      </c>
      <c r="B201" s="231">
        <v>44706</v>
      </c>
      <c r="C201" s="2">
        <v>19.828199999999999</v>
      </c>
      <c r="D201" s="136">
        <f t="shared" si="7"/>
        <v>-1.8876757426117274E-3</v>
      </c>
    </row>
    <row r="202" spans="1:4" hidden="1" x14ac:dyDescent="0.3">
      <c r="A202">
        <f t="shared" si="6"/>
        <v>198</v>
      </c>
      <c r="B202" s="231">
        <v>44707</v>
      </c>
      <c r="C202" s="2">
        <v>19.887</v>
      </c>
      <c r="D202" s="136">
        <f t="shared" si="7"/>
        <v>2.9654734166491004E-3</v>
      </c>
    </row>
    <row r="203" spans="1:4" hidden="1" x14ac:dyDescent="0.3">
      <c r="A203">
        <f t="shared" si="6"/>
        <v>199</v>
      </c>
      <c r="B203" s="231">
        <v>44708</v>
      </c>
      <c r="C203" s="2">
        <v>19.837700000000002</v>
      </c>
      <c r="D203" s="136">
        <f t="shared" si="7"/>
        <v>-2.4790063860813394E-3</v>
      </c>
    </row>
    <row r="204" spans="1:4" hidden="1" x14ac:dyDescent="0.3">
      <c r="A204">
        <f t="shared" si="6"/>
        <v>200</v>
      </c>
      <c r="B204" s="231">
        <v>44711</v>
      </c>
      <c r="C204" s="2">
        <v>19.793299999999999</v>
      </c>
      <c r="D204" s="136">
        <f t="shared" si="7"/>
        <v>-2.2381626902313601E-3</v>
      </c>
    </row>
    <row r="205" spans="1:4" hidden="1" x14ac:dyDescent="0.3">
      <c r="A205">
        <f t="shared" si="6"/>
        <v>201</v>
      </c>
      <c r="B205" s="231">
        <v>44712</v>
      </c>
      <c r="C205" s="2">
        <v>19.596499999999999</v>
      </c>
      <c r="D205" s="136">
        <f t="shared" si="7"/>
        <v>-9.9427584081481779E-3</v>
      </c>
    </row>
    <row r="206" spans="1:4" hidden="1" x14ac:dyDescent="0.3">
      <c r="A206">
        <f t="shared" si="6"/>
        <v>202</v>
      </c>
      <c r="B206" s="231">
        <v>44713</v>
      </c>
      <c r="C206" s="2">
        <v>19.4953</v>
      </c>
      <c r="D206" s="136">
        <f t="shared" si="7"/>
        <v>-5.1641874824585043E-3</v>
      </c>
    </row>
    <row r="207" spans="1:4" hidden="1" x14ac:dyDescent="0.3">
      <c r="A207">
        <f t="shared" si="6"/>
        <v>203</v>
      </c>
      <c r="B207" s="231">
        <v>44714</v>
      </c>
      <c r="C207" s="2">
        <v>19.693999999999999</v>
      </c>
      <c r="D207" s="136">
        <f t="shared" si="7"/>
        <v>1.0192200171323273E-2</v>
      </c>
    </row>
    <row r="208" spans="1:4" hidden="1" x14ac:dyDescent="0.3">
      <c r="A208">
        <f t="shared" si="6"/>
        <v>204</v>
      </c>
      <c r="B208" s="231">
        <v>44715</v>
      </c>
      <c r="C208" s="2">
        <v>19.738800000000001</v>
      </c>
      <c r="D208" s="136">
        <f t="shared" si="7"/>
        <v>2.2748045089875379E-3</v>
      </c>
    </row>
    <row r="209" spans="1:4" hidden="1" x14ac:dyDescent="0.3">
      <c r="A209">
        <f t="shared" si="6"/>
        <v>205</v>
      </c>
      <c r="B209" s="231">
        <v>44718</v>
      </c>
      <c r="C209" s="2">
        <v>19.558499999999999</v>
      </c>
      <c r="D209" s="136">
        <f t="shared" si="7"/>
        <v>-9.1342938780474281E-3</v>
      </c>
    </row>
    <row r="210" spans="1:4" hidden="1" x14ac:dyDescent="0.3">
      <c r="A210">
        <f t="shared" si="6"/>
        <v>206</v>
      </c>
      <c r="B210" s="231">
        <v>44719</v>
      </c>
      <c r="C210" s="2">
        <v>19.574200000000001</v>
      </c>
      <c r="D210" s="136">
        <f t="shared" si="7"/>
        <v>8.027200449933769E-4</v>
      </c>
    </row>
    <row r="211" spans="1:4" hidden="1" x14ac:dyDescent="0.3">
      <c r="A211">
        <f t="shared" si="6"/>
        <v>207</v>
      </c>
      <c r="B211" s="231">
        <v>44720</v>
      </c>
      <c r="C211" s="2">
        <v>19.5547</v>
      </c>
      <c r="D211" s="136">
        <f t="shared" si="7"/>
        <v>-9.9620929590993335E-4</v>
      </c>
    </row>
    <row r="212" spans="1:4" hidden="1" x14ac:dyDescent="0.3">
      <c r="A212">
        <f t="shared" si="6"/>
        <v>208</v>
      </c>
      <c r="B212" s="231">
        <v>44721</v>
      </c>
      <c r="C212" s="2">
        <v>19.599799999999998</v>
      </c>
      <c r="D212" s="136">
        <f t="shared" si="7"/>
        <v>2.3063509028518059E-3</v>
      </c>
    </row>
    <row r="213" spans="1:4" hidden="1" x14ac:dyDescent="0.3">
      <c r="A213">
        <f t="shared" si="6"/>
        <v>209</v>
      </c>
      <c r="B213" s="231">
        <v>44722</v>
      </c>
      <c r="C213" s="2">
        <v>19.59</v>
      </c>
      <c r="D213" s="136">
        <f t="shared" si="7"/>
        <v>-5.0000510209280424E-4</v>
      </c>
    </row>
    <row r="214" spans="1:4" hidden="1" x14ac:dyDescent="0.3">
      <c r="A214">
        <f t="shared" si="6"/>
        <v>210</v>
      </c>
      <c r="B214" s="231">
        <v>44725</v>
      </c>
      <c r="C214" s="2">
        <v>19.6128</v>
      </c>
      <c r="D214" s="136">
        <f t="shared" si="7"/>
        <v>1.1638591117917318E-3</v>
      </c>
    </row>
    <row r="215" spans="1:4" hidden="1" x14ac:dyDescent="0.3">
      <c r="A215">
        <f t="shared" si="6"/>
        <v>211</v>
      </c>
      <c r="B215" s="231">
        <v>44726</v>
      </c>
      <c r="C215" s="2">
        <v>19.9297</v>
      </c>
      <c r="D215" s="136">
        <f t="shared" si="7"/>
        <v>1.6157815304291168E-2</v>
      </c>
    </row>
    <row r="216" spans="1:4" hidden="1" x14ac:dyDescent="0.3">
      <c r="A216">
        <f t="shared" si="6"/>
        <v>212</v>
      </c>
      <c r="B216" s="231">
        <v>44727</v>
      </c>
      <c r="C216" s="2">
        <v>20.4527</v>
      </c>
      <c r="D216" s="136">
        <f t="shared" si="7"/>
        <v>2.6242241478797945E-2</v>
      </c>
    </row>
    <row r="217" spans="1:4" hidden="1" x14ac:dyDescent="0.3">
      <c r="A217">
        <f t="shared" si="6"/>
        <v>213</v>
      </c>
      <c r="B217" s="231">
        <v>44728</v>
      </c>
      <c r="C217" s="2">
        <v>20.658300000000001</v>
      </c>
      <c r="D217" s="136">
        <f t="shared" si="7"/>
        <v>1.0052462511062066E-2</v>
      </c>
    </row>
    <row r="218" spans="1:4" hidden="1" x14ac:dyDescent="0.3">
      <c r="A218">
        <f t="shared" si="6"/>
        <v>214</v>
      </c>
      <c r="B218" s="231">
        <v>44729</v>
      </c>
      <c r="C218" s="2">
        <v>20.6675</v>
      </c>
      <c r="D218" s="136">
        <f t="shared" si="7"/>
        <v>4.4534158183395789E-4</v>
      </c>
    </row>
    <row r="219" spans="1:4" hidden="1" x14ac:dyDescent="0.3">
      <c r="A219">
        <f t="shared" si="6"/>
        <v>215</v>
      </c>
      <c r="B219" s="231">
        <v>44732</v>
      </c>
      <c r="C219" s="2">
        <v>20.572800000000001</v>
      </c>
      <c r="D219" s="136">
        <f t="shared" si="7"/>
        <v>-4.5820733034958039E-3</v>
      </c>
    </row>
    <row r="220" spans="1:4" hidden="1" x14ac:dyDescent="0.3">
      <c r="A220">
        <f t="shared" si="6"/>
        <v>216</v>
      </c>
      <c r="B220" s="231">
        <v>44733</v>
      </c>
      <c r="C220" s="2">
        <v>20.475999999999999</v>
      </c>
      <c r="D220" s="136">
        <f t="shared" si="7"/>
        <v>-4.7052418727641099E-3</v>
      </c>
    </row>
    <row r="221" spans="1:4" hidden="1" x14ac:dyDescent="0.3">
      <c r="A221">
        <f t="shared" si="6"/>
        <v>217</v>
      </c>
      <c r="B221" s="231">
        <v>44734</v>
      </c>
      <c r="C221" s="2">
        <v>20.244199999999999</v>
      </c>
      <c r="D221" s="136">
        <f t="shared" si="7"/>
        <v>-1.1320570423910881E-2</v>
      </c>
    </row>
    <row r="222" spans="1:4" hidden="1" x14ac:dyDescent="0.3">
      <c r="A222">
        <f t="shared" si="6"/>
        <v>218</v>
      </c>
      <c r="B222" s="231">
        <v>44735</v>
      </c>
      <c r="C222" s="2">
        <v>20.196300000000001</v>
      </c>
      <c r="D222" s="136">
        <f t="shared" si="7"/>
        <v>-2.3661097993498137E-3</v>
      </c>
    </row>
    <row r="223" spans="1:4" hidden="1" x14ac:dyDescent="0.3">
      <c r="A223">
        <f t="shared" si="6"/>
        <v>219</v>
      </c>
      <c r="B223" s="231">
        <v>44736</v>
      </c>
      <c r="C223" s="2">
        <v>20.046500000000002</v>
      </c>
      <c r="D223" s="136">
        <f t="shared" si="7"/>
        <v>-7.417200180230954E-3</v>
      </c>
    </row>
    <row r="224" spans="1:4" hidden="1" x14ac:dyDescent="0.3">
      <c r="A224">
        <f t="shared" si="6"/>
        <v>220</v>
      </c>
      <c r="B224" s="231">
        <v>44739</v>
      </c>
      <c r="C224" s="2">
        <v>20.0365</v>
      </c>
      <c r="D224" s="136">
        <f t="shared" si="7"/>
        <v>-4.9884019654311551E-4</v>
      </c>
    </row>
    <row r="225" spans="1:4" hidden="1" x14ac:dyDescent="0.3">
      <c r="A225">
        <f t="shared" si="6"/>
        <v>221</v>
      </c>
      <c r="B225" s="231">
        <v>44740</v>
      </c>
      <c r="C225" s="2">
        <v>19.870699999999999</v>
      </c>
      <c r="D225" s="136">
        <f t="shared" si="7"/>
        <v>-8.2748983105832563E-3</v>
      </c>
    </row>
    <row r="226" spans="1:4" hidden="1" x14ac:dyDescent="0.3">
      <c r="A226">
        <f t="shared" si="6"/>
        <v>222</v>
      </c>
      <c r="B226" s="231">
        <v>44741</v>
      </c>
      <c r="C226" s="2">
        <v>19.8797</v>
      </c>
      <c r="D226" s="136">
        <f t="shared" si="7"/>
        <v>4.5292818068820573E-4</v>
      </c>
    </row>
    <row r="227" spans="1:4" hidden="1" x14ac:dyDescent="0.3">
      <c r="A227">
        <f t="shared" si="6"/>
        <v>223</v>
      </c>
      <c r="B227" s="231">
        <v>44742</v>
      </c>
      <c r="C227" s="2">
        <v>19.9847</v>
      </c>
      <c r="D227" s="136">
        <f t="shared" si="7"/>
        <v>5.2817698456213424E-3</v>
      </c>
    </row>
    <row r="228" spans="1:4" hidden="1" x14ac:dyDescent="0.3">
      <c r="A228">
        <f t="shared" si="6"/>
        <v>224</v>
      </c>
      <c r="B228" s="231">
        <v>44743</v>
      </c>
      <c r="C228" s="2">
        <v>20.144300000000001</v>
      </c>
      <c r="D228" s="136">
        <f t="shared" si="7"/>
        <v>7.9861093736708355E-3</v>
      </c>
    </row>
    <row r="229" spans="1:4" hidden="1" x14ac:dyDescent="0.3">
      <c r="A229">
        <f t="shared" si="6"/>
        <v>225</v>
      </c>
      <c r="B229" s="231">
        <v>44746</v>
      </c>
      <c r="C229" s="2">
        <v>20.133500000000002</v>
      </c>
      <c r="D229" s="136">
        <f t="shared" si="7"/>
        <v>-5.3613180899803048E-4</v>
      </c>
    </row>
    <row r="230" spans="1:4" hidden="1" x14ac:dyDescent="0.3">
      <c r="A230">
        <f t="shared" si="6"/>
        <v>226</v>
      </c>
      <c r="B230" s="231">
        <v>44747</v>
      </c>
      <c r="C230" s="2">
        <v>20.381699999999999</v>
      </c>
      <c r="D230" s="136">
        <f t="shared" si="7"/>
        <v>1.2327712518936051E-2</v>
      </c>
    </row>
    <row r="231" spans="1:4" hidden="1" x14ac:dyDescent="0.3">
      <c r="A231">
        <f t="shared" si="6"/>
        <v>227</v>
      </c>
      <c r="B231" s="231">
        <v>44748</v>
      </c>
      <c r="C231" s="2">
        <v>20.287700000000001</v>
      </c>
      <c r="D231" s="136">
        <f t="shared" si="7"/>
        <v>-4.6119803549261595E-3</v>
      </c>
    </row>
    <row r="232" spans="1:4" hidden="1" x14ac:dyDescent="0.3">
      <c r="A232">
        <f t="shared" si="6"/>
        <v>228</v>
      </c>
      <c r="B232" s="231">
        <v>44749</v>
      </c>
      <c r="C232" s="2">
        <v>20.559799999999999</v>
      </c>
      <c r="D232" s="136">
        <f t="shared" si="7"/>
        <v>1.3412067410302653E-2</v>
      </c>
    </row>
    <row r="233" spans="1:4" hidden="1" x14ac:dyDescent="0.3">
      <c r="A233">
        <f t="shared" si="6"/>
        <v>229</v>
      </c>
      <c r="B233" s="231">
        <v>44750</v>
      </c>
      <c r="C233" s="2">
        <v>20.722799999999999</v>
      </c>
      <c r="D233" s="136">
        <f t="shared" si="7"/>
        <v>7.9280926857265843E-3</v>
      </c>
    </row>
    <row r="234" spans="1:4" hidden="1" x14ac:dyDescent="0.3">
      <c r="A234">
        <f t="shared" si="6"/>
        <v>230</v>
      </c>
      <c r="B234" s="231">
        <v>44753</v>
      </c>
      <c r="C234" s="2">
        <v>20.6022</v>
      </c>
      <c r="D234" s="136">
        <f t="shared" si="7"/>
        <v>-5.819676877641955E-3</v>
      </c>
    </row>
    <row r="235" spans="1:4" hidden="1" x14ac:dyDescent="0.3">
      <c r="A235">
        <f t="shared" si="6"/>
        <v>231</v>
      </c>
      <c r="B235" s="231">
        <v>44754</v>
      </c>
      <c r="C235" s="2">
        <v>20.442299999999999</v>
      </c>
      <c r="D235" s="136">
        <f t="shared" si="7"/>
        <v>-7.7613070448787624E-3</v>
      </c>
    </row>
    <row r="236" spans="1:4" hidden="1" x14ac:dyDescent="0.3">
      <c r="A236">
        <f t="shared" si="6"/>
        <v>232</v>
      </c>
      <c r="B236" s="231">
        <v>44755</v>
      </c>
      <c r="C236" s="2">
        <v>20.747299999999999</v>
      </c>
      <c r="D236" s="136">
        <f t="shared" si="7"/>
        <v>1.4920043243666248E-2</v>
      </c>
    </row>
    <row r="237" spans="1:4" hidden="1" x14ac:dyDescent="0.3">
      <c r="A237">
        <f t="shared" si="6"/>
        <v>233</v>
      </c>
      <c r="B237" s="231">
        <v>44756</v>
      </c>
      <c r="C237" s="2">
        <v>20.7882</v>
      </c>
      <c r="D237" s="136">
        <f t="shared" si="7"/>
        <v>1.9713408491708329E-3</v>
      </c>
    </row>
    <row r="238" spans="1:4" hidden="1" x14ac:dyDescent="0.3">
      <c r="A238">
        <f t="shared" si="6"/>
        <v>234</v>
      </c>
      <c r="B238" s="231">
        <v>44757</v>
      </c>
      <c r="C238" s="2">
        <v>20.761299999999999</v>
      </c>
      <c r="D238" s="136">
        <f t="shared" si="7"/>
        <v>-1.2940033288115771E-3</v>
      </c>
    </row>
    <row r="239" spans="1:4" hidden="1" x14ac:dyDescent="0.3">
      <c r="A239">
        <f t="shared" si="6"/>
        <v>235</v>
      </c>
      <c r="B239" s="231">
        <v>44760</v>
      </c>
      <c r="C239" s="2">
        <v>20.941500000000001</v>
      </c>
      <c r="D239" s="136">
        <f t="shared" si="7"/>
        <v>8.6796106216857627E-3</v>
      </c>
    </row>
    <row r="240" spans="1:4" hidden="1" x14ac:dyDescent="0.3">
      <c r="A240">
        <f t="shared" si="6"/>
        <v>236</v>
      </c>
      <c r="B240" s="231">
        <v>44761</v>
      </c>
      <c r="C240" s="2">
        <v>20.611000000000001</v>
      </c>
      <c r="D240" s="136">
        <f t="shared" si="7"/>
        <v>-1.5782059546832872E-2</v>
      </c>
    </row>
    <row r="241" spans="1:4" hidden="1" x14ac:dyDescent="0.3">
      <c r="A241">
        <f t="shared" si="6"/>
        <v>237</v>
      </c>
      <c r="B241" s="231">
        <v>44762</v>
      </c>
      <c r="C241" s="2">
        <v>20.395700000000001</v>
      </c>
      <c r="D241" s="136">
        <f t="shared" si="7"/>
        <v>-1.0445878414438892E-2</v>
      </c>
    </row>
    <row r="242" spans="1:4" hidden="1" x14ac:dyDescent="0.3">
      <c r="A242">
        <f t="shared" si="6"/>
        <v>238</v>
      </c>
      <c r="B242" s="231">
        <v>44763</v>
      </c>
      <c r="C242" s="2">
        <v>20.4407</v>
      </c>
      <c r="D242" s="136">
        <f t="shared" si="7"/>
        <v>2.2063474163671604E-3</v>
      </c>
    </row>
    <row r="243" spans="1:4" hidden="1" x14ac:dyDescent="0.3">
      <c r="A243">
        <f t="shared" si="6"/>
        <v>239</v>
      </c>
      <c r="B243" s="231">
        <v>44764</v>
      </c>
      <c r="C243" s="2">
        <v>20.491299999999999</v>
      </c>
      <c r="D243" s="136">
        <f t="shared" si="7"/>
        <v>2.4754533846687021E-3</v>
      </c>
    </row>
    <row r="244" spans="1:4" hidden="1" x14ac:dyDescent="0.3">
      <c r="A244">
        <f t="shared" si="6"/>
        <v>240</v>
      </c>
      <c r="B244" s="231">
        <v>44767</v>
      </c>
      <c r="C244" s="2">
        <v>20.656199999999998</v>
      </c>
      <c r="D244" s="136">
        <f t="shared" si="7"/>
        <v>8.0473176421211878E-3</v>
      </c>
    </row>
    <row r="245" spans="1:4" hidden="1" x14ac:dyDescent="0.3">
      <c r="A245">
        <f t="shared" si="6"/>
        <v>241</v>
      </c>
      <c r="B245" s="231">
        <v>44768</v>
      </c>
      <c r="C245" s="2">
        <v>20.515000000000001</v>
      </c>
      <c r="D245" s="136">
        <f t="shared" si="7"/>
        <v>-6.8357200259485662E-3</v>
      </c>
    </row>
    <row r="246" spans="1:4" hidden="1" x14ac:dyDescent="0.3">
      <c r="A246">
        <f t="shared" si="6"/>
        <v>242</v>
      </c>
      <c r="B246" s="231">
        <v>44769</v>
      </c>
      <c r="C246" s="2">
        <v>20.465199999999999</v>
      </c>
      <c r="D246" s="136">
        <f t="shared" si="7"/>
        <v>-2.4274920789666421E-3</v>
      </c>
    </row>
    <row r="247" spans="1:4" hidden="1" x14ac:dyDescent="0.3">
      <c r="A247">
        <f t="shared" si="6"/>
        <v>243</v>
      </c>
      <c r="B247" s="231">
        <v>44770</v>
      </c>
      <c r="C247" s="2">
        <v>20.433</v>
      </c>
      <c r="D247" s="136">
        <f t="shared" si="7"/>
        <v>-1.5734026542618684E-3</v>
      </c>
    </row>
    <row r="248" spans="1:4" hidden="1" x14ac:dyDescent="0.3">
      <c r="A248">
        <f t="shared" si="6"/>
        <v>244</v>
      </c>
      <c r="B248" s="231">
        <v>44771</v>
      </c>
      <c r="C248" s="2">
        <v>20.512</v>
      </c>
      <c r="D248" s="136">
        <f t="shared" si="7"/>
        <v>3.8662947193266461E-3</v>
      </c>
    </row>
    <row r="249" spans="1:4" hidden="1" x14ac:dyDescent="0.3">
      <c r="A249">
        <f t="shared" si="6"/>
        <v>245</v>
      </c>
      <c r="B249" s="231">
        <v>44774</v>
      </c>
      <c r="C249" s="2">
        <v>20.377800000000001</v>
      </c>
      <c r="D249" s="136">
        <f t="shared" si="7"/>
        <v>-6.5425117004680455E-3</v>
      </c>
    </row>
    <row r="250" spans="1:4" hidden="1" x14ac:dyDescent="0.3">
      <c r="A250">
        <f t="shared" si="6"/>
        <v>246</v>
      </c>
      <c r="B250" s="231">
        <v>44775</v>
      </c>
      <c r="C250" s="2">
        <v>20.348500000000001</v>
      </c>
      <c r="D250" s="136">
        <f t="shared" si="7"/>
        <v>-1.43783921718732E-3</v>
      </c>
    </row>
    <row r="251" spans="1:4" hidden="1" x14ac:dyDescent="0.3">
      <c r="A251">
        <f t="shared" si="6"/>
        <v>247</v>
      </c>
      <c r="B251" s="231">
        <v>44776</v>
      </c>
      <c r="C251" s="2">
        <v>20.263300000000001</v>
      </c>
      <c r="D251" s="136">
        <f t="shared" si="7"/>
        <v>-4.187040813819265E-3</v>
      </c>
    </row>
    <row r="252" spans="1:4" hidden="1" x14ac:dyDescent="0.3">
      <c r="A252">
        <f t="shared" si="6"/>
        <v>248</v>
      </c>
      <c r="B252" s="231">
        <v>44777</v>
      </c>
      <c r="C252" s="2">
        <v>20.5152</v>
      </c>
      <c r="D252" s="136">
        <f t="shared" si="7"/>
        <v>1.2431341390592765E-2</v>
      </c>
    </row>
    <row r="253" spans="1:4" hidden="1" x14ac:dyDescent="0.3">
      <c r="A253">
        <f t="shared" si="6"/>
        <v>249</v>
      </c>
      <c r="B253" s="231">
        <v>44778</v>
      </c>
      <c r="C253" s="2">
        <v>20.630500000000001</v>
      </c>
      <c r="D253" s="136">
        <f t="shared" si="7"/>
        <v>5.6202230541257947E-3</v>
      </c>
    </row>
    <row r="254" spans="1:4" hidden="1" x14ac:dyDescent="0.3">
      <c r="A254">
        <f t="shared" si="6"/>
        <v>250</v>
      </c>
      <c r="B254" s="231">
        <v>44781</v>
      </c>
      <c r="C254" s="2">
        <v>20.335799999999999</v>
      </c>
      <c r="D254" s="136">
        <f t="shared" si="7"/>
        <v>-1.4284675601657804E-2</v>
      </c>
    </row>
    <row r="255" spans="1:4" hidden="1" x14ac:dyDescent="0.3">
      <c r="A255">
        <f t="shared" si="6"/>
        <v>251</v>
      </c>
      <c r="B255" s="231">
        <v>44782</v>
      </c>
      <c r="C255" s="2">
        <v>20.401</v>
      </c>
      <c r="D255" s="136">
        <f t="shared" si="7"/>
        <v>3.2061684320263684E-3</v>
      </c>
    </row>
    <row r="256" spans="1:4" hidden="1" x14ac:dyDescent="0.3">
      <c r="A256">
        <f t="shared" si="6"/>
        <v>252</v>
      </c>
      <c r="B256" s="231">
        <v>44783</v>
      </c>
      <c r="C256" s="2">
        <v>20.2789</v>
      </c>
      <c r="D256" s="136">
        <f t="shared" si="7"/>
        <v>-5.9850007352580947E-3</v>
      </c>
    </row>
    <row r="257" spans="1:4" hidden="1" x14ac:dyDescent="0.3">
      <c r="A257">
        <f t="shared" si="6"/>
        <v>253</v>
      </c>
      <c r="B257" s="231">
        <v>44784</v>
      </c>
      <c r="C257" s="2">
        <v>20.2715</v>
      </c>
      <c r="D257" s="136">
        <f t="shared" si="7"/>
        <v>-3.64911311757532E-4</v>
      </c>
    </row>
    <row r="258" spans="1:4" hidden="1" x14ac:dyDescent="0.3">
      <c r="A258">
        <f t="shared" si="6"/>
        <v>254</v>
      </c>
      <c r="B258" s="231">
        <v>44785</v>
      </c>
      <c r="C258" s="2">
        <v>19.956199999999999</v>
      </c>
      <c r="D258" s="136">
        <f t="shared" si="7"/>
        <v>-1.5553856399378452E-2</v>
      </c>
    </row>
    <row r="259" spans="1:4" hidden="1" x14ac:dyDescent="0.3">
      <c r="A259">
        <f t="shared" si="6"/>
        <v>255</v>
      </c>
      <c r="B259" s="231">
        <v>44788</v>
      </c>
      <c r="C259" s="2">
        <v>19.959499999999998</v>
      </c>
      <c r="D259" s="136">
        <f t="shared" si="7"/>
        <v>1.6536214309326169E-4</v>
      </c>
    </row>
    <row r="260" spans="1:4" hidden="1" x14ac:dyDescent="0.3">
      <c r="A260">
        <f t="shared" si="6"/>
        <v>256</v>
      </c>
      <c r="B260" s="231">
        <v>44789</v>
      </c>
      <c r="C260" s="2">
        <v>19.873999999999999</v>
      </c>
      <c r="D260" s="136">
        <f t="shared" si="7"/>
        <v>-4.2836744407425131E-3</v>
      </c>
    </row>
    <row r="261" spans="1:4" hidden="1" x14ac:dyDescent="0.3">
      <c r="A261">
        <f t="shared" si="6"/>
        <v>257</v>
      </c>
      <c r="B261" s="231">
        <v>44790</v>
      </c>
      <c r="C261" s="2">
        <v>19.861799999999999</v>
      </c>
      <c r="D261" s="136">
        <f t="shared" si="7"/>
        <v>-6.1386736439572598E-4</v>
      </c>
    </row>
    <row r="262" spans="1:4" hidden="1" x14ac:dyDescent="0.3">
      <c r="A262">
        <f t="shared" si="6"/>
        <v>258</v>
      </c>
      <c r="B262" s="231">
        <v>44791</v>
      </c>
      <c r="C262" s="2">
        <v>19.930299999999999</v>
      </c>
      <c r="D262" s="136">
        <f t="shared" si="7"/>
        <v>3.4488314251477359E-3</v>
      </c>
    </row>
    <row r="263" spans="1:4" hidden="1" x14ac:dyDescent="0.3">
      <c r="A263">
        <f t="shared" ref="A263:A326" si="8">+A262+1</f>
        <v>259</v>
      </c>
      <c r="B263" s="231">
        <v>44792</v>
      </c>
      <c r="C263" s="2">
        <v>20.038699999999999</v>
      </c>
      <c r="D263" s="136">
        <f t="shared" ref="D263:D326" si="9">C263/C262-1</f>
        <v>5.4389547573292507E-3</v>
      </c>
    </row>
    <row r="264" spans="1:4" hidden="1" x14ac:dyDescent="0.3">
      <c r="A264">
        <f t="shared" si="8"/>
        <v>260</v>
      </c>
      <c r="B264" s="231">
        <v>44795</v>
      </c>
      <c r="C264" s="2">
        <v>20.083500000000001</v>
      </c>
      <c r="D264" s="136">
        <f t="shared" si="9"/>
        <v>2.2356739708664364E-3</v>
      </c>
    </row>
    <row r="265" spans="1:4" hidden="1" x14ac:dyDescent="0.3">
      <c r="A265">
        <f t="shared" si="8"/>
        <v>261</v>
      </c>
      <c r="B265" s="231">
        <v>44796</v>
      </c>
      <c r="C265" s="2">
        <v>20.195699999999999</v>
      </c>
      <c r="D265" s="136">
        <f t="shared" si="9"/>
        <v>5.5866756292477504E-3</v>
      </c>
    </row>
    <row r="266" spans="1:4" hidden="1" x14ac:dyDescent="0.3">
      <c r="A266">
        <f t="shared" si="8"/>
        <v>262</v>
      </c>
      <c r="B266" s="231">
        <v>44797</v>
      </c>
      <c r="C266" s="2">
        <v>20.159800000000001</v>
      </c>
      <c r="D266" s="136">
        <f t="shared" si="9"/>
        <v>-1.7776061240758478E-3</v>
      </c>
    </row>
    <row r="267" spans="1:4" hidden="1" x14ac:dyDescent="0.3">
      <c r="A267">
        <f t="shared" si="8"/>
        <v>263</v>
      </c>
      <c r="B267" s="231">
        <v>44798</v>
      </c>
      <c r="C267" s="2">
        <v>19.998200000000001</v>
      </c>
      <c r="D267" s="136">
        <f t="shared" si="9"/>
        <v>-8.0159525392117237E-3</v>
      </c>
    </row>
    <row r="268" spans="1:4" hidden="1" x14ac:dyDescent="0.3">
      <c r="A268">
        <f t="shared" si="8"/>
        <v>264</v>
      </c>
      <c r="B268" s="231">
        <v>44799</v>
      </c>
      <c r="C268" s="2">
        <v>19.919799999999999</v>
      </c>
      <c r="D268" s="136">
        <f t="shared" si="9"/>
        <v>-3.9203528317549585E-3</v>
      </c>
    </row>
    <row r="269" spans="1:4" hidden="1" x14ac:dyDescent="0.3">
      <c r="A269">
        <f t="shared" si="8"/>
        <v>265</v>
      </c>
      <c r="B269" s="231">
        <v>44802</v>
      </c>
      <c r="C269" s="2">
        <v>19.9437</v>
      </c>
      <c r="D269" s="136">
        <f t="shared" si="9"/>
        <v>1.1998112430848806E-3</v>
      </c>
    </row>
    <row r="270" spans="1:4" hidden="1" x14ac:dyDescent="0.3">
      <c r="A270">
        <f t="shared" si="8"/>
        <v>266</v>
      </c>
      <c r="B270" s="231">
        <v>44803</v>
      </c>
      <c r="C270" s="2">
        <v>19.9268</v>
      </c>
      <c r="D270" s="136">
        <f t="shared" si="9"/>
        <v>-8.4738538987250145E-4</v>
      </c>
    </row>
    <row r="271" spans="1:4" hidden="1" x14ac:dyDescent="0.3">
      <c r="A271">
        <f t="shared" si="8"/>
        <v>267</v>
      </c>
      <c r="B271" s="231">
        <v>44804</v>
      </c>
      <c r="C271" s="2">
        <v>19.994499999999999</v>
      </c>
      <c r="D271" s="136">
        <f t="shared" si="9"/>
        <v>3.3974346106750986E-3</v>
      </c>
    </row>
    <row r="272" spans="1:4" hidden="1" x14ac:dyDescent="0.3">
      <c r="A272">
        <f t="shared" si="8"/>
        <v>268</v>
      </c>
      <c r="B272" s="231">
        <v>44805</v>
      </c>
      <c r="C272" s="2">
        <v>20.1465</v>
      </c>
      <c r="D272" s="136">
        <f t="shared" si="9"/>
        <v>7.6020905749081269E-3</v>
      </c>
    </row>
    <row r="273" spans="1:4" hidden="1" x14ac:dyDescent="0.3">
      <c r="A273">
        <f t="shared" si="8"/>
        <v>269</v>
      </c>
      <c r="B273" s="231">
        <v>44806</v>
      </c>
      <c r="C273" s="2">
        <v>20.0962</v>
      </c>
      <c r="D273" s="136">
        <f t="shared" si="9"/>
        <v>-2.4967115876206591E-3</v>
      </c>
    </row>
    <row r="274" spans="1:4" hidden="1" x14ac:dyDescent="0.3">
      <c r="A274">
        <f t="shared" si="8"/>
        <v>270</v>
      </c>
      <c r="B274" s="231">
        <v>44809</v>
      </c>
      <c r="C274" s="2">
        <v>20.247299999999999</v>
      </c>
      <c r="D274" s="136">
        <f t="shared" si="9"/>
        <v>7.518834406504693E-3</v>
      </c>
    </row>
    <row r="275" spans="1:4" hidden="1" x14ac:dyDescent="0.3">
      <c r="A275">
        <f t="shared" si="8"/>
        <v>271</v>
      </c>
      <c r="B275" s="231">
        <v>44810</v>
      </c>
      <c r="C275" s="2">
        <v>19.975300000000001</v>
      </c>
      <c r="D275" s="136">
        <f t="shared" si="9"/>
        <v>-1.3433889950758782E-2</v>
      </c>
    </row>
    <row r="276" spans="1:4" hidden="1" x14ac:dyDescent="0.3">
      <c r="A276">
        <f t="shared" si="8"/>
        <v>272</v>
      </c>
      <c r="B276" s="231">
        <v>44811</v>
      </c>
      <c r="C276" s="2">
        <v>19.962</v>
      </c>
      <c r="D276" s="136">
        <f t="shared" si="9"/>
        <v>-6.6582229052880582E-4</v>
      </c>
    </row>
    <row r="277" spans="1:4" hidden="1" x14ac:dyDescent="0.3">
      <c r="A277">
        <f t="shared" si="8"/>
        <v>273</v>
      </c>
      <c r="B277" s="231">
        <v>44812</v>
      </c>
      <c r="C277" s="2">
        <v>20.138000000000002</v>
      </c>
      <c r="D277" s="136">
        <f t="shared" si="9"/>
        <v>8.8167518284743007E-3</v>
      </c>
    </row>
    <row r="278" spans="1:4" hidden="1" x14ac:dyDescent="0.3">
      <c r="A278">
        <f t="shared" si="8"/>
        <v>274</v>
      </c>
      <c r="B278" s="231">
        <v>44813</v>
      </c>
      <c r="C278" s="2">
        <v>20.029699999999998</v>
      </c>
      <c r="D278" s="136">
        <f t="shared" si="9"/>
        <v>-5.3778925414640355E-3</v>
      </c>
    </row>
    <row r="279" spans="1:4" hidden="1" x14ac:dyDescent="0.3">
      <c r="A279">
        <f t="shared" si="8"/>
        <v>275</v>
      </c>
      <c r="B279" s="231">
        <v>44816</v>
      </c>
      <c r="C279" s="2">
        <v>20.020299999999999</v>
      </c>
      <c r="D279" s="136">
        <f t="shared" si="9"/>
        <v>-4.6930308491888173E-4</v>
      </c>
    </row>
    <row r="280" spans="1:4" hidden="1" x14ac:dyDescent="0.3">
      <c r="A280">
        <f t="shared" si="8"/>
        <v>276</v>
      </c>
      <c r="B280" s="231">
        <v>44817</v>
      </c>
      <c r="C280" s="2">
        <v>19.902699999999999</v>
      </c>
      <c r="D280" s="136">
        <f t="shared" si="9"/>
        <v>-5.8740378515805824E-3</v>
      </c>
    </row>
    <row r="281" spans="1:4" hidden="1" x14ac:dyDescent="0.3">
      <c r="A281">
        <f t="shared" si="8"/>
        <v>277</v>
      </c>
      <c r="B281" s="231">
        <v>44818</v>
      </c>
      <c r="C281" s="2">
        <v>19.7957</v>
      </c>
      <c r="D281" s="136">
        <f t="shared" si="9"/>
        <v>-5.3761549940459785E-3</v>
      </c>
    </row>
    <row r="282" spans="1:4" hidden="1" x14ac:dyDescent="0.3">
      <c r="A282">
        <f t="shared" si="8"/>
        <v>278</v>
      </c>
      <c r="B282" s="231">
        <v>44819</v>
      </c>
      <c r="C282" s="2">
        <v>20.055</v>
      </c>
      <c r="D282" s="136">
        <f t="shared" si="9"/>
        <v>1.3098804285779142E-2</v>
      </c>
    </row>
    <row r="283" spans="1:4" hidden="1" x14ac:dyDescent="0.3">
      <c r="A283">
        <f t="shared" si="8"/>
        <v>279</v>
      </c>
      <c r="B283" s="231">
        <v>44823</v>
      </c>
      <c r="C283" s="2">
        <v>19.976800000000001</v>
      </c>
      <c r="D283" s="136">
        <f t="shared" si="9"/>
        <v>-3.8992769882821854E-3</v>
      </c>
    </row>
    <row r="284" spans="1:4" hidden="1" x14ac:dyDescent="0.3">
      <c r="A284">
        <f t="shared" si="8"/>
        <v>280</v>
      </c>
      <c r="B284" s="231">
        <v>44824</v>
      </c>
      <c r="C284" s="2">
        <v>20.052499999999998</v>
      </c>
      <c r="D284" s="136">
        <f t="shared" si="9"/>
        <v>3.7893956990107114E-3</v>
      </c>
    </row>
    <row r="285" spans="1:4" hidden="1" x14ac:dyDescent="0.3">
      <c r="A285">
        <f t="shared" si="8"/>
        <v>281</v>
      </c>
      <c r="B285" s="231">
        <v>44825</v>
      </c>
      <c r="C285" s="2">
        <v>19.994299999999999</v>
      </c>
      <c r="D285" s="136">
        <f t="shared" si="9"/>
        <v>-2.9023812492207091E-3</v>
      </c>
    </row>
    <row r="286" spans="1:4" hidden="1" x14ac:dyDescent="0.3">
      <c r="A286">
        <f t="shared" si="8"/>
        <v>282</v>
      </c>
      <c r="B286" s="231">
        <v>44826</v>
      </c>
      <c r="C286" s="2">
        <v>20</v>
      </c>
      <c r="D286" s="136">
        <f t="shared" si="9"/>
        <v>2.8508124815584956E-4</v>
      </c>
    </row>
    <row r="287" spans="1:4" hidden="1" x14ac:dyDescent="0.3">
      <c r="A287">
        <f t="shared" si="8"/>
        <v>283</v>
      </c>
      <c r="B287" s="231">
        <v>44827</v>
      </c>
      <c r="C287" s="2">
        <v>20.002700000000001</v>
      </c>
      <c r="D287" s="136">
        <f t="shared" si="9"/>
        <v>1.3499999999999623E-4</v>
      </c>
    </row>
    <row r="288" spans="1:4" hidden="1" x14ac:dyDescent="0.3">
      <c r="A288">
        <f t="shared" si="8"/>
        <v>284</v>
      </c>
      <c r="B288" s="231">
        <v>44830</v>
      </c>
      <c r="C288" s="2">
        <v>19.960799999999999</v>
      </c>
      <c r="D288" s="136">
        <f t="shared" si="9"/>
        <v>-2.0947172131763336E-3</v>
      </c>
    </row>
    <row r="289" spans="1:4" hidden="1" x14ac:dyDescent="0.3">
      <c r="A289">
        <f t="shared" si="8"/>
        <v>285</v>
      </c>
      <c r="B289" s="231">
        <v>44831</v>
      </c>
      <c r="C289" s="2">
        <v>20.162700000000001</v>
      </c>
      <c r="D289" s="136">
        <f t="shared" si="9"/>
        <v>1.0114825057112142E-2</v>
      </c>
    </row>
    <row r="290" spans="1:4" hidden="1" x14ac:dyDescent="0.3">
      <c r="A290">
        <f t="shared" si="8"/>
        <v>286</v>
      </c>
      <c r="B290" s="231">
        <v>44832</v>
      </c>
      <c r="C290" s="2">
        <v>20.351700000000001</v>
      </c>
      <c r="D290" s="136">
        <f t="shared" si="9"/>
        <v>9.3737445877783987E-3</v>
      </c>
    </row>
    <row r="291" spans="1:4" hidden="1" x14ac:dyDescent="0.3">
      <c r="A291">
        <f t="shared" si="8"/>
        <v>287</v>
      </c>
      <c r="B291" s="231">
        <v>44833</v>
      </c>
      <c r="C291" s="2">
        <v>20.356999999999999</v>
      </c>
      <c r="D291" s="136">
        <f t="shared" si="9"/>
        <v>2.6042050541219552E-4</v>
      </c>
    </row>
    <row r="292" spans="1:4" hidden="1" x14ac:dyDescent="0.3">
      <c r="A292">
        <f t="shared" si="8"/>
        <v>288</v>
      </c>
      <c r="B292" s="231">
        <v>44834</v>
      </c>
      <c r="C292" s="2">
        <v>20.305800000000001</v>
      </c>
      <c r="D292" s="136">
        <f t="shared" si="9"/>
        <v>-2.5151053691603309E-3</v>
      </c>
    </row>
    <row r="293" spans="1:4" hidden="1" x14ac:dyDescent="0.3">
      <c r="A293">
        <f t="shared" si="8"/>
        <v>289</v>
      </c>
      <c r="B293" s="231">
        <v>44837</v>
      </c>
      <c r="C293" s="2">
        <v>20.192699999999999</v>
      </c>
      <c r="D293" s="136">
        <f t="shared" si="9"/>
        <v>-5.569837189374649E-3</v>
      </c>
    </row>
    <row r="294" spans="1:4" hidden="1" x14ac:dyDescent="0.3">
      <c r="A294">
        <f t="shared" si="8"/>
        <v>290</v>
      </c>
      <c r="B294" s="231">
        <v>44838</v>
      </c>
      <c r="C294" s="2">
        <v>20.092500000000001</v>
      </c>
      <c r="D294" s="136">
        <f t="shared" si="9"/>
        <v>-4.9621893060362021E-3</v>
      </c>
    </row>
    <row r="295" spans="1:4" hidden="1" x14ac:dyDescent="0.3">
      <c r="A295">
        <f t="shared" si="8"/>
        <v>291</v>
      </c>
      <c r="B295" s="231">
        <v>44839</v>
      </c>
      <c r="C295" s="2">
        <v>20.000800000000002</v>
      </c>
      <c r="D295" s="136">
        <f t="shared" si="9"/>
        <v>-4.5638919995022453E-3</v>
      </c>
    </row>
    <row r="296" spans="1:4" hidden="1" x14ac:dyDescent="0.3">
      <c r="A296">
        <f t="shared" si="8"/>
        <v>292</v>
      </c>
      <c r="B296" s="231">
        <v>44840</v>
      </c>
      <c r="C296" s="2">
        <v>19.969799999999999</v>
      </c>
      <c r="D296" s="136">
        <f t="shared" si="9"/>
        <v>-1.5499380024800447E-3</v>
      </c>
    </row>
    <row r="297" spans="1:4" hidden="1" x14ac:dyDescent="0.3">
      <c r="A297">
        <f t="shared" si="8"/>
        <v>293</v>
      </c>
      <c r="B297" s="231">
        <v>44841</v>
      </c>
      <c r="C297" s="2">
        <v>20.1267</v>
      </c>
      <c r="D297" s="136">
        <f t="shared" si="9"/>
        <v>7.8568638644354039E-3</v>
      </c>
    </row>
    <row r="298" spans="1:4" hidden="1" x14ac:dyDescent="0.3">
      <c r="A298">
        <f t="shared" si="8"/>
        <v>294</v>
      </c>
      <c r="B298" s="231">
        <v>44844</v>
      </c>
      <c r="C298" s="2">
        <v>20.108699999999999</v>
      </c>
      <c r="D298" s="136">
        <f t="shared" si="9"/>
        <v>-8.9433439162911466E-4</v>
      </c>
    </row>
    <row r="299" spans="1:4" hidden="1" x14ac:dyDescent="0.3">
      <c r="A299">
        <f t="shared" si="8"/>
        <v>295</v>
      </c>
      <c r="B299" s="231">
        <v>44845</v>
      </c>
      <c r="C299" s="2">
        <v>20.0502</v>
      </c>
      <c r="D299" s="136">
        <f t="shared" si="9"/>
        <v>-2.9091885601754131E-3</v>
      </c>
    </row>
    <row r="300" spans="1:4" hidden="1" x14ac:dyDescent="0.3">
      <c r="A300">
        <f t="shared" si="8"/>
        <v>296</v>
      </c>
      <c r="B300" s="231">
        <v>44846</v>
      </c>
      <c r="C300" s="2">
        <v>19.975200000000001</v>
      </c>
      <c r="D300" s="136">
        <f t="shared" si="9"/>
        <v>-3.740611066223698E-3</v>
      </c>
    </row>
    <row r="301" spans="1:4" hidden="1" x14ac:dyDescent="0.3">
      <c r="A301">
        <f t="shared" si="8"/>
        <v>297</v>
      </c>
      <c r="B301" s="231">
        <v>44847</v>
      </c>
      <c r="C301" s="2">
        <v>19.965199999999999</v>
      </c>
      <c r="D301" s="136">
        <f t="shared" si="9"/>
        <v>-5.0062076975454506E-4</v>
      </c>
    </row>
    <row r="302" spans="1:4" hidden="1" x14ac:dyDescent="0.3">
      <c r="A302">
        <f t="shared" si="8"/>
        <v>298</v>
      </c>
      <c r="B302" s="231">
        <v>44848</v>
      </c>
      <c r="C302" s="2">
        <v>20.0352</v>
      </c>
      <c r="D302" s="136">
        <f t="shared" si="9"/>
        <v>3.5061006150702845E-3</v>
      </c>
    </row>
    <row r="303" spans="1:4" hidden="1" x14ac:dyDescent="0.3">
      <c r="A303">
        <f t="shared" si="8"/>
        <v>299</v>
      </c>
      <c r="B303" s="231">
        <v>44851</v>
      </c>
      <c r="C303" s="2">
        <v>20.0398</v>
      </c>
      <c r="D303" s="136">
        <f t="shared" si="9"/>
        <v>2.2959591119620093E-4</v>
      </c>
    </row>
    <row r="304" spans="1:4" hidden="1" x14ac:dyDescent="0.3">
      <c r="A304">
        <f t="shared" si="8"/>
        <v>300</v>
      </c>
      <c r="B304" s="231">
        <v>44852</v>
      </c>
      <c r="C304" s="2">
        <v>20.0838</v>
      </c>
      <c r="D304" s="136">
        <f t="shared" si="9"/>
        <v>2.1956306949171278E-3</v>
      </c>
    </row>
    <row r="305" spans="1:4" hidden="1" x14ac:dyDescent="0.3">
      <c r="A305">
        <f t="shared" si="8"/>
        <v>301</v>
      </c>
      <c r="B305" s="231">
        <v>44853</v>
      </c>
      <c r="C305" s="2">
        <v>19.991299999999999</v>
      </c>
      <c r="D305" s="136">
        <f t="shared" si="9"/>
        <v>-4.6057021081667981E-3</v>
      </c>
    </row>
    <row r="306" spans="1:4" hidden="1" x14ac:dyDescent="0.3">
      <c r="A306">
        <f t="shared" si="8"/>
        <v>302</v>
      </c>
      <c r="B306" s="231">
        <v>44854</v>
      </c>
      <c r="C306" s="2">
        <v>20.020700000000001</v>
      </c>
      <c r="D306" s="136">
        <f t="shared" si="9"/>
        <v>1.4706397282819861E-3</v>
      </c>
    </row>
    <row r="307" spans="1:4" hidden="1" x14ac:dyDescent="0.3">
      <c r="A307">
        <f t="shared" si="8"/>
        <v>303</v>
      </c>
      <c r="B307" s="231">
        <v>44855</v>
      </c>
      <c r="C307" s="2">
        <v>20.127199999999998</v>
      </c>
      <c r="D307" s="136">
        <f t="shared" si="9"/>
        <v>5.3194943233751957E-3</v>
      </c>
    </row>
    <row r="308" spans="1:4" hidden="1" x14ac:dyDescent="0.3">
      <c r="A308">
        <f t="shared" si="8"/>
        <v>304</v>
      </c>
      <c r="B308" s="231">
        <v>44858</v>
      </c>
      <c r="C308" s="2">
        <v>20.044799999999999</v>
      </c>
      <c r="D308" s="136">
        <f t="shared" si="9"/>
        <v>-4.0939623991415042E-3</v>
      </c>
    </row>
    <row r="309" spans="1:4" hidden="1" x14ac:dyDescent="0.3">
      <c r="A309">
        <f t="shared" si="8"/>
        <v>305</v>
      </c>
      <c r="B309" s="231">
        <v>44859</v>
      </c>
      <c r="C309" s="2">
        <v>19.964700000000001</v>
      </c>
      <c r="D309" s="136">
        <f t="shared" si="9"/>
        <v>-3.996048850574585E-3</v>
      </c>
    </row>
    <row r="310" spans="1:4" hidden="1" x14ac:dyDescent="0.3">
      <c r="A310">
        <f t="shared" si="8"/>
        <v>306</v>
      </c>
      <c r="B310" s="231">
        <v>44860</v>
      </c>
      <c r="C310" s="2">
        <v>19.953499999999998</v>
      </c>
      <c r="D310" s="136">
        <f t="shared" si="9"/>
        <v>-5.6099014761068489E-4</v>
      </c>
    </row>
    <row r="311" spans="1:4" hidden="1" x14ac:dyDescent="0.3">
      <c r="A311">
        <f t="shared" si="8"/>
        <v>307</v>
      </c>
      <c r="B311" s="231">
        <v>44861</v>
      </c>
      <c r="C311" s="2">
        <v>19.871200000000002</v>
      </c>
      <c r="D311" s="136">
        <f t="shared" si="9"/>
        <v>-4.1245896709848351E-3</v>
      </c>
    </row>
    <row r="312" spans="1:4" hidden="1" x14ac:dyDescent="0.3">
      <c r="A312">
        <f t="shared" si="8"/>
        <v>308</v>
      </c>
      <c r="B312" s="231">
        <v>44862</v>
      </c>
      <c r="C312" s="2">
        <v>19.8553</v>
      </c>
      <c r="D312" s="136">
        <f t="shared" si="9"/>
        <v>-8.0015298522495559E-4</v>
      </c>
    </row>
    <row r="313" spans="1:4" hidden="1" x14ac:dyDescent="0.3">
      <c r="A313">
        <f t="shared" si="8"/>
        <v>309</v>
      </c>
      <c r="B313" s="231">
        <v>44865</v>
      </c>
      <c r="C313" s="2">
        <v>19.836500000000001</v>
      </c>
      <c r="D313" s="136">
        <f t="shared" si="9"/>
        <v>-9.4685046310050147E-4</v>
      </c>
    </row>
    <row r="314" spans="1:4" hidden="1" x14ac:dyDescent="0.3">
      <c r="A314">
        <f t="shared" si="8"/>
        <v>310</v>
      </c>
      <c r="B314" s="231">
        <v>44866</v>
      </c>
      <c r="C314" s="2">
        <v>19.830300000000001</v>
      </c>
      <c r="D314" s="136">
        <f t="shared" si="9"/>
        <v>-3.1255513825523273E-4</v>
      </c>
    </row>
    <row r="315" spans="1:4" hidden="1" x14ac:dyDescent="0.3">
      <c r="A315">
        <f t="shared" si="8"/>
        <v>311</v>
      </c>
      <c r="B315" s="231">
        <v>44868</v>
      </c>
      <c r="C315" s="2">
        <v>19.8245</v>
      </c>
      <c r="D315" s="136">
        <f t="shared" si="9"/>
        <v>-2.924817072863517E-4</v>
      </c>
    </row>
    <row r="316" spans="1:4" hidden="1" x14ac:dyDescent="0.3">
      <c r="A316">
        <f t="shared" si="8"/>
        <v>312</v>
      </c>
      <c r="B316" s="231">
        <v>44869</v>
      </c>
      <c r="C316" s="2">
        <v>19.746300000000002</v>
      </c>
      <c r="D316" s="136">
        <f t="shared" si="9"/>
        <v>-3.9446139877423736E-3</v>
      </c>
    </row>
    <row r="317" spans="1:4" hidden="1" x14ac:dyDescent="0.3">
      <c r="A317">
        <f t="shared" si="8"/>
        <v>313</v>
      </c>
      <c r="B317" s="231">
        <v>44872</v>
      </c>
      <c r="C317" s="2">
        <v>19.667300000000001</v>
      </c>
      <c r="D317" s="136">
        <f t="shared" si="9"/>
        <v>-4.0007495075027322E-3</v>
      </c>
    </row>
    <row r="318" spans="1:4" hidden="1" x14ac:dyDescent="0.3">
      <c r="A318">
        <f t="shared" si="8"/>
        <v>314</v>
      </c>
      <c r="B318" s="231">
        <v>44873</v>
      </c>
      <c r="C318" s="2">
        <v>19.520199999999999</v>
      </c>
      <c r="D318" s="136">
        <f t="shared" si="9"/>
        <v>-7.4794201542662808E-3</v>
      </c>
    </row>
    <row r="319" spans="1:4" hidden="1" x14ac:dyDescent="0.3">
      <c r="A319">
        <f t="shared" si="8"/>
        <v>315</v>
      </c>
      <c r="B319" s="231">
        <v>44874</v>
      </c>
      <c r="C319" s="2">
        <v>19.464700000000001</v>
      </c>
      <c r="D319" s="136">
        <f t="shared" si="9"/>
        <v>-2.8432085736825874E-3</v>
      </c>
    </row>
    <row r="320" spans="1:4" hidden="1" x14ac:dyDescent="0.3">
      <c r="A320">
        <f t="shared" si="8"/>
        <v>316</v>
      </c>
      <c r="B320" s="231">
        <v>44875</v>
      </c>
      <c r="C320" s="2">
        <v>19.477499999999999</v>
      </c>
      <c r="D320" s="136">
        <f t="shared" si="9"/>
        <v>6.5760068226072832E-4</v>
      </c>
    </row>
    <row r="321" spans="1:4" hidden="1" x14ac:dyDescent="0.3">
      <c r="A321">
        <f t="shared" si="8"/>
        <v>317</v>
      </c>
      <c r="B321" s="231">
        <v>44876</v>
      </c>
      <c r="C321" s="2">
        <v>19.588699999999999</v>
      </c>
      <c r="D321" s="136">
        <f t="shared" si="9"/>
        <v>5.7091515851623864E-3</v>
      </c>
    </row>
    <row r="322" spans="1:4" hidden="1" x14ac:dyDescent="0.3">
      <c r="A322">
        <f t="shared" si="8"/>
        <v>318</v>
      </c>
      <c r="B322" s="231">
        <v>44879</v>
      </c>
      <c r="C322" s="2">
        <v>19.393999999999998</v>
      </c>
      <c r="D322" s="136">
        <f t="shared" si="9"/>
        <v>-9.9394038399690521E-3</v>
      </c>
    </row>
    <row r="323" spans="1:4" hidden="1" x14ac:dyDescent="0.3">
      <c r="A323">
        <f t="shared" si="8"/>
        <v>319</v>
      </c>
      <c r="B323" s="231">
        <v>44880</v>
      </c>
      <c r="C323" s="2">
        <v>19.535299999999999</v>
      </c>
      <c r="D323" s="136">
        <f t="shared" si="9"/>
        <v>7.285758482004745E-3</v>
      </c>
    </row>
    <row r="324" spans="1:4" hidden="1" x14ac:dyDescent="0.3">
      <c r="A324">
        <f t="shared" si="8"/>
        <v>320</v>
      </c>
      <c r="B324" s="231">
        <v>44881</v>
      </c>
      <c r="C324" s="2">
        <v>19.401499999999999</v>
      </c>
      <c r="D324" s="136">
        <f t="shared" si="9"/>
        <v>-6.8491397623788863E-3</v>
      </c>
    </row>
    <row r="325" spans="1:4" hidden="1" x14ac:dyDescent="0.3">
      <c r="A325">
        <f t="shared" si="8"/>
        <v>321</v>
      </c>
      <c r="B325" s="231">
        <v>44882</v>
      </c>
      <c r="C325" s="2">
        <v>19.381799999999998</v>
      </c>
      <c r="D325" s="136">
        <f t="shared" si="9"/>
        <v>-1.0153854083447822E-3</v>
      </c>
    </row>
    <row r="326" spans="1:4" hidden="1" x14ac:dyDescent="0.3">
      <c r="A326">
        <f t="shared" si="8"/>
        <v>322</v>
      </c>
      <c r="B326" s="231">
        <v>44883</v>
      </c>
      <c r="C326" s="2">
        <v>19.313700000000001</v>
      </c>
      <c r="D326" s="136">
        <f t="shared" si="9"/>
        <v>-3.5136055474722649E-3</v>
      </c>
    </row>
    <row r="327" spans="1:4" hidden="1" x14ac:dyDescent="0.3">
      <c r="A327">
        <f t="shared" ref="A327:A390" si="10">+A326+1</f>
        <v>323</v>
      </c>
      <c r="B327" s="231">
        <v>44887</v>
      </c>
      <c r="C327" s="2">
        <v>19.433299999999999</v>
      </c>
      <c r="D327" s="136">
        <f t="shared" ref="D327:D390" si="11">C327/C326-1</f>
        <v>6.1924954824812417E-3</v>
      </c>
    </row>
    <row r="328" spans="1:4" hidden="1" x14ac:dyDescent="0.3">
      <c r="A328">
        <f t="shared" si="10"/>
        <v>324</v>
      </c>
      <c r="B328" s="231">
        <v>44888</v>
      </c>
      <c r="C328" s="2">
        <v>19.492999999999999</v>
      </c>
      <c r="D328" s="136">
        <f t="shared" si="11"/>
        <v>3.072046435757203E-3</v>
      </c>
    </row>
    <row r="329" spans="1:4" hidden="1" x14ac:dyDescent="0.3">
      <c r="A329">
        <f t="shared" si="10"/>
        <v>325</v>
      </c>
      <c r="B329" s="231">
        <v>44889</v>
      </c>
      <c r="C329" s="2">
        <v>19.466699999999999</v>
      </c>
      <c r="D329" s="136">
        <f t="shared" si="11"/>
        <v>-1.3492022777407131E-3</v>
      </c>
    </row>
    <row r="330" spans="1:4" hidden="1" x14ac:dyDescent="0.3">
      <c r="A330">
        <f t="shared" si="10"/>
        <v>326</v>
      </c>
      <c r="B330" s="231">
        <v>44890</v>
      </c>
      <c r="C330" s="2">
        <v>19.368300000000001</v>
      </c>
      <c r="D330" s="136">
        <f t="shared" si="11"/>
        <v>-5.0547858650925592E-3</v>
      </c>
    </row>
    <row r="331" spans="1:4" hidden="1" x14ac:dyDescent="0.3">
      <c r="A331">
        <f t="shared" si="10"/>
        <v>327</v>
      </c>
      <c r="B331" s="231">
        <v>44893</v>
      </c>
      <c r="C331" s="2">
        <v>19.369199999999999</v>
      </c>
      <c r="D331" s="136">
        <f t="shared" si="11"/>
        <v>4.646768172733573E-5</v>
      </c>
    </row>
    <row r="332" spans="1:4" hidden="1" x14ac:dyDescent="0.3">
      <c r="A332">
        <f t="shared" si="10"/>
        <v>328</v>
      </c>
      <c r="B332" s="231">
        <v>44894</v>
      </c>
      <c r="C332" s="2">
        <v>19.339300000000001</v>
      </c>
      <c r="D332" s="136">
        <f t="shared" si="11"/>
        <v>-1.5436879168988504E-3</v>
      </c>
    </row>
    <row r="333" spans="1:4" hidden="1" x14ac:dyDescent="0.3">
      <c r="A333">
        <f t="shared" si="10"/>
        <v>329</v>
      </c>
      <c r="B333" s="231">
        <v>44895</v>
      </c>
      <c r="C333" s="2">
        <v>19.324999999999999</v>
      </c>
      <c r="D333" s="136">
        <f t="shared" si="11"/>
        <v>-7.3942696995243917E-4</v>
      </c>
    </row>
    <row r="334" spans="1:4" hidden="1" x14ac:dyDescent="0.3">
      <c r="A334">
        <f t="shared" si="10"/>
        <v>330</v>
      </c>
      <c r="B334" s="231">
        <v>44896</v>
      </c>
      <c r="C334" s="2">
        <v>19.216000000000001</v>
      </c>
      <c r="D334" s="136">
        <f t="shared" si="11"/>
        <v>-5.6403622250968954E-3</v>
      </c>
    </row>
    <row r="335" spans="1:4" hidden="1" x14ac:dyDescent="0.3">
      <c r="A335">
        <f t="shared" si="10"/>
        <v>331</v>
      </c>
      <c r="B335" s="231">
        <v>44897</v>
      </c>
      <c r="C335" s="2">
        <v>19.3965</v>
      </c>
      <c r="D335" s="136">
        <f t="shared" si="11"/>
        <v>9.3932139883430299E-3</v>
      </c>
    </row>
    <row r="336" spans="1:4" hidden="1" x14ac:dyDescent="0.3">
      <c r="A336">
        <f t="shared" si="10"/>
        <v>332</v>
      </c>
      <c r="B336" s="231">
        <v>44900</v>
      </c>
      <c r="C336" s="2">
        <v>19.1433</v>
      </c>
      <c r="D336" s="136">
        <f t="shared" si="11"/>
        <v>-1.305390147707064E-2</v>
      </c>
    </row>
    <row r="337" spans="1:4" hidden="1" x14ac:dyDescent="0.3">
      <c r="A337">
        <f t="shared" si="10"/>
        <v>333</v>
      </c>
      <c r="B337" s="231">
        <v>44901</v>
      </c>
      <c r="C337" s="2">
        <v>19.342199999999998</v>
      </c>
      <c r="D337" s="136">
        <f t="shared" si="11"/>
        <v>1.0390058140445912E-2</v>
      </c>
    </row>
    <row r="338" spans="1:4" hidden="1" x14ac:dyDescent="0.3">
      <c r="A338">
        <f t="shared" si="10"/>
        <v>334</v>
      </c>
      <c r="B338" s="231">
        <v>44902</v>
      </c>
      <c r="C338" s="2">
        <v>19.756699999999999</v>
      </c>
      <c r="D338" s="136">
        <f t="shared" si="11"/>
        <v>2.1429827010371216E-2</v>
      </c>
    </row>
    <row r="339" spans="1:4" hidden="1" x14ac:dyDescent="0.3">
      <c r="A339">
        <f t="shared" si="10"/>
        <v>335</v>
      </c>
      <c r="B339" s="231">
        <v>44903</v>
      </c>
      <c r="C339" s="2">
        <v>19.803000000000001</v>
      </c>
      <c r="D339" s="136">
        <f t="shared" si="11"/>
        <v>2.3435087843619584E-3</v>
      </c>
    </row>
    <row r="340" spans="1:4" hidden="1" x14ac:dyDescent="0.3">
      <c r="A340">
        <f t="shared" si="10"/>
        <v>336</v>
      </c>
      <c r="B340" s="231">
        <v>44904</v>
      </c>
      <c r="C340" s="2">
        <v>19.697700000000001</v>
      </c>
      <c r="D340" s="136">
        <f t="shared" si="11"/>
        <v>-5.3173761551279508E-3</v>
      </c>
    </row>
    <row r="341" spans="1:4" hidden="1" x14ac:dyDescent="0.3">
      <c r="A341">
        <f t="shared" si="10"/>
        <v>337</v>
      </c>
      <c r="B341" s="231">
        <v>44908</v>
      </c>
      <c r="C341" s="2">
        <v>19.673200000000001</v>
      </c>
      <c r="D341" s="136">
        <f t="shared" si="11"/>
        <v>-1.2438000375678548E-3</v>
      </c>
    </row>
    <row r="342" spans="1:4" hidden="1" x14ac:dyDescent="0.3">
      <c r="A342">
        <f t="shared" si="10"/>
        <v>338</v>
      </c>
      <c r="B342" s="231">
        <v>44909</v>
      </c>
      <c r="C342" s="2">
        <v>19.819199999999999</v>
      </c>
      <c r="D342" s="136">
        <f t="shared" si="11"/>
        <v>7.421263444685966E-3</v>
      </c>
    </row>
    <row r="343" spans="1:4" hidden="1" x14ac:dyDescent="0.3">
      <c r="A343">
        <f t="shared" si="10"/>
        <v>339</v>
      </c>
      <c r="B343" s="231">
        <v>44910</v>
      </c>
      <c r="C343" s="2">
        <v>19.645800000000001</v>
      </c>
      <c r="D343" s="136">
        <f t="shared" si="11"/>
        <v>-8.7490917897794507E-3</v>
      </c>
    </row>
    <row r="344" spans="1:4" hidden="1" x14ac:dyDescent="0.3">
      <c r="A344">
        <f t="shared" si="10"/>
        <v>340</v>
      </c>
      <c r="B344" s="231">
        <v>44911</v>
      </c>
      <c r="C344" s="2">
        <v>19.695499999999999</v>
      </c>
      <c r="D344" s="136">
        <f t="shared" si="11"/>
        <v>2.5298028077247459E-3</v>
      </c>
    </row>
    <row r="345" spans="1:4" hidden="1" x14ac:dyDescent="0.3">
      <c r="A345">
        <f t="shared" si="10"/>
        <v>341</v>
      </c>
      <c r="B345" s="231">
        <v>44914</v>
      </c>
      <c r="C345" s="2">
        <v>19.796299999999999</v>
      </c>
      <c r="D345" s="136">
        <f t="shared" si="11"/>
        <v>5.1179203371327642E-3</v>
      </c>
    </row>
    <row r="346" spans="1:4" hidden="1" x14ac:dyDescent="0.3">
      <c r="A346">
        <f t="shared" si="10"/>
        <v>342</v>
      </c>
      <c r="B346" s="231">
        <v>44915</v>
      </c>
      <c r="C346" s="2">
        <v>19.793199999999999</v>
      </c>
      <c r="D346" s="136">
        <f t="shared" si="11"/>
        <v>-1.5659491925257285E-4</v>
      </c>
    </row>
    <row r="347" spans="1:4" hidden="1" x14ac:dyDescent="0.3">
      <c r="A347">
        <f t="shared" si="10"/>
        <v>343</v>
      </c>
      <c r="B347" s="231">
        <v>44916</v>
      </c>
      <c r="C347" s="2">
        <v>19.755700000000001</v>
      </c>
      <c r="D347" s="136">
        <f t="shared" si="11"/>
        <v>-1.894590061233048E-3</v>
      </c>
    </row>
    <row r="348" spans="1:4" hidden="1" x14ac:dyDescent="0.3">
      <c r="A348">
        <f t="shared" si="10"/>
        <v>344</v>
      </c>
      <c r="B348" s="231">
        <v>44917</v>
      </c>
      <c r="C348" s="2">
        <v>19.748200000000001</v>
      </c>
      <c r="D348" s="136">
        <f t="shared" si="11"/>
        <v>-3.7963726924383767E-4</v>
      </c>
    </row>
    <row r="349" spans="1:4" hidden="1" x14ac:dyDescent="0.3">
      <c r="A349">
        <f t="shared" si="10"/>
        <v>345</v>
      </c>
      <c r="B349" s="231">
        <v>44918</v>
      </c>
      <c r="C349" s="2">
        <v>19.693200000000001</v>
      </c>
      <c r="D349" s="136">
        <f t="shared" si="11"/>
        <v>-2.7850639551959544E-3</v>
      </c>
    </row>
    <row r="350" spans="1:4" hidden="1" x14ac:dyDescent="0.3">
      <c r="A350">
        <f t="shared" si="10"/>
        <v>346</v>
      </c>
      <c r="B350" s="231">
        <v>44921</v>
      </c>
      <c r="C350" s="2">
        <v>19.574000000000002</v>
      </c>
      <c r="D350" s="136">
        <f t="shared" si="11"/>
        <v>-6.0528507302012313E-3</v>
      </c>
    </row>
    <row r="351" spans="1:4" hidden="1" x14ac:dyDescent="0.3">
      <c r="A351">
        <f t="shared" si="10"/>
        <v>347</v>
      </c>
      <c r="B351" s="231">
        <v>44922</v>
      </c>
      <c r="C351" s="2">
        <v>19.428699999999999</v>
      </c>
      <c r="D351" s="136">
        <f t="shared" si="11"/>
        <v>-7.4231122918158032E-3</v>
      </c>
    </row>
    <row r="352" spans="1:4" hidden="1" x14ac:dyDescent="0.3">
      <c r="A352">
        <f t="shared" si="10"/>
        <v>348</v>
      </c>
      <c r="B352" s="231">
        <v>44923</v>
      </c>
      <c r="C352" s="2">
        <v>19.398299999999999</v>
      </c>
      <c r="D352" s="136">
        <f t="shared" si="11"/>
        <v>-1.5646955277501817E-3</v>
      </c>
    </row>
    <row r="353" spans="1:4" hidden="1" x14ac:dyDescent="0.3">
      <c r="A353">
        <f t="shared" si="10"/>
        <v>349</v>
      </c>
      <c r="B353" s="231">
        <v>44924</v>
      </c>
      <c r="C353" s="2">
        <v>19.4407</v>
      </c>
      <c r="D353" s="136">
        <f t="shared" si="11"/>
        <v>2.1857585458520123E-3</v>
      </c>
    </row>
    <row r="354" spans="1:4" hidden="1" x14ac:dyDescent="0.3">
      <c r="A354">
        <f t="shared" si="10"/>
        <v>350</v>
      </c>
      <c r="B354" s="231">
        <v>44925</v>
      </c>
      <c r="C354" s="2">
        <v>19.414300000000001</v>
      </c>
      <c r="D354" s="136">
        <f t="shared" si="11"/>
        <v>-1.3579757930526348E-3</v>
      </c>
    </row>
    <row r="355" spans="1:4" hidden="1" x14ac:dyDescent="0.3">
      <c r="A355">
        <f t="shared" si="10"/>
        <v>351</v>
      </c>
      <c r="B355" s="231">
        <v>44928</v>
      </c>
      <c r="C355" s="2">
        <v>19.361499999999999</v>
      </c>
      <c r="D355" s="136">
        <f t="shared" si="11"/>
        <v>-2.7196447979067617E-3</v>
      </c>
    </row>
    <row r="356" spans="1:4" hidden="1" x14ac:dyDescent="0.3">
      <c r="A356">
        <f t="shared" si="10"/>
        <v>352</v>
      </c>
      <c r="B356" s="231">
        <v>44929</v>
      </c>
      <c r="C356" s="2">
        <v>19.471499999999999</v>
      </c>
      <c r="D356" s="136">
        <f t="shared" si="11"/>
        <v>5.6813779924076435E-3</v>
      </c>
    </row>
    <row r="357" spans="1:4" hidden="1" x14ac:dyDescent="0.3">
      <c r="A357">
        <f t="shared" si="10"/>
        <v>353</v>
      </c>
      <c r="B357" s="231">
        <v>44930</v>
      </c>
      <c r="C357" s="2">
        <v>19.488299999999999</v>
      </c>
      <c r="D357" s="136">
        <f t="shared" si="11"/>
        <v>8.6279947615741648E-4</v>
      </c>
    </row>
    <row r="358" spans="1:4" hidden="1" x14ac:dyDescent="0.3">
      <c r="A358">
        <f t="shared" si="10"/>
        <v>354</v>
      </c>
      <c r="B358" s="231">
        <v>44931</v>
      </c>
      <c r="C358" s="2">
        <v>19.422000000000001</v>
      </c>
      <c r="D358" s="136">
        <f t="shared" si="11"/>
        <v>-3.4020412247347531E-3</v>
      </c>
    </row>
    <row r="359" spans="1:4" hidden="1" x14ac:dyDescent="0.3">
      <c r="A359">
        <f t="shared" si="10"/>
        <v>355</v>
      </c>
      <c r="B359" s="231">
        <v>44932</v>
      </c>
      <c r="C359" s="2">
        <v>19.3568</v>
      </c>
      <c r="D359" s="136">
        <f t="shared" si="11"/>
        <v>-3.3570178148492058E-3</v>
      </c>
    </row>
    <row r="360" spans="1:4" hidden="1" x14ac:dyDescent="0.3">
      <c r="A360">
        <f t="shared" si="10"/>
        <v>356</v>
      </c>
      <c r="B360" s="231">
        <v>44935</v>
      </c>
      <c r="C360" s="2">
        <v>19.3672</v>
      </c>
      <c r="D360" s="136">
        <f t="shared" si="11"/>
        <v>5.372788890725122E-4</v>
      </c>
    </row>
    <row r="361" spans="1:4" hidden="1" x14ac:dyDescent="0.3">
      <c r="A361">
        <f t="shared" si="10"/>
        <v>357</v>
      </c>
      <c r="B361" s="231">
        <v>44936</v>
      </c>
      <c r="C361" s="2">
        <v>19.1753</v>
      </c>
      <c r="D361" s="136">
        <f t="shared" si="11"/>
        <v>-9.9085051014086156E-3</v>
      </c>
    </row>
    <row r="362" spans="1:4" hidden="1" x14ac:dyDescent="0.3">
      <c r="A362">
        <f t="shared" si="10"/>
        <v>358</v>
      </c>
      <c r="B362" s="231">
        <v>44937</v>
      </c>
      <c r="C362" s="2">
        <v>19.1648</v>
      </c>
      <c r="D362" s="136">
        <f t="shared" si="11"/>
        <v>-5.4757943813132925E-4</v>
      </c>
    </row>
    <row r="363" spans="1:4" hidden="1" x14ac:dyDescent="0.3">
      <c r="A363">
        <f t="shared" si="10"/>
        <v>359</v>
      </c>
      <c r="B363" s="231">
        <v>44938</v>
      </c>
      <c r="C363" s="2">
        <v>19.110800000000001</v>
      </c>
      <c r="D363" s="136">
        <f t="shared" si="11"/>
        <v>-2.8176657204874722E-3</v>
      </c>
    </row>
    <row r="364" spans="1:4" hidden="1" x14ac:dyDescent="0.3">
      <c r="A364">
        <f t="shared" si="10"/>
        <v>360</v>
      </c>
      <c r="B364" s="231">
        <v>44939</v>
      </c>
      <c r="C364" s="2">
        <v>19.026</v>
      </c>
      <c r="D364" s="136">
        <f t="shared" si="11"/>
        <v>-4.4372815371414021E-3</v>
      </c>
    </row>
    <row r="365" spans="1:4" hidden="1" x14ac:dyDescent="0.3">
      <c r="A365">
        <f t="shared" si="10"/>
        <v>361</v>
      </c>
      <c r="B365" s="231">
        <v>44942</v>
      </c>
      <c r="C365" s="2">
        <v>18.8735</v>
      </c>
      <c r="D365" s="136">
        <f t="shared" si="11"/>
        <v>-8.0153474193209728E-3</v>
      </c>
    </row>
    <row r="366" spans="1:4" hidden="1" x14ac:dyDescent="0.3">
      <c r="A366">
        <f t="shared" si="10"/>
        <v>362</v>
      </c>
      <c r="B366" s="231">
        <v>44943</v>
      </c>
      <c r="C366" s="2">
        <v>18.792200000000001</v>
      </c>
      <c r="D366" s="136">
        <f t="shared" si="11"/>
        <v>-4.3076270961930341E-3</v>
      </c>
    </row>
    <row r="367" spans="1:4" hidden="1" x14ac:dyDescent="0.3">
      <c r="A367">
        <f t="shared" si="10"/>
        <v>363</v>
      </c>
      <c r="B367" s="231">
        <v>44944</v>
      </c>
      <c r="C367" s="2">
        <v>18.7913</v>
      </c>
      <c r="D367" s="136">
        <f t="shared" si="11"/>
        <v>-4.7892210598088347E-5</v>
      </c>
    </row>
    <row r="368" spans="1:4" hidden="1" x14ac:dyDescent="0.3">
      <c r="A368">
        <f t="shared" si="10"/>
        <v>364</v>
      </c>
      <c r="B368" s="231">
        <v>44945</v>
      </c>
      <c r="C368" s="2">
        <v>18.749300000000002</v>
      </c>
      <c r="D368" s="136">
        <f t="shared" si="11"/>
        <v>-2.2350768706793644E-3</v>
      </c>
    </row>
    <row r="369" spans="1:4" hidden="1" x14ac:dyDescent="0.3">
      <c r="A369">
        <f t="shared" si="10"/>
        <v>365</v>
      </c>
      <c r="B369" s="231">
        <v>44946</v>
      </c>
      <c r="C369" s="2">
        <v>18.749300000000002</v>
      </c>
      <c r="D369" s="136">
        <f t="shared" si="11"/>
        <v>0</v>
      </c>
    </row>
    <row r="370" spans="1:4" hidden="1" x14ac:dyDescent="0.3">
      <c r="A370">
        <f t="shared" si="10"/>
        <v>366</v>
      </c>
      <c r="B370" s="231">
        <v>44949</v>
      </c>
      <c r="C370" s="2">
        <v>19.032699999999998</v>
      </c>
      <c r="D370" s="136">
        <f t="shared" si="11"/>
        <v>1.5115230968622662E-2</v>
      </c>
    </row>
    <row r="371" spans="1:4" hidden="1" x14ac:dyDescent="0.3">
      <c r="A371">
        <f t="shared" si="10"/>
        <v>367</v>
      </c>
      <c r="B371" s="231">
        <v>44950</v>
      </c>
      <c r="C371" s="2">
        <v>18.925699999999999</v>
      </c>
      <c r="D371" s="136">
        <f t="shared" si="11"/>
        <v>-5.6219033558033704E-3</v>
      </c>
    </row>
    <row r="372" spans="1:4" hidden="1" x14ac:dyDescent="0.3">
      <c r="A372">
        <f t="shared" si="10"/>
        <v>368</v>
      </c>
      <c r="B372" s="231">
        <v>44951</v>
      </c>
      <c r="C372" s="2">
        <v>18.826699999999999</v>
      </c>
      <c r="D372" s="136">
        <f t="shared" si="11"/>
        <v>-5.2309822093766778E-3</v>
      </c>
    </row>
    <row r="373" spans="1:4" hidden="1" x14ac:dyDescent="0.3">
      <c r="A373">
        <f t="shared" si="10"/>
        <v>369</v>
      </c>
      <c r="B373" s="231">
        <v>44952</v>
      </c>
      <c r="C373" s="2">
        <v>18.831800000000001</v>
      </c>
      <c r="D373" s="136">
        <f t="shared" si="11"/>
        <v>2.7089187165052486E-4</v>
      </c>
    </row>
    <row r="374" spans="1:4" hidden="1" x14ac:dyDescent="0.3">
      <c r="A374">
        <f t="shared" si="10"/>
        <v>370</v>
      </c>
      <c r="B374" s="231">
        <v>44953</v>
      </c>
      <c r="C374" s="2">
        <v>18.82</v>
      </c>
      <c r="D374" s="136">
        <f t="shared" si="11"/>
        <v>-6.2659968776224151E-4</v>
      </c>
    </row>
    <row r="375" spans="1:4" hidden="1" x14ac:dyDescent="0.3">
      <c r="A375">
        <f t="shared" si="10"/>
        <v>371</v>
      </c>
      <c r="B375" s="231">
        <v>44956</v>
      </c>
      <c r="C375" s="2">
        <v>18.8355</v>
      </c>
      <c r="D375" s="136">
        <f t="shared" si="11"/>
        <v>8.2359192348557819E-4</v>
      </c>
    </row>
    <row r="376" spans="1:4" hidden="1" x14ac:dyDescent="0.3">
      <c r="A376">
        <f t="shared" si="10"/>
        <v>372</v>
      </c>
      <c r="B376" s="231">
        <v>44957</v>
      </c>
      <c r="C376" s="2">
        <v>18.787199999999999</v>
      </c>
      <c r="D376" s="136">
        <f t="shared" si="11"/>
        <v>-2.5643067611691439E-3</v>
      </c>
    </row>
    <row r="377" spans="1:4" hidden="1" x14ac:dyDescent="0.3">
      <c r="A377">
        <f t="shared" si="10"/>
        <v>373</v>
      </c>
      <c r="B377" s="231">
        <v>44958</v>
      </c>
      <c r="C377" s="2">
        <v>18.779299999999999</v>
      </c>
      <c r="D377" s="136">
        <f t="shared" si="11"/>
        <v>-4.2049906319197028E-4</v>
      </c>
    </row>
    <row r="378" spans="1:4" hidden="1" x14ac:dyDescent="0.3">
      <c r="A378">
        <f t="shared" si="10"/>
        <v>374</v>
      </c>
      <c r="B378" s="231">
        <v>44959</v>
      </c>
      <c r="C378" s="2">
        <v>18.793700000000001</v>
      </c>
      <c r="D378" s="136">
        <f t="shared" si="11"/>
        <v>7.668017444739661E-4</v>
      </c>
    </row>
    <row r="379" spans="1:4" hidden="1" x14ac:dyDescent="0.3">
      <c r="A379">
        <f t="shared" si="10"/>
        <v>375</v>
      </c>
      <c r="B379" s="231">
        <v>44960</v>
      </c>
      <c r="C379" s="2">
        <v>18.739000000000001</v>
      </c>
      <c r="D379" s="136">
        <f t="shared" si="11"/>
        <v>-2.9105498119050832E-3</v>
      </c>
    </row>
    <row r="380" spans="1:4" hidden="1" x14ac:dyDescent="0.3">
      <c r="A380">
        <f t="shared" si="10"/>
        <v>376</v>
      </c>
      <c r="B380" s="231">
        <v>44964</v>
      </c>
      <c r="C380" s="2">
        <v>18.623200000000001</v>
      </c>
      <c r="D380" s="136">
        <f t="shared" si="11"/>
        <v>-6.1796253802230972E-3</v>
      </c>
    </row>
    <row r="381" spans="1:4" hidden="1" x14ac:dyDescent="0.3">
      <c r="A381">
        <f t="shared" si="10"/>
        <v>377</v>
      </c>
      <c r="B381" s="231">
        <v>44965</v>
      </c>
      <c r="C381" s="2">
        <v>18.889500000000002</v>
      </c>
      <c r="D381" s="136">
        <f t="shared" si="11"/>
        <v>1.4299368529576029E-2</v>
      </c>
    </row>
    <row r="382" spans="1:4" hidden="1" x14ac:dyDescent="0.3">
      <c r="A382">
        <f t="shared" si="10"/>
        <v>378</v>
      </c>
      <c r="B382" s="231">
        <v>44966</v>
      </c>
      <c r="C382" s="2">
        <v>19.0517</v>
      </c>
      <c r="D382" s="136">
        <f t="shared" si="11"/>
        <v>8.5867810159081515E-3</v>
      </c>
    </row>
    <row r="383" spans="1:4" hidden="1" x14ac:dyDescent="0.3">
      <c r="A383">
        <f t="shared" si="10"/>
        <v>379</v>
      </c>
      <c r="B383" s="231">
        <v>44967</v>
      </c>
      <c r="C383" s="2">
        <v>18.9435</v>
      </c>
      <c r="D383" s="136">
        <f t="shared" si="11"/>
        <v>-5.6792832135714733E-3</v>
      </c>
    </row>
    <row r="384" spans="1:4" hidden="1" x14ac:dyDescent="0.3">
      <c r="A384">
        <f t="shared" si="10"/>
        <v>380</v>
      </c>
      <c r="B384" s="231">
        <v>44970</v>
      </c>
      <c r="C384" s="2">
        <v>18.9543</v>
      </c>
      <c r="D384" s="136">
        <f t="shared" si="11"/>
        <v>5.7011639876480835E-4</v>
      </c>
    </row>
    <row r="385" spans="1:4" hidden="1" x14ac:dyDescent="0.3">
      <c r="A385">
        <f t="shared" si="10"/>
        <v>381</v>
      </c>
      <c r="B385" s="231">
        <v>44971</v>
      </c>
      <c r="C385" s="2">
        <v>18.689299999999999</v>
      </c>
      <c r="D385" s="136">
        <f t="shared" si="11"/>
        <v>-1.3980996396596002E-2</v>
      </c>
    </row>
    <row r="386" spans="1:4" hidden="1" x14ac:dyDescent="0.3">
      <c r="A386">
        <f t="shared" si="10"/>
        <v>382</v>
      </c>
      <c r="B386" s="231">
        <v>44972</v>
      </c>
      <c r="C386" s="2">
        <v>18.6327</v>
      </c>
      <c r="D386" s="136">
        <f t="shared" si="11"/>
        <v>-3.0284708362539048E-3</v>
      </c>
    </row>
    <row r="387" spans="1:4" hidden="1" x14ac:dyDescent="0.3">
      <c r="A387">
        <f t="shared" si="10"/>
        <v>383</v>
      </c>
      <c r="B387" s="231">
        <v>44973</v>
      </c>
      <c r="C387" s="2">
        <v>18.5383</v>
      </c>
      <c r="D387" s="136">
        <f t="shared" si="11"/>
        <v>-5.0663618262517529E-3</v>
      </c>
    </row>
    <row r="388" spans="1:4" hidden="1" x14ac:dyDescent="0.3">
      <c r="A388">
        <f t="shared" si="10"/>
        <v>384</v>
      </c>
      <c r="B388" s="231">
        <v>44974</v>
      </c>
      <c r="C388" s="2">
        <v>18.642800000000001</v>
      </c>
      <c r="D388" s="136">
        <f t="shared" si="11"/>
        <v>5.636978579481422E-3</v>
      </c>
    </row>
    <row r="389" spans="1:4" hidden="1" x14ac:dyDescent="0.3">
      <c r="A389">
        <f t="shared" si="10"/>
        <v>385</v>
      </c>
      <c r="B389" s="231">
        <v>44977</v>
      </c>
      <c r="C389" s="2">
        <v>18.549700000000001</v>
      </c>
      <c r="D389" s="136">
        <f t="shared" si="11"/>
        <v>-4.9938850387281075E-3</v>
      </c>
    </row>
    <row r="390" spans="1:4" hidden="1" x14ac:dyDescent="0.3">
      <c r="A390">
        <f t="shared" si="10"/>
        <v>386</v>
      </c>
      <c r="B390" s="231">
        <v>44978</v>
      </c>
      <c r="C390" s="2">
        <v>18.414200000000001</v>
      </c>
      <c r="D390" s="136">
        <f t="shared" si="11"/>
        <v>-7.3047003455581905E-3</v>
      </c>
    </row>
    <row r="391" spans="1:4" hidden="1" x14ac:dyDescent="0.3">
      <c r="A391">
        <f t="shared" ref="A391:A454" si="12">+A390+1</f>
        <v>387</v>
      </c>
      <c r="B391" s="231">
        <v>44979</v>
      </c>
      <c r="C391" s="2">
        <v>18.396999999999998</v>
      </c>
      <c r="D391" s="136">
        <f t="shared" ref="D391:D454" si="13">C391/C390-1</f>
        <v>-9.3406175668786506E-4</v>
      </c>
    </row>
    <row r="392" spans="1:4" hidden="1" x14ac:dyDescent="0.3">
      <c r="A392">
        <f t="shared" si="12"/>
        <v>388</v>
      </c>
      <c r="B392" s="231">
        <v>44980</v>
      </c>
      <c r="C392" s="2">
        <v>18.393799999999999</v>
      </c>
      <c r="D392" s="136">
        <f t="shared" si="13"/>
        <v>-1.7394140348969689E-4</v>
      </c>
    </row>
    <row r="393" spans="1:4" hidden="1" x14ac:dyDescent="0.3">
      <c r="A393">
        <f t="shared" si="12"/>
        <v>389</v>
      </c>
      <c r="B393" s="231">
        <v>44981</v>
      </c>
      <c r="C393" s="2">
        <v>18.348299999999998</v>
      </c>
      <c r="D393" s="136">
        <f t="shared" si="13"/>
        <v>-2.4736596026921909E-3</v>
      </c>
    </row>
    <row r="394" spans="1:4" hidden="1" x14ac:dyDescent="0.3">
      <c r="A394">
        <f t="shared" si="12"/>
        <v>390</v>
      </c>
      <c r="B394" s="231">
        <v>44984</v>
      </c>
      <c r="C394" s="2">
        <v>18.410699999999999</v>
      </c>
      <c r="D394" s="136">
        <f t="shared" si="13"/>
        <v>3.4008600251793641E-3</v>
      </c>
    </row>
    <row r="395" spans="1:4" hidden="1" x14ac:dyDescent="0.3">
      <c r="A395">
        <f t="shared" si="12"/>
        <v>391</v>
      </c>
      <c r="B395" s="231">
        <v>44985</v>
      </c>
      <c r="C395" s="2">
        <v>18.4023</v>
      </c>
      <c r="D395" s="136">
        <f t="shared" si="13"/>
        <v>-4.562564161058047E-4</v>
      </c>
    </row>
    <row r="396" spans="1:4" hidden="1" x14ac:dyDescent="0.3">
      <c r="A396">
        <f t="shared" si="12"/>
        <v>392</v>
      </c>
      <c r="B396" s="231">
        <v>44986</v>
      </c>
      <c r="C396" s="2">
        <v>18.407699999999998</v>
      </c>
      <c r="D396" s="136">
        <f t="shared" si="13"/>
        <v>2.9344158067190484E-4</v>
      </c>
    </row>
    <row r="397" spans="1:4" hidden="1" x14ac:dyDescent="0.3">
      <c r="A397">
        <f t="shared" si="12"/>
        <v>393</v>
      </c>
      <c r="B397" s="231">
        <v>44987</v>
      </c>
      <c r="C397" s="2">
        <v>18.344799999999999</v>
      </c>
      <c r="D397" s="136">
        <f t="shared" si="13"/>
        <v>-3.4170483004394292E-3</v>
      </c>
    </row>
    <row r="398" spans="1:4" hidden="1" x14ac:dyDescent="0.3">
      <c r="A398">
        <f t="shared" si="12"/>
        <v>394</v>
      </c>
      <c r="B398" s="231">
        <v>44988</v>
      </c>
      <c r="C398" s="2">
        <v>18.170000000000002</v>
      </c>
      <c r="D398" s="136">
        <f t="shared" si="13"/>
        <v>-9.5285857572716681E-3</v>
      </c>
    </row>
    <row r="399" spans="1:4" hidden="1" x14ac:dyDescent="0.3">
      <c r="A399">
        <f t="shared" si="12"/>
        <v>395</v>
      </c>
      <c r="B399" s="231">
        <v>44991</v>
      </c>
      <c r="C399" s="2">
        <v>18.126000000000001</v>
      </c>
      <c r="D399" s="136">
        <f t="shared" si="13"/>
        <v>-2.4215740231150473E-3</v>
      </c>
    </row>
    <row r="400" spans="1:4" hidden="1" x14ac:dyDescent="0.3">
      <c r="A400">
        <f t="shared" si="12"/>
        <v>396</v>
      </c>
      <c r="B400" s="231">
        <v>44992</v>
      </c>
      <c r="C400" s="2">
        <v>18.0123</v>
      </c>
      <c r="D400" s="136">
        <f t="shared" si="13"/>
        <v>-6.2727573651110147E-3</v>
      </c>
    </row>
    <row r="401" spans="1:4" hidden="1" x14ac:dyDescent="0.3">
      <c r="A401">
        <f t="shared" si="12"/>
        <v>397</v>
      </c>
      <c r="B401" s="231">
        <v>44993</v>
      </c>
      <c r="C401" s="2">
        <v>18.0122</v>
      </c>
      <c r="D401" s="136">
        <f t="shared" si="13"/>
        <v>-5.551761851574355E-6</v>
      </c>
    </row>
    <row r="402" spans="1:4" hidden="1" x14ac:dyDescent="0.3">
      <c r="A402">
        <f t="shared" si="12"/>
        <v>398</v>
      </c>
      <c r="B402" s="231">
        <v>44994</v>
      </c>
      <c r="C402" s="2">
        <v>18.115500000000001</v>
      </c>
      <c r="D402" s="136">
        <f t="shared" si="13"/>
        <v>5.7350018320916352E-3</v>
      </c>
    </row>
    <row r="403" spans="1:4" hidden="1" x14ac:dyDescent="0.3">
      <c r="A403">
        <f t="shared" si="12"/>
        <v>399</v>
      </c>
      <c r="B403" s="231">
        <v>44995</v>
      </c>
      <c r="C403" s="2">
        <v>17.966200000000001</v>
      </c>
      <c r="D403" s="136">
        <f t="shared" si="13"/>
        <v>-8.241561094090688E-3</v>
      </c>
    </row>
    <row r="404" spans="1:4" hidden="1" x14ac:dyDescent="0.3">
      <c r="A404">
        <f t="shared" si="12"/>
        <v>400</v>
      </c>
      <c r="B404" s="231">
        <v>44998</v>
      </c>
      <c r="C404" s="2">
        <v>18.057700000000001</v>
      </c>
      <c r="D404" s="136">
        <f t="shared" si="13"/>
        <v>5.0928966615089166E-3</v>
      </c>
    </row>
    <row r="405" spans="1:4" hidden="1" x14ac:dyDescent="0.3">
      <c r="A405">
        <f t="shared" si="12"/>
        <v>401</v>
      </c>
      <c r="B405" s="231">
        <v>44999</v>
      </c>
      <c r="C405" s="2">
        <v>18.408300000000001</v>
      </c>
      <c r="D405" s="136">
        <f t="shared" si="13"/>
        <v>1.9415540185073299E-2</v>
      </c>
    </row>
    <row r="406" spans="1:4" hidden="1" x14ac:dyDescent="0.3">
      <c r="A406">
        <f t="shared" si="12"/>
        <v>402</v>
      </c>
      <c r="B406" s="231">
        <v>45000</v>
      </c>
      <c r="C406" s="2">
        <v>18.830200000000001</v>
      </c>
      <c r="D406" s="136">
        <f t="shared" si="13"/>
        <v>2.2919009359908316E-2</v>
      </c>
    </row>
    <row r="407" spans="1:4" hidden="1" x14ac:dyDescent="0.3">
      <c r="A407">
        <f t="shared" si="12"/>
        <v>403</v>
      </c>
      <c r="B407" s="231">
        <v>45001</v>
      </c>
      <c r="C407" s="2">
        <v>18.642700000000001</v>
      </c>
      <c r="D407" s="136">
        <f t="shared" si="13"/>
        <v>-9.9574088432411445E-3</v>
      </c>
    </row>
    <row r="408" spans="1:4" hidden="1" x14ac:dyDescent="0.3">
      <c r="A408">
        <f t="shared" si="12"/>
        <v>404</v>
      </c>
      <c r="B408" s="231">
        <v>45002</v>
      </c>
      <c r="C408" s="2">
        <v>18.997199999999999</v>
      </c>
      <c r="D408" s="136">
        <f t="shared" si="13"/>
        <v>1.9015485954287703E-2</v>
      </c>
    </row>
    <row r="409" spans="1:4" hidden="1" x14ac:dyDescent="0.3">
      <c r="A409">
        <f t="shared" si="12"/>
        <v>405</v>
      </c>
      <c r="B409" s="231">
        <v>45006</v>
      </c>
      <c r="C409" s="2">
        <v>18.909500000000001</v>
      </c>
      <c r="D409" s="136">
        <f t="shared" si="13"/>
        <v>-4.6164697955487499E-3</v>
      </c>
    </row>
    <row r="410" spans="1:4" hidden="1" x14ac:dyDescent="0.3">
      <c r="A410">
        <f t="shared" si="12"/>
        <v>406</v>
      </c>
      <c r="B410" s="231">
        <v>45007</v>
      </c>
      <c r="C410" s="2">
        <v>18.8977</v>
      </c>
      <c r="D410" s="136">
        <f t="shared" si="13"/>
        <v>-6.2402496099844829E-4</v>
      </c>
    </row>
    <row r="411" spans="1:4" hidden="1" x14ac:dyDescent="0.3">
      <c r="A411">
        <f t="shared" si="12"/>
        <v>407</v>
      </c>
      <c r="B411" s="231">
        <v>45008</v>
      </c>
      <c r="C411" s="2">
        <v>18.6755</v>
      </c>
      <c r="D411" s="136">
        <f t="shared" si="13"/>
        <v>-1.1758044629769815E-2</v>
      </c>
    </row>
    <row r="412" spans="1:4" hidden="1" x14ac:dyDescent="0.3">
      <c r="A412">
        <f t="shared" si="12"/>
        <v>408</v>
      </c>
      <c r="B412" s="231">
        <v>45009</v>
      </c>
      <c r="C412" s="2">
        <v>18.543700000000001</v>
      </c>
      <c r="D412" s="136">
        <f t="shared" si="13"/>
        <v>-7.0573746352171618E-3</v>
      </c>
    </row>
    <row r="413" spans="1:4" hidden="1" x14ac:dyDescent="0.3">
      <c r="A413">
        <f t="shared" si="12"/>
        <v>409</v>
      </c>
      <c r="B413" s="231">
        <v>45012</v>
      </c>
      <c r="C413" s="2">
        <v>18.490200000000002</v>
      </c>
      <c r="D413" s="136">
        <f t="shared" si="13"/>
        <v>-2.8850768724687503E-3</v>
      </c>
    </row>
    <row r="414" spans="1:4" hidden="1" x14ac:dyDescent="0.3">
      <c r="A414">
        <f t="shared" si="12"/>
        <v>410</v>
      </c>
      <c r="B414" s="231">
        <v>45013</v>
      </c>
      <c r="C414" s="2">
        <v>18.517800000000001</v>
      </c>
      <c r="D414" s="136">
        <f t="shared" si="13"/>
        <v>1.4926826102474866E-3</v>
      </c>
    </row>
    <row r="415" spans="1:4" hidden="1" x14ac:dyDescent="0.3">
      <c r="A415">
        <f t="shared" si="12"/>
        <v>411</v>
      </c>
      <c r="B415" s="231">
        <v>45014</v>
      </c>
      <c r="C415" s="2">
        <v>18.382999999999999</v>
      </c>
      <c r="D415" s="136">
        <f t="shared" si="13"/>
        <v>-7.2794824439189609E-3</v>
      </c>
    </row>
    <row r="416" spans="1:4" hidden="1" x14ac:dyDescent="0.3">
      <c r="A416">
        <f t="shared" si="12"/>
        <v>412</v>
      </c>
      <c r="B416" s="231">
        <v>45015</v>
      </c>
      <c r="C416" s="2">
        <v>18.252300000000002</v>
      </c>
      <c r="D416" s="136">
        <f t="shared" si="13"/>
        <v>-7.1098297339932115E-3</v>
      </c>
    </row>
    <row r="417" spans="1:4" hidden="1" x14ac:dyDescent="0.3">
      <c r="A417">
        <f t="shared" si="12"/>
        <v>413</v>
      </c>
      <c r="B417" s="231">
        <v>45016</v>
      </c>
      <c r="C417" s="2">
        <v>18.1052</v>
      </c>
      <c r="D417" s="136">
        <f t="shared" si="13"/>
        <v>-8.0592582852573313E-3</v>
      </c>
    </row>
    <row r="418" spans="1:4" hidden="1" x14ac:dyDescent="0.3">
      <c r="A418">
        <f t="shared" si="12"/>
        <v>414</v>
      </c>
      <c r="B418" s="231">
        <v>45019</v>
      </c>
      <c r="C418" s="2">
        <v>18.0932</v>
      </c>
      <c r="D418" s="136">
        <f t="shared" si="13"/>
        <v>-6.6279300974303457E-4</v>
      </c>
    </row>
    <row r="419" spans="1:4" hidden="1" x14ac:dyDescent="0.3">
      <c r="A419">
        <f t="shared" si="12"/>
        <v>415</v>
      </c>
      <c r="B419" s="231">
        <v>45020</v>
      </c>
      <c r="C419" s="2">
        <v>18.041499999999999</v>
      </c>
      <c r="D419" s="136">
        <f t="shared" si="13"/>
        <v>-2.8574270996838402E-3</v>
      </c>
    </row>
    <row r="420" spans="1:4" hidden="1" x14ac:dyDescent="0.3">
      <c r="A420">
        <f t="shared" si="12"/>
        <v>416</v>
      </c>
      <c r="B420" s="231">
        <v>45021</v>
      </c>
      <c r="C420" s="2">
        <v>18.106999999999999</v>
      </c>
      <c r="D420" s="136">
        <f t="shared" si="13"/>
        <v>3.63051852673002E-3</v>
      </c>
    </row>
    <row r="421" spans="1:4" hidden="1" x14ac:dyDescent="0.3">
      <c r="A421">
        <f t="shared" si="12"/>
        <v>417</v>
      </c>
      <c r="B421" s="231">
        <v>45026</v>
      </c>
      <c r="C421" s="2">
        <v>18.118500000000001</v>
      </c>
      <c r="D421" s="136">
        <f t="shared" si="13"/>
        <v>6.3511349201972322E-4</v>
      </c>
    </row>
    <row r="422" spans="1:4" hidden="1" x14ac:dyDescent="0.3">
      <c r="A422">
        <f t="shared" si="12"/>
        <v>418</v>
      </c>
      <c r="B422" s="231">
        <v>45027</v>
      </c>
      <c r="C422" s="2">
        <v>18.3323</v>
      </c>
      <c r="D422" s="136">
        <f t="shared" si="13"/>
        <v>1.1800093826751512E-2</v>
      </c>
    </row>
    <row r="423" spans="1:4" hidden="1" x14ac:dyDescent="0.3">
      <c r="A423">
        <f t="shared" si="12"/>
        <v>419</v>
      </c>
      <c r="B423" s="231">
        <v>45028</v>
      </c>
      <c r="C423" s="2">
        <v>18.176500000000001</v>
      </c>
      <c r="D423" s="136">
        <f t="shared" si="13"/>
        <v>-8.4986608336106162E-3</v>
      </c>
    </row>
    <row r="424" spans="1:4" hidden="1" x14ac:dyDescent="0.3">
      <c r="A424">
        <f t="shared" si="12"/>
        <v>420</v>
      </c>
      <c r="B424" s="231">
        <v>45029</v>
      </c>
      <c r="C424" s="2">
        <v>18.187000000000001</v>
      </c>
      <c r="D424" s="136">
        <f t="shared" si="13"/>
        <v>5.7766896817312841E-4</v>
      </c>
    </row>
    <row r="425" spans="1:4" hidden="1" x14ac:dyDescent="0.3">
      <c r="A425">
        <f t="shared" si="12"/>
        <v>421</v>
      </c>
      <c r="B425" s="231">
        <v>45030</v>
      </c>
      <c r="C425" s="2">
        <v>18.065999999999999</v>
      </c>
      <c r="D425" s="136">
        <f t="shared" si="13"/>
        <v>-6.6531038653985242E-3</v>
      </c>
    </row>
    <row r="426" spans="1:4" hidden="1" x14ac:dyDescent="0.3">
      <c r="A426">
        <f t="shared" si="12"/>
        <v>422</v>
      </c>
      <c r="B426" s="231">
        <v>45033</v>
      </c>
      <c r="C426" s="2">
        <v>18.0152</v>
      </c>
      <c r="D426" s="136">
        <f t="shared" si="13"/>
        <v>-2.8119118786670283E-3</v>
      </c>
    </row>
    <row r="427" spans="1:4" hidden="1" x14ac:dyDescent="0.3">
      <c r="A427">
        <f t="shared" si="12"/>
        <v>423</v>
      </c>
      <c r="B427" s="231">
        <v>45034</v>
      </c>
      <c r="C427" s="2">
        <v>18.063800000000001</v>
      </c>
      <c r="D427" s="136">
        <f t="shared" si="13"/>
        <v>2.6977219237089844E-3</v>
      </c>
    </row>
    <row r="428" spans="1:4" hidden="1" x14ac:dyDescent="0.3">
      <c r="A428">
        <f t="shared" si="12"/>
        <v>424</v>
      </c>
      <c r="B428" s="231">
        <v>45035</v>
      </c>
      <c r="C428" s="2">
        <v>18.0868</v>
      </c>
      <c r="D428" s="136">
        <f t="shared" si="13"/>
        <v>1.2732647615674164E-3</v>
      </c>
    </row>
    <row r="429" spans="1:4" hidden="1" x14ac:dyDescent="0.3">
      <c r="A429">
        <f t="shared" si="12"/>
        <v>425</v>
      </c>
      <c r="B429" s="231">
        <v>45036</v>
      </c>
      <c r="C429" s="2">
        <v>18.062999999999999</v>
      </c>
      <c r="D429" s="136">
        <f t="shared" si="13"/>
        <v>-1.3158767720106157E-3</v>
      </c>
    </row>
    <row r="430" spans="1:4" hidden="1" x14ac:dyDescent="0.3">
      <c r="A430">
        <f t="shared" si="12"/>
        <v>426</v>
      </c>
      <c r="B430" s="231">
        <v>45037</v>
      </c>
      <c r="C430" s="2">
        <v>18.044799999999999</v>
      </c>
      <c r="D430" s="136">
        <f t="shared" si="13"/>
        <v>-1.0075845651331683E-3</v>
      </c>
    </row>
    <row r="431" spans="1:4" hidden="1" x14ac:dyDescent="0.3">
      <c r="A431">
        <f t="shared" si="12"/>
        <v>427</v>
      </c>
      <c r="B431" s="231">
        <v>45040</v>
      </c>
      <c r="C431" s="2">
        <v>18.009</v>
      </c>
      <c r="D431" s="136">
        <f t="shared" si="13"/>
        <v>-1.9839510551514783E-3</v>
      </c>
    </row>
    <row r="432" spans="1:4" hidden="1" x14ac:dyDescent="0.3">
      <c r="A432">
        <f t="shared" si="12"/>
        <v>428</v>
      </c>
      <c r="B432" s="231">
        <v>45041</v>
      </c>
      <c r="C432" s="2">
        <v>17.998799999999999</v>
      </c>
      <c r="D432" s="136">
        <f t="shared" si="13"/>
        <v>-5.6638347492921071E-4</v>
      </c>
    </row>
    <row r="433" spans="1:4" hidden="1" x14ac:dyDescent="0.3">
      <c r="A433">
        <f t="shared" si="12"/>
        <v>429</v>
      </c>
      <c r="B433" s="231">
        <v>45042</v>
      </c>
      <c r="C433" s="2">
        <v>18.008199999999999</v>
      </c>
      <c r="D433" s="136">
        <f t="shared" si="13"/>
        <v>5.2225703935815382E-4</v>
      </c>
    </row>
    <row r="434" spans="1:4" hidden="1" x14ac:dyDescent="0.3">
      <c r="A434">
        <f t="shared" si="12"/>
        <v>430</v>
      </c>
      <c r="B434" s="231">
        <v>45043</v>
      </c>
      <c r="C434" s="2">
        <v>18.089200000000002</v>
      </c>
      <c r="D434" s="136">
        <f t="shared" si="13"/>
        <v>4.4979509334637235E-3</v>
      </c>
    </row>
    <row r="435" spans="1:4" hidden="1" x14ac:dyDescent="0.3">
      <c r="A435">
        <f t="shared" si="12"/>
        <v>431</v>
      </c>
      <c r="B435" s="231">
        <v>45044</v>
      </c>
      <c r="C435" s="2">
        <v>18.103000000000002</v>
      </c>
      <c r="D435" s="136">
        <f t="shared" si="13"/>
        <v>7.6288614200747951E-4</v>
      </c>
    </row>
    <row r="436" spans="1:4" hidden="1" x14ac:dyDescent="0.3">
      <c r="A436">
        <f t="shared" si="12"/>
        <v>432</v>
      </c>
      <c r="B436" s="231">
        <v>45048</v>
      </c>
      <c r="C436" s="2">
        <v>18.072299999999998</v>
      </c>
      <c r="D436" s="136">
        <f t="shared" si="13"/>
        <v>-1.6958515163234544E-3</v>
      </c>
    </row>
    <row r="437" spans="1:4" hidden="1" x14ac:dyDescent="0.3">
      <c r="A437">
        <f t="shared" si="12"/>
        <v>433</v>
      </c>
      <c r="B437" s="231">
        <v>45049</v>
      </c>
      <c r="C437" s="2">
        <v>17.997499999999999</v>
      </c>
      <c r="D437" s="136">
        <f t="shared" si="13"/>
        <v>-4.1389308499748534E-3</v>
      </c>
    </row>
    <row r="438" spans="1:4" hidden="1" x14ac:dyDescent="0.3">
      <c r="A438">
        <f t="shared" si="12"/>
        <v>434</v>
      </c>
      <c r="B438" s="231">
        <v>45050</v>
      </c>
      <c r="C438" s="2">
        <v>18.032499999999999</v>
      </c>
      <c r="D438" s="136">
        <f t="shared" si="13"/>
        <v>1.9447145436866098E-3</v>
      </c>
    </row>
    <row r="439" spans="1:4" hidden="1" x14ac:dyDescent="0.3">
      <c r="A439">
        <f t="shared" si="12"/>
        <v>435</v>
      </c>
      <c r="B439" s="231">
        <v>45051</v>
      </c>
      <c r="C439" s="2">
        <v>17.905999999999999</v>
      </c>
      <c r="D439" s="136">
        <f t="shared" si="13"/>
        <v>-7.0151116040482187E-3</v>
      </c>
    </row>
    <row r="440" spans="1:4" hidden="1" x14ac:dyDescent="0.3">
      <c r="A440">
        <f t="shared" si="12"/>
        <v>436</v>
      </c>
      <c r="B440" s="231">
        <v>45054</v>
      </c>
      <c r="C440" s="2">
        <v>17.9575</v>
      </c>
      <c r="D440" s="136">
        <f t="shared" si="13"/>
        <v>2.8761309058416007E-3</v>
      </c>
    </row>
    <row r="441" spans="1:4" hidden="1" x14ac:dyDescent="0.3">
      <c r="A441">
        <f t="shared" si="12"/>
        <v>437</v>
      </c>
      <c r="B441" s="231">
        <v>45055</v>
      </c>
      <c r="C441" s="2">
        <v>17.786300000000001</v>
      </c>
      <c r="D441" s="136">
        <f t="shared" si="13"/>
        <v>-9.5336210497005691E-3</v>
      </c>
    </row>
    <row r="442" spans="1:4" hidden="1" x14ac:dyDescent="0.3">
      <c r="A442">
        <f t="shared" si="12"/>
        <v>438</v>
      </c>
      <c r="B442" s="231">
        <v>45056</v>
      </c>
      <c r="C442" s="2">
        <v>17.821300000000001</v>
      </c>
      <c r="D442" s="136">
        <f t="shared" si="13"/>
        <v>1.9678066826716023E-3</v>
      </c>
    </row>
    <row r="443" spans="1:4" hidden="1" x14ac:dyDescent="0.3">
      <c r="A443">
        <f t="shared" si="12"/>
        <v>439</v>
      </c>
      <c r="B443" s="231">
        <v>45057</v>
      </c>
      <c r="C443" s="2">
        <v>17.7608</v>
      </c>
      <c r="D443" s="136">
        <f t="shared" si="13"/>
        <v>-3.3948140708029984E-3</v>
      </c>
    </row>
    <row r="444" spans="1:4" hidden="1" x14ac:dyDescent="0.3">
      <c r="A444">
        <f t="shared" si="12"/>
        <v>440</v>
      </c>
      <c r="B444" s="231">
        <v>45058</v>
      </c>
      <c r="C444" s="2">
        <v>17.584499999999998</v>
      </c>
      <c r="D444" s="136">
        <f t="shared" si="13"/>
        <v>-9.9263546687087256E-3</v>
      </c>
    </row>
    <row r="445" spans="1:4" hidden="1" x14ac:dyDescent="0.3">
      <c r="A445">
        <f t="shared" si="12"/>
        <v>441</v>
      </c>
      <c r="B445" s="231">
        <v>45061</v>
      </c>
      <c r="C445" s="2">
        <v>17.628699999999998</v>
      </c>
      <c r="D445" s="136">
        <f t="shared" si="13"/>
        <v>2.513577298188796E-3</v>
      </c>
    </row>
    <row r="446" spans="1:4" hidden="1" x14ac:dyDescent="0.3">
      <c r="A446">
        <f t="shared" si="12"/>
        <v>442</v>
      </c>
      <c r="B446" s="231">
        <v>45062</v>
      </c>
      <c r="C446" s="2">
        <v>17.6142</v>
      </c>
      <c r="D446" s="136">
        <f t="shared" si="13"/>
        <v>-8.2252236409929846E-4</v>
      </c>
    </row>
    <row r="447" spans="1:4" hidden="1" x14ac:dyDescent="0.3">
      <c r="A447">
        <f t="shared" si="12"/>
        <v>443</v>
      </c>
      <c r="B447" s="231">
        <v>45063</v>
      </c>
      <c r="C447" s="2">
        <v>17.538</v>
      </c>
      <c r="D447" s="136">
        <f t="shared" si="13"/>
        <v>-4.3260551146234727E-3</v>
      </c>
    </row>
    <row r="448" spans="1:4" hidden="1" x14ac:dyDescent="0.3">
      <c r="A448">
        <f t="shared" si="12"/>
        <v>444</v>
      </c>
      <c r="B448" s="231">
        <v>45064</v>
      </c>
      <c r="C448" s="2">
        <v>17.467199999999998</v>
      </c>
      <c r="D448" s="136">
        <f t="shared" si="13"/>
        <v>-4.0369483407459716E-3</v>
      </c>
    </row>
    <row r="449" spans="1:4" hidden="1" x14ac:dyDescent="0.3">
      <c r="A449">
        <f t="shared" si="12"/>
        <v>445</v>
      </c>
      <c r="B449" s="231">
        <v>45065</v>
      </c>
      <c r="C449" s="2">
        <v>17.587199999999999</v>
      </c>
      <c r="D449" s="136">
        <f t="shared" si="13"/>
        <v>6.8700192360540147E-3</v>
      </c>
    </row>
    <row r="450" spans="1:4" hidden="1" x14ac:dyDescent="0.3">
      <c r="A450">
        <f t="shared" si="12"/>
        <v>446</v>
      </c>
      <c r="B450" s="231">
        <v>45068</v>
      </c>
      <c r="C450" s="2">
        <v>17.734200000000001</v>
      </c>
      <c r="D450" s="136">
        <f t="shared" si="13"/>
        <v>8.3583515283844889E-3</v>
      </c>
    </row>
    <row r="451" spans="1:4" hidden="1" x14ac:dyDescent="0.3">
      <c r="A451">
        <f t="shared" si="12"/>
        <v>447</v>
      </c>
      <c r="B451" s="231">
        <v>45069</v>
      </c>
      <c r="C451" s="2">
        <v>17.693000000000001</v>
      </c>
      <c r="D451" s="136">
        <f t="shared" si="13"/>
        <v>-2.3231947310845547E-3</v>
      </c>
    </row>
    <row r="452" spans="1:4" hidden="1" x14ac:dyDescent="0.3">
      <c r="A452">
        <f t="shared" si="12"/>
        <v>448</v>
      </c>
      <c r="B452" s="231">
        <v>45070</v>
      </c>
      <c r="C452" s="2">
        <v>17.867999999999999</v>
      </c>
      <c r="D452" s="136">
        <f t="shared" si="13"/>
        <v>9.8909173119310356E-3</v>
      </c>
    </row>
    <row r="453" spans="1:4" hidden="1" x14ac:dyDescent="0.3">
      <c r="A453">
        <f t="shared" si="12"/>
        <v>449</v>
      </c>
      <c r="B453" s="231">
        <v>45071</v>
      </c>
      <c r="C453" s="2">
        <v>17.968699999999998</v>
      </c>
      <c r="D453" s="136">
        <f t="shared" si="13"/>
        <v>5.6357734497425316E-3</v>
      </c>
    </row>
    <row r="454" spans="1:4" hidden="1" x14ac:dyDescent="0.3">
      <c r="A454">
        <f t="shared" si="12"/>
        <v>450</v>
      </c>
      <c r="B454" s="231">
        <v>45072</v>
      </c>
      <c r="C454" s="2">
        <v>17.819500000000001</v>
      </c>
      <c r="D454" s="136">
        <f t="shared" si="13"/>
        <v>-8.303327452737097E-3</v>
      </c>
    </row>
    <row r="455" spans="1:4" hidden="1" x14ac:dyDescent="0.3">
      <c r="A455">
        <f t="shared" ref="A455:A518" si="14">+A454+1</f>
        <v>451</v>
      </c>
      <c r="B455" s="231">
        <v>45075</v>
      </c>
      <c r="C455" s="2">
        <v>17.825199999999999</v>
      </c>
      <c r="D455" s="136">
        <f t="shared" ref="D455:D518" si="15">C455/C454-1</f>
        <v>3.1987429501367792E-4</v>
      </c>
    </row>
    <row r="456" spans="1:4" hidden="1" x14ac:dyDescent="0.3">
      <c r="A456">
        <f t="shared" si="14"/>
        <v>452</v>
      </c>
      <c r="B456" s="231">
        <v>45076</v>
      </c>
      <c r="C456" s="2">
        <v>17.6723</v>
      </c>
      <c r="D456" s="136">
        <f t="shared" si="15"/>
        <v>-8.5777438682314022E-3</v>
      </c>
    </row>
    <row r="457" spans="1:4" hidden="1" x14ac:dyDescent="0.3">
      <c r="A457">
        <f t="shared" si="14"/>
        <v>453</v>
      </c>
      <c r="B457" s="231">
        <v>45077</v>
      </c>
      <c r="C457" s="2">
        <v>17.560500000000001</v>
      </c>
      <c r="D457" s="136">
        <f t="shared" si="15"/>
        <v>-6.3262846375400361E-3</v>
      </c>
    </row>
    <row r="458" spans="1:4" hidden="1" x14ac:dyDescent="0.3">
      <c r="A458">
        <f t="shared" si="14"/>
        <v>454</v>
      </c>
      <c r="B458" s="231">
        <v>45078</v>
      </c>
      <c r="C458" s="2">
        <v>17.653199999999998</v>
      </c>
      <c r="D458" s="136">
        <f t="shared" si="15"/>
        <v>5.2788929700178233E-3</v>
      </c>
    </row>
    <row r="459" spans="1:4" hidden="1" x14ac:dyDescent="0.3">
      <c r="A459">
        <f t="shared" si="14"/>
        <v>455</v>
      </c>
      <c r="B459" s="231">
        <v>45079</v>
      </c>
      <c r="C459" s="2">
        <v>17.741800000000001</v>
      </c>
      <c r="D459" s="136">
        <f t="shared" si="15"/>
        <v>5.0189200824781732E-3</v>
      </c>
    </row>
    <row r="460" spans="1:4" hidden="1" x14ac:dyDescent="0.3">
      <c r="A460">
        <f t="shared" si="14"/>
        <v>456</v>
      </c>
      <c r="B460" s="231">
        <v>45082</v>
      </c>
      <c r="C460" s="2">
        <v>17.567299999999999</v>
      </c>
      <c r="D460" s="136">
        <f t="shared" si="15"/>
        <v>-9.8355296531356107E-3</v>
      </c>
    </row>
    <row r="461" spans="1:4" hidden="1" x14ac:dyDescent="0.3">
      <c r="A461">
        <f t="shared" si="14"/>
        <v>457</v>
      </c>
      <c r="B461" s="231">
        <v>45083</v>
      </c>
      <c r="C461" s="2">
        <v>17.5063</v>
      </c>
      <c r="D461" s="136">
        <f t="shared" si="15"/>
        <v>-3.4723605790303314E-3</v>
      </c>
    </row>
    <row r="462" spans="1:4" hidden="1" x14ac:dyDescent="0.3">
      <c r="A462">
        <f t="shared" si="14"/>
        <v>458</v>
      </c>
      <c r="B462" s="231">
        <v>45084</v>
      </c>
      <c r="C462" s="2">
        <v>17.473199999999999</v>
      </c>
      <c r="D462" s="136">
        <f t="shared" si="15"/>
        <v>-1.8907479021837981E-3</v>
      </c>
    </row>
    <row r="463" spans="1:4" hidden="1" x14ac:dyDescent="0.3">
      <c r="A463">
        <f t="shared" si="14"/>
        <v>459</v>
      </c>
      <c r="B463" s="231">
        <v>45085</v>
      </c>
      <c r="C463" s="2">
        <v>17.4192</v>
      </c>
      <c r="D463" s="136">
        <f t="shared" si="15"/>
        <v>-3.0904470846782051E-3</v>
      </c>
    </row>
    <row r="464" spans="1:4" hidden="1" x14ac:dyDescent="0.3">
      <c r="A464">
        <f t="shared" si="14"/>
        <v>460</v>
      </c>
      <c r="B464" s="231">
        <v>45086</v>
      </c>
      <c r="C464" s="2">
        <v>17.360800000000001</v>
      </c>
      <c r="D464" s="136">
        <f t="shared" si="15"/>
        <v>-3.3526223936805044E-3</v>
      </c>
    </row>
    <row r="465" spans="1:4" hidden="1" x14ac:dyDescent="0.3">
      <c r="A465">
        <f t="shared" si="14"/>
        <v>461</v>
      </c>
      <c r="B465" s="231">
        <v>45089</v>
      </c>
      <c r="C465" s="2">
        <v>17.4085</v>
      </c>
      <c r="D465" s="136">
        <f t="shared" si="15"/>
        <v>2.7475692364407056E-3</v>
      </c>
    </row>
    <row r="466" spans="1:4" hidden="1" x14ac:dyDescent="0.3">
      <c r="A466">
        <f t="shared" si="14"/>
        <v>462</v>
      </c>
      <c r="B466" s="231">
        <v>45090</v>
      </c>
      <c r="C466" s="2">
        <v>17.283999999999999</v>
      </c>
      <c r="D466" s="136">
        <f t="shared" si="15"/>
        <v>-7.1516787776086943E-3</v>
      </c>
    </row>
    <row r="467" spans="1:4" hidden="1" x14ac:dyDescent="0.3">
      <c r="A467">
        <f t="shared" si="14"/>
        <v>463</v>
      </c>
      <c r="B467" s="231">
        <v>45091</v>
      </c>
      <c r="C467" s="2">
        <v>17.312000000000001</v>
      </c>
      <c r="D467" s="136">
        <f t="shared" si="15"/>
        <v>1.6199953714419735E-3</v>
      </c>
    </row>
    <row r="468" spans="1:4" hidden="1" x14ac:dyDescent="0.3">
      <c r="A468">
        <f t="shared" si="14"/>
        <v>464</v>
      </c>
      <c r="B468" s="231">
        <v>45092</v>
      </c>
      <c r="C468" s="2">
        <v>17.218499999999999</v>
      </c>
      <c r="D468" s="136">
        <f t="shared" si="15"/>
        <v>-5.4008780036970405E-3</v>
      </c>
    </row>
    <row r="469" spans="1:4" hidden="1" x14ac:dyDescent="0.3">
      <c r="A469">
        <f t="shared" si="14"/>
        <v>465</v>
      </c>
      <c r="B469" s="231">
        <v>45093</v>
      </c>
      <c r="C469" s="2">
        <v>17.124700000000001</v>
      </c>
      <c r="D469" s="136">
        <f t="shared" si="15"/>
        <v>-5.4476290036877817E-3</v>
      </c>
    </row>
    <row r="470" spans="1:4" hidden="1" x14ac:dyDescent="0.3">
      <c r="A470">
        <f t="shared" si="14"/>
        <v>466</v>
      </c>
      <c r="B470" s="231">
        <v>45096</v>
      </c>
      <c r="C470" s="2">
        <v>17.176200000000001</v>
      </c>
      <c r="D470" s="136">
        <f t="shared" si="15"/>
        <v>3.0073519536109039E-3</v>
      </c>
    </row>
    <row r="471" spans="1:4" hidden="1" x14ac:dyDescent="0.3">
      <c r="A471">
        <f t="shared" si="14"/>
        <v>467</v>
      </c>
      <c r="B471" s="231">
        <v>45097</v>
      </c>
      <c r="C471" s="2">
        <v>17.0792</v>
      </c>
      <c r="D471" s="136">
        <f t="shared" si="15"/>
        <v>-5.6473492390634039E-3</v>
      </c>
    </row>
    <row r="472" spans="1:4" hidden="1" x14ac:dyDescent="0.3">
      <c r="A472">
        <f t="shared" si="14"/>
        <v>468</v>
      </c>
      <c r="B472" s="231">
        <v>45098</v>
      </c>
      <c r="C472" s="2">
        <v>17.0945</v>
      </c>
      <c r="D472" s="136">
        <f t="shared" si="15"/>
        <v>8.9582650241237793E-4</v>
      </c>
    </row>
    <row r="473" spans="1:4" hidden="1" x14ac:dyDescent="0.3">
      <c r="A473">
        <f t="shared" si="14"/>
        <v>469</v>
      </c>
      <c r="B473" s="231">
        <v>45099</v>
      </c>
      <c r="C473" s="2">
        <v>17.2043</v>
      </c>
      <c r="D473" s="136">
        <f t="shared" si="15"/>
        <v>6.4231185469010299E-3</v>
      </c>
    </row>
    <row r="474" spans="1:4" hidden="1" x14ac:dyDescent="0.3">
      <c r="A474">
        <f t="shared" si="14"/>
        <v>470</v>
      </c>
      <c r="B474" s="231">
        <v>45100</v>
      </c>
      <c r="C474" s="2">
        <v>17.154699999999998</v>
      </c>
      <c r="D474" s="136">
        <f t="shared" si="15"/>
        <v>-2.8830001801876115E-3</v>
      </c>
    </row>
    <row r="475" spans="1:4" hidden="1" x14ac:dyDescent="0.3">
      <c r="A475">
        <f t="shared" si="14"/>
        <v>471</v>
      </c>
      <c r="B475" s="231">
        <v>45103</v>
      </c>
      <c r="C475" s="2">
        <v>17.171299999999999</v>
      </c>
      <c r="D475" s="136">
        <f t="shared" si="15"/>
        <v>9.6766483820753812E-4</v>
      </c>
    </row>
    <row r="476" spans="1:4" hidden="1" x14ac:dyDescent="0.3">
      <c r="A476">
        <f t="shared" si="14"/>
        <v>472</v>
      </c>
      <c r="B476" s="231">
        <v>45104</v>
      </c>
      <c r="C476" s="2">
        <v>17.179500000000001</v>
      </c>
      <c r="D476" s="136">
        <f t="shared" si="15"/>
        <v>4.7754101320229836E-4</v>
      </c>
    </row>
    <row r="477" spans="1:4" hidden="1" x14ac:dyDescent="0.3">
      <c r="A477">
        <f t="shared" si="14"/>
        <v>473</v>
      </c>
      <c r="B477" s="231">
        <v>45105</v>
      </c>
      <c r="C477" s="2">
        <v>17.144500000000001</v>
      </c>
      <c r="D477" s="136">
        <f t="shared" si="15"/>
        <v>-2.0373119124538208E-3</v>
      </c>
    </row>
    <row r="478" spans="1:4" hidden="1" x14ac:dyDescent="0.3">
      <c r="A478">
        <f t="shared" si="14"/>
        <v>474</v>
      </c>
      <c r="B478" s="231">
        <v>45106</v>
      </c>
      <c r="C478" s="2">
        <v>17.101299999999998</v>
      </c>
      <c r="D478" s="136">
        <f t="shared" si="15"/>
        <v>-2.5197585231416797E-3</v>
      </c>
    </row>
    <row r="479" spans="1:4" hidden="1" x14ac:dyDescent="0.3">
      <c r="A479">
        <f t="shared" si="14"/>
        <v>475</v>
      </c>
      <c r="B479" s="231">
        <v>45107</v>
      </c>
      <c r="C479" s="2">
        <v>17.071999999999999</v>
      </c>
      <c r="D479" s="136">
        <f t="shared" si="15"/>
        <v>-1.7133200399969128E-3</v>
      </c>
    </row>
    <row r="480" spans="1:4" hidden="1" x14ac:dyDescent="0.3">
      <c r="A480">
        <f t="shared" si="14"/>
        <v>476</v>
      </c>
      <c r="B480" s="231">
        <v>45110</v>
      </c>
      <c r="C480" s="2">
        <v>17.1187</v>
      </c>
      <c r="D480" s="136">
        <f t="shared" si="15"/>
        <v>2.7354732895970013E-3</v>
      </c>
    </row>
    <row r="481" spans="1:4" hidden="1" x14ac:dyDescent="0.3">
      <c r="A481">
        <f t="shared" si="14"/>
        <v>477</v>
      </c>
      <c r="B481" s="231">
        <v>45111</v>
      </c>
      <c r="C481" s="2">
        <v>17.1358</v>
      </c>
      <c r="D481" s="136">
        <f t="shared" si="15"/>
        <v>9.989076273315689E-4</v>
      </c>
    </row>
    <row r="482" spans="1:4" hidden="1" x14ac:dyDescent="0.3">
      <c r="A482">
        <f t="shared" si="14"/>
        <v>478</v>
      </c>
      <c r="B482" s="231">
        <v>45112</v>
      </c>
      <c r="C482" s="2">
        <v>17.0517</v>
      </c>
      <c r="D482" s="136">
        <f t="shared" si="15"/>
        <v>-4.9078537331200822E-3</v>
      </c>
    </row>
    <row r="483" spans="1:4" hidden="1" x14ac:dyDescent="0.3">
      <c r="A483">
        <f t="shared" si="14"/>
        <v>479</v>
      </c>
      <c r="B483" s="231">
        <v>45113</v>
      </c>
      <c r="C483" s="2">
        <v>17.026</v>
      </c>
      <c r="D483" s="136">
        <f t="shared" si="15"/>
        <v>-1.5071811021775128E-3</v>
      </c>
    </row>
    <row r="484" spans="1:4" hidden="1" x14ac:dyDescent="0.3">
      <c r="A484">
        <f t="shared" si="14"/>
        <v>480</v>
      </c>
      <c r="B484" s="231">
        <v>45114</v>
      </c>
      <c r="C484" s="2">
        <v>17.004000000000001</v>
      </c>
      <c r="D484" s="136">
        <f t="shared" si="15"/>
        <v>-1.2921414307528467E-3</v>
      </c>
    </row>
    <row r="485" spans="1:4" hidden="1" x14ac:dyDescent="0.3">
      <c r="A485">
        <f t="shared" si="14"/>
        <v>481</v>
      </c>
      <c r="B485" s="231">
        <v>45117</v>
      </c>
      <c r="C485" s="2">
        <v>17.282499999999999</v>
      </c>
      <c r="D485" s="136">
        <f t="shared" si="15"/>
        <v>1.637849917666423E-2</v>
      </c>
    </row>
    <row r="486" spans="1:4" hidden="1" x14ac:dyDescent="0.3">
      <c r="A486">
        <f t="shared" si="14"/>
        <v>482</v>
      </c>
      <c r="B486" s="231">
        <v>45118</v>
      </c>
      <c r="C486" s="2">
        <v>17.101199999999999</v>
      </c>
      <c r="D486" s="136">
        <f t="shared" si="15"/>
        <v>-1.0490380442644276E-2</v>
      </c>
    </row>
    <row r="487" spans="1:4" hidden="1" x14ac:dyDescent="0.3">
      <c r="A487">
        <f t="shared" si="14"/>
        <v>483</v>
      </c>
      <c r="B487" s="231">
        <v>45119</v>
      </c>
      <c r="C487" s="2">
        <v>17.060500000000001</v>
      </c>
      <c r="D487" s="136">
        <f t="shared" si="15"/>
        <v>-2.3799499450329886E-3</v>
      </c>
    </row>
    <row r="488" spans="1:4" hidden="1" x14ac:dyDescent="0.3">
      <c r="A488">
        <f t="shared" si="14"/>
        <v>484</v>
      </c>
      <c r="B488" s="231">
        <v>45120</v>
      </c>
      <c r="C488" s="2">
        <v>17.078299999999999</v>
      </c>
      <c r="D488" s="136">
        <f t="shared" si="15"/>
        <v>1.0433457401599622E-3</v>
      </c>
    </row>
    <row r="489" spans="1:4" hidden="1" x14ac:dyDescent="0.3">
      <c r="A489">
        <f t="shared" si="14"/>
        <v>485</v>
      </c>
      <c r="B489" s="231">
        <v>45121</v>
      </c>
      <c r="C489" s="2">
        <v>16.8537</v>
      </c>
      <c r="D489" s="136">
        <f t="shared" si="15"/>
        <v>-1.3151191863358669E-2</v>
      </c>
    </row>
    <row r="490" spans="1:4" hidden="1" x14ac:dyDescent="0.3">
      <c r="A490">
        <f t="shared" si="14"/>
        <v>486</v>
      </c>
      <c r="B490" s="231">
        <v>45124</v>
      </c>
      <c r="C490" s="2">
        <v>16.890499999999999</v>
      </c>
      <c r="D490" s="136">
        <f t="shared" si="15"/>
        <v>2.1834967989224907E-3</v>
      </c>
    </row>
    <row r="491" spans="1:4" hidden="1" x14ac:dyDescent="0.3">
      <c r="A491">
        <f t="shared" si="14"/>
        <v>487</v>
      </c>
      <c r="B491" s="231">
        <v>45125</v>
      </c>
      <c r="C491" s="2">
        <v>16.789200000000001</v>
      </c>
      <c r="D491" s="136">
        <f t="shared" si="15"/>
        <v>-5.9974541902251266E-3</v>
      </c>
    </row>
    <row r="492" spans="1:4" hidden="1" x14ac:dyDescent="0.3">
      <c r="A492">
        <f t="shared" si="14"/>
        <v>488</v>
      </c>
      <c r="B492" s="231">
        <v>45126</v>
      </c>
      <c r="C492" s="2">
        <v>16.785799999999998</v>
      </c>
      <c r="D492" s="136">
        <f t="shared" si="15"/>
        <v>-2.0251113811275978E-4</v>
      </c>
    </row>
    <row r="493" spans="1:4" hidden="1" x14ac:dyDescent="0.3">
      <c r="A493">
        <f t="shared" si="14"/>
        <v>489</v>
      </c>
      <c r="B493" s="231">
        <v>45127</v>
      </c>
      <c r="C493" s="2">
        <v>16.748000000000001</v>
      </c>
      <c r="D493" s="136">
        <f t="shared" si="15"/>
        <v>-2.251903394535737E-3</v>
      </c>
    </row>
    <row r="494" spans="1:4" hidden="1" x14ac:dyDescent="0.3">
      <c r="A494">
        <f t="shared" si="14"/>
        <v>490</v>
      </c>
      <c r="B494" s="231">
        <v>45128</v>
      </c>
      <c r="C494" s="2">
        <v>16.7667</v>
      </c>
      <c r="D494" s="136">
        <f t="shared" si="15"/>
        <v>1.1165512299975422E-3</v>
      </c>
    </row>
    <row r="495" spans="1:4" hidden="1" x14ac:dyDescent="0.3">
      <c r="A495">
        <f t="shared" si="14"/>
        <v>491</v>
      </c>
      <c r="B495" s="231">
        <v>45131</v>
      </c>
      <c r="C495" s="2">
        <v>16.846</v>
      </c>
      <c r="D495" s="136">
        <f t="shared" si="15"/>
        <v>4.729612863592747E-3</v>
      </c>
    </row>
    <row r="496" spans="1:4" hidden="1" x14ac:dyDescent="0.3">
      <c r="A496">
        <f t="shared" si="14"/>
        <v>492</v>
      </c>
      <c r="B496" s="231">
        <v>45132</v>
      </c>
      <c r="C496" s="2">
        <v>16.939299999999999</v>
      </c>
      <c r="D496" s="136">
        <f t="shared" si="15"/>
        <v>5.5384067434405271E-3</v>
      </c>
    </row>
    <row r="497" spans="1:10" hidden="1" x14ac:dyDescent="0.3">
      <c r="A497">
        <f t="shared" si="14"/>
        <v>493</v>
      </c>
      <c r="B497" s="231">
        <v>45133</v>
      </c>
      <c r="C497" s="2">
        <v>16.8367</v>
      </c>
      <c r="D497" s="136">
        <f t="shared" si="15"/>
        <v>-6.0569208881121606E-3</v>
      </c>
    </row>
    <row r="498" spans="1:10" hidden="1" x14ac:dyDescent="0.3">
      <c r="A498">
        <f t="shared" si="14"/>
        <v>494</v>
      </c>
      <c r="B498" s="231">
        <v>45134</v>
      </c>
      <c r="C498" s="2">
        <v>16.907499999999999</v>
      </c>
      <c r="D498" s="136">
        <f t="shared" si="15"/>
        <v>4.2050995741444996E-3</v>
      </c>
    </row>
    <row r="499" spans="1:10" hidden="1" x14ac:dyDescent="0.3">
      <c r="A499">
        <f t="shared" si="14"/>
        <v>495</v>
      </c>
      <c r="B499" s="231">
        <v>45135</v>
      </c>
      <c r="C499" s="2">
        <v>16.8825</v>
      </c>
      <c r="D499" s="136">
        <f t="shared" si="15"/>
        <v>-1.4786337424219642E-3</v>
      </c>
    </row>
    <row r="500" spans="1:10" hidden="1" x14ac:dyDescent="0.3">
      <c r="A500">
        <f t="shared" si="14"/>
        <v>496</v>
      </c>
      <c r="B500" s="231">
        <v>45138</v>
      </c>
      <c r="C500" s="2">
        <v>16.733799999999999</v>
      </c>
      <c r="D500" s="136">
        <f t="shared" si="15"/>
        <v>-8.8079372130905886E-3</v>
      </c>
    </row>
    <row r="501" spans="1:10" hidden="1" x14ac:dyDescent="0.3">
      <c r="A501">
        <f t="shared" si="14"/>
        <v>497</v>
      </c>
      <c r="B501" s="231">
        <v>45139</v>
      </c>
      <c r="C501" s="2">
        <v>16.689499999999999</v>
      </c>
      <c r="D501" s="136">
        <f t="shared" si="15"/>
        <v>-2.6473365284633843E-3</v>
      </c>
    </row>
    <row r="502" spans="1:10" x14ac:dyDescent="0.3">
      <c r="A502">
        <f t="shared" si="14"/>
        <v>498</v>
      </c>
      <c r="B502" s="231">
        <v>45140</v>
      </c>
      <c r="C502" s="2">
        <v>16.7303</v>
      </c>
      <c r="D502" s="136">
        <f t="shared" si="15"/>
        <v>2.4446508283650914E-3</v>
      </c>
    </row>
    <row r="503" spans="1:10" x14ac:dyDescent="0.3">
      <c r="A503">
        <f t="shared" si="14"/>
        <v>499</v>
      </c>
      <c r="B503" s="231">
        <v>45141</v>
      </c>
      <c r="C503" s="2">
        <v>16.853300000000001</v>
      </c>
      <c r="D503" s="136">
        <f t="shared" si="15"/>
        <v>7.3519303300000338E-3</v>
      </c>
    </row>
    <row r="504" spans="1:10" x14ac:dyDescent="0.3">
      <c r="A504">
        <f t="shared" si="14"/>
        <v>500</v>
      </c>
      <c r="B504" s="231">
        <v>45142</v>
      </c>
      <c r="C504" s="2">
        <v>17.019300000000001</v>
      </c>
      <c r="D504" s="136">
        <f t="shared" si="15"/>
        <v>9.84970302552024E-3</v>
      </c>
      <c r="E504" s="1" t="s">
        <v>18</v>
      </c>
      <c r="F504" s="1" t="s">
        <v>19</v>
      </c>
      <c r="G504" s="1" t="s">
        <v>20</v>
      </c>
    </row>
    <row r="505" spans="1:10" x14ac:dyDescent="0.3">
      <c r="A505">
        <f t="shared" si="14"/>
        <v>501</v>
      </c>
      <c r="B505" s="231">
        <v>45145</v>
      </c>
      <c r="C505" s="2">
        <v>17.289200000000001</v>
      </c>
      <c r="D505" s="136">
        <f t="shared" si="15"/>
        <v>1.5858466564429685E-2</v>
      </c>
      <c r="E505" s="146">
        <f>EWMA!G250</f>
        <v>6.2599681421210912E-3</v>
      </c>
      <c r="F505" s="133">
        <f>C505*(1-($F$763*E505))</f>
        <v>17.037024469997569</v>
      </c>
      <c r="G505" s="7">
        <f>IF(C506&lt;F505,1,0)</f>
        <v>0</v>
      </c>
      <c r="J505" s="33"/>
    </row>
    <row r="506" spans="1:10" x14ac:dyDescent="0.3">
      <c r="A506">
        <f t="shared" si="14"/>
        <v>502</v>
      </c>
      <c r="B506" s="231">
        <v>45146</v>
      </c>
      <c r="C506" s="2">
        <v>17.055499999999999</v>
      </c>
      <c r="D506" s="136">
        <f t="shared" si="15"/>
        <v>-1.3517108946625833E-2</v>
      </c>
      <c r="E506" s="146">
        <f>EWMA!G251</f>
        <v>8.2340387958677961E-3</v>
      </c>
      <c r="F506" s="133">
        <f t="shared" ref="F506:F569" si="16">C506*(1-($F$763*E506))</f>
        <v>16.728284938568788</v>
      </c>
      <c r="G506" s="7">
        <f t="shared" ref="G506:G569" si="17">IF(C507&lt;F506,1,0)</f>
        <v>0</v>
      </c>
      <c r="J506" s="33"/>
    </row>
    <row r="507" spans="1:10" hidden="1" x14ac:dyDescent="0.3">
      <c r="A507">
        <f t="shared" si="14"/>
        <v>503</v>
      </c>
      <c r="B507" s="231">
        <v>45147</v>
      </c>
      <c r="C507" s="2">
        <v>17.0608</v>
      </c>
      <c r="D507" s="4">
        <f t="shared" si="15"/>
        <v>3.1075019788340263E-4</v>
      </c>
      <c r="E507" s="146">
        <f>EWMA!G252</f>
        <v>9.1261277044694632E-3</v>
      </c>
      <c r="F507" s="133">
        <f t="shared" si="16"/>
        <v>16.69802123787084</v>
      </c>
      <c r="G507" s="7">
        <f t="shared" si="17"/>
        <v>0</v>
      </c>
    </row>
    <row r="508" spans="1:10" hidden="1" x14ac:dyDescent="0.3">
      <c r="A508">
        <f t="shared" si="14"/>
        <v>504</v>
      </c>
      <c r="B508" s="231">
        <v>45148</v>
      </c>
      <c r="C508" s="2">
        <v>17.112200000000001</v>
      </c>
      <c r="D508" s="4">
        <f t="shared" si="15"/>
        <v>3.0127543843196936E-3</v>
      </c>
      <c r="E508" s="146">
        <f>EWMA!G253</f>
        <v>8.4896838982609253E-3</v>
      </c>
      <c r="F508" s="133">
        <f t="shared" si="16"/>
        <v>16.773704196687099</v>
      </c>
      <c r="G508" s="7">
        <f t="shared" si="17"/>
        <v>0</v>
      </c>
      <c r="J508" s="33"/>
    </row>
    <row r="509" spans="1:10" hidden="1" x14ac:dyDescent="0.3">
      <c r="A509">
        <f t="shared" si="14"/>
        <v>505</v>
      </c>
      <c r="B509" s="231">
        <v>45149</v>
      </c>
      <c r="C509" s="2">
        <v>17.076699999999999</v>
      </c>
      <c r="D509" s="4">
        <f t="shared" si="15"/>
        <v>-2.074543308283161E-3</v>
      </c>
      <c r="E509" s="146">
        <f>EWMA!G254</f>
        <v>7.9739878112579186E-3</v>
      </c>
      <c r="F509" s="133">
        <f t="shared" si="16"/>
        <v>16.759425303460336</v>
      </c>
      <c r="G509" s="7">
        <f t="shared" si="17"/>
        <v>0</v>
      </c>
    </row>
    <row r="510" spans="1:10" hidden="1" x14ac:dyDescent="0.3">
      <c r="A510">
        <f t="shared" si="14"/>
        <v>506</v>
      </c>
      <c r="B510" s="231">
        <v>45152</v>
      </c>
      <c r="C510" s="2">
        <v>16.954799999999999</v>
      </c>
      <c r="D510" s="4">
        <f t="shared" si="15"/>
        <v>-7.1383815374165271E-3</v>
      </c>
      <c r="E510" s="146">
        <f>EWMA!G255</f>
        <v>7.4562195690857699E-3</v>
      </c>
      <c r="F510" s="133">
        <f t="shared" si="16"/>
        <v>16.660244402088651</v>
      </c>
      <c r="G510" s="7">
        <f t="shared" si="17"/>
        <v>0</v>
      </c>
    </row>
    <row r="511" spans="1:10" hidden="1" x14ac:dyDescent="0.3">
      <c r="A511">
        <f t="shared" si="14"/>
        <v>507</v>
      </c>
      <c r="B511" s="231">
        <v>45153</v>
      </c>
      <c r="C511" s="2">
        <v>17.0045</v>
      </c>
      <c r="D511" s="4">
        <f t="shared" si="15"/>
        <v>2.931323283082099E-3</v>
      </c>
      <c r="E511" s="146">
        <f>EWMA!G256</f>
        <v>7.4141789643765183E-3</v>
      </c>
      <c r="F511" s="133">
        <f t="shared" si="16"/>
        <v>16.710746633554606</v>
      </c>
      <c r="G511" s="7">
        <f t="shared" si="17"/>
        <v>0</v>
      </c>
    </row>
    <row r="512" spans="1:10" hidden="1" x14ac:dyDescent="0.3">
      <c r="A512">
        <f t="shared" si="14"/>
        <v>508</v>
      </c>
      <c r="B512" s="231">
        <v>45154</v>
      </c>
      <c r="C512" s="2">
        <v>17.0672</v>
      </c>
      <c r="D512" s="4">
        <f t="shared" si="15"/>
        <v>3.6872592549030969E-3</v>
      </c>
      <c r="E512" s="146">
        <f>EWMA!G257</f>
        <v>6.9799545063187977E-3</v>
      </c>
      <c r="F512" s="133">
        <f t="shared" si="16"/>
        <v>16.789631108647932</v>
      </c>
      <c r="G512" s="7">
        <f t="shared" si="17"/>
        <v>0</v>
      </c>
    </row>
    <row r="513" spans="1:7" hidden="1" x14ac:dyDescent="0.3">
      <c r="A513">
        <f t="shared" si="14"/>
        <v>509</v>
      </c>
      <c r="B513" s="231">
        <v>45155</v>
      </c>
      <c r="C513" s="2">
        <v>17.1388</v>
      </c>
      <c r="D513" s="4">
        <f t="shared" si="15"/>
        <v>4.1951814005811716E-3</v>
      </c>
      <c r="E513" s="146">
        <f>EWMA!G258</f>
        <v>6.6322029835390595E-3</v>
      </c>
      <c r="F513" s="133">
        <f t="shared" si="16"/>
        <v>16.873953558848328</v>
      </c>
      <c r="G513" s="7">
        <f t="shared" si="17"/>
        <v>0</v>
      </c>
    </row>
    <row r="514" spans="1:7" hidden="1" x14ac:dyDescent="0.3">
      <c r="A514">
        <f t="shared" si="14"/>
        <v>510</v>
      </c>
      <c r="B514" s="231">
        <v>45156</v>
      </c>
      <c r="C514" s="2">
        <v>17.076799999999999</v>
      </c>
      <c r="D514" s="4">
        <f t="shared" si="15"/>
        <v>-3.617522813732621E-3</v>
      </c>
      <c r="E514" s="146">
        <f>EWMA!G259</f>
        <v>6.3584586554176733E-3</v>
      </c>
      <c r="F514" s="133">
        <f t="shared" si="16"/>
        <v>16.823803644633269</v>
      </c>
      <c r="G514" s="7">
        <f t="shared" si="17"/>
        <v>0</v>
      </c>
    </row>
    <row r="515" spans="1:7" hidden="1" x14ac:dyDescent="0.3">
      <c r="A515">
        <f t="shared" si="14"/>
        <v>511</v>
      </c>
      <c r="B515" s="231">
        <v>45159</v>
      </c>
      <c r="C515" s="2">
        <v>17.122499999999999</v>
      </c>
      <c r="D515" s="4">
        <f t="shared" si="15"/>
        <v>2.6761454136605689E-3</v>
      </c>
      <c r="E515" s="146">
        <f>EWMA!G260</f>
        <v>6.061757792456695E-3</v>
      </c>
      <c r="F515" s="133">
        <f t="shared" si="16"/>
        <v>16.880663596622878</v>
      </c>
      <c r="G515" s="7">
        <f t="shared" si="17"/>
        <v>0</v>
      </c>
    </row>
    <row r="516" spans="1:7" hidden="1" x14ac:dyDescent="0.3">
      <c r="A516">
        <f t="shared" si="14"/>
        <v>512</v>
      </c>
      <c r="B516" s="231">
        <v>45160</v>
      </c>
      <c r="C516" s="2">
        <v>17.047699999999999</v>
      </c>
      <c r="D516" s="4">
        <f t="shared" si="15"/>
        <v>-4.3685209519638279E-3</v>
      </c>
      <c r="E516" s="146">
        <f>EWMA!G261</f>
        <v>5.723459072082316E-3</v>
      </c>
      <c r="F516" s="133">
        <f t="shared" si="16"/>
        <v>16.820357675190088</v>
      </c>
      <c r="G516" s="7">
        <f t="shared" si="17"/>
        <v>0</v>
      </c>
    </row>
    <row r="517" spans="1:7" hidden="1" x14ac:dyDescent="0.3">
      <c r="A517">
        <f t="shared" si="14"/>
        <v>513</v>
      </c>
      <c r="B517" s="231">
        <v>45161</v>
      </c>
      <c r="C517" s="2">
        <v>17.020199999999999</v>
      </c>
      <c r="D517" s="136">
        <f t="shared" si="15"/>
        <v>-1.6131208315490753E-3</v>
      </c>
      <c r="E517" s="146">
        <f>EWMA!G262</f>
        <v>5.5601381822759262E-3</v>
      </c>
      <c r="F517" s="133">
        <f t="shared" si="16"/>
        <v>16.799701233136361</v>
      </c>
      <c r="G517" s="7">
        <f t="shared" si="17"/>
        <v>0</v>
      </c>
    </row>
    <row r="518" spans="1:7" hidden="1" x14ac:dyDescent="0.3">
      <c r="A518">
        <f t="shared" si="14"/>
        <v>514</v>
      </c>
      <c r="B518" s="231">
        <v>45162</v>
      </c>
      <c r="C518" s="2">
        <v>16.9267</v>
      </c>
      <c r="D518" s="136">
        <f t="shared" si="15"/>
        <v>-5.4934724621331643E-3</v>
      </c>
      <c r="E518" s="146">
        <f>EWMA!G263</f>
        <v>5.2057078735622828E-3</v>
      </c>
      <c r="F518" s="133">
        <f t="shared" si="16"/>
        <v>16.721390988770217</v>
      </c>
      <c r="G518" s="7">
        <f t="shared" si="17"/>
        <v>0</v>
      </c>
    </row>
    <row r="519" spans="1:7" hidden="1" x14ac:dyDescent="0.3">
      <c r="A519">
        <f t="shared" ref="A519:A582" si="18">+A518+1</f>
        <v>515</v>
      </c>
      <c r="B519" s="231">
        <v>45163</v>
      </c>
      <c r="C519" s="2">
        <v>16.807700000000001</v>
      </c>
      <c r="D519" s="4">
        <f t="shared" ref="D519:D582" si="19">C519/C518-1</f>
        <v>-7.0303130557048954E-3</v>
      </c>
      <c r="E519" s="146">
        <f>EWMA!G264</f>
        <v>5.2454104383915165E-3</v>
      </c>
      <c r="F519" s="133">
        <f t="shared" si="16"/>
        <v>16.60227954589093</v>
      </c>
      <c r="G519" s="7">
        <f t="shared" si="17"/>
        <v>0</v>
      </c>
    </row>
    <row r="520" spans="1:7" hidden="1" x14ac:dyDescent="0.3">
      <c r="A520">
        <f t="shared" si="18"/>
        <v>516</v>
      </c>
      <c r="B520" s="231">
        <v>45166</v>
      </c>
      <c r="C520" s="2">
        <v>16.809000000000001</v>
      </c>
      <c r="D520" s="4">
        <f t="shared" si="19"/>
        <v>7.7345502359049689E-5</v>
      </c>
      <c r="E520" s="146">
        <f>EWMA!G265</f>
        <v>5.5197168289864073E-3</v>
      </c>
      <c r="F520" s="133">
        <f t="shared" si="16"/>
        <v>16.592820455984253</v>
      </c>
      <c r="G520" s="7">
        <f t="shared" si="17"/>
        <v>0</v>
      </c>
    </row>
    <row r="521" spans="1:7" hidden="1" x14ac:dyDescent="0.3">
      <c r="A521">
        <f t="shared" si="18"/>
        <v>517</v>
      </c>
      <c r="B521" s="231">
        <v>45167</v>
      </c>
      <c r="C521" s="2">
        <v>16.771799999999999</v>
      </c>
      <c r="D521" s="4">
        <f t="shared" si="19"/>
        <v>-2.2131001249331428E-3</v>
      </c>
      <c r="E521" s="146">
        <f>EWMA!G266</f>
        <v>5.1343941536344537E-3</v>
      </c>
      <c r="F521" s="133">
        <f t="shared" si="16"/>
        <v>16.571156635752391</v>
      </c>
      <c r="G521" s="7">
        <f t="shared" si="17"/>
        <v>0</v>
      </c>
    </row>
    <row r="522" spans="1:7" hidden="1" x14ac:dyDescent="0.3">
      <c r="A522">
        <f t="shared" si="18"/>
        <v>518</v>
      </c>
      <c r="B522" s="231">
        <v>45168</v>
      </c>
      <c r="C522" s="2">
        <v>16.743200000000002</v>
      </c>
      <c r="D522" s="4">
        <f t="shared" si="19"/>
        <v>-1.7052433251050214E-3</v>
      </c>
      <c r="E522" s="146">
        <f>EWMA!G267</f>
        <v>4.8445095387838972E-3</v>
      </c>
      <c r="F522" s="133">
        <f t="shared" si="16"/>
        <v>16.554207660384247</v>
      </c>
      <c r="G522" s="7">
        <f t="shared" si="17"/>
        <v>0</v>
      </c>
    </row>
    <row r="523" spans="1:7" hidden="1" x14ac:dyDescent="0.3">
      <c r="A523">
        <f t="shared" si="18"/>
        <v>519</v>
      </c>
      <c r="B523" s="231">
        <v>45169</v>
      </c>
      <c r="C523" s="2">
        <v>16.840199999999999</v>
      </c>
      <c r="D523" s="4">
        <f t="shared" si="19"/>
        <v>5.7933967222512095E-3</v>
      </c>
      <c r="E523" s="146">
        <f>EWMA!G268</f>
        <v>4.5495284197016039E-3</v>
      </c>
      <c r="F523" s="133">
        <f t="shared" si="16"/>
        <v>16.661687123410239</v>
      </c>
      <c r="G523" s="7">
        <f t="shared" si="17"/>
        <v>0</v>
      </c>
    </row>
    <row r="524" spans="1:7" hidden="1" x14ac:dyDescent="0.3">
      <c r="A524">
        <f t="shared" si="18"/>
        <v>520</v>
      </c>
      <c r="B524" s="231">
        <v>45170</v>
      </c>
      <c r="C524" s="2">
        <v>16.747699999999998</v>
      </c>
      <c r="D524" s="4">
        <f t="shared" si="19"/>
        <v>-5.4928088740039405E-3</v>
      </c>
      <c r="E524" s="146">
        <f>EWMA!G269</f>
        <v>4.7362493349125219E-3</v>
      </c>
      <c r="F524" s="133">
        <f t="shared" si="16"/>
        <v>16.562881410641886</v>
      </c>
      <c r="G524" s="7">
        <f t="shared" si="17"/>
        <v>0</v>
      </c>
    </row>
    <row r="525" spans="1:7" hidden="1" x14ac:dyDescent="0.3">
      <c r="A525">
        <f t="shared" si="18"/>
        <v>521</v>
      </c>
      <c r="B525" s="231">
        <v>45173</v>
      </c>
      <c r="C525" s="2">
        <v>16.917000000000002</v>
      </c>
      <c r="D525" s="4">
        <f t="shared" si="19"/>
        <v>1.0108850767568178E-2</v>
      </c>
      <c r="E525" s="146">
        <f>EWMA!G270</f>
        <v>4.8451035860164957E-3</v>
      </c>
      <c r="F525" s="133">
        <f t="shared" si="16"/>
        <v>16.726022441540387</v>
      </c>
      <c r="G525" s="7">
        <f t="shared" si="17"/>
        <v>0</v>
      </c>
    </row>
    <row r="526" spans="1:7" hidden="1" x14ac:dyDescent="0.3">
      <c r="A526">
        <f t="shared" si="18"/>
        <v>522</v>
      </c>
      <c r="B526" s="231">
        <v>45174</v>
      </c>
      <c r="C526" s="2">
        <v>17.1113</v>
      </c>
      <c r="D526" s="4">
        <f t="shared" si="19"/>
        <v>1.1485487970680275E-2</v>
      </c>
      <c r="E526" s="146">
        <f>EWMA!G271</f>
        <v>5.8380902887573216E-3</v>
      </c>
      <c r="F526" s="133">
        <f t="shared" si="16"/>
        <v>16.878539257545828</v>
      </c>
      <c r="G526" s="7">
        <f t="shared" si="17"/>
        <v>0</v>
      </c>
    </row>
    <row r="527" spans="1:7" hidden="1" x14ac:dyDescent="0.3">
      <c r="A527">
        <f t="shared" si="18"/>
        <v>523</v>
      </c>
      <c r="B527" s="231">
        <v>45175</v>
      </c>
      <c r="C527" s="2">
        <v>17.175000000000001</v>
      </c>
      <c r="D527" s="4">
        <f t="shared" si="19"/>
        <v>3.7226861781396448E-3</v>
      </c>
      <c r="E527" s="146">
        <f>EWMA!G272</f>
        <v>6.8751928889152795E-3</v>
      </c>
      <c r="F527" s="133">
        <f t="shared" si="16"/>
        <v>16.899870249769613</v>
      </c>
      <c r="G527" s="7">
        <f t="shared" si="17"/>
        <v>0</v>
      </c>
    </row>
    <row r="528" spans="1:7" hidden="1" x14ac:dyDescent="0.3">
      <c r="A528">
        <f t="shared" si="18"/>
        <v>524</v>
      </c>
      <c r="B528" s="231">
        <v>45176</v>
      </c>
      <c r="C528" s="2">
        <v>17.3492</v>
      </c>
      <c r="D528" s="4">
        <f t="shared" si="19"/>
        <v>1.0142649199417653E-2</v>
      </c>
      <c r="E528" s="146">
        <f>EWMA!G273</f>
        <v>6.5395431467092022E-3</v>
      </c>
      <c r="F528" s="133">
        <f t="shared" si="16"/>
        <v>17.084847888231131</v>
      </c>
      <c r="G528" s="7">
        <f t="shared" si="17"/>
        <v>0</v>
      </c>
    </row>
    <row r="529" spans="1:7" hidden="1" x14ac:dyDescent="0.3">
      <c r="A529">
        <f t="shared" si="18"/>
        <v>525</v>
      </c>
      <c r="B529" s="231">
        <v>45177</v>
      </c>
      <c r="C529" s="2">
        <v>17.580500000000001</v>
      </c>
      <c r="D529" s="4">
        <f t="shared" si="19"/>
        <v>1.3332026836972322E-2</v>
      </c>
      <c r="E529" s="146">
        <f>EWMA!G274</f>
        <v>7.132064561829716E-3</v>
      </c>
      <c r="F529" s="133">
        <f t="shared" si="16"/>
        <v>17.288352341801854</v>
      </c>
      <c r="G529" s="7">
        <f t="shared" si="17"/>
        <v>0</v>
      </c>
    </row>
    <row r="530" spans="1:7" hidden="1" x14ac:dyDescent="0.3">
      <c r="A530">
        <f t="shared" si="18"/>
        <v>526</v>
      </c>
      <c r="B530" s="231">
        <v>45180</v>
      </c>
      <c r="C530" s="2">
        <v>17.554300000000001</v>
      </c>
      <c r="D530" s="4">
        <f t="shared" si="19"/>
        <v>-1.4902875344842137E-3</v>
      </c>
      <c r="E530" s="146">
        <f>EWMA!G275</f>
        <v>8.2441199104552523E-3</v>
      </c>
      <c r="F530" s="133">
        <f t="shared" si="16"/>
        <v>17.217102972844238</v>
      </c>
      <c r="G530" s="7">
        <f t="shared" si="17"/>
        <v>0</v>
      </c>
    </row>
    <row r="531" spans="1:7" hidden="1" x14ac:dyDescent="0.3">
      <c r="A531">
        <f t="shared" si="18"/>
        <v>527</v>
      </c>
      <c r="B531" s="231">
        <v>45181</v>
      </c>
      <c r="C531" s="2">
        <v>17.576699999999999</v>
      </c>
      <c r="D531" s="4">
        <f t="shared" si="19"/>
        <v>1.2760406282219527E-3</v>
      </c>
      <c r="E531" s="146">
        <f>EWMA!G276</f>
        <v>7.6879850631121609E-3</v>
      </c>
      <c r="F531" s="133">
        <f t="shared" si="16"/>
        <v>17.261848481552988</v>
      </c>
      <c r="G531" s="7">
        <f t="shared" si="17"/>
        <v>0</v>
      </c>
    </row>
    <row r="532" spans="1:7" hidden="1" x14ac:dyDescent="0.3">
      <c r="A532">
        <f t="shared" si="18"/>
        <v>528</v>
      </c>
      <c r="B532" s="231">
        <v>45182</v>
      </c>
      <c r="C532" s="2">
        <v>17.3813</v>
      </c>
      <c r="D532" s="4">
        <f t="shared" si="19"/>
        <v>-1.1116990106220137E-2</v>
      </c>
      <c r="E532" s="146">
        <f>EWMA!G277</f>
        <v>7.1665163791419456E-3</v>
      </c>
      <c r="F532" s="133">
        <f t="shared" si="16"/>
        <v>17.091067345241981</v>
      </c>
      <c r="G532" s="7">
        <f t="shared" si="17"/>
        <v>0</v>
      </c>
    </row>
    <row r="533" spans="1:7" hidden="1" x14ac:dyDescent="0.3">
      <c r="A533">
        <f t="shared" si="18"/>
        <v>529</v>
      </c>
      <c r="B533" s="231">
        <v>45183</v>
      </c>
      <c r="C533" s="2">
        <v>17.255299999999998</v>
      </c>
      <c r="D533" s="4">
        <f t="shared" si="19"/>
        <v>-7.2491700850915164E-3</v>
      </c>
      <c r="E533" s="146">
        <f>EWMA!G278</f>
        <v>7.8162138530011097E-3</v>
      </c>
      <c r="F533" s="133">
        <f t="shared" si="16"/>
        <v>16.941050302288382</v>
      </c>
      <c r="G533" s="7">
        <f t="shared" si="17"/>
        <v>0</v>
      </c>
    </row>
    <row r="534" spans="1:7" hidden="1" x14ac:dyDescent="0.3">
      <c r="A534">
        <f t="shared" si="18"/>
        <v>530</v>
      </c>
      <c r="B534" s="231">
        <v>45184</v>
      </c>
      <c r="C534" s="2">
        <v>17.1235</v>
      </c>
      <c r="D534" s="4">
        <f t="shared" si="19"/>
        <v>-7.6382328907639296E-3</v>
      </c>
      <c r="E534" s="146">
        <f>EWMA!G279</f>
        <v>7.7422150805378735E-3</v>
      </c>
      <c r="F534" s="133">
        <f t="shared" si="16"/>
        <v>16.814602999559394</v>
      </c>
      <c r="G534" s="7">
        <f t="shared" si="17"/>
        <v>0</v>
      </c>
    </row>
    <row r="535" spans="1:7" hidden="1" x14ac:dyDescent="0.3">
      <c r="A535">
        <f t="shared" si="18"/>
        <v>531</v>
      </c>
      <c r="B535" s="231">
        <v>45187</v>
      </c>
      <c r="C535" s="2">
        <v>17.104199999999999</v>
      </c>
      <c r="D535" s="4">
        <f t="shared" si="19"/>
        <v>-1.127106023885327E-3</v>
      </c>
      <c r="E535" s="146">
        <f>EWMA!G280</f>
        <v>7.728282963346083E-3</v>
      </c>
      <c r="F535" s="133">
        <f t="shared" si="16"/>
        <v>16.796206392914321</v>
      </c>
      <c r="G535" s="7">
        <f t="shared" si="17"/>
        <v>0</v>
      </c>
    </row>
    <row r="536" spans="1:7" hidden="1" x14ac:dyDescent="0.3">
      <c r="A536">
        <f t="shared" si="18"/>
        <v>532</v>
      </c>
      <c r="B536" s="231">
        <v>45188</v>
      </c>
      <c r="C536" s="2">
        <v>17.0807</v>
      </c>
      <c r="D536" s="4">
        <f t="shared" si="19"/>
        <v>-1.3739315489761372E-3</v>
      </c>
      <c r="E536" s="146">
        <f>EWMA!G281</f>
        <v>7.2005721620211653E-3</v>
      </c>
      <c r="F536" s="133">
        <f t="shared" si="16"/>
        <v>16.794131405878144</v>
      </c>
      <c r="G536" s="7">
        <f t="shared" si="17"/>
        <v>0</v>
      </c>
    </row>
    <row r="537" spans="1:7" hidden="1" x14ac:dyDescent="0.3">
      <c r="A537">
        <f t="shared" si="18"/>
        <v>533</v>
      </c>
      <c r="B537" s="231">
        <v>45189</v>
      </c>
      <c r="C537" s="2">
        <v>17.130700000000001</v>
      </c>
      <c r="D537" s="4">
        <f t="shared" si="19"/>
        <v>2.9272804978719424E-3</v>
      </c>
      <c r="E537" s="146">
        <f>EWMA!G282</f>
        <v>6.7167739412553468E-3</v>
      </c>
      <c r="F537" s="133">
        <f t="shared" si="16"/>
        <v>16.86260311830177</v>
      </c>
      <c r="G537" s="7">
        <f t="shared" si="17"/>
        <v>0</v>
      </c>
    </row>
    <row r="538" spans="1:7" hidden="1" x14ac:dyDescent="0.3">
      <c r="A538">
        <f t="shared" si="18"/>
        <v>534</v>
      </c>
      <c r="B538" s="231">
        <v>45190</v>
      </c>
      <c r="C538" s="2">
        <v>17.080500000000001</v>
      </c>
      <c r="D538" s="4">
        <f t="shared" si="19"/>
        <v>-2.9304114834770578E-3</v>
      </c>
      <c r="E538" s="146">
        <f>EWMA!G283</f>
        <v>6.3395373719626353E-3</v>
      </c>
      <c r="F538" s="133">
        <f t="shared" si="16"/>
        <v>16.828201849369389</v>
      </c>
      <c r="G538" s="7">
        <f t="shared" si="17"/>
        <v>0</v>
      </c>
    </row>
    <row r="539" spans="1:7" hidden="1" x14ac:dyDescent="0.3">
      <c r="A539">
        <f t="shared" si="18"/>
        <v>535</v>
      </c>
      <c r="B539" s="231">
        <v>45191</v>
      </c>
      <c r="C539" s="2">
        <v>17.024000000000001</v>
      </c>
      <c r="D539" s="4">
        <f t="shared" si="19"/>
        <v>-3.3078656947981289E-3</v>
      </c>
      <c r="E539" s="146">
        <f>EWMA!G284</f>
        <v>5.9942199844155815E-3</v>
      </c>
      <c r="F539" s="133">
        <f t="shared" si="16"/>
        <v>16.78623374963577</v>
      </c>
      <c r="G539" s="7">
        <f t="shared" si="17"/>
        <v>0</v>
      </c>
    </row>
    <row r="540" spans="1:7" hidden="1" x14ac:dyDescent="0.3">
      <c r="A540">
        <f t="shared" si="18"/>
        <v>536</v>
      </c>
      <c r="B540" s="231">
        <v>45194</v>
      </c>
      <c r="C540" s="2">
        <v>17.1675</v>
      </c>
      <c r="D540" s="4">
        <f t="shared" si="19"/>
        <v>8.4292763157893802E-3</v>
      </c>
      <c r="E540" s="146">
        <f>EWMA!G285</f>
        <v>5.7063950571664924E-3</v>
      </c>
      <c r="F540" s="133">
        <f t="shared" si="16"/>
        <v>16.9392426284547</v>
      </c>
      <c r="G540" s="7">
        <f t="shared" si="17"/>
        <v>0</v>
      </c>
    </row>
    <row r="541" spans="1:7" hidden="1" x14ac:dyDescent="0.3">
      <c r="A541">
        <f t="shared" si="18"/>
        <v>537</v>
      </c>
      <c r="B541" s="231">
        <v>45195</v>
      </c>
      <c r="C541" s="2">
        <v>17.1568</v>
      </c>
      <c r="D541" s="4">
        <f t="shared" si="19"/>
        <v>-6.2327071501377951E-4</v>
      </c>
      <c r="E541" s="146">
        <f>EWMA!G286</f>
        <v>6.1441200893281216E-3</v>
      </c>
      <c r="F541" s="133">
        <f t="shared" si="16"/>
        <v>16.911186685851799</v>
      </c>
      <c r="G541" s="7">
        <f t="shared" si="17"/>
        <v>0</v>
      </c>
    </row>
    <row r="542" spans="1:7" hidden="1" x14ac:dyDescent="0.3">
      <c r="A542">
        <f t="shared" si="18"/>
        <v>538</v>
      </c>
      <c r="B542" s="231">
        <v>45196</v>
      </c>
      <c r="C542" s="2">
        <v>17.3733</v>
      </c>
      <c r="D542" s="4">
        <f t="shared" si="19"/>
        <v>1.2618903291989225E-2</v>
      </c>
      <c r="E542" s="146">
        <f>EWMA!G287</f>
        <v>5.7196998571695402E-3</v>
      </c>
      <c r="F542" s="133">
        <f t="shared" si="16"/>
        <v>17.141767756638448</v>
      </c>
      <c r="G542" s="7">
        <f t="shared" si="17"/>
        <v>0</v>
      </c>
    </row>
    <row r="543" spans="1:7" hidden="1" x14ac:dyDescent="0.3">
      <c r="A543">
        <f t="shared" si="18"/>
        <v>539</v>
      </c>
      <c r="B543" s="231">
        <v>45197</v>
      </c>
      <c r="C543" s="2">
        <v>17.4758</v>
      </c>
      <c r="D543" s="4">
        <f t="shared" si="19"/>
        <v>5.8998578278162128E-3</v>
      </c>
      <c r="E543" s="146">
        <f>EWMA!G288</f>
        <v>7.0545242727287653E-3</v>
      </c>
      <c r="F543" s="133">
        <f t="shared" si="16"/>
        <v>17.188549549185126</v>
      </c>
      <c r="G543" s="7">
        <f t="shared" si="17"/>
        <v>0</v>
      </c>
    </row>
    <row r="544" spans="1:7" hidden="1" x14ac:dyDescent="0.3">
      <c r="A544">
        <f t="shared" si="18"/>
        <v>540</v>
      </c>
      <c r="B544" s="231">
        <v>45198</v>
      </c>
      <c r="C544" s="2">
        <v>17.7287</v>
      </c>
      <c r="D544" s="4">
        <f t="shared" si="19"/>
        <v>1.4471440506300226E-2</v>
      </c>
      <c r="E544" s="146">
        <f>EWMA!G289</f>
        <v>6.9101681047471176E-3</v>
      </c>
      <c r="F544" s="133">
        <f t="shared" si="16"/>
        <v>17.443255667340789</v>
      </c>
      <c r="G544" s="7">
        <f t="shared" si="17"/>
        <v>0</v>
      </c>
    </row>
    <row r="545" spans="1:7" hidden="1" x14ac:dyDescent="0.3">
      <c r="A545">
        <f t="shared" si="18"/>
        <v>541</v>
      </c>
      <c r="B545" s="231">
        <v>45201</v>
      </c>
      <c r="C545" s="2">
        <v>17.619499999999999</v>
      </c>
      <c r="D545" s="4">
        <f t="shared" si="19"/>
        <v>-6.1595040809535595E-3</v>
      </c>
      <c r="E545" s="146">
        <f>EWMA!G290</f>
        <v>8.339004336625563E-3</v>
      </c>
      <c r="F545" s="133">
        <f t="shared" si="16"/>
        <v>17.277155227501623</v>
      </c>
      <c r="G545" s="7">
        <f t="shared" si="17"/>
        <v>0</v>
      </c>
    </row>
    <row r="546" spans="1:7" hidden="1" x14ac:dyDescent="0.3">
      <c r="A546">
        <f t="shared" si="18"/>
        <v>542</v>
      </c>
      <c r="B546" s="231">
        <v>45202</v>
      </c>
      <c r="C546" s="2">
        <v>17.412700000000001</v>
      </c>
      <c r="D546" s="4">
        <f t="shared" si="19"/>
        <v>-1.1736995941995954E-2</v>
      </c>
      <c r="E546" s="146">
        <f>EWMA!G291</f>
        <v>8.0796241225910958E-3</v>
      </c>
      <c r="F546" s="133">
        <f t="shared" si="16"/>
        <v>17.084896794664502</v>
      </c>
      <c r="G546" s="7">
        <f t="shared" si="17"/>
        <v>0</v>
      </c>
    </row>
    <row r="547" spans="1:7" hidden="1" x14ac:dyDescent="0.3">
      <c r="A547">
        <f t="shared" si="18"/>
        <v>543</v>
      </c>
      <c r="B547" s="231">
        <v>45203</v>
      </c>
      <c r="C547" s="2">
        <v>17.591999999999999</v>
      </c>
      <c r="D547" s="4">
        <f t="shared" si="19"/>
        <v>1.0297082014851133E-2</v>
      </c>
      <c r="E547" s="146">
        <f>EWMA!G292</f>
        <v>8.6630261859900054E-3</v>
      </c>
      <c r="F547" s="133">
        <f t="shared" si="16"/>
        <v>17.236908100973029</v>
      </c>
      <c r="G547" s="7">
        <f t="shared" si="17"/>
        <v>0</v>
      </c>
    </row>
    <row r="548" spans="1:7" hidden="1" x14ac:dyDescent="0.3">
      <c r="A548">
        <f t="shared" si="18"/>
        <v>544</v>
      </c>
      <c r="B548" s="231">
        <v>45204</v>
      </c>
      <c r="C548" s="2">
        <v>17.9025</v>
      </c>
      <c r="D548" s="4">
        <f t="shared" si="19"/>
        <v>1.7650068212823999E-2</v>
      </c>
      <c r="E548" s="146">
        <f>EWMA!G293</f>
        <v>8.9007557185341434E-3</v>
      </c>
      <c r="F548" s="133">
        <f t="shared" si="16"/>
        <v>17.531224334345037</v>
      </c>
      <c r="G548" s="7">
        <f t="shared" si="17"/>
        <v>0</v>
      </c>
    </row>
    <row r="549" spans="1:7" hidden="1" x14ac:dyDescent="0.3">
      <c r="A549">
        <f t="shared" si="18"/>
        <v>545</v>
      </c>
      <c r="B549" s="231">
        <v>45205</v>
      </c>
      <c r="C549" s="2">
        <v>18.016999999999999</v>
      </c>
      <c r="D549" s="4">
        <f t="shared" si="19"/>
        <v>6.3957547828514816E-3</v>
      </c>
      <c r="E549" s="146">
        <f>EWMA!G294</f>
        <v>1.0513359927143095E-2</v>
      </c>
      <c r="F549" s="133">
        <f t="shared" si="16"/>
        <v>17.575653250468903</v>
      </c>
      <c r="G549" s="7">
        <f t="shared" si="17"/>
        <v>0</v>
      </c>
    </row>
    <row r="550" spans="1:7" hidden="1" x14ac:dyDescent="0.3">
      <c r="A550">
        <f t="shared" si="18"/>
        <v>546</v>
      </c>
      <c r="B550" s="231">
        <v>45208</v>
      </c>
      <c r="C550" s="2">
        <v>18.2407</v>
      </c>
      <c r="D550" s="4">
        <f t="shared" si="19"/>
        <v>1.2416051506910275E-2</v>
      </c>
      <c r="E550" s="146">
        <f>EWMA!G295</f>
        <v>1.0057204517403434E-2</v>
      </c>
      <c r="F550" s="133">
        <f t="shared" si="16"/>
        <v>17.8132604504734</v>
      </c>
      <c r="G550" s="7">
        <f t="shared" si="17"/>
        <v>0</v>
      </c>
    </row>
    <row r="551" spans="1:7" hidden="1" x14ac:dyDescent="0.3">
      <c r="A551">
        <f t="shared" si="18"/>
        <v>547</v>
      </c>
      <c r="B551" s="231">
        <v>45209</v>
      </c>
      <c r="C551" s="2">
        <v>18.183700000000002</v>
      </c>
      <c r="D551" s="4">
        <f t="shared" si="19"/>
        <v>-3.1248800758741924E-3</v>
      </c>
      <c r="E551" s="146">
        <f>EWMA!G296</f>
        <v>1.0406327662624375E-2</v>
      </c>
      <c r="F551" s="133">
        <f t="shared" si="16"/>
        <v>17.742804491057051</v>
      </c>
      <c r="G551" s="7">
        <f t="shared" si="17"/>
        <v>0</v>
      </c>
    </row>
    <row r="552" spans="1:7" hidden="1" x14ac:dyDescent="0.3">
      <c r="A552">
        <f t="shared" si="18"/>
        <v>548</v>
      </c>
      <c r="B552" s="231">
        <v>45210</v>
      </c>
      <c r="C552" s="2">
        <v>18.348199999999999</v>
      </c>
      <c r="D552" s="4">
        <f t="shared" si="19"/>
        <v>9.0465636806589256E-3</v>
      </c>
      <c r="E552" s="146">
        <f>EWMA!G297</f>
        <v>9.7474711539500842E-3</v>
      </c>
      <c r="F552" s="133">
        <f t="shared" si="16"/>
        <v>17.931482877971305</v>
      </c>
      <c r="G552" s="7">
        <f t="shared" si="17"/>
        <v>0</v>
      </c>
    </row>
    <row r="553" spans="1:7" hidden="1" x14ac:dyDescent="0.3">
      <c r="A553">
        <f t="shared" si="18"/>
        <v>549</v>
      </c>
      <c r="B553" s="231">
        <v>45211</v>
      </c>
      <c r="C553" s="2">
        <v>17.991700000000002</v>
      </c>
      <c r="D553" s="4">
        <f t="shared" si="19"/>
        <v>-1.9429698826042729E-2</v>
      </c>
      <c r="E553" s="146">
        <f>EWMA!G298</f>
        <v>9.6559765918631732E-3</v>
      </c>
      <c r="F553" s="133">
        <f t="shared" si="16"/>
        <v>17.586915078668568</v>
      </c>
      <c r="G553" s="7">
        <f t="shared" si="17"/>
        <v>0</v>
      </c>
    </row>
    <row r="554" spans="1:7" hidden="1" x14ac:dyDescent="0.3">
      <c r="A554">
        <f t="shared" si="18"/>
        <v>550</v>
      </c>
      <c r="B554" s="231">
        <v>45212</v>
      </c>
      <c r="C554" s="2">
        <v>17.841999999999999</v>
      </c>
      <c r="D554" s="4">
        <f t="shared" si="19"/>
        <v>-8.3205033432084408E-3</v>
      </c>
      <c r="E554" s="146">
        <f>EWMA!G299</f>
        <v>1.146951128615885E-2</v>
      </c>
      <c r="F554" s="133">
        <f t="shared" si="16"/>
        <v>17.365191082543383</v>
      </c>
      <c r="G554" s="7">
        <f t="shared" si="17"/>
        <v>0</v>
      </c>
    </row>
    <row r="555" spans="1:7" hidden="1" x14ac:dyDescent="0.3">
      <c r="A555">
        <f t="shared" si="18"/>
        <v>551</v>
      </c>
      <c r="B555" s="231">
        <v>45215</v>
      </c>
      <c r="C555" s="2">
        <v>17.9132</v>
      </c>
      <c r="D555" s="4">
        <f t="shared" si="19"/>
        <v>3.9905840152449912E-3</v>
      </c>
      <c r="E555" s="146">
        <f>EWMA!G300</f>
        <v>1.1097340425847911E-2</v>
      </c>
      <c r="F555" s="133">
        <f t="shared" si="16"/>
        <v>17.450021913057025</v>
      </c>
      <c r="G555" s="7">
        <f t="shared" si="17"/>
        <v>0</v>
      </c>
    </row>
    <row r="556" spans="1:7" hidden="1" x14ac:dyDescent="0.3">
      <c r="A556">
        <f t="shared" si="18"/>
        <v>552</v>
      </c>
      <c r="B556" s="231">
        <v>45216</v>
      </c>
      <c r="C556" s="2">
        <v>18.036200000000001</v>
      </c>
      <c r="D556" s="4">
        <f t="shared" si="19"/>
        <v>6.8664448563071634E-3</v>
      </c>
      <c r="E556" s="146">
        <f>EWMA!G301</f>
        <v>1.0425933099849531E-2</v>
      </c>
      <c r="F556" s="133">
        <f t="shared" si="16"/>
        <v>17.598056980039072</v>
      </c>
      <c r="G556" s="7">
        <f t="shared" si="17"/>
        <v>0</v>
      </c>
    </row>
    <row r="557" spans="1:7" hidden="1" x14ac:dyDescent="0.3">
      <c r="A557">
        <f t="shared" si="18"/>
        <v>553</v>
      </c>
      <c r="B557" s="231">
        <v>45217</v>
      </c>
      <c r="C557" s="2">
        <v>17.956800000000001</v>
      </c>
      <c r="D557" s="4">
        <f t="shared" si="19"/>
        <v>-4.4022576817732695E-3</v>
      </c>
      <c r="E557" s="146">
        <f>EWMA!G302</f>
        <v>1.002021512655351E-2</v>
      </c>
      <c r="F557" s="133">
        <f t="shared" si="16"/>
        <v>17.537560772366124</v>
      </c>
      <c r="G557" s="7">
        <f t="shared" si="17"/>
        <v>0</v>
      </c>
    </row>
    <row r="558" spans="1:7" hidden="1" x14ac:dyDescent="0.3">
      <c r="A558">
        <f t="shared" si="18"/>
        <v>554</v>
      </c>
      <c r="B558" s="231">
        <v>45218</v>
      </c>
      <c r="C558" s="2">
        <v>17.909700000000001</v>
      </c>
      <c r="D558" s="4">
        <f t="shared" si="19"/>
        <v>-2.6229617749264911E-3</v>
      </c>
      <c r="E558" s="146">
        <f>EWMA!G303</f>
        <v>9.4596505019898837E-3</v>
      </c>
      <c r="F558" s="133">
        <f t="shared" si="16"/>
        <v>17.514952558952512</v>
      </c>
      <c r="G558" s="7">
        <f t="shared" si="17"/>
        <v>0</v>
      </c>
    </row>
    <row r="559" spans="1:7" hidden="1" x14ac:dyDescent="0.3">
      <c r="A559">
        <f t="shared" si="18"/>
        <v>555</v>
      </c>
      <c r="B559" s="231">
        <v>45219</v>
      </c>
      <c r="C559" s="2">
        <v>18.244</v>
      </c>
      <c r="D559" s="4">
        <f t="shared" si="19"/>
        <v>1.8665862633098218E-2</v>
      </c>
      <c r="E559" s="146">
        <f>EWMA!G304</f>
        <v>8.8516833201415183E-3</v>
      </c>
      <c r="F559" s="133">
        <f t="shared" si="16"/>
        <v>17.867728042552098</v>
      </c>
      <c r="G559" s="7">
        <f t="shared" si="17"/>
        <v>0</v>
      </c>
    </row>
    <row r="560" spans="1:7" hidden="1" x14ac:dyDescent="0.3">
      <c r="A560">
        <f t="shared" si="18"/>
        <v>556</v>
      </c>
      <c r="B560" s="231">
        <v>45222</v>
      </c>
      <c r="C560" s="2">
        <v>18.287299999999998</v>
      </c>
      <c r="D560" s="4">
        <f t="shared" si="19"/>
        <v>2.3733830300372016E-3</v>
      </c>
      <c r="E560" s="146">
        <f>EWMA!G305</f>
        <v>1.0712076883451493E-2</v>
      </c>
      <c r="F560" s="133">
        <f t="shared" si="16"/>
        <v>17.830864734833568</v>
      </c>
      <c r="G560" s="7">
        <f t="shared" si="17"/>
        <v>0</v>
      </c>
    </row>
    <row r="561" spans="1:7" hidden="1" x14ac:dyDescent="0.3">
      <c r="A561">
        <f t="shared" si="18"/>
        <v>557</v>
      </c>
      <c r="B561" s="231">
        <v>45223</v>
      </c>
      <c r="C561" s="2">
        <v>18.234300000000001</v>
      </c>
      <c r="D561" s="4">
        <f t="shared" si="19"/>
        <v>-2.898186172917705E-3</v>
      </c>
      <c r="E561" s="146">
        <f>EWMA!G306</f>
        <v>1.0002153148555439E-2</v>
      </c>
      <c r="F561" s="133">
        <f t="shared" si="16"/>
        <v>17.80934933150488</v>
      </c>
      <c r="G561" s="7">
        <f t="shared" si="17"/>
        <v>0</v>
      </c>
    </row>
    <row r="562" spans="1:7" hidden="1" x14ac:dyDescent="0.3">
      <c r="A562">
        <f t="shared" si="18"/>
        <v>558</v>
      </c>
      <c r="B562" s="231">
        <v>45224</v>
      </c>
      <c r="C562" s="2">
        <v>18.1218</v>
      </c>
      <c r="D562" s="4">
        <f t="shared" si="19"/>
        <v>-6.1696911863905468E-3</v>
      </c>
      <c r="E562" s="146">
        <f>EWMA!G307</f>
        <v>9.364414282028893E-3</v>
      </c>
      <c r="F562" s="133">
        <f t="shared" si="16"/>
        <v>17.726398900424954</v>
      </c>
      <c r="G562" s="7">
        <f t="shared" si="17"/>
        <v>0</v>
      </c>
    </row>
    <row r="563" spans="1:7" hidden="1" x14ac:dyDescent="0.3">
      <c r="A563">
        <f t="shared" si="18"/>
        <v>559</v>
      </c>
      <c r="B563" s="231">
        <v>45225</v>
      </c>
      <c r="C563" s="2">
        <v>18.284199999999998</v>
      </c>
      <c r="D563" s="4">
        <f t="shared" si="19"/>
        <v>8.9615821827853104E-3</v>
      </c>
      <c r="E563" s="146">
        <f>EWMA!G308</f>
        <v>9.0002221098026951E-3</v>
      </c>
      <c r="F563" s="133">
        <f t="shared" si="16"/>
        <v>17.900770863636872</v>
      </c>
      <c r="G563" s="7">
        <f t="shared" si="17"/>
        <v>0</v>
      </c>
    </row>
    <row r="564" spans="1:7" hidden="1" x14ac:dyDescent="0.3">
      <c r="A564">
        <f t="shared" si="18"/>
        <v>560</v>
      </c>
      <c r="B564" s="231">
        <v>45226</v>
      </c>
      <c r="C564" s="2">
        <v>18.312200000000001</v>
      </c>
      <c r="D564" s="4">
        <f t="shared" si="19"/>
        <v>1.5313768171427711E-3</v>
      </c>
      <c r="E564" s="146">
        <f>EWMA!G309</f>
        <v>8.9950242814906978E-3</v>
      </c>
      <c r="F564" s="133">
        <f t="shared" si="16"/>
        <v>17.928405467101292</v>
      </c>
      <c r="G564" s="7">
        <f t="shared" si="17"/>
        <v>0</v>
      </c>
    </row>
    <row r="565" spans="1:7" hidden="1" x14ac:dyDescent="0.3">
      <c r="A565">
        <f t="shared" si="18"/>
        <v>561</v>
      </c>
      <c r="B565" s="231">
        <v>45229</v>
      </c>
      <c r="C565" s="2">
        <v>18.2178</v>
      </c>
      <c r="D565" s="4">
        <f t="shared" si="19"/>
        <v>-5.1550332565175605E-3</v>
      </c>
      <c r="E565" s="146">
        <f>EWMA!G310</f>
        <v>8.3858335382829378E-3</v>
      </c>
      <c r="F565" s="133">
        <f t="shared" si="16"/>
        <v>17.861842548915405</v>
      </c>
      <c r="G565" s="7">
        <f t="shared" si="17"/>
        <v>0</v>
      </c>
    </row>
    <row r="566" spans="1:7" hidden="1" x14ac:dyDescent="0.3">
      <c r="A566">
        <f t="shared" si="18"/>
        <v>562</v>
      </c>
      <c r="B566" s="231">
        <v>45230</v>
      </c>
      <c r="C566" s="2">
        <v>18.075199999999999</v>
      </c>
      <c r="D566" s="4">
        <f t="shared" si="19"/>
        <v>-7.8275093589786904E-3</v>
      </c>
      <c r="E566" s="146">
        <f>EWMA!G311</f>
        <v>8.026599837841937E-3</v>
      </c>
      <c r="F566" s="133">
        <f t="shared" si="16"/>
        <v>17.737158014083722</v>
      </c>
      <c r="G566" s="7">
        <f t="shared" si="17"/>
        <v>0</v>
      </c>
    </row>
    <row r="567" spans="1:7" hidden="1" x14ac:dyDescent="0.3">
      <c r="A567">
        <f t="shared" si="18"/>
        <v>563</v>
      </c>
      <c r="B567" s="231">
        <v>45231</v>
      </c>
      <c r="C567" s="2">
        <v>18.064</v>
      </c>
      <c r="D567" s="4">
        <f t="shared" si="19"/>
        <v>-6.1963353102589824E-4</v>
      </c>
      <c r="E567" s="146">
        <f>EWMA!G312</f>
        <v>8.0000572745816817E-3</v>
      </c>
      <c r="F567" s="133">
        <f t="shared" si="16"/>
        <v>17.727284629363258</v>
      </c>
      <c r="G567" s="7">
        <f t="shared" si="17"/>
        <v>0</v>
      </c>
    </row>
    <row r="568" spans="1:7" hidden="1" x14ac:dyDescent="0.3">
      <c r="A568">
        <f t="shared" si="18"/>
        <v>564</v>
      </c>
      <c r="B568" s="231">
        <v>45233</v>
      </c>
      <c r="C568" s="2">
        <v>18.036799999999999</v>
      </c>
      <c r="D568" s="4">
        <f t="shared" si="19"/>
        <v>-1.5057573073516961E-3</v>
      </c>
      <c r="E568" s="146">
        <f>EWMA!G313</f>
        <v>7.4449481182794451E-3</v>
      </c>
      <c r="F568" s="133">
        <f t="shared" si="16"/>
        <v>17.723920516287905</v>
      </c>
      <c r="G568" s="7">
        <f t="shared" si="17"/>
        <v>0</v>
      </c>
    </row>
    <row r="569" spans="1:7" hidden="1" x14ac:dyDescent="0.3">
      <c r="A569">
        <f t="shared" si="18"/>
        <v>565</v>
      </c>
      <c r="B569" s="231">
        <v>45236</v>
      </c>
      <c r="C569" s="2">
        <v>17.930499999999999</v>
      </c>
      <c r="D569" s="4">
        <f t="shared" si="19"/>
        <v>-5.8935066087111299E-3</v>
      </c>
      <c r="E569" s="146">
        <f>EWMA!G314</f>
        <v>6.9471492269659778E-3</v>
      </c>
      <c r="F569" s="133">
        <f t="shared" si="16"/>
        <v>17.640261548031113</v>
      </c>
      <c r="G569" s="7">
        <f t="shared" si="17"/>
        <v>1</v>
      </c>
    </row>
    <row r="570" spans="1:7" hidden="1" x14ac:dyDescent="0.3">
      <c r="A570">
        <f t="shared" si="18"/>
        <v>566</v>
      </c>
      <c r="B570" s="231">
        <v>45237</v>
      </c>
      <c r="C570" s="2">
        <v>17.4117</v>
      </c>
      <c r="D570" s="4">
        <f t="shared" si="19"/>
        <v>-2.8933939377039031E-2</v>
      </c>
      <c r="E570" s="146">
        <f>EWMA!G315</f>
        <v>6.8146544843544089E-3</v>
      </c>
      <c r="F570" s="133">
        <f t="shared" ref="F570:F633" si="20">C570*(1-($F$763*E570))</f>
        <v>17.135234503599406</v>
      </c>
      <c r="G570" s="7">
        <f t="shared" ref="G570:G633" si="21">IF(C571&lt;F570,1,0)</f>
        <v>0</v>
      </c>
    </row>
    <row r="571" spans="1:7" hidden="1" x14ac:dyDescent="0.3">
      <c r="A571">
        <f t="shared" si="18"/>
        <v>567</v>
      </c>
      <c r="B571" s="231">
        <v>45238</v>
      </c>
      <c r="C571" s="2">
        <v>17.530799999999999</v>
      </c>
      <c r="D571" s="4">
        <f t="shared" si="19"/>
        <v>6.8402281224693162E-3</v>
      </c>
      <c r="E571" s="146">
        <f>EWMA!G316</f>
        <v>1.2369587957863965E-2</v>
      </c>
      <c r="F571" s="133">
        <f t="shared" si="20"/>
        <v>17.025542359907888</v>
      </c>
      <c r="G571" s="7">
        <f t="shared" si="21"/>
        <v>0</v>
      </c>
    </row>
    <row r="572" spans="1:7" hidden="1" x14ac:dyDescent="0.3">
      <c r="A572">
        <f t="shared" si="18"/>
        <v>568</v>
      </c>
      <c r="B572" s="231">
        <v>45239</v>
      </c>
      <c r="C572" s="2">
        <v>17.509699999999999</v>
      </c>
      <c r="D572" s="4">
        <f t="shared" si="19"/>
        <v>-1.2035959568302834E-3</v>
      </c>
      <c r="E572" s="146">
        <f>EWMA!G317</f>
        <v>1.1776744048075256E-2</v>
      </c>
      <c r="F572" s="133">
        <f t="shared" si="20"/>
        <v>17.029237095247499</v>
      </c>
      <c r="G572" s="7">
        <f t="shared" si="21"/>
        <v>0</v>
      </c>
    </row>
    <row r="573" spans="1:7" hidden="1" x14ac:dyDescent="0.3">
      <c r="A573">
        <f t="shared" si="18"/>
        <v>569</v>
      </c>
      <c r="B573" s="231">
        <v>45240</v>
      </c>
      <c r="C573" s="2">
        <v>17.5017</v>
      </c>
      <c r="D573" s="4">
        <f t="shared" si="19"/>
        <v>-4.5688960975909243E-4</v>
      </c>
      <c r="E573" s="146">
        <f>EWMA!G318</f>
        <v>1.0963368244470278E-2</v>
      </c>
      <c r="F573" s="133">
        <f t="shared" si="20"/>
        <v>17.054625233930107</v>
      </c>
      <c r="G573" s="7">
        <f t="shared" si="21"/>
        <v>0</v>
      </c>
    </row>
    <row r="574" spans="1:7" hidden="1" x14ac:dyDescent="0.3">
      <c r="A574">
        <f t="shared" si="18"/>
        <v>570</v>
      </c>
      <c r="B574" s="231">
        <v>45243</v>
      </c>
      <c r="C574" s="2">
        <v>17.488800000000001</v>
      </c>
      <c r="D574" s="4">
        <f t="shared" si="19"/>
        <v>-7.3707125593502898E-4</v>
      </c>
      <c r="E574" s="146">
        <f>EWMA!G319</f>
        <v>1.0199256215784422E-2</v>
      </c>
      <c r="F574" s="133">
        <f t="shared" si="20"/>
        <v>17.0731914875916</v>
      </c>
      <c r="G574" s="7">
        <f t="shared" si="21"/>
        <v>0</v>
      </c>
    </row>
    <row r="575" spans="1:7" hidden="1" x14ac:dyDescent="0.3">
      <c r="A575">
        <f t="shared" si="18"/>
        <v>571</v>
      </c>
      <c r="B575" s="231">
        <v>45244</v>
      </c>
      <c r="C575" s="2">
        <v>17.748000000000001</v>
      </c>
      <c r="D575" s="4">
        <f t="shared" si="19"/>
        <v>1.4820913956360648E-2</v>
      </c>
      <c r="E575" s="146">
        <f>EWMA!G320</f>
        <v>9.4909752212001784E-3</v>
      </c>
      <c r="F575" s="133">
        <f t="shared" si="20"/>
        <v>17.355521220233744</v>
      </c>
      <c r="G575" s="7">
        <f t="shared" si="21"/>
        <v>0</v>
      </c>
    </row>
    <row r="576" spans="1:7" hidden="1" x14ac:dyDescent="0.3">
      <c r="A576">
        <f t="shared" si="18"/>
        <v>572</v>
      </c>
      <c r="B576" s="231">
        <v>45245</v>
      </c>
      <c r="C576" s="2">
        <v>17.613800000000001</v>
      </c>
      <c r="D576" s="4">
        <f t="shared" si="19"/>
        <v>-7.5614153707459497E-3</v>
      </c>
      <c r="E576" s="146">
        <f>EWMA!G321</f>
        <v>1.037025725575634E-2</v>
      </c>
      <c r="F576" s="133">
        <f t="shared" si="20"/>
        <v>17.188203045204144</v>
      </c>
      <c r="G576" s="7">
        <f t="shared" si="21"/>
        <v>0</v>
      </c>
    </row>
    <row r="577" spans="1:7" hidden="1" x14ac:dyDescent="0.3">
      <c r="A577">
        <f t="shared" si="18"/>
        <v>573</v>
      </c>
      <c r="B577" s="231">
        <v>45246</v>
      </c>
      <c r="C577" s="2">
        <v>17.3917</v>
      </c>
      <c r="D577" s="4">
        <f t="shared" si="19"/>
        <v>-1.2609431241413005E-2</v>
      </c>
      <c r="E577" s="146">
        <f>EWMA!G322</f>
        <v>1.0037641145241333E-2</v>
      </c>
      <c r="F577" s="133">
        <f t="shared" si="20"/>
        <v>16.984948070631734</v>
      </c>
      <c r="G577" s="7">
        <f t="shared" si="21"/>
        <v>0</v>
      </c>
    </row>
    <row r="578" spans="1:7" hidden="1" x14ac:dyDescent="0.3">
      <c r="A578">
        <f t="shared" si="18"/>
        <v>574</v>
      </c>
      <c r="B578" s="231">
        <v>45247</v>
      </c>
      <c r="C578" s="2">
        <v>17.338699999999999</v>
      </c>
      <c r="D578" s="4">
        <f t="shared" si="19"/>
        <v>-3.0474306709522558E-3</v>
      </c>
      <c r="E578" s="146">
        <f>EWMA!G323</f>
        <v>1.042131099458809E-2</v>
      </c>
      <c r="F578" s="133">
        <f t="shared" si="20"/>
        <v>16.917687675085453</v>
      </c>
      <c r="G578" s="7">
        <f t="shared" si="21"/>
        <v>0</v>
      </c>
    </row>
    <row r="579" spans="1:7" hidden="1" x14ac:dyDescent="0.3">
      <c r="A579">
        <f t="shared" si="18"/>
        <v>575</v>
      </c>
      <c r="B579" s="231">
        <v>45251</v>
      </c>
      <c r="C579" s="2">
        <v>17.270800000000001</v>
      </c>
      <c r="D579" s="4">
        <f t="shared" si="19"/>
        <v>-3.9160952089832834E-3</v>
      </c>
      <c r="E579" s="146">
        <f>EWMA!G324</f>
        <v>9.7580109777794678E-3</v>
      </c>
      <c r="F579" s="133">
        <f t="shared" si="20"/>
        <v>16.878128231531573</v>
      </c>
      <c r="G579" s="7">
        <f t="shared" si="21"/>
        <v>0</v>
      </c>
    </row>
    <row r="580" spans="1:7" hidden="1" x14ac:dyDescent="0.3">
      <c r="A580">
        <f t="shared" si="18"/>
        <v>576</v>
      </c>
      <c r="B580" s="231">
        <v>45252</v>
      </c>
      <c r="C580" s="2">
        <v>17.217500000000001</v>
      </c>
      <c r="D580" s="4">
        <f t="shared" si="19"/>
        <v>-3.0861338212474498E-3</v>
      </c>
      <c r="E580" s="146">
        <f>EWMA!G325</f>
        <v>9.1898282626885399E-3</v>
      </c>
      <c r="F580" s="133">
        <f t="shared" si="20"/>
        <v>16.848833727297084</v>
      </c>
      <c r="G580" s="7">
        <f t="shared" si="21"/>
        <v>0</v>
      </c>
    </row>
    <row r="581" spans="1:7" hidden="1" x14ac:dyDescent="0.3">
      <c r="A581">
        <f t="shared" si="18"/>
        <v>577</v>
      </c>
      <c r="B581" s="231">
        <v>45253</v>
      </c>
      <c r="C581" s="2">
        <v>17.2102</v>
      </c>
      <c r="D581" s="4">
        <f t="shared" si="19"/>
        <v>-4.2398722230296837E-4</v>
      </c>
      <c r="E581" s="146">
        <f>EWMA!G326</f>
        <v>8.6229225946871865E-3</v>
      </c>
      <c r="F581" s="133">
        <f t="shared" si="20"/>
        <v>16.864422821716932</v>
      </c>
      <c r="G581" s="7">
        <f t="shared" si="21"/>
        <v>0</v>
      </c>
    </row>
    <row r="582" spans="1:7" hidden="1" x14ac:dyDescent="0.3">
      <c r="A582">
        <f t="shared" si="18"/>
        <v>578</v>
      </c>
      <c r="B582" s="231">
        <v>45254</v>
      </c>
      <c r="C582" s="2">
        <v>17.2133</v>
      </c>
      <c r="D582" s="4">
        <f t="shared" si="19"/>
        <v>1.8012573938719356E-4</v>
      </c>
      <c r="E582" s="146">
        <f>EWMA!G327</f>
        <v>8.0223575002585663E-3</v>
      </c>
      <c r="F582" s="133">
        <f t="shared" si="20"/>
        <v>16.891547395983061</v>
      </c>
      <c r="G582" s="7">
        <f t="shared" si="21"/>
        <v>0</v>
      </c>
    </row>
    <row r="583" spans="1:7" hidden="1" x14ac:dyDescent="0.3">
      <c r="A583">
        <f t="shared" ref="A583:A646" si="22">+A582+1</f>
        <v>579</v>
      </c>
      <c r="B583" s="231">
        <v>45257</v>
      </c>
      <c r="C583" s="2">
        <v>17.178699999999999</v>
      </c>
      <c r="D583" s="4">
        <f t="shared" ref="D583:D646" si="23">C583/C582-1</f>
        <v>-2.0100736058745738E-3</v>
      </c>
      <c r="E583" s="146">
        <f>EWMA!G328</f>
        <v>7.4625083179162572E-3</v>
      </c>
      <c r="F583" s="133">
        <f t="shared" si="20"/>
        <v>16.880002873476496</v>
      </c>
      <c r="G583" s="7">
        <f t="shared" si="21"/>
        <v>0</v>
      </c>
    </row>
    <row r="584" spans="1:7" hidden="1" x14ac:dyDescent="0.3">
      <c r="A584">
        <f t="shared" si="22"/>
        <v>580</v>
      </c>
      <c r="B584" s="231">
        <v>45258</v>
      </c>
      <c r="C584" s="2">
        <v>17.126799999999999</v>
      </c>
      <c r="D584" s="4">
        <f t="shared" si="23"/>
        <v>-3.0211832094395596E-3</v>
      </c>
      <c r="E584" s="146">
        <f>EWMA!G329</f>
        <v>6.980568748220917E-3</v>
      </c>
      <c r="F584" s="133">
        <f t="shared" si="20"/>
        <v>16.848237304729718</v>
      </c>
      <c r="G584" s="7">
        <f t="shared" si="21"/>
        <v>0</v>
      </c>
    </row>
    <row r="585" spans="1:7" hidden="1" x14ac:dyDescent="0.3">
      <c r="A585">
        <f t="shared" si="22"/>
        <v>581</v>
      </c>
      <c r="B585" s="231">
        <v>45259</v>
      </c>
      <c r="C585" s="2">
        <v>17.1555</v>
      </c>
      <c r="D585" s="4">
        <f t="shared" si="23"/>
        <v>1.6757362729757919E-3</v>
      </c>
      <c r="E585" s="146">
        <f>EWMA!G330</f>
        <v>6.5872102084781302E-3</v>
      </c>
      <c r="F585" s="133">
        <f t="shared" si="20"/>
        <v>16.892193958575497</v>
      </c>
      <c r="G585" s="7">
        <f t="shared" si="21"/>
        <v>0</v>
      </c>
    </row>
    <row r="586" spans="1:7" hidden="1" x14ac:dyDescent="0.3">
      <c r="A586">
        <f t="shared" si="22"/>
        <v>582</v>
      </c>
      <c r="B586" s="231">
        <v>45260</v>
      </c>
      <c r="C586" s="2">
        <v>17.1357</v>
      </c>
      <c r="D586" s="4">
        <f t="shared" si="23"/>
        <v>-1.1541488152487789E-3</v>
      </c>
      <c r="E586" s="146">
        <f>EWMA!G331</f>
        <v>6.1580785302764824E-3</v>
      </c>
      <c r="F586" s="133">
        <f t="shared" si="20"/>
        <v>16.889831441987965</v>
      </c>
      <c r="G586" s="7">
        <f t="shared" si="21"/>
        <v>0</v>
      </c>
    </row>
    <row r="587" spans="1:7" hidden="1" x14ac:dyDescent="0.3">
      <c r="A587">
        <f t="shared" si="22"/>
        <v>583</v>
      </c>
      <c r="B587" s="231">
        <v>45261</v>
      </c>
      <c r="C587" s="2">
        <v>17.187000000000001</v>
      </c>
      <c r="D587" s="4">
        <f t="shared" si="23"/>
        <v>2.9937498905794335E-3</v>
      </c>
      <c r="E587" s="146">
        <f>EWMA!G332</f>
        <v>5.7437541234626223E-3</v>
      </c>
      <c r="F587" s="133">
        <f t="shared" si="20"/>
        <v>16.956987288060514</v>
      </c>
      <c r="G587" s="7">
        <f t="shared" si="21"/>
        <v>0</v>
      </c>
    </row>
    <row r="588" spans="1:7" hidden="1" x14ac:dyDescent="0.3">
      <c r="A588">
        <f t="shared" si="22"/>
        <v>584</v>
      </c>
      <c r="B588" s="231">
        <v>45264</v>
      </c>
      <c r="C588" s="2">
        <v>17.373000000000001</v>
      </c>
      <c r="D588" s="4">
        <f t="shared" si="23"/>
        <v>1.0822133007505563E-2</v>
      </c>
      <c r="E588" s="146">
        <f>EWMA!G333</f>
        <v>5.454579062531789E-3</v>
      </c>
      <c r="F588" s="133">
        <f t="shared" si="20"/>
        <v>17.152203603215661</v>
      </c>
      <c r="G588" s="7">
        <f t="shared" si="21"/>
        <v>0</v>
      </c>
    </row>
    <row r="589" spans="1:7" hidden="1" x14ac:dyDescent="0.3">
      <c r="A589">
        <f t="shared" si="22"/>
        <v>585</v>
      </c>
      <c r="B589" s="231">
        <v>45265</v>
      </c>
      <c r="C589" s="2">
        <v>17.214300000000001</v>
      </c>
      <c r="D589" s="4">
        <f t="shared" si="23"/>
        <v>-9.1348644448281391E-3</v>
      </c>
      <c r="E589" s="146">
        <f>EWMA!G334</f>
        <v>6.4441269894682856E-3</v>
      </c>
      <c r="F589" s="133">
        <f t="shared" si="20"/>
        <v>16.955830454902909</v>
      </c>
      <c r="G589" s="7">
        <f t="shared" si="21"/>
        <v>0</v>
      </c>
    </row>
    <row r="590" spans="1:7" hidden="1" x14ac:dyDescent="0.3">
      <c r="A590">
        <f t="shared" si="22"/>
        <v>586</v>
      </c>
      <c r="B590" s="231">
        <v>45266</v>
      </c>
      <c r="C590" s="2">
        <v>17.405999999999999</v>
      </c>
      <c r="D590" s="4">
        <f t="shared" si="23"/>
        <v>1.1136090343493388E-2</v>
      </c>
      <c r="E590" s="146">
        <f>EWMA!G335</f>
        <v>6.8684930054761411E-3</v>
      </c>
      <c r="F590" s="133">
        <f t="shared" si="20"/>
        <v>17.127441535039768</v>
      </c>
      <c r="G590" s="7">
        <f t="shared" si="21"/>
        <v>0</v>
      </c>
    </row>
    <row r="591" spans="1:7" hidden="1" x14ac:dyDescent="0.3">
      <c r="A591">
        <f t="shared" si="22"/>
        <v>587</v>
      </c>
      <c r="B591" s="231">
        <v>45267</v>
      </c>
      <c r="C591" s="2">
        <v>17.421500000000002</v>
      </c>
      <c r="D591" s="4">
        <f t="shared" si="23"/>
        <v>8.904975295875861E-4</v>
      </c>
      <c r="E591" s="146">
        <f>EWMA!G336</f>
        <v>7.5849477055789294E-3</v>
      </c>
      <c r="F591" s="133">
        <f t="shared" si="20"/>
        <v>17.113611082165111</v>
      </c>
      <c r="G591" s="7">
        <f t="shared" si="21"/>
        <v>0</v>
      </c>
    </row>
    <row r="592" spans="1:7" hidden="1" x14ac:dyDescent="0.3">
      <c r="A592">
        <f t="shared" si="22"/>
        <v>588</v>
      </c>
      <c r="B592" s="231">
        <v>45268</v>
      </c>
      <c r="C592" s="2">
        <v>17.2685</v>
      </c>
      <c r="D592" s="4">
        <f t="shared" si="23"/>
        <v>-8.782251815285802E-3</v>
      </c>
      <c r="E592" s="146">
        <f>EWMA!G337</f>
        <v>7.0629163305372432E-3</v>
      </c>
      <c r="F592" s="133">
        <f t="shared" si="20"/>
        <v>16.984319288376454</v>
      </c>
      <c r="G592" s="7">
        <f t="shared" si="21"/>
        <v>0</v>
      </c>
    </row>
    <row r="593" spans="1:7" hidden="1" x14ac:dyDescent="0.3">
      <c r="A593">
        <f t="shared" si="22"/>
        <v>589</v>
      </c>
      <c r="B593" s="231">
        <v>45271</v>
      </c>
      <c r="C593" s="2">
        <v>17.419699999999999</v>
      </c>
      <c r="D593" s="136">
        <f t="shared" si="23"/>
        <v>8.7558270839969143E-3</v>
      </c>
      <c r="E593" s="146">
        <f>EWMA!G338</f>
        <v>7.3182203977521267E-3</v>
      </c>
      <c r="F593" s="133">
        <f t="shared" si="20"/>
        <v>17.122668794999857</v>
      </c>
      <c r="G593" s="7">
        <f t="shared" si="21"/>
        <v>0</v>
      </c>
    </row>
    <row r="594" spans="1:7" hidden="1" x14ac:dyDescent="0.3">
      <c r="A594">
        <f t="shared" si="22"/>
        <v>590</v>
      </c>
      <c r="B594" s="231">
        <v>45273</v>
      </c>
      <c r="C594" s="2">
        <v>17.3688</v>
      </c>
      <c r="D594" s="136">
        <f t="shared" si="23"/>
        <v>-2.9219791385614036E-3</v>
      </c>
      <c r="E594" s="146">
        <f>EWMA!G339</f>
        <v>7.5279903025892133E-3</v>
      </c>
      <c r="F594" s="133">
        <f t="shared" si="20"/>
        <v>17.064147471935467</v>
      </c>
      <c r="G594" s="7">
        <f t="shared" si="21"/>
        <v>0</v>
      </c>
    </row>
    <row r="595" spans="1:7" hidden="1" x14ac:dyDescent="0.3">
      <c r="A595">
        <f t="shared" si="22"/>
        <v>591</v>
      </c>
      <c r="B595" s="231">
        <v>45274</v>
      </c>
      <c r="C595" s="2">
        <v>17.446999999999999</v>
      </c>
      <c r="D595" s="136">
        <f t="shared" si="23"/>
        <v>4.502326009856672E-3</v>
      </c>
      <c r="E595" s="146">
        <f>EWMA!G340</f>
        <v>7.0840520644454607E-3</v>
      </c>
      <c r="F595" s="133">
        <f t="shared" si="20"/>
        <v>17.159022586661674</v>
      </c>
      <c r="G595" s="7">
        <f t="shared" si="21"/>
        <v>0</v>
      </c>
    </row>
    <row r="596" spans="1:7" hidden="1" x14ac:dyDescent="0.3">
      <c r="A596">
        <f t="shared" si="22"/>
        <v>592</v>
      </c>
      <c r="B596" s="231">
        <v>45275</v>
      </c>
      <c r="C596" s="2">
        <v>17.398</v>
      </c>
      <c r="D596" s="136">
        <f t="shared" si="23"/>
        <v>-2.8085057603025598E-3</v>
      </c>
      <c r="E596" s="146">
        <f>EWMA!G341</f>
        <v>6.7935584234643867E-3</v>
      </c>
      <c r="F596" s="133">
        <f t="shared" si="20"/>
        <v>17.12260721237816</v>
      </c>
      <c r="G596" s="7">
        <f t="shared" si="21"/>
        <v>0</v>
      </c>
    </row>
    <row r="597" spans="1:7" hidden="1" x14ac:dyDescent="0.3">
      <c r="A597">
        <f t="shared" si="22"/>
        <v>593</v>
      </c>
      <c r="B597" s="231">
        <v>45278</v>
      </c>
      <c r="C597" s="2">
        <v>17.298999999999999</v>
      </c>
      <c r="D597" s="136">
        <f t="shared" si="23"/>
        <v>-5.6903092309460446E-3</v>
      </c>
      <c r="E597" s="146">
        <f>EWMA!G342</f>
        <v>6.4027724717166772E-3</v>
      </c>
      <c r="F597" s="133">
        <f t="shared" si="20"/>
        <v>17.040925562897431</v>
      </c>
      <c r="G597" s="7">
        <f t="shared" si="21"/>
        <v>0</v>
      </c>
    </row>
    <row r="598" spans="1:7" hidden="1" x14ac:dyDescent="0.3">
      <c r="A598">
        <f t="shared" si="22"/>
        <v>594</v>
      </c>
      <c r="B598" s="231">
        <v>45279</v>
      </c>
      <c r="C598" s="2">
        <v>17.190799999999999</v>
      </c>
      <c r="D598" s="136">
        <f t="shared" si="23"/>
        <v>-6.2546968032833883E-3</v>
      </c>
      <c r="E598" s="146">
        <f>EWMA!G343</f>
        <v>6.3114446084216857E-3</v>
      </c>
      <c r="F598" s="133">
        <f t="shared" si="20"/>
        <v>16.937997837999518</v>
      </c>
      <c r="G598" s="7">
        <f t="shared" si="21"/>
        <v>0</v>
      </c>
    </row>
    <row r="599" spans="1:7" hidden="1" x14ac:dyDescent="0.3">
      <c r="A599">
        <f t="shared" si="22"/>
        <v>595</v>
      </c>
      <c r="B599" s="231">
        <v>45280</v>
      </c>
      <c r="C599" s="2">
        <v>17.227699999999999</v>
      </c>
      <c r="D599" s="136">
        <f t="shared" si="23"/>
        <v>2.1464969634921172E-3</v>
      </c>
      <c r="E599" s="146">
        <f>EWMA!G344</f>
        <v>6.3038264869379017E-3</v>
      </c>
      <c r="F599" s="133">
        <f t="shared" si="20"/>
        <v>16.974660994444182</v>
      </c>
      <c r="G599" s="7">
        <f t="shared" si="21"/>
        <v>0</v>
      </c>
    </row>
    <row r="600" spans="1:7" hidden="1" x14ac:dyDescent="0.3">
      <c r="A600">
        <f t="shared" si="22"/>
        <v>596</v>
      </c>
      <c r="B600" s="231">
        <v>45281</v>
      </c>
      <c r="C600" s="2">
        <v>17.065200000000001</v>
      </c>
      <c r="D600" s="136">
        <f t="shared" si="23"/>
        <v>-9.4324837325933109E-3</v>
      </c>
      <c r="E600" s="146">
        <f>EWMA!G345</f>
        <v>5.9163883098963905E-3</v>
      </c>
      <c r="F600" s="133">
        <f t="shared" si="20"/>
        <v>16.82995306499852</v>
      </c>
      <c r="G600" s="7">
        <f t="shared" si="21"/>
        <v>0</v>
      </c>
    </row>
    <row r="601" spans="1:7" hidden="1" x14ac:dyDescent="0.3">
      <c r="A601">
        <f t="shared" si="22"/>
        <v>597</v>
      </c>
      <c r="B601" s="231">
        <v>45282</v>
      </c>
      <c r="C601" s="2">
        <v>17.067299999999999</v>
      </c>
      <c r="D601" s="136">
        <f t="shared" si="23"/>
        <v>1.2305745024954184E-4</v>
      </c>
      <c r="E601" s="146">
        <f>EWMA!G346</f>
        <v>6.5020716198179113E-3</v>
      </c>
      <c r="F601" s="133">
        <f t="shared" si="20"/>
        <v>16.808733359790381</v>
      </c>
      <c r="G601" s="7">
        <f t="shared" si="21"/>
        <v>0</v>
      </c>
    </row>
    <row r="602" spans="1:7" hidden="1" x14ac:dyDescent="0.3">
      <c r="A602">
        <f t="shared" si="22"/>
        <v>598</v>
      </c>
      <c r="B602" s="231">
        <v>45286</v>
      </c>
      <c r="C602" s="2">
        <v>17.059000000000001</v>
      </c>
      <c r="D602" s="4">
        <f t="shared" si="23"/>
        <v>-4.8631007833688233E-4</v>
      </c>
      <c r="E602" s="146">
        <f>EWMA!G347</f>
        <v>6.0482485432936011E-3</v>
      </c>
      <c r="F602" s="133">
        <f t="shared" si="20"/>
        <v>16.818597422472894</v>
      </c>
      <c r="G602" s="7">
        <f t="shared" si="21"/>
        <v>0</v>
      </c>
    </row>
    <row r="603" spans="1:7" hidden="1" x14ac:dyDescent="0.3">
      <c r="A603">
        <f t="shared" si="22"/>
        <v>599</v>
      </c>
      <c r="B603" s="231">
        <v>45287</v>
      </c>
      <c r="C603" s="2">
        <v>16.973800000000001</v>
      </c>
      <c r="D603" s="4">
        <f t="shared" si="23"/>
        <v>-4.9944310920921886E-3</v>
      </c>
      <c r="E603" s="146">
        <f>EWMA!G348</f>
        <v>5.6287758236646581E-3</v>
      </c>
      <c r="F603" s="133">
        <f t="shared" si="20"/>
        <v>16.751187803873574</v>
      </c>
      <c r="G603" s="7">
        <f t="shared" si="21"/>
        <v>0</v>
      </c>
    </row>
    <row r="604" spans="1:7" hidden="1" x14ac:dyDescent="0.3">
      <c r="A604">
        <f t="shared" si="22"/>
        <v>600</v>
      </c>
      <c r="B604" s="231">
        <v>45288</v>
      </c>
      <c r="C604" s="2">
        <v>16.9727</v>
      </c>
      <c r="D604" s="4">
        <f t="shared" si="23"/>
        <v>-6.4805759464658941E-5</v>
      </c>
      <c r="E604" s="146">
        <f>EWMA!G349</f>
        <v>5.5475158417906453E-3</v>
      </c>
      <c r="F604" s="133">
        <f t="shared" si="20"/>
        <v>16.753315769441855</v>
      </c>
      <c r="G604" s="7">
        <f t="shared" si="21"/>
        <v>0</v>
      </c>
    </row>
    <row r="605" spans="1:7" hidden="1" x14ac:dyDescent="0.3">
      <c r="A605">
        <f t="shared" si="22"/>
        <v>601</v>
      </c>
      <c r="B605" s="231">
        <v>45289</v>
      </c>
      <c r="C605" s="2">
        <v>16.922000000000001</v>
      </c>
      <c r="D605" s="4">
        <f t="shared" si="23"/>
        <v>-2.9871499525708778E-3</v>
      </c>
      <c r="E605" s="146">
        <f>EWMA!G350</f>
        <v>5.1602284952830153E-3</v>
      </c>
      <c r="F605" s="133">
        <f t="shared" si="20"/>
        <v>16.718541169228573</v>
      </c>
      <c r="G605" s="7">
        <f t="shared" si="21"/>
        <v>0</v>
      </c>
    </row>
    <row r="606" spans="1:7" hidden="1" x14ac:dyDescent="0.3">
      <c r="A606">
        <f t="shared" si="22"/>
        <v>602</v>
      </c>
      <c r="B606" s="231">
        <v>45293</v>
      </c>
      <c r="C606" s="2">
        <v>16.8935</v>
      </c>
      <c r="D606" s="4">
        <f t="shared" si="23"/>
        <v>-1.684198085332822E-3</v>
      </c>
      <c r="E606" s="146">
        <f>EWMA!G351</f>
        <v>4.9236031853779148E-3</v>
      </c>
      <c r="F606" s="133">
        <f t="shared" si="20"/>
        <v>16.699697845339614</v>
      </c>
      <c r="G606" s="7">
        <f t="shared" si="21"/>
        <v>0</v>
      </c>
    </row>
    <row r="607" spans="1:7" hidden="1" x14ac:dyDescent="0.3">
      <c r="A607">
        <f t="shared" si="22"/>
        <v>603</v>
      </c>
      <c r="B607" s="231">
        <v>45294</v>
      </c>
      <c r="C607" s="2">
        <v>16.919</v>
      </c>
      <c r="D607" s="4">
        <f t="shared" si="23"/>
        <v>1.5094562997604033E-3</v>
      </c>
      <c r="E607" s="146">
        <f>EWMA!G352</f>
        <v>4.6213708309141939E-3</v>
      </c>
      <c r="F607" s="133">
        <f t="shared" si="20"/>
        <v>16.736819692704408</v>
      </c>
      <c r="G607" s="7">
        <f t="shared" si="21"/>
        <v>0</v>
      </c>
    </row>
    <row r="608" spans="1:7" hidden="1" x14ac:dyDescent="0.3">
      <c r="A608">
        <f t="shared" si="22"/>
        <v>604</v>
      </c>
      <c r="B608" s="231">
        <v>45295</v>
      </c>
      <c r="C608" s="2">
        <v>17.029699999999998</v>
      </c>
      <c r="D608" s="4">
        <f t="shared" si="23"/>
        <v>6.5429398900642699E-3</v>
      </c>
      <c r="E608" s="146">
        <f>EWMA!G353</f>
        <v>4.3342637956947719E-3</v>
      </c>
      <c r="F608" s="133">
        <f t="shared" si="20"/>
        <v>16.857719875663605</v>
      </c>
      <c r="G608" s="7">
        <f t="shared" si="21"/>
        <v>0</v>
      </c>
    </row>
    <row r="609" spans="1:7" hidden="1" x14ac:dyDescent="0.3">
      <c r="A609">
        <f t="shared" si="22"/>
        <v>605</v>
      </c>
      <c r="B609" s="231">
        <v>45296</v>
      </c>
      <c r="C609" s="2">
        <v>17.049199999999999</v>
      </c>
      <c r="D609" s="4">
        <f t="shared" si="23"/>
        <v>1.14505833925449E-3</v>
      </c>
      <c r="E609" s="146">
        <f>EWMA!G354</f>
        <v>4.6929296340002197E-3</v>
      </c>
      <c r="F609" s="133">
        <f t="shared" si="20"/>
        <v>16.862775078515725</v>
      </c>
      <c r="G609" s="7">
        <f t="shared" si="21"/>
        <v>0</v>
      </c>
    </row>
    <row r="610" spans="1:7" hidden="1" x14ac:dyDescent="0.3">
      <c r="A610">
        <f t="shared" si="22"/>
        <v>606</v>
      </c>
      <c r="B610" s="231">
        <v>45299</v>
      </c>
      <c r="C610" s="2">
        <v>17.0458</v>
      </c>
      <c r="D610" s="4">
        <f t="shared" si="23"/>
        <v>-1.994228468197301E-4</v>
      </c>
      <c r="E610" s="146">
        <f>EWMA!G355</f>
        <v>4.3854501264056012E-3</v>
      </c>
      <c r="F610" s="133">
        <f t="shared" si="20"/>
        <v>16.871624331568285</v>
      </c>
      <c r="G610" s="7">
        <f t="shared" si="21"/>
        <v>0</v>
      </c>
    </row>
    <row r="611" spans="1:7" hidden="1" x14ac:dyDescent="0.3">
      <c r="A611">
        <f t="shared" si="22"/>
        <v>607</v>
      </c>
      <c r="B611" s="231">
        <v>45300</v>
      </c>
      <c r="C611" s="2">
        <v>16.898700000000002</v>
      </c>
      <c r="D611" s="4">
        <f t="shared" si="23"/>
        <v>-8.629691771580017E-3</v>
      </c>
      <c r="E611" s="146">
        <f>EWMA!G356</f>
        <v>4.0799033288787942E-3</v>
      </c>
      <c r="F611" s="133">
        <f t="shared" si="20"/>
        <v>16.738058004645925</v>
      </c>
      <c r="G611" s="7">
        <f t="shared" si="21"/>
        <v>0</v>
      </c>
    </row>
    <row r="612" spans="1:7" hidden="1" x14ac:dyDescent="0.3">
      <c r="A612">
        <f t="shared" si="22"/>
        <v>608</v>
      </c>
      <c r="B612" s="231">
        <v>45301</v>
      </c>
      <c r="C612" s="2">
        <v>16.813300000000002</v>
      </c>
      <c r="D612" s="4">
        <f t="shared" si="23"/>
        <v>-5.0536431796528447E-3</v>
      </c>
      <c r="E612" s="146">
        <f>EWMA!G357</f>
        <v>4.9435636276570537E-3</v>
      </c>
      <c r="F612" s="133">
        <f t="shared" si="20"/>
        <v>16.619635949265735</v>
      </c>
      <c r="G612" s="7">
        <f t="shared" si="21"/>
        <v>0</v>
      </c>
    </row>
    <row r="613" spans="1:7" hidden="1" x14ac:dyDescent="0.3">
      <c r="A613">
        <f t="shared" si="22"/>
        <v>609</v>
      </c>
      <c r="B613" s="231">
        <v>45302</v>
      </c>
      <c r="C613" s="2">
        <v>16.934699999999999</v>
      </c>
      <c r="D613" s="4">
        <f t="shared" si="23"/>
        <v>7.2204742673953604E-3</v>
      </c>
      <c r="E613" s="146">
        <f>EWMA!G358</f>
        <v>4.9585415393345478E-3</v>
      </c>
      <c r="F613" s="133">
        <f t="shared" si="20"/>
        <v>16.739046606763626</v>
      </c>
      <c r="G613" s="7">
        <f t="shared" si="21"/>
        <v>0</v>
      </c>
    </row>
    <row r="614" spans="1:7" hidden="1" x14ac:dyDescent="0.3">
      <c r="A614">
        <f t="shared" si="22"/>
        <v>610</v>
      </c>
      <c r="B614" s="231">
        <v>45303</v>
      </c>
      <c r="C614" s="2">
        <v>16.991199999999999</v>
      </c>
      <c r="D614" s="136">
        <f t="shared" si="23"/>
        <v>3.3363449012973057E-3</v>
      </c>
      <c r="E614" s="146">
        <f>EWMA!G359</f>
        <v>5.3197552245111421E-3</v>
      </c>
      <c r="F614" s="133">
        <f t="shared" si="20"/>
        <v>16.780593571818237</v>
      </c>
      <c r="G614" s="7">
        <f t="shared" si="21"/>
        <v>0</v>
      </c>
    </row>
    <row r="615" spans="1:7" hidden="1" x14ac:dyDescent="0.3">
      <c r="A615">
        <f t="shared" si="22"/>
        <v>611</v>
      </c>
      <c r="B615" s="231">
        <v>45306</v>
      </c>
      <c r="C615" s="2">
        <v>16.989799999999999</v>
      </c>
      <c r="D615" s="136">
        <f t="shared" si="23"/>
        <v>-8.2395593012818402E-5</v>
      </c>
      <c r="E615" s="146">
        <f>EWMA!G360</f>
        <v>5.0976447856853268E-3</v>
      </c>
      <c r="F615" s="133">
        <f t="shared" si="20"/>
        <v>16.78800344066498</v>
      </c>
      <c r="G615" s="7">
        <f t="shared" si="21"/>
        <v>0</v>
      </c>
    </row>
    <row r="616" spans="1:7" hidden="1" x14ac:dyDescent="0.3">
      <c r="A616">
        <f t="shared" si="22"/>
        <v>612</v>
      </c>
      <c r="B616" s="231">
        <v>45307</v>
      </c>
      <c r="C616" s="2">
        <v>16.858000000000001</v>
      </c>
      <c r="D616" s="136">
        <f t="shared" si="23"/>
        <v>-7.7575957339108825E-3</v>
      </c>
      <c r="E616" s="146">
        <f>EWMA!G361</f>
        <v>4.7418102584239549E-3</v>
      </c>
      <c r="F616" s="133">
        <f t="shared" si="20"/>
        <v>16.671745771005931</v>
      </c>
      <c r="G616" s="7">
        <f t="shared" si="21"/>
        <v>0</v>
      </c>
    </row>
    <row r="617" spans="1:7" hidden="1" x14ac:dyDescent="0.3">
      <c r="A617">
        <f t="shared" si="22"/>
        <v>613</v>
      </c>
      <c r="B617" s="231">
        <v>45308</v>
      </c>
      <c r="C617" s="2">
        <v>16.898299999999999</v>
      </c>
      <c r="D617" s="136">
        <f t="shared" si="23"/>
        <v>2.3905564123856138E-3</v>
      </c>
      <c r="E617" s="146">
        <f>EWMA!G362</f>
        <v>5.2502374741698948E-3</v>
      </c>
      <c r="F617" s="133">
        <f t="shared" si="20"/>
        <v>16.691582195170248</v>
      </c>
      <c r="G617" s="7">
        <f t="shared" si="21"/>
        <v>0</v>
      </c>
    </row>
    <row r="618" spans="1:7" hidden="1" x14ac:dyDescent="0.3">
      <c r="A618">
        <f t="shared" si="22"/>
        <v>614</v>
      </c>
      <c r="B618" s="231">
        <v>45309</v>
      </c>
      <c r="C618" s="2">
        <v>17.159800000000001</v>
      </c>
      <c r="D618" s="136">
        <f t="shared" si="23"/>
        <v>1.5474929430771223E-2</v>
      </c>
      <c r="E618" s="146">
        <f>EWMA!G363</f>
        <v>4.9618782650093663E-3</v>
      </c>
      <c r="F618" s="133">
        <f t="shared" si="20"/>
        <v>16.961412525941057</v>
      </c>
      <c r="G618" s="7">
        <f t="shared" si="21"/>
        <v>0</v>
      </c>
    </row>
    <row r="619" spans="1:7" hidden="1" x14ac:dyDescent="0.3">
      <c r="A619">
        <f t="shared" si="22"/>
        <v>615</v>
      </c>
      <c r="B619" s="231">
        <v>45310</v>
      </c>
      <c r="C619" s="2">
        <v>17.2957</v>
      </c>
      <c r="D619" s="4">
        <f t="shared" si="23"/>
        <v>7.919672723458282E-3</v>
      </c>
      <c r="E619" s="146">
        <f>EWMA!G364</f>
        <v>7.3195640903471054E-3</v>
      </c>
      <c r="F619" s="133">
        <f t="shared" si="20"/>
        <v>17.000729025794818</v>
      </c>
      <c r="G619" s="7">
        <f t="shared" si="21"/>
        <v>0</v>
      </c>
    </row>
    <row r="620" spans="1:7" hidden="1" x14ac:dyDescent="0.3">
      <c r="A620">
        <f t="shared" si="22"/>
        <v>616</v>
      </c>
      <c r="B620" s="231">
        <v>45313</v>
      </c>
      <c r="C620" s="2">
        <v>17.1995</v>
      </c>
      <c r="D620" s="4">
        <f t="shared" si="23"/>
        <v>-5.5620761229669968E-3</v>
      </c>
      <c r="E620" s="146">
        <f>EWMA!G365</f>
        <v>7.4032774793315725E-3</v>
      </c>
      <c r="F620" s="133">
        <f t="shared" si="20"/>
        <v>16.902814876556572</v>
      </c>
      <c r="G620" s="7">
        <f t="shared" si="21"/>
        <v>0</v>
      </c>
    </row>
    <row r="621" spans="1:7" hidden="1" x14ac:dyDescent="0.3">
      <c r="A621">
        <f t="shared" si="22"/>
        <v>617</v>
      </c>
      <c r="B621" s="231">
        <v>45314</v>
      </c>
      <c r="C621" s="2">
        <v>17.1325</v>
      </c>
      <c r="D621" s="4">
        <f t="shared" si="23"/>
        <v>-3.8954620773860027E-3</v>
      </c>
      <c r="E621" s="146">
        <f>EWMA!G366</f>
        <v>7.1827090689135517E-3</v>
      </c>
      <c r="F621" s="133">
        <f t="shared" si="20"/>
        <v>16.845775411923036</v>
      </c>
      <c r="G621" s="7">
        <f t="shared" si="21"/>
        <v>0</v>
      </c>
    </row>
    <row r="622" spans="1:7" hidden="1" x14ac:dyDescent="0.3">
      <c r="A622">
        <f t="shared" si="22"/>
        <v>618</v>
      </c>
      <c r="B622" s="231">
        <v>45315</v>
      </c>
      <c r="C622" s="2">
        <v>17.112500000000001</v>
      </c>
      <c r="D622" s="4">
        <f t="shared" si="23"/>
        <v>-1.1673719538888294E-3</v>
      </c>
      <c r="E622" s="146">
        <f>EWMA!G367</f>
        <v>6.8325273676198327E-3</v>
      </c>
      <c r="F622" s="133">
        <f t="shared" si="20"/>
        <v>16.840072614732343</v>
      </c>
      <c r="G622" s="7">
        <f t="shared" si="21"/>
        <v>0</v>
      </c>
    </row>
    <row r="623" spans="1:7" hidden="1" x14ac:dyDescent="0.3">
      <c r="A623">
        <f t="shared" si="22"/>
        <v>619</v>
      </c>
      <c r="B623" s="231">
        <v>45316</v>
      </c>
      <c r="C623" s="2">
        <v>17.352</v>
      </c>
      <c r="D623" s="4">
        <f t="shared" si="23"/>
        <v>1.3995617238860447E-2</v>
      </c>
      <c r="E623" s="146">
        <f>EWMA!G368</f>
        <v>6.3698947977953177E-3</v>
      </c>
      <c r="F623" s="133">
        <f t="shared" si="20"/>
        <v>17.094464134141965</v>
      </c>
      <c r="G623" s="7">
        <f t="shared" si="21"/>
        <v>0</v>
      </c>
    </row>
    <row r="624" spans="1:7" hidden="1" x14ac:dyDescent="0.3">
      <c r="A624">
        <f t="shared" si="22"/>
        <v>620</v>
      </c>
      <c r="B624" s="231">
        <v>45317</v>
      </c>
      <c r="C624" s="2">
        <v>17.167300000000001</v>
      </c>
      <c r="D624" s="4">
        <f t="shared" si="23"/>
        <v>-1.0644306131857961E-2</v>
      </c>
      <c r="E624" s="146">
        <f>EWMA!G369</f>
        <v>7.8425497881469443E-3</v>
      </c>
      <c r="F624" s="133">
        <f t="shared" si="20"/>
        <v>16.853599506401135</v>
      </c>
      <c r="G624" s="7">
        <f t="shared" si="21"/>
        <v>0</v>
      </c>
    </row>
    <row r="625" spans="1:7" hidden="1" x14ac:dyDescent="0.3">
      <c r="A625">
        <f t="shared" si="22"/>
        <v>621</v>
      </c>
      <c r="B625" s="231">
        <v>45320</v>
      </c>
      <c r="C625" s="2">
        <v>17.237500000000001</v>
      </c>
      <c r="D625" s="4">
        <f t="shared" si="23"/>
        <v>4.0891695257845306E-3</v>
      </c>
      <c r="E625" s="146">
        <f>EWMA!G370</f>
        <v>8.2756324805218929E-3</v>
      </c>
      <c r="F625" s="133">
        <f t="shared" si="20"/>
        <v>16.905122669322619</v>
      </c>
      <c r="G625" s="7">
        <f t="shared" si="21"/>
        <v>0</v>
      </c>
    </row>
    <row r="626" spans="1:7" hidden="1" x14ac:dyDescent="0.3">
      <c r="A626">
        <f t="shared" si="22"/>
        <v>622</v>
      </c>
      <c r="B626" s="231">
        <v>45321</v>
      </c>
      <c r="C626" s="2">
        <v>17.165700000000001</v>
      </c>
      <c r="D626" s="4">
        <f t="shared" si="23"/>
        <v>-4.1653372008702005E-3</v>
      </c>
      <c r="E626" s="146">
        <f>EWMA!G371</f>
        <v>7.8428151145405814E-3</v>
      </c>
      <c r="F626" s="133">
        <f t="shared" si="20"/>
        <v>16.852018131410812</v>
      </c>
      <c r="G626" s="7">
        <f t="shared" si="21"/>
        <v>0</v>
      </c>
    </row>
    <row r="627" spans="1:7" hidden="1" x14ac:dyDescent="0.3">
      <c r="A627">
        <f t="shared" si="22"/>
        <v>623</v>
      </c>
      <c r="B627" s="231">
        <v>45322</v>
      </c>
      <c r="C627" s="2">
        <v>17.2333</v>
      </c>
      <c r="D627" s="4">
        <f t="shared" si="23"/>
        <v>3.9380858339594926E-3</v>
      </c>
      <c r="E627" s="146">
        <f>EWMA!G372</f>
        <v>7.4537467643418752E-3</v>
      </c>
      <c r="F627" s="133">
        <f t="shared" si="20"/>
        <v>16.934005315914536</v>
      </c>
      <c r="G627" s="7">
        <f t="shared" si="21"/>
        <v>0</v>
      </c>
    </row>
    <row r="628" spans="1:7" hidden="1" x14ac:dyDescent="0.3">
      <c r="A628">
        <f t="shared" si="22"/>
        <v>624</v>
      </c>
      <c r="B628" s="231">
        <v>45323</v>
      </c>
      <c r="C628" s="2">
        <v>17.193200000000001</v>
      </c>
      <c r="D628" s="4">
        <f t="shared" si="23"/>
        <v>-2.326890380832447E-3</v>
      </c>
      <c r="E628" s="146">
        <f>EWMA!G373</f>
        <v>7.0824306190498945E-3</v>
      </c>
      <c r="F628" s="133">
        <f t="shared" si="20"/>
        <v>16.909476724541687</v>
      </c>
      <c r="G628" s="7">
        <f t="shared" si="21"/>
        <v>0</v>
      </c>
    </row>
    <row r="629" spans="1:7" hidden="1" x14ac:dyDescent="0.3">
      <c r="A629">
        <f t="shared" si="22"/>
        <v>625</v>
      </c>
      <c r="B629" s="231">
        <v>45324</v>
      </c>
      <c r="C629" s="2">
        <v>17.1633</v>
      </c>
      <c r="D629" s="4">
        <f t="shared" si="23"/>
        <v>-1.7390596282251813E-3</v>
      </c>
      <c r="E629" s="146">
        <f>EWMA!G374</f>
        <v>6.6430676019528017E-3</v>
      </c>
      <c r="F629" s="133">
        <f t="shared" si="20"/>
        <v>16.897640478137848</v>
      </c>
      <c r="G629" s="7">
        <f t="shared" si="21"/>
        <v>0</v>
      </c>
    </row>
    <row r="630" spans="1:7" hidden="1" x14ac:dyDescent="0.3">
      <c r="A630">
        <f t="shared" si="22"/>
        <v>626</v>
      </c>
      <c r="B630" s="231">
        <v>45328</v>
      </c>
      <c r="C630" s="2">
        <v>17.133500000000002</v>
      </c>
      <c r="D630" s="4">
        <f t="shared" si="23"/>
        <v>-1.7362628398966962E-3</v>
      </c>
      <c r="E630" s="146">
        <f>EWMA!G375</f>
        <v>6.2121241077031054E-3</v>
      </c>
      <c r="F630" s="133">
        <f t="shared" si="20"/>
        <v>16.885505451829559</v>
      </c>
      <c r="G630" s="7">
        <f t="shared" si="21"/>
        <v>0</v>
      </c>
    </row>
    <row r="631" spans="1:7" hidden="1" x14ac:dyDescent="0.3">
      <c r="A631">
        <f t="shared" si="22"/>
        <v>627</v>
      </c>
      <c r="B631" s="231">
        <v>45329</v>
      </c>
      <c r="C631" s="2">
        <v>17.1447</v>
      </c>
      <c r="D631" s="4">
        <f t="shared" si="23"/>
        <v>6.5369013920091312E-4</v>
      </c>
      <c r="E631" s="146">
        <f>EWMA!G376</f>
        <v>5.8134260362471372E-3</v>
      </c>
      <c r="F631" s="133">
        <f t="shared" si="20"/>
        <v>16.912470192302703</v>
      </c>
      <c r="G631" s="7">
        <f t="shared" si="21"/>
        <v>0</v>
      </c>
    </row>
    <row r="632" spans="1:7" hidden="1" x14ac:dyDescent="0.3">
      <c r="A632">
        <f t="shared" si="22"/>
        <v>628</v>
      </c>
      <c r="B632" s="231">
        <v>45330</v>
      </c>
      <c r="C632" s="2">
        <v>17.035699999999999</v>
      </c>
      <c r="D632" s="4">
        <f t="shared" si="23"/>
        <v>-6.3576498859706509E-3</v>
      </c>
      <c r="E632" s="146">
        <f>EWMA!G377</f>
        <v>5.4128395510811738E-3</v>
      </c>
      <c r="F632" s="133">
        <f t="shared" si="20"/>
        <v>16.820847179974976</v>
      </c>
      <c r="G632" s="7">
        <f t="shared" si="21"/>
        <v>0</v>
      </c>
    </row>
    <row r="633" spans="1:7" hidden="1" x14ac:dyDescent="0.3">
      <c r="A633">
        <f t="shared" si="22"/>
        <v>629</v>
      </c>
      <c r="B633" s="231">
        <v>45331</v>
      </c>
      <c r="C633" s="2">
        <v>17.0398</v>
      </c>
      <c r="D633" s="4">
        <f t="shared" si="23"/>
        <v>2.4067106135938765E-4</v>
      </c>
      <c r="E633" s="146">
        <f>EWMA!G378</f>
        <v>5.5495579866182681E-3</v>
      </c>
      <c r="F633" s="133">
        <f t="shared" si="20"/>
        <v>16.819467375439718</v>
      </c>
      <c r="G633" s="7">
        <f t="shared" si="21"/>
        <v>0</v>
      </c>
    </row>
    <row r="634" spans="1:7" hidden="1" x14ac:dyDescent="0.3">
      <c r="A634">
        <f t="shared" si="22"/>
        <v>630</v>
      </c>
      <c r="B634" s="231">
        <v>45334</v>
      </c>
      <c r="C634" s="2">
        <v>17.1023</v>
      </c>
      <c r="D634" s="4">
        <f t="shared" si="23"/>
        <v>3.6678834258618842E-3</v>
      </c>
      <c r="E634" s="146">
        <f>EWMA!G379</f>
        <v>5.1628292670641233E-3</v>
      </c>
      <c r="F634" s="133">
        <f t="shared" ref="F634:F697" si="24">C634*(1-($F$763*E634))</f>
        <v>16.896569725910322</v>
      </c>
      <c r="G634" s="7">
        <f t="shared" ref="G634:G697" si="25">IF(C635&lt;F634,1,0)</f>
        <v>0</v>
      </c>
    </row>
    <row r="635" spans="1:7" hidden="1" x14ac:dyDescent="0.3">
      <c r="A635">
        <f t="shared" si="22"/>
        <v>631</v>
      </c>
      <c r="B635" s="231">
        <v>45335</v>
      </c>
      <c r="C635" s="2">
        <v>17.0855</v>
      </c>
      <c r="D635" s="4">
        <f t="shared" si="23"/>
        <v>-9.8232401489861676E-4</v>
      </c>
      <c r="E635" s="146">
        <f>EWMA!G380</f>
        <v>4.9875492335180755E-3</v>
      </c>
      <c r="F635" s="133">
        <f t="shared" si="24"/>
        <v>16.886949580239794</v>
      </c>
      <c r="G635" s="7">
        <f t="shared" si="25"/>
        <v>0</v>
      </c>
    </row>
    <row r="636" spans="1:7" hidden="1" x14ac:dyDescent="0.3">
      <c r="A636">
        <f t="shared" si="22"/>
        <v>632</v>
      </c>
      <c r="B636" s="231">
        <v>45336</v>
      </c>
      <c r="C636" s="2">
        <v>17.068000000000001</v>
      </c>
      <c r="D636" s="4">
        <f t="shared" si="23"/>
        <v>-1.0242603377131898E-3</v>
      </c>
      <c r="E636" s="146">
        <f>EWMA!G381</f>
        <v>4.6533001505246648E-3</v>
      </c>
      <c r="F636" s="133">
        <f t="shared" si="24"/>
        <v>16.882945512161871</v>
      </c>
      <c r="G636" s="7">
        <f t="shared" si="25"/>
        <v>0</v>
      </c>
    </row>
    <row r="637" spans="1:7" hidden="1" x14ac:dyDescent="0.3">
      <c r="A637">
        <f t="shared" si="22"/>
        <v>633</v>
      </c>
      <c r="B637" s="231">
        <v>45337</v>
      </c>
      <c r="C637" s="2">
        <v>17.1982</v>
      </c>
      <c r="D637" s="4">
        <f t="shared" si="23"/>
        <v>7.6283102882586107E-3</v>
      </c>
      <c r="E637" s="146">
        <f>EWMA!G382</f>
        <v>4.3446964363748628E-3</v>
      </c>
      <c r="F637" s="133">
        <f t="shared" si="24"/>
        <v>17.024100167272696</v>
      </c>
      <c r="G637" s="7">
        <f t="shared" si="25"/>
        <v>0</v>
      </c>
    </row>
    <row r="638" spans="1:7" hidden="1" x14ac:dyDescent="0.3">
      <c r="A638">
        <f t="shared" si="22"/>
        <v>634</v>
      </c>
      <c r="B638" s="231">
        <v>45338</v>
      </c>
      <c r="C638" s="2">
        <v>17.110499999999998</v>
      </c>
      <c r="D638" s="4">
        <f t="shared" si="23"/>
        <v>-5.0993708643928271E-3</v>
      </c>
      <c r="E638" s="146">
        <f>EWMA!G383</f>
        <v>4.9167912641039273E-3</v>
      </c>
      <c r="F638" s="133">
        <f t="shared" si="24"/>
        <v>16.91447999636603</v>
      </c>
      <c r="G638" s="7">
        <f t="shared" si="25"/>
        <v>0</v>
      </c>
    </row>
    <row r="639" spans="1:7" hidden="1" x14ac:dyDescent="0.3">
      <c r="A639">
        <f t="shared" si="22"/>
        <v>635</v>
      </c>
      <c r="B639" s="231">
        <v>45341</v>
      </c>
      <c r="C639" s="2">
        <v>17.068000000000001</v>
      </c>
      <c r="D639" s="4">
        <f t="shared" si="23"/>
        <v>-2.4838549428711776E-3</v>
      </c>
      <c r="E639" s="146">
        <f>EWMA!G384</f>
        <v>4.9417908382205994E-3</v>
      </c>
      <c r="F639" s="133">
        <f t="shared" si="24"/>
        <v>16.871472687557677</v>
      </c>
      <c r="G639" s="7">
        <f t="shared" si="25"/>
        <v>0</v>
      </c>
    </row>
    <row r="640" spans="1:7" hidden="1" x14ac:dyDescent="0.3">
      <c r="A640">
        <f t="shared" si="22"/>
        <v>636</v>
      </c>
      <c r="B640" s="231">
        <v>45342</v>
      </c>
      <c r="C640" s="2">
        <v>17.060199999999998</v>
      </c>
      <c r="D640" s="4">
        <f t="shared" si="23"/>
        <v>-4.5699554722300473E-4</v>
      </c>
      <c r="E640" s="146">
        <f>EWMA!G385</f>
        <v>4.6863104300936724E-3</v>
      </c>
      <c r="F640" s="133">
        <f t="shared" si="24"/>
        <v>16.873917913845201</v>
      </c>
      <c r="G640" s="7">
        <f t="shared" si="25"/>
        <v>0</v>
      </c>
    </row>
    <row r="641" spans="1:7" hidden="1" x14ac:dyDescent="0.3">
      <c r="A641">
        <f t="shared" si="22"/>
        <v>637</v>
      </c>
      <c r="B641" s="231">
        <v>45343</v>
      </c>
      <c r="C641" s="2">
        <v>17.05</v>
      </c>
      <c r="D641" s="4">
        <f t="shared" si="23"/>
        <v>-5.9788279152628299E-4</v>
      </c>
      <c r="E641" s="146">
        <f>EWMA!G386</f>
        <v>4.3623271034002979E-3</v>
      </c>
      <c r="F641" s="133">
        <f t="shared" si="24"/>
        <v>16.876700012326769</v>
      </c>
      <c r="G641" s="7">
        <f t="shared" si="25"/>
        <v>0</v>
      </c>
    </row>
    <row r="642" spans="1:7" hidden="1" x14ac:dyDescent="0.3">
      <c r="A642">
        <f t="shared" si="22"/>
        <v>638</v>
      </c>
      <c r="B642" s="231">
        <v>45344</v>
      </c>
      <c r="C642" s="2">
        <v>17.0458</v>
      </c>
      <c r="D642" s="4">
        <f t="shared" si="23"/>
        <v>-2.4633431085052671E-4</v>
      </c>
      <c r="E642" s="146">
        <f>EWMA!G387</f>
        <v>4.0636698236818473E-3</v>
      </c>
      <c r="F642" s="133">
        <f t="shared" si="24"/>
        <v>16.884404387822396</v>
      </c>
      <c r="G642" s="7">
        <f t="shared" si="25"/>
        <v>0</v>
      </c>
    </row>
    <row r="643" spans="1:7" hidden="1" x14ac:dyDescent="0.3">
      <c r="A643">
        <f t="shared" si="22"/>
        <v>639</v>
      </c>
      <c r="B643" s="231">
        <v>45345</v>
      </c>
      <c r="C643" s="2">
        <v>17.060300000000002</v>
      </c>
      <c r="D643" s="4">
        <f t="shared" si="23"/>
        <v>8.5064942683832356E-4</v>
      </c>
      <c r="E643" s="146">
        <f>EWMA!G388</f>
        <v>3.7810152777822672E-3</v>
      </c>
      <c r="F643" s="133">
        <f t="shared" si="24"/>
        <v>16.910002755981534</v>
      </c>
      <c r="G643" s="7">
        <f t="shared" si="25"/>
        <v>0</v>
      </c>
    </row>
    <row r="644" spans="1:7" hidden="1" x14ac:dyDescent="0.3">
      <c r="A644">
        <f t="shared" si="22"/>
        <v>640</v>
      </c>
      <c r="B644" s="231">
        <v>45348</v>
      </c>
      <c r="C644" s="2">
        <v>17.120999999999999</v>
      </c>
      <c r="D644" s="4">
        <f t="shared" si="23"/>
        <v>3.5579679138113551E-3</v>
      </c>
      <c r="E644" s="146">
        <f>EWMA!G389</f>
        <v>3.5308516606752743E-3</v>
      </c>
      <c r="F644" s="133">
        <f t="shared" si="24"/>
        <v>16.980147512711959</v>
      </c>
      <c r="G644" s="7">
        <f t="shared" si="25"/>
        <v>0</v>
      </c>
    </row>
    <row r="645" spans="1:7" hidden="1" x14ac:dyDescent="0.3">
      <c r="A645">
        <f t="shared" si="22"/>
        <v>641</v>
      </c>
      <c r="B645" s="231">
        <v>45349</v>
      </c>
      <c r="C645" s="2">
        <v>17.126000000000001</v>
      </c>
      <c r="D645" s="4">
        <f t="shared" si="23"/>
        <v>2.9203901641272623E-4</v>
      </c>
      <c r="E645" s="146">
        <f>EWMA!G390</f>
        <v>3.5345182491419718E-3</v>
      </c>
      <c r="F645" s="133">
        <f t="shared" si="24"/>
        <v>16.984960068283904</v>
      </c>
      <c r="G645" s="7">
        <f t="shared" si="25"/>
        <v>0</v>
      </c>
    </row>
    <row r="646" spans="1:7" hidden="1" x14ac:dyDescent="0.3">
      <c r="A646">
        <f t="shared" si="22"/>
        <v>642</v>
      </c>
      <c r="B646" s="231">
        <v>45350</v>
      </c>
      <c r="C646" s="2">
        <v>17.126000000000001</v>
      </c>
      <c r="D646" s="4">
        <f t="shared" si="23"/>
        <v>0</v>
      </c>
      <c r="E646" s="146">
        <f>EWMA!G391</f>
        <v>3.2894764282465397E-3</v>
      </c>
      <c r="F646" s="133">
        <f t="shared" si="24"/>
        <v>16.994738114187353</v>
      </c>
      <c r="G646" s="7">
        <f t="shared" si="25"/>
        <v>0</v>
      </c>
    </row>
    <row r="647" spans="1:7" hidden="1" x14ac:dyDescent="0.3">
      <c r="A647">
        <f t="shared" ref="A647:A710" si="26">+A646+1</f>
        <v>643</v>
      </c>
      <c r="B647" s="231">
        <v>45351</v>
      </c>
      <c r="C647" s="2">
        <v>17.060500000000001</v>
      </c>
      <c r="D647" s="4">
        <f t="shared" ref="D647:D710" si="27">C647/C646-1</f>
        <v>-3.8245941842812714E-3</v>
      </c>
      <c r="E647" s="146">
        <f>EWMA!G392</f>
        <v>3.0597965067151018E-3</v>
      </c>
      <c r="F647" s="133">
        <f t="shared" si="24"/>
        <v>16.938870136154446</v>
      </c>
      <c r="G647" s="7">
        <f t="shared" si="25"/>
        <v>0</v>
      </c>
    </row>
    <row r="648" spans="1:7" hidden="1" x14ac:dyDescent="0.3">
      <c r="A648">
        <f t="shared" si="26"/>
        <v>644</v>
      </c>
      <c r="B648" s="231">
        <v>45352</v>
      </c>
      <c r="C648" s="2">
        <v>17.0962</v>
      </c>
      <c r="D648" s="4">
        <f t="shared" si="27"/>
        <v>2.0925529732422898E-3</v>
      </c>
      <c r="E648" s="146">
        <f>EWMA!G393</f>
        <v>3.1736322220791116E-3</v>
      </c>
      <c r="F648" s="133">
        <f t="shared" si="24"/>
        <v>16.969781070715396</v>
      </c>
      <c r="G648" s="7">
        <f t="shared" si="25"/>
        <v>0</v>
      </c>
    </row>
    <row r="649" spans="1:7" hidden="1" x14ac:dyDescent="0.3">
      <c r="A649">
        <f t="shared" si="26"/>
        <v>645</v>
      </c>
      <c r="B649" s="231">
        <v>45355</v>
      </c>
      <c r="C649" s="2">
        <v>17.063300000000002</v>
      </c>
      <c r="D649" s="4">
        <f t="shared" si="27"/>
        <v>-1.9244042535766503E-3</v>
      </c>
      <c r="E649" s="146">
        <f>EWMA!G394</f>
        <v>3.0503562749587365E-3</v>
      </c>
      <c r="F649" s="133">
        <f t="shared" si="24"/>
        <v>16.942025493952247</v>
      </c>
      <c r="G649" s="7">
        <f t="shared" si="25"/>
        <v>0</v>
      </c>
    </row>
    <row r="650" spans="1:7" hidden="1" x14ac:dyDescent="0.3">
      <c r="A650">
        <f t="shared" si="26"/>
        <v>646</v>
      </c>
      <c r="B650" s="231">
        <v>45356</v>
      </c>
      <c r="C650" s="2">
        <v>17.021699999999999</v>
      </c>
      <c r="D650" s="4">
        <f t="shared" si="27"/>
        <v>-2.4379809298320509E-3</v>
      </c>
      <c r="E650" s="146">
        <f>EWMA!G395</f>
        <v>2.9240007124827971E-3</v>
      </c>
      <c r="F650" s="133">
        <f t="shared" si="24"/>
        <v>16.905732491378529</v>
      </c>
      <c r="G650" s="7">
        <f t="shared" si="25"/>
        <v>0</v>
      </c>
    </row>
    <row r="651" spans="1:7" hidden="1" x14ac:dyDescent="0.3">
      <c r="A651">
        <f t="shared" si="26"/>
        <v>647</v>
      </c>
      <c r="B651" s="231">
        <v>45357</v>
      </c>
      <c r="C651" s="2">
        <v>16.982800000000001</v>
      </c>
      <c r="D651" s="4">
        <f t="shared" si="27"/>
        <v>-2.2853181527108246E-3</v>
      </c>
      <c r="E651" s="146">
        <f>EWMA!G396</f>
        <v>2.8633137135466767E-3</v>
      </c>
      <c r="F651" s="133">
        <f t="shared" si="24"/>
        <v>16.869498893966803</v>
      </c>
      <c r="G651" s="7">
        <f t="shared" si="25"/>
        <v>0</v>
      </c>
    </row>
    <row r="652" spans="1:7" hidden="1" x14ac:dyDescent="0.3">
      <c r="A652">
        <f t="shared" si="26"/>
        <v>648</v>
      </c>
      <c r="B652" s="231">
        <v>45358</v>
      </c>
      <c r="C652" s="2">
        <v>16.925699999999999</v>
      </c>
      <c r="D652" s="4">
        <f t="shared" si="27"/>
        <v>-3.3622253103140487E-3</v>
      </c>
      <c r="E652" s="146">
        <f>EWMA!G397</f>
        <v>2.7924012952528629E-3</v>
      </c>
      <c r="F652" s="133">
        <f t="shared" si="24"/>
        <v>16.815576402414866</v>
      </c>
      <c r="G652" s="7">
        <f t="shared" si="25"/>
        <v>0</v>
      </c>
    </row>
    <row r="653" spans="1:7" hidden="1" x14ac:dyDescent="0.3">
      <c r="A653">
        <f t="shared" si="26"/>
        <v>649</v>
      </c>
      <c r="B653" s="231">
        <v>45359</v>
      </c>
      <c r="C653" s="2">
        <v>16.872800000000002</v>
      </c>
      <c r="D653" s="4">
        <f t="shared" si="27"/>
        <v>-3.1254246500881377E-3</v>
      </c>
      <c r="E653" s="146">
        <f>EWMA!G398</f>
        <v>2.875787010601533E-3</v>
      </c>
      <c r="F653" s="133">
        <f t="shared" si="24"/>
        <v>16.759742390761129</v>
      </c>
      <c r="G653" s="7">
        <f t="shared" si="25"/>
        <v>0</v>
      </c>
    </row>
    <row r="654" spans="1:7" hidden="1" x14ac:dyDescent="0.3">
      <c r="A654">
        <f t="shared" si="26"/>
        <v>650</v>
      </c>
      <c r="B654" s="231">
        <v>45362</v>
      </c>
      <c r="C654" s="2">
        <v>16.876999999999999</v>
      </c>
      <c r="D654" s="4">
        <f t="shared" si="27"/>
        <v>2.4892134085607864E-4</v>
      </c>
      <c r="E654" s="146">
        <f>EWMA!G399</f>
        <v>2.9106792670282079E-3</v>
      </c>
      <c r="F654" s="133">
        <f t="shared" si="24"/>
        <v>16.762542165804149</v>
      </c>
      <c r="G654" s="7">
        <f t="shared" si="25"/>
        <v>0</v>
      </c>
    </row>
    <row r="655" spans="1:7" hidden="1" x14ac:dyDescent="0.3">
      <c r="A655">
        <f t="shared" si="26"/>
        <v>651</v>
      </c>
      <c r="B655" s="231">
        <v>45363</v>
      </c>
      <c r="C655" s="2">
        <v>16.798500000000001</v>
      </c>
      <c r="D655" s="4">
        <f t="shared" si="27"/>
        <v>-4.6513005865970181E-3</v>
      </c>
      <c r="E655" s="146">
        <f>EWMA!G400</f>
        <v>2.7089896771258547E-3</v>
      </c>
      <c r="F655" s="133">
        <f t="shared" si="24"/>
        <v>16.692468775997508</v>
      </c>
      <c r="G655" s="7">
        <f t="shared" si="25"/>
        <v>0</v>
      </c>
    </row>
    <row r="656" spans="1:7" hidden="1" x14ac:dyDescent="0.3">
      <c r="A656">
        <f t="shared" si="26"/>
        <v>652</v>
      </c>
      <c r="B656" s="231">
        <v>45364</v>
      </c>
      <c r="C656" s="2">
        <v>16.808299999999999</v>
      </c>
      <c r="D656" s="4">
        <f t="shared" si="27"/>
        <v>5.833854213173062E-4</v>
      </c>
      <c r="E656" s="146">
        <f>EWMA!G401</f>
        <v>3.0438945941350408E-3</v>
      </c>
      <c r="F656" s="133">
        <f t="shared" si="24"/>
        <v>16.689090924129619</v>
      </c>
      <c r="G656" s="7">
        <f t="shared" si="25"/>
        <v>0</v>
      </c>
    </row>
    <row r="657" spans="1:7" hidden="1" x14ac:dyDescent="0.3">
      <c r="A657">
        <f t="shared" si="26"/>
        <v>653</v>
      </c>
      <c r="B657" s="231">
        <v>45365</v>
      </c>
      <c r="C657" s="2">
        <v>16.827200000000001</v>
      </c>
      <c r="D657" s="4">
        <f t="shared" si="27"/>
        <v>1.1244444708864432E-3</v>
      </c>
      <c r="E657" s="146">
        <f>EWMA!G402</f>
        <v>2.8394501834012021E-3</v>
      </c>
      <c r="F657" s="133">
        <f t="shared" si="24"/>
        <v>16.715872609026121</v>
      </c>
      <c r="G657" s="7">
        <f t="shared" si="25"/>
        <v>1</v>
      </c>
    </row>
    <row r="658" spans="1:7" hidden="1" x14ac:dyDescent="0.3">
      <c r="A658">
        <f t="shared" si="26"/>
        <v>654</v>
      </c>
      <c r="B658" s="231">
        <v>45366</v>
      </c>
      <c r="C658" s="2">
        <v>16.712700000000002</v>
      </c>
      <c r="D658" s="4">
        <f t="shared" si="27"/>
        <v>-6.8044594466102337E-3</v>
      </c>
      <c r="E658" s="146">
        <f>EWMA!G403</f>
        <v>2.6732558109188362E-3</v>
      </c>
      <c r="F658" s="133">
        <f t="shared" si="24"/>
        <v>16.608601838828637</v>
      </c>
      <c r="G658" s="7">
        <f t="shared" si="25"/>
        <v>0</v>
      </c>
    </row>
    <row r="659" spans="1:7" hidden="1" x14ac:dyDescent="0.3">
      <c r="A659">
        <f t="shared" si="26"/>
        <v>655</v>
      </c>
      <c r="B659" s="231">
        <v>45370</v>
      </c>
      <c r="C659" s="2">
        <v>16.692</v>
      </c>
      <c r="D659" s="4">
        <f t="shared" si="27"/>
        <v>-1.2385790446787226E-3</v>
      </c>
      <c r="E659" s="146">
        <f>EWMA!G404</f>
        <v>3.5246466839531734E-3</v>
      </c>
      <c r="F659" s="133">
        <f t="shared" si="24"/>
        <v>16.554918172294887</v>
      </c>
      <c r="G659" s="7">
        <f t="shared" si="25"/>
        <v>0</v>
      </c>
    </row>
    <row r="660" spans="1:7" hidden="1" x14ac:dyDescent="0.3">
      <c r="A660">
        <f t="shared" si="26"/>
        <v>656</v>
      </c>
      <c r="B660" s="231">
        <v>45371</v>
      </c>
      <c r="C660" s="2">
        <v>16.71</v>
      </c>
      <c r="D660" s="4">
        <f t="shared" si="27"/>
        <v>1.0783608914450848E-3</v>
      </c>
      <c r="E660" s="146">
        <f>EWMA!G405</f>
        <v>3.3099267855912066E-3</v>
      </c>
      <c r="F660" s="133">
        <f t="shared" si="24"/>
        <v>16.581130317551757</v>
      </c>
      <c r="G660" s="7">
        <f t="shared" si="25"/>
        <v>0</v>
      </c>
    </row>
    <row r="661" spans="1:7" hidden="1" x14ac:dyDescent="0.3">
      <c r="A661">
        <f t="shared" si="26"/>
        <v>657</v>
      </c>
      <c r="B661" s="231">
        <v>45372</v>
      </c>
      <c r="C661" s="2">
        <v>16.8523</v>
      </c>
      <c r="D661" s="4">
        <f t="shared" si="27"/>
        <v>8.5158587672051755E-3</v>
      </c>
      <c r="E661" s="146">
        <f>EWMA!G406</f>
        <v>3.1041657903544875E-3</v>
      </c>
      <c r="F661" s="133">
        <f t="shared" si="24"/>
        <v>16.730412263763316</v>
      </c>
      <c r="G661" s="7">
        <f t="shared" si="25"/>
        <v>0</v>
      </c>
    </row>
    <row r="662" spans="1:7" hidden="1" x14ac:dyDescent="0.3">
      <c r="A662">
        <f t="shared" si="26"/>
        <v>658</v>
      </c>
      <c r="B662" s="231">
        <v>45373</v>
      </c>
      <c r="C662" s="2">
        <v>16.759</v>
      </c>
      <c r="D662" s="4">
        <f t="shared" si="27"/>
        <v>-5.5363362864415677E-3</v>
      </c>
      <c r="E662" s="146">
        <f>EWMA!G407</f>
        <v>4.2556700254436563E-3</v>
      </c>
      <c r="F662" s="133">
        <f t="shared" si="24"/>
        <v>16.592822596681565</v>
      </c>
      <c r="G662" s="7">
        <f t="shared" si="25"/>
        <v>0</v>
      </c>
    </row>
    <row r="663" spans="1:7" hidden="1" x14ac:dyDescent="0.3">
      <c r="A663">
        <f t="shared" si="26"/>
        <v>659</v>
      </c>
      <c r="B663" s="231">
        <v>45376</v>
      </c>
      <c r="C663" s="2">
        <v>16.762</v>
      </c>
      <c r="D663" s="4">
        <f t="shared" si="27"/>
        <v>1.7900829405093077E-4</v>
      </c>
      <c r="E663" s="146">
        <f>EWMA!G408</f>
        <v>4.4498071277602304E-3</v>
      </c>
      <c r="F663" s="133">
        <f t="shared" si="24"/>
        <v>16.588210735714046</v>
      </c>
      <c r="G663" s="7">
        <f t="shared" si="25"/>
        <v>0</v>
      </c>
    </row>
    <row r="664" spans="1:7" hidden="1" x14ac:dyDescent="0.3">
      <c r="A664">
        <f t="shared" si="26"/>
        <v>660</v>
      </c>
      <c r="B664" s="231">
        <v>45377</v>
      </c>
      <c r="C664" s="2">
        <v>16.736699999999999</v>
      </c>
      <c r="D664" s="4">
        <f t="shared" si="27"/>
        <v>-1.5093664240545257E-3</v>
      </c>
      <c r="E664" s="146">
        <f>EWMA!G409</f>
        <v>4.1396315014491925E-3</v>
      </c>
      <c r="F664" s="133">
        <f t="shared" si="24"/>
        <v>16.57526881461779</v>
      </c>
      <c r="G664" s="7">
        <f t="shared" si="25"/>
        <v>0</v>
      </c>
    </row>
    <row r="665" spans="1:7" hidden="1" x14ac:dyDescent="0.3">
      <c r="A665">
        <f t="shared" si="26"/>
        <v>661</v>
      </c>
      <c r="B665" s="231">
        <v>45378</v>
      </c>
      <c r="C665" s="2">
        <v>16.703199999999999</v>
      </c>
      <c r="D665" s="4">
        <f t="shared" si="27"/>
        <v>-2.0015893216703828E-3</v>
      </c>
      <c r="E665" s="146">
        <f>EWMA!G410</f>
        <v>3.8902553143380534E-3</v>
      </c>
      <c r="F665" s="133">
        <f t="shared" si="24"/>
        <v>16.551797269720169</v>
      </c>
      <c r="G665" s="7">
        <f t="shared" si="25"/>
        <v>0</v>
      </c>
    </row>
    <row r="666" spans="1:7" hidden="1" x14ac:dyDescent="0.3">
      <c r="A666">
        <f t="shared" si="26"/>
        <v>662</v>
      </c>
      <c r="B666" s="231">
        <v>45383</v>
      </c>
      <c r="C666" s="2">
        <v>16.678000000000001</v>
      </c>
      <c r="D666" s="4">
        <f t="shared" si="27"/>
        <v>-1.5086929450642828E-3</v>
      </c>
      <c r="E666" s="146">
        <f>EWMA!G411</f>
        <v>3.6924790943364334E-3</v>
      </c>
      <c r="F666" s="133">
        <f t="shared" si="24"/>
        <v>16.534511222438653</v>
      </c>
      <c r="G666" s="7">
        <f t="shared" si="25"/>
        <v>1</v>
      </c>
    </row>
    <row r="667" spans="1:7" hidden="1" x14ac:dyDescent="0.3">
      <c r="A667">
        <f t="shared" si="26"/>
        <v>663</v>
      </c>
      <c r="B667" s="231">
        <v>45384</v>
      </c>
      <c r="C667" s="2">
        <v>16.532299999999999</v>
      </c>
      <c r="D667" s="4">
        <f t="shared" si="27"/>
        <v>-8.7360594795540258E-3</v>
      </c>
      <c r="E667" s="146">
        <f>EWMA!G412</f>
        <v>3.4790300371919419E-3</v>
      </c>
      <c r="F667" s="133">
        <f t="shared" si="24"/>
        <v>16.398286861898587</v>
      </c>
      <c r="G667" s="7">
        <f t="shared" si="25"/>
        <v>0</v>
      </c>
    </row>
    <row r="668" spans="1:7" hidden="1" x14ac:dyDescent="0.3">
      <c r="A668">
        <f t="shared" si="26"/>
        <v>664</v>
      </c>
      <c r="B668" s="231">
        <v>45385</v>
      </c>
      <c r="C668" s="2">
        <v>16.657800000000002</v>
      </c>
      <c r="D668" s="4">
        <f t="shared" si="27"/>
        <v>7.5912002564677561E-3</v>
      </c>
      <c r="E668" s="146">
        <f>EWMA!G413</f>
        <v>4.5560862431205679E-3</v>
      </c>
      <c r="F668" s="133">
        <f t="shared" si="24"/>
        <v>16.480966109929877</v>
      </c>
      <c r="G668" s="7">
        <f t="shared" si="25"/>
        <v>0</v>
      </c>
    </row>
    <row r="669" spans="1:7" hidden="1" x14ac:dyDescent="0.3">
      <c r="A669">
        <f t="shared" si="26"/>
        <v>665</v>
      </c>
      <c r="B669" s="231">
        <v>45386</v>
      </c>
      <c r="C669" s="2">
        <v>16.567299999999999</v>
      </c>
      <c r="D669" s="4">
        <f t="shared" si="27"/>
        <v>-5.432890297638493E-3</v>
      </c>
      <c r="E669" s="146">
        <f>EWMA!G414</f>
        <v>5.0721473577819854E-3</v>
      </c>
      <c r="F669" s="133">
        <f t="shared" si="24"/>
        <v>16.371505936475046</v>
      </c>
      <c r="G669" s="7">
        <f t="shared" si="25"/>
        <v>0</v>
      </c>
    </row>
    <row r="670" spans="1:7" hidden="1" x14ac:dyDescent="0.3">
      <c r="A670">
        <f t="shared" si="26"/>
        <v>666</v>
      </c>
      <c r="B670" s="231">
        <v>45387</v>
      </c>
      <c r="C670" s="2">
        <v>16.541499999999999</v>
      </c>
      <c r="D670" s="4">
        <f t="shared" si="27"/>
        <v>-1.5572845303700733E-3</v>
      </c>
      <c r="E670" s="146">
        <f>EWMA!G415</f>
        <v>5.1222461814911698E-3</v>
      </c>
      <c r="F670" s="133">
        <f t="shared" si="24"/>
        <v>16.344079949958051</v>
      </c>
      <c r="G670" s="7">
        <f t="shared" si="25"/>
        <v>0</v>
      </c>
    </row>
    <row r="671" spans="1:7" hidden="1" x14ac:dyDescent="0.3">
      <c r="A671">
        <f t="shared" si="26"/>
        <v>667</v>
      </c>
      <c r="B671" s="231">
        <v>45390</v>
      </c>
      <c r="C671" s="2">
        <v>16.517299999999999</v>
      </c>
      <c r="D671" s="4">
        <f t="shared" si="27"/>
        <v>-1.4629870326149375E-3</v>
      </c>
      <c r="E671" s="146">
        <f>EWMA!G416</f>
        <v>4.7987732199509855E-3</v>
      </c>
      <c r="F671" s="133">
        <f t="shared" si="24"/>
        <v>16.332617729809261</v>
      </c>
      <c r="G671" s="7">
        <f t="shared" si="25"/>
        <v>0</v>
      </c>
    </row>
    <row r="672" spans="1:7" hidden="1" x14ac:dyDescent="0.3">
      <c r="A672">
        <f t="shared" si="26"/>
        <v>668</v>
      </c>
      <c r="B672" s="231">
        <v>45391</v>
      </c>
      <c r="C672" s="2">
        <v>16.4758</v>
      </c>
      <c r="D672" s="4">
        <f t="shared" si="27"/>
        <v>-2.5125171789577294E-3</v>
      </c>
      <c r="E672" s="146">
        <f>EWMA!G417</f>
        <v>4.4959049657618917E-3</v>
      </c>
      <c r="F672" s="133">
        <f t="shared" si="24"/>
        <v>16.303208439688682</v>
      </c>
      <c r="G672" s="7">
        <f t="shared" si="25"/>
        <v>0</v>
      </c>
    </row>
    <row r="673" spans="1:7" hidden="1" x14ac:dyDescent="0.3">
      <c r="A673">
        <f t="shared" si="26"/>
        <v>669</v>
      </c>
      <c r="B673" s="231">
        <v>45392</v>
      </c>
      <c r="C673" s="2">
        <v>16.335699999999999</v>
      </c>
      <c r="D673" s="4">
        <f t="shared" si="27"/>
        <v>-8.5033807159591301E-3</v>
      </c>
      <c r="E673" s="146">
        <f>EWMA!G418</f>
        <v>4.2824993829260966E-3</v>
      </c>
      <c r="F673" s="133">
        <f t="shared" si="24"/>
        <v>16.172698733354679</v>
      </c>
      <c r="G673" s="7">
        <f t="shared" si="25"/>
        <v>0</v>
      </c>
    </row>
    <row r="674" spans="1:7" hidden="1" x14ac:dyDescent="0.3">
      <c r="A674">
        <f t="shared" si="26"/>
        <v>670</v>
      </c>
      <c r="B674" s="231">
        <v>45393</v>
      </c>
      <c r="C674" s="2">
        <v>16.3932</v>
      </c>
      <c r="D674" s="4">
        <f t="shared" si="27"/>
        <v>3.5198981372086546E-3</v>
      </c>
      <c r="E674" s="146">
        <f>EWMA!G419</f>
        <v>5.0609316931949878E-3</v>
      </c>
      <c r="F674" s="133">
        <f t="shared" si="24"/>
        <v>16.199891863541382</v>
      </c>
      <c r="G674" s="7">
        <f t="shared" si="25"/>
        <v>0</v>
      </c>
    </row>
    <row r="675" spans="1:7" hidden="1" x14ac:dyDescent="0.3">
      <c r="A675">
        <f t="shared" si="26"/>
        <v>671</v>
      </c>
      <c r="B675" s="231">
        <v>45394</v>
      </c>
      <c r="C675" s="2">
        <v>16.488299999999999</v>
      </c>
      <c r="D675" s="136">
        <f t="shared" si="27"/>
        <v>5.8011858575506281E-3</v>
      </c>
      <c r="E675" s="146">
        <f>EWMA!G420</f>
        <v>4.8816921426135997E-3</v>
      </c>
      <c r="F675" s="133">
        <f t="shared" si="24"/>
        <v>16.300756425386719</v>
      </c>
      <c r="G675" s="7">
        <f t="shared" si="25"/>
        <v>0</v>
      </c>
    </row>
    <row r="676" spans="1:7" hidden="1" x14ac:dyDescent="0.3">
      <c r="A676">
        <f t="shared" si="26"/>
        <v>672</v>
      </c>
      <c r="B676" s="231">
        <v>45397</v>
      </c>
      <c r="C676" s="2">
        <v>16.458300000000001</v>
      </c>
      <c r="D676" s="136">
        <f t="shared" si="27"/>
        <v>-1.8194719892286049E-3</v>
      </c>
      <c r="E676" s="146">
        <f>EWMA!G421</f>
        <v>5.0154504232855276E-3</v>
      </c>
      <c r="F676" s="133">
        <f t="shared" si="24"/>
        <v>16.265968314655368</v>
      </c>
      <c r="G676" s="7">
        <f t="shared" si="25"/>
        <v>0</v>
      </c>
    </row>
    <row r="677" spans="1:7" hidden="1" x14ac:dyDescent="0.3">
      <c r="A677">
        <f t="shared" si="26"/>
        <v>673</v>
      </c>
      <c r="B677" s="231">
        <v>45398</v>
      </c>
      <c r="C677" s="2">
        <v>16.6693</v>
      </c>
      <c r="D677" s="136">
        <f t="shared" si="27"/>
        <v>1.2820279129679202E-2</v>
      </c>
      <c r="E677" s="146">
        <f>EWMA!G422</f>
        <v>4.7128324567362635E-3</v>
      </c>
      <c r="F677" s="133">
        <f t="shared" si="24"/>
        <v>16.486256089894397</v>
      </c>
      <c r="G677" s="7">
        <f t="shared" si="25"/>
        <v>0</v>
      </c>
    </row>
    <row r="678" spans="1:7" hidden="1" x14ac:dyDescent="0.3">
      <c r="A678">
        <f t="shared" si="26"/>
        <v>674</v>
      </c>
      <c r="B678" s="231">
        <v>45399</v>
      </c>
      <c r="C678" s="2">
        <v>16.6815</v>
      </c>
      <c r="D678" s="136">
        <f t="shared" si="27"/>
        <v>7.3188436227078491E-4</v>
      </c>
      <c r="E678" s="146">
        <f>EWMA!G423</f>
        <v>6.4318107704576201E-3</v>
      </c>
      <c r="F678" s="133">
        <f t="shared" si="24"/>
        <v>16.431509054313985</v>
      </c>
      <c r="G678" s="7">
        <f t="shared" si="25"/>
        <v>0</v>
      </c>
    </row>
    <row r="679" spans="1:7" hidden="1" x14ac:dyDescent="0.3">
      <c r="A679">
        <f t="shared" si="26"/>
        <v>675</v>
      </c>
      <c r="B679" s="231">
        <v>45400</v>
      </c>
      <c r="C679" s="2">
        <v>17.025200000000002</v>
      </c>
      <c r="D679" s="136">
        <f t="shared" si="27"/>
        <v>2.0603662740161344E-2</v>
      </c>
      <c r="E679" s="146">
        <f>EWMA!G424</f>
        <v>5.988754960089172E-3</v>
      </c>
      <c r="F679" s="133">
        <f t="shared" si="24"/>
        <v>16.787633780294634</v>
      </c>
      <c r="G679" s="7">
        <f t="shared" si="25"/>
        <v>0</v>
      </c>
    </row>
    <row r="680" spans="1:7" hidden="1" x14ac:dyDescent="0.3">
      <c r="A680">
        <f t="shared" si="26"/>
        <v>676</v>
      </c>
      <c r="B680" s="231">
        <v>45401</v>
      </c>
      <c r="C680" s="2">
        <v>16.994800000000001</v>
      </c>
      <c r="D680" s="136">
        <f t="shared" si="27"/>
        <v>-1.7855884218688223E-3</v>
      </c>
      <c r="E680" s="146">
        <f>EWMA!G425</f>
        <v>9.3937745598998788E-3</v>
      </c>
      <c r="F680" s="133">
        <f t="shared" si="24"/>
        <v>16.622826404654933</v>
      </c>
      <c r="G680" s="7">
        <f t="shared" si="25"/>
        <v>0</v>
      </c>
    </row>
    <row r="681" spans="1:7" hidden="1" x14ac:dyDescent="0.3">
      <c r="A681">
        <f t="shared" si="26"/>
        <v>677</v>
      </c>
      <c r="B681" s="231">
        <v>45404</v>
      </c>
      <c r="C681" s="2">
        <v>17.1145</v>
      </c>
      <c r="D681" s="136">
        <f t="shared" si="27"/>
        <v>7.0433309012167822E-3</v>
      </c>
      <c r="E681" s="146">
        <f>EWMA!G426</f>
        <v>8.7624297784133168E-3</v>
      </c>
      <c r="F681" s="133">
        <f t="shared" si="24"/>
        <v>16.765082471648615</v>
      </c>
      <c r="G681" s="7">
        <f t="shared" si="25"/>
        <v>0</v>
      </c>
    </row>
    <row r="682" spans="1:7" hidden="1" x14ac:dyDescent="0.3">
      <c r="A682">
        <f t="shared" si="26"/>
        <v>678</v>
      </c>
      <c r="B682" s="231">
        <v>45405</v>
      </c>
      <c r="C682" s="2">
        <v>17.212</v>
      </c>
      <c r="D682" s="136">
        <f t="shared" si="27"/>
        <v>5.6969236612229857E-3</v>
      </c>
      <c r="E682" s="146">
        <f>EWMA!G427</f>
        <v>8.5509208996287292E-3</v>
      </c>
      <c r="F682" s="133">
        <f t="shared" si="24"/>
        <v>16.869074210278125</v>
      </c>
      <c r="G682" s="7">
        <f t="shared" si="25"/>
        <v>0</v>
      </c>
    </row>
    <row r="683" spans="1:7" hidden="1" x14ac:dyDescent="0.3">
      <c r="A683">
        <f t="shared" si="26"/>
        <v>679</v>
      </c>
      <c r="B683" s="231">
        <v>45406</v>
      </c>
      <c r="C683" s="2">
        <v>17.124300000000002</v>
      </c>
      <c r="D683" s="136">
        <f t="shared" si="27"/>
        <v>-5.0952823611433162E-3</v>
      </c>
      <c r="E683" s="146">
        <f>EWMA!G428</f>
        <v>8.2242355889453386E-3</v>
      </c>
      <c r="F683" s="133">
        <f t="shared" si="24"/>
        <v>16.796156133434842</v>
      </c>
      <c r="G683" s="7">
        <f t="shared" si="25"/>
        <v>0</v>
      </c>
    </row>
    <row r="684" spans="1:7" hidden="1" x14ac:dyDescent="0.3">
      <c r="A684">
        <f t="shared" si="26"/>
        <v>680</v>
      </c>
      <c r="B684" s="231">
        <v>45407</v>
      </c>
      <c r="C684" s="2">
        <v>16.999500000000001</v>
      </c>
      <c r="D684" s="136">
        <f t="shared" si="27"/>
        <v>-7.2878891399941192E-3</v>
      </c>
      <c r="E684" s="146">
        <f>EWMA!G429</f>
        <v>7.8753636955530559E-3</v>
      </c>
      <c r="F684" s="133">
        <f t="shared" si="24"/>
        <v>16.687566018817851</v>
      </c>
      <c r="G684" s="7">
        <f t="shared" si="25"/>
        <v>0</v>
      </c>
    </row>
    <row r="685" spans="1:7" hidden="1" x14ac:dyDescent="0.3">
      <c r="A685">
        <f t="shared" si="26"/>
        <v>681</v>
      </c>
      <c r="B685" s="231">
        <v>45408</v>
      </c>
      <c r="C685" s="2">
        <v>17.1098</v>
      </c>
      <c r="D685" s="136">
        <f t="shared" si="27"/>
        <v>6.4884261301803026E-3</v>
      </c>
      <c r="E685" s="146">
        <f>EWMA!G430</f>
        <v>7.7987702947225788E-3</v>
      </c>
      <c r="F685" s="133">
        <f t="shared" si="24"/>
        <v>16.798895518026459</v>
      </c>
      <c r="G685" s="7">
        <f t="shared" si="25"/>
        <v>0</v>
      </c>
    </row>
    <row r="686" spans="1:7" hidden="1" x14ac:dyDescent="0.3">
      <c r="A686">
        <f t="shared" si="26"/>
        <v>682</v>
      </c>
      <c r="B686" s="231">
        <v>45411</v>
      </c>
      <c r="C686" s="2">
        <v>17.188300000000002</v>
      </c>
      <c r="D686" s="136">
        <f t="shared" si="27"/>
        <v>4.5880138867784304E-3</v>
      </c>
      <c r="E686" s="146">
        <f>EWMA!G431</f>
        <v>7.6352975099714289E-3</v>
      </c>
      <c r="F686" s="133">
        <f t="shared" si="24"/>
        <v>16.882515962835807</v>
      </c>
      <c r="G686" s="7">
        <f t="shared" si="25"/>
        <v>0</v>
      </c>
    </row>
    <row r="687" spans="1:7" hidden="1" x14ac:dyDescent="0.3">
      <c r="A687">
        <f t="shared" si="26"/>
        <v>683</v>
      </c>
      <c r="B687" s="231">
        <v>45412</v>
      </c>
      <c r="C687" s="2">
        <v>17.155200000000001</v>
      </c>
      <c r="D687" s="136">
        <f t="shared" si="27"/>
        <v>-1.9257285479076236E-3</v>
      </c>
      <c r="E687" s="146">
        <f>EWMA!G432</f>
        <v>7.2991688732722904E-3</v>
      </c>
      <c r="F687" s="133">
        <f t="shared" si="24"/>
        <v>16.863440424678409</v>
      </c>
      <c r="G687" s="7">
        <f t="shared" si="25"/>
        <v>0</v>
      </c>
    </row>
    <row r="688" spans="1:7" hidden="1" x14ac:dyDescent="0.3">
      <c r="A688">
        <f t="shared" si="26"/>
        <v>684</v>
      </c>
      <c r="B688" s="231">
        <v>45414</v>
      </c>
      <c r="C688" s="2">
        <v>17.0243</v>
      </c>
      <c r="D688" s="136">
        <f t="shared" si="27"/>
        <v>-7.6303394889013498E-3</v>
      </c>
      <c r="E688" s="146">
        <f>EWMA!G433</f>
        <v>6.8262280695983628E-3</v>
      </c>
      <c r="F688" s="133">
        <f t="shared" si="24"/>
        <v>16.753526611956136</v>
      </c>
      <c r="G688" s="7">
        <f t="shared" si="25"/>
        <v>0</v>
      </c>
    </row>
    <row r="689" spans="1:7" hidden="1" x14ac:dyDescent="0.3">
      <c r="A689">
        <f t="shared" si="26"/>
        <v>685</v>
      </c>
      <c r="B689" s="231">
        <v>45415</v>
      </c>
      <c r="C689" s="2">
        <v>17.095800000000001</v>
      </c>
      <c r="D689" s="136">
        <f t="shared" si="27"/>
        <v>4.1998789964932115E-3</v>
      </c>
      <c r="E689" s="146">
        <f>EWMA!G434</f>
        <v>6.9400324310703518E-3</v>
      </c>
      <c r="F689" s="133">
        <f t="shared" si="24"/>
        <v>16.819356203006237</v>
      </c>
      <c r="G689" s="7">
        <f t="shared" si="25"/>
        <v>0</v>
      </c>
    </row>
    <row r="690" spans="1:7" hidden="1" x14ac:dyDescent="0.3">
      <c r="A690">
        <f t="shared" si="26"/>
        <v>686</v>
      </c>
      <c r="B690" s="231">
        <v>45418</v>
      </c>
      <c r="C690" s="2">
        <v>16.939299999999999</v>
      </c>
      <c r="D690" s="136">
        <f t="shared" si="27"/>
        <v>-9.1542952070099437E-3</v>
      </c>
      <c r="E690" s="146">
        <f>EWMA!G435</f>
        <v>6.6370313117847576E-3</v>
      </c>
      <c r="F690" s="133">
        <f t="shared" si="24"/>
        <v>16.677345871715662</v>
      </c>
      <c r="G690" s="7">
        <f t="shared" si="25"/>
        <v>0</v>
      </c>
    </row>
    <row r="691" spans="1:7" hidden="1" x14ac:dyDescent="0.3">
      <c r="A691">
        <f t="shared" si="26"/>
        <v>687</v>
      </c>
      <c r="B691" s="231">
        <v>45419</v>
      </c>
      <c r="C691" s="2">
        <v>17.004200000000001</v>
      </c>
      <c r="D691" s="136">
        <f t="shared" si="27"/>
        <v>3.8313271504726298E-3</v>
      </c>
      <c r="E691" s="146">
        <f>EWMA!G436</f>
        <v>7.0290412770936499E-3</v>
      </c>
      <c r="F691" s="133">
        <f t="shared" si="24"/>
        <v>16.725710888816383</v>
      </c>
      <c r="G691" s="7">
        <f t="shared" si="25"/>
        <v>0</v>
      </c>
    </row>
    <row r="692" spans="1:7" hidden="1" x14ac:dyDescent="0.3">
      <c r="A692">
        <f t="shared" si="26"/>
        <v>688</v>
      </c>
      <c r="B692" s="231">
        <v>45420</v>
      </c>
      <c r="C692" s="2">
        <v>16.8947</v>
      </c>
      <c r="D692" s="136">
        <f t="shared" si="27"/>
        <v>-6.4395855141671232E-3</v>
      </c>
      <c r="E692" s="146">
        <f>EWMA!G437</f>
        <v>6.6878306245313421E-3</v>
      </c>
      <c r="F692" s="133">
        <f t="shared" si="24"/>
        <v>16.631435881518211</v>
      </c>
      <c r="G692" s="7">
        <f t="shared" si="25"/>
        <v>0</v>
      </c>
    </row>
    <row r="693" spans="1:7" hidden="1" x14ac:dyDescent="0.3">
      <c r="A693">
        <f t="shared" si="26"/>
        <v>689</v>
      </c>
      <c r="B693" s="231">
        <v>45421</v>
      </c>
      <c r="C693" s="2">
        <v>16.908300000000001</v>
      </c>
      <c r="D693" s="136">
        <f t="shared" si="27"/>
        <v>8.0498617909752213E-4</v>
      </c>
      <c r="E693" s="146">
        <f>EWMA!G438</f>
        <v>6.6549145350309011E-3</v>
      </c>
      <c r="F693" s="133">
        <f t="shared" si="24"/>
        <v>16.646120730961897</v>
      </c>
      <c r="G693" s="7">
        <f t="shared" si="25"/>
        <v>0</v>
      </c>
    </row>
    <row r="694" spans="1:7" hidden="1" x14ac:dyDescent="0.3">
      <c r="A694">
        <f t="shared" si="26"/>
        <v>690</v>
      </c>
      <c r="B694" s="231">
        <v>45422</v>
      </c>
      <c r="C694" s="2">
        <v>16.9087</v>
      </c>
      <c r="D694" s="136">
        <f t="shared" si="27"/>
        <v>2.365702051654317E-5</v>
      </c>
      <c r="E694" s="146">
        <f>EWMA!G439</f>
        <v>6.1973007777758153E-3</v>
      </c>
      <c r="F694" s="133">
        <f t="shared" si="24"/>
        <v>16.664543261789454</v>
      </c>
      <c r="G694" s="7">
        <f t="shared" si="25"/>
        <v>0</v>
      </c>
    </row>
    <row r="695" spans="1:7" hidden="1" x14ac:dyDescent="0.3">
      <c r="A695">
        <f t="shared" si="26"/>
        <v>691</v>
      </c>
      <c r="B695" s="231">
        <v>45425</v>
      </c>
      <c r="C695" s="2">
        <v>16.866</v>
      </c>
      <c r="D695" s="136">
        <f t="shared" si="27"/>
        <v>-2.5253271984244652E-3</v>
      </c>
      <c r="E695" s="146">
        <f>EWMA!G440</f>
        <v>5.7645954316760551E-3</v>
      </c>
      <c r="F695" s="133">
        <f t="shared" si="24"/>
        <v>16.639464196936988</v>
      </c>
      <c r="G695" s="7">
        <f t="shared" si="25"/>
        <v>0</v>
      </c>
    </row>
    <row r="696" spans="1:7" hidden="1" x14ac:dyDescent="0.3">
      <c r="A696">
        <f t="shared" si="26"/>
        <v>692</v>
      </c>
      <c r="B696" s="231">
        <v>45426</v>
      </c>
      <c r="C696" s="2">
        <v>16.768999999999998</v>
      </c>
      <c r="D696" s="136">
        <f t="shared" si="27"/>
        <v>-5.7512154630618983E-3</v>
      </c>
      <c r="E696" s="146">
        <f>EWMA!G441</f>
        <v>5.4416487870591656E-3</v>
      </c>
      <c r="F696" s="133">
        <f t="shared" si="24"/>
        <v>16.556385150171245</v>
      </c>
      <c r="G696" s="7">
        <f t="shared" si="25"/>
        <v>0</v>
      </c>
    </row>
    <row r="697" spans="1:7" hidden="1" x14ac:dyDescent="0.3">
      <c r="A697">
        <f t="shared" si="26"/>
        <v>693</v>
      </c>
      <c r="B697" s="231">
        <v>45427</v>
      </c>
      <c r="C697" s="2">
        <v>16.807200000000002</v>
      </c>
      <c r="D697" s="136">
        <f t="shared" si="27"/>
        <v>2.2780130001791576E-3</v>
      </c>
      <c r="E697" s="146">
        <f>EWMA!G442</f>
        <v>5.4843879737331803E-3</v>
      </c>
      <c r="F697" s="133">
        <f t="shared" si="24"/>
        <v>16.592427111063543</v>
      </c>
      <c r="G697" s="7">
        <f t="shared" si="25"/>
        <v>0</v>
      </c>
    </row>
    <row r="698" spans="1:7" hidden="1" x14ac:dyDescent="0.3">
      <c r="A698">
        <f t="shared" si="26"/>
        <v>694</v>
      </c>
      <c r="B698" s="231">
        <v>45428</v>
      </c>
      <c r="C698" s="2">
        <v>16.846</v>
      </c>
      <c r="D698" s="136">
        <f t="shared" si="27"/>
        <v>2.3085344376219119E-3</v>
      </c>
      <c r="E698" s="146">
        <f>EWMA!G443</f>
        <v>5.1695450842548915E-3</v>
      </c>
      <c r="F698" s="133">
        <f t="shared" ref="F698:F760" si="28">C698*(1-($F$763*E698))</f>
        <v>16.643089255379795</v>
      </c>
      <c r="G698" s="7">
        <f t="shared" ref="G698:G759" si="29">IF(C699&lt;F698,1,0)</f>
        <v>0</v>
      </c>
    </row>
    <row r="699" spans="1:7" hidden="1" x14ac:dyDescent="0.3">
      <c r="A699">
        <f t="shared" si="26"/>
        <v>695</v>
      </c>
      <c r="B699" s="231">
        <v>45429</v>
      </c>
      <c r="C699" s="2">
        <v>16.6782</v>
      </c>
      <c r="D699" s="136">
        <f t="shared" si="27"/>
        <v>-9.9608215600142103E-3</v>
      </c>
      <c r="E699" s="146">
        <f>EWMA!G444</f>
        <v>4.8827050698731578E-3</v>
      </c>
      <c r="F699" s="133">
        <f t="shared" si="28"/>
        <v>16.488457075147487</v>
      </c>
      <c r="G699" s="7">
        <f t="shared" si="29"/>
        <v>0</v>
      </c>
    </row>
    <row r="700" spans="1:7" hidden="1" x14ac:dyDescent="0.3">
      <c r="A700">
        <f t="shared" si="26"/>
        <v>696</v>
      </c>
      <c r="B700" s="231">
        <v>45432</v>
      </c>
      <c r="C700" s="2">
        <v>16.689299999999999</v>
      </c>
      <c r="D700" s="136">
        <f t="shared" si="27"/>
        <v>6.6553944670277865E-4</v>
      </c>
      <c r="E700" s="146">
        <f>EWMA!G445</f>
        <v>5.830899926399135E-3</v>
      </c>
      <c r="F700" s="133">
        <f t="shared" si="28"/>
        <v>16.462559223129947</v>
      </c>
      <c r="G700" s="7">
        <f t="shared" si="29"/>
        <v>0</v>
      </c>
    </row>
    <row r="701" spans="1:7" hidden="1" x14ac:dyDescent="0.3">
      <c r="A701">
        <f t="shared" si="26"/>
        <v>697</v>
      </c>
      <c r="B701" s="231">
        <v>45433</v>
      </c>
      <c r="C701" s="2">
        <v>16.621700000000001</v>
      </c>
      <c r="D701" s="136">
        <f t="shared" si="27"/>
        <v>-4.0504994217851475E-3</v>
      </c>
      <c r="E701" s="146">
        <f>EWMA!G446</f>
        <v>5.4292714525918826E-3</v>
      </c>
      <c r="F701" s="133">
        <f t="shared" si="28"/>
        <v>16.411432129362737</v>
      </c>
      <c r="G701" s="7">
        <f t="shared" si="29"/>
        <v>0</v>
      </c>
    </row>
    <row r="702" spans="1:7" hidden="1" x14ac:dyDescent="0.3">
      <c r="A702">
        <f t="shared" si="26"/>
        <v>698</v>
      </c>
      <c r="B702" s="231">
        <v>45434</v>
      </c>
      <c r="C702" s="2">
        <v>16.566800000000001</v>
      </c>
      <c r="D702" s="136">
        <f t="shared" si="27"/>
        <v>-3.3029112545648331E-3</v>
      </c>
      <c r="E702" s="146">
        <f>EWMA!G447</f>
        <v>5.2645497366941045E-3</v>
      </c>
      <c r="F702" s="133">
        <f t="shared" si="28"/>
        <v>16.36358498979358</v>
      </c>
      <c r="G702" s="7">
        <f t="shared" si="29"/>
        <v>0</v>
      </c>
    </row>
    <row r="703" spans="1:7" hidden="1" x14ac:dyDescent="0.3">
      <c r="A703">
        <f t="shared" si="26"/>
        <v>699</v>
      </c>
      <c r="B703" s="231">
        <v>45435</v>
      </c>
      <c r="C703" s="2">
        <v>16.613800000000001</v>
      </c>
      <c r="D703" s="136">
        <f t="shared" si="27"/>
        <v>2.8369992998045213E-3</v>
      </c>
      <c r="E703" s="146">
        <f>EWMA!G448</f>
        <v>5.0448491405121736E-3</v>
      </c>
      <c r="F703" s="133">
        <f t="shared" si="28"/>
        <v>16.418513112864005</v>
      </c>
      <c r="G703" s="7">
        <f t="shared" si="29"/>
        <v>0</v>
      </c>
    </row>
    <row r="704" spans="1:7" hidden="1" x14ac:dyDescent="0.3">
      <c r="A704">
        <f t="shared" si="26"/>
        <v>700</v>
      </c>
      <c r="B704" s="231">
        <v>45436</v>
      </c>
      <c r="C704" s="2">
        <v>16.640499999999999</v>
      </c>
      <c r="D704" s="136">
        <f t="shared" si="27"/>
        <v>1.6070977139486242E-3</v>
      </c>
      <c r="E704" s="146">
        <f>EWMA!G449</f>
        <v>4.806791277376688E-3</v>
      </c>
      <c r="F704" s="133">
        <f t="shared" si="28"/>
        <v>16.454129334114732</v>
      </c>
      <c r="G704" s="7">
        <f t="shared" si="29"/>
        <v>0</v>
      </c>
    </row>
    <row r="705" spans="1:7" hidden="1" x14ac:dyDescent="0.3">
      <c r="A705">
        <f t="shared" si="26"/>
        <v>701</v>
      </c>
      <c r="B705" s="231">
        <v>45439</v>
      </c>
      <c r="C705" s="2">
        <v>16.694500000000001</v>
      </c>
      <c r="D705" s="136">
        <f t="shared" si="27"/>
        <v>3.2450947988342804E-3</v>
      </c>
      <c r="E705" s="146">
        <f>EWMA!G450</f>
        <v>4.5099253104760066E-3</v>
      </c>
      <c r="F705" s="133">
        <f t="shared" si="28"/>
        <v>16.519072090936923</v>
      </c>
      <c r="G705" s="7">
        <f t="shared" si="29"/>
        <v>0</v>
      </c>
    </row>
    <row r="706" spans="1:7" hidden="1" x14ac:dyDescent="0.3">
      <c r="A706">
        <f t="shared" si="26"/>
        <v>702</v>
      </c>
      <c r="B706" s="231">
        <v>45440</v>
      </c>
      <c r="C706" s="2">
        <v>16.702300000000001</v>
      </c>
      <c r="D706" s="136">
        <f t="shared" si="27"/>
        <v>4.6721974302910141E-4</v>
      </c>
      <c r="E706" s="146">
        <f>EWMA!G451</f>
        <v>4.3609053502374744E-3</v>
      </c>
      <c r="F706" s="133">
        <f t="shared" si="28"/>
        <v>16.532589441825138</v>
      </c>
      <c r="G706" s="7">
        <f t="shared" si="29"/>
        <v>0</v>
      </c>
    </row>
    <row r="707" spans="1:7" hidden="1" x14ac:dyDescent="0.3">
      <c r="A707">
        <f t="shared" si="26"/>
        <v>703</v>
      </c>
      <c r="B707" s="231">
        <v>45441</v>
      </c>
      <c r="C707" s="2">
        <v>16.6568</v>
      </c>
      <c r="D707" s="136">
        <f t="shared" si="27"/>
        <v>-2.7241757123270816E-3</v>
      </c>
      <c r="E707" s="146">
        <f>EWMA!G452</f>
        <v>4.0600401130187948E-3</v>
      </c>
      <c r="F707" s="133">
        <f t="shared" si="28"/>
        <v>16.499228446559943</v>
      </c>
      <c r="G707" s="7">
        <f t="shared" si="29"/>
        <v>0</v>
      </c>
    </row>
    <row r="708" spans="1:7" hidden="1" x14ac:dyDescent="0.3">
      <c r="A708">
        <f t="shared" si="26"/>
        <v>704</v>
      </c>
      <c r="B708" s="231">
        <v>45442</v>
      </c>
      <c r="C708" s="2">
        <v>16.745699999999999</v>
      </c>
      <c r="D708" s="4">
        <f t="shared" si="27"/>
        <v>5.3371595984821329E-3</v>
      </c>
      <c r="E708" s="146">
        <f>EWMA!G453</f>
        <v>3.9067291314459438E-3</v>
      </c>
      <c r="F708" s="133">
        <f t="shared" si="28"/>
        <v>16.593269270341661</v>
      </c>
      <c r="G708" s="7">
        <f t="shared" si="29"/>
        <v>0</v>
      </c>
    </row>
    <row r="709" spans="1:7" hidden="1" x14ac:dyDescent="0.3">
      <c r="A709">
        <f t="shared" si="26"/>
        <v>705</v>
      </c>
      <c r="B709" s="231">
        <v>45443</v>
      </c>
      <c r="C709" s="2">
        <v>16.95</v>
      </c>
      <c r="D709" s="4">
        <f t="shared" si="27"/>
        <v>1.2200146903384113E-2</v>
      </c>
      <c r="E709" s="146">
        <f>EWMA!G454</f>
        <v>4.128506046786426E-3</v>
      </c>
      <c r="F709" s="133">
        <f t="shared" si="28"/>
        <v>16.78695084644124</v>
      </c>
      <c r="G709" s="7">
        <f t="shared" si="29"/>
        <v>0</v>
      </c>
    </row>
    <row r="710" spans="1:7" hidden="1" x14ac:dyDescent="0.3">
      <c r="A710">
        <f t="shared" si="26"/>
        <v>706</v>
      </c>
      <c r="B710" s="231">
        <v>45446</v>
      </c>
      <c r="C710" s="2">
        <v>16.9377</v>
      </c>
      <c r="D710" s="4">
        <f t="shared" si="27"/>
        <v>-7.2566371681415109E-4</v>
      </c>
      <c r="E710" s="146">
        <f>EWMA!G455</f>
        <v>5.8997564612172926E-3</v>
      </c>
      <c r="F710" s="133">
        <f t="shared" si="28"/>
        <v>16.704867049319336</v>
      </c>
      <c r="G710" s="7">
        <f t="shared" si="29"/>
        <v>0</v>
      </c>
    </row>
    <row r="711" spans="1:7" hidden="1" x14ac:dyDescent="0.3">
      <c r="A711">
        <f t="shared" ref="A711:A760" si="30">+A710+1</f>
        <v>707</v>
      </c>
      <c r="B711" s="231">
        <v>45447</v>
      </c>
      <c r="C711" s="2">
        <v>17.017700000000001</v>
      </c>
      <c r="D711" s="4">
        <f t="shared" ref="D711:D760" si="31">C711/C710-1</f>
        <v>4.7231914604699554E-3</v>
      </c>
      <c r="E711" s="146">
        <f>EWMA!G456</f>
        <v>5.4942820786258416E-3</v>
      </c>
      <c r="F711" s="133">
        <f t="shared" si="28"/>
        <v>16.799844897178428</v>
      </c>
      <c r="G711" s="7">
        <f t="shared" si="29"/>
        <v>0</v>
      </c>
    </row>
    <row r="712" spans="1:7" hidden="1" x14ac:dyDescent="0.3">
      <c r="A712">
        <f t="shared" si="30"/>
        <v>708</v>
      </c>
      <c r="B712" s="231">
        <v>45448</v>
      </c>
      <c r="C712" s="2">
        <v>17.633800000000001</v>
      </c>
      <c r="D712" s="4">
        <f t="shared" si="31"/>
        <v>3.6203482256709218E-2</v>
      </c>
      <c r="E712" s="146">
        <f>EWMA!G457</f>
        <v>5.3967894453625809E-3</v>
      </c>
      <c r="F712" s="133">
        <f t="shared" si="28"/>
        <v>17.412063439668593</v>
      </c>
      <c r="G712" s="7">
        <f t="shared" si="29"/>
        <v>0</v>
      </c>
    </row>
    <row r="713" spans="1:7" hidden="1" x14ac:dyDescent="0.3">
      <c r="A713">
        <f t="shared" si="30"/>
        <v>709</v>
      </c>
      <c r="B713" s="231">
        <v>45449</v>
      </c>
      <c r="C713" s="2">
        <v>17.860700000000001</v>
      </c>
      <c r="D713" s="4">
        <f t="shared" si="31"/>
        <v>1.2867334323855451E-2</v>
      </c>
      <c r="E713" s="146">
        <f>EWMA!G458</f>
        <v>1.4207117544821166E-2</v>
      </c>
      <c r="F713" s="133">
        <f t="shared" si="28"/>
        <v>17.269464680104608</v>
      </c>
      <c r="G713" s="7">
        <f t="shared" si="29"/>
        <v>0</v>
      </c>
    </row>
    <row r="714" spans="1:7" hidden="1" x14ac:dyDescent="0.3">
      <c r="A714">
        <f t="shared" si="30"/>
        <v>710</v>
      </c>
      <c r="B714" s="231">
        <v>45450</v>
      </c>
      <c r="C714" s="2">
        <v>17.559200000000001</v>
      </c>
      <c r="D714" s="4">
        <f t="shared" si="31"/>
        <v>-1.6880637377034491E-2</v>
      </c>
      <c r="E714" s="146">
        <f>EWMA!G459</f>
        <v>1.4034014151410949E-2</v>
      </c>
      <c r="F714" s="133">
        <f t="shared" si="28"/>
        <v>16.985027277200231</v>
      </c>
      <c r="G714" s="7">
        <f t="shared" si="29"/>
        <v>0</v>
      </c>
    </row>
    <row r="715" spans="1:7" hidden="1" x14ac:dyDescent="0.3">
      <c r="A715">
        <f t="shared" si="30"/>
        <v>711</v>
      </c>
      <c r="B715" s="231">
        <v>45453</v>
      </c>
      <c r="C715" s="2">
        <v>17.5335</v>
      </c>
      <c r="D715" s="4">
        <f t="shared" si="31"/>
        <v>-1.4636202104879592E-3</v>
      </c>
      <c r="E715" s="146">
        <f>EWMA!G460</f>
        <v>1.4450385411595826E-2</v>
      </c>
      <c r="F715" s="133">
        <f t="shared" si="28"/>
        <v>16.943157610008878</v>
      </c>
      <c r="G715" s="7">
        <f t="shared" si="29"/>
        <v>0</v>
      </c>
    </row>
    <row r="716" spans="1:7" hidden="1" x14ac:dyDescent="0.3">
      <c r="A716">
        <f t="shared" si="30"/>
        <v>712</v>
      </c>
      <c r="B716" s="231">
        <v>45454</v>
      </c>
      <c r="C716" s="2">
        <v>18.2622</v>
      </c>
      <c r="D716" s="4">
        <f t="shared" si="31"/>
        <v>4.1560441440670726E-2</v>
      </c>
      <c r="E716" s="146">
        <f>EWMA!G461</f>
        <v>1.345215637446111E-2</v>
      </c>
      <c r="F716" s="133">
        <f t="shared" si="28"/>
        <v>17.689798289569875</v>
      </c>
      <c r="G716" s="7">
        <f t="shared" si="29"/>
        <v>0</v>
      </c>
    </row>
    <row r="717" spans="1:7" hidden="1" x14ac:dyDescent="0.3">
      <c r="A717">
        <f t="shared" si="30"/>
        <v>713</v>
      </c>
      <c r="B717" s="231">
        <v>45455</v>
      </c>
      <c r="C717" s="2">
        <v>18.384799999999998</v>
      </c>
      <c r="D717" s="4">
        <f t="shared" si="31"/>
        <v>6.71332041046524E-3</v>
      </c>
      <c r="E717" s="146">
        <f>EWMA!G462</f>
        <v>1.9732125998561969E-2</v>
      </c>
      <c r="F717" s="133">
        <f t="shared" si="28"/>
        <v>17.539543127164016</v>
      </c>
      <c r="G717" s="7">
        <f t="shared" si="29"/>
        <v>0</v>
      </c>
    </row>
    <row r="718" spans="1:7" hidden="1" x14ac:dyDescent="0.3">
      <c r="A718">
        <f t="shared" si="30"/>
        <v>714</v>
      </c>
      <c r="B718" s="231">
        <v>45456</v>
      </c>
      <c r="C718" s="2">
        <v>18.445699999999999</v>
      </c>
      <c r="D718" s="4">
        <f t="shared" si="31"/>
        <v>3.3125190374656555E-3</v>
      </c>
      <c r="E718" s="146">
        <f>EWMA!G463</f>
        <v>1.851909986787658E-2</v>
      </c>
      <c r="F718" s="133">
        <f t="shared" si="28"/>
        <v>17.649777218191364</v>
      </c>
      <c r="G718" s="7">
        <f t="shared" si="29"/>
        <v>0</v>
      </c>
    </row>
    <row r="719" spans="1:7" hidden="1" x14ac:dyDescent="0.3">
      <c r="A719">
        <f t="shared" si="30"/>
        <v>715</v>
      </c>
      <c r="B719" s="231">
        <v>45457</v>
      </c>
      <c r="C719" s="2">
        <v>18.783200000000001</v>
      </c>
      <c r="D719" s="4">
        <f t="shared" si="31"/>
        <v>1.8296947256000173E-2</v>
      </c>
      <c r="E719" s="146">
        <f>EWMA!G464</f>
        <v>1.7268917566561015E-2</v>
      </c>
      <c r="F719" s="133">
        <f t="shared" si="28"/>
        <v>18.027428309423588</v>
      </c>
      <c r="G719" s="7">
        <f t="shared" si="29"/>
        <v>0</v>
      </c>
    </row>
    <row r="720" spans="1:7" hidden="1" x14ac:dyDescent="0.3">
      <c r="A720">
        <f t="shared" si="30"/>
        <v>716</v>
      </c>
      <c r="B720" s="231">
        <v>45460</v>
      </c>
      <c r="C720" s="2">
        <v>18.538499999999999</v>
      </c>
      <c r="D720" s="4">
        <f t="shared" si="31"/>
        <v>-1.3027599131138601E-2</v>
      </c>
      <c r="E720" s="146">
        <f>EWMA!G465</f>
        <v>1.7411004580408847E-2</v>
      </c>
      <c r="F720" s="133">
        <f t="shared" si="28"/>
        <v>17.786436793395591</v>
      </c>
      <c r="G720" s="7">
        <f t="shared" si="29"/>
        <v>0</v>
      </c>
    </row>
    <row r="721" spans="1:7" hidden="1" x14ac:dyDescent="0.3">
      <c r="A721">
        <f t="shared" si="30"/>
        <v>717</v>
      </c>
      <c r="B721" s="231">
        <v>45461</v>
      </c>
      <c r="C721" s="2">
        <v>18.4512</v>
      </c>
      <c r="D721" s="4">
        <f t="shared" si="31"/>
        <v>-4.7091188607492063E-3</v>
      </c>
      <c r="E721" s="146">
        <f>EWMA!G466</f>
        <v>1.6886723130664916E-2</v>
      </c>
      <c r="F721" s="133">
        <f t="shared" si="28"/>
        <v>17.725217887419539</v>
      </c>
      <c r="G721" s="7">
        <f t="shared" si="29"/>
        <v>0</v>
      </c>
    </row>
    <row r="722" spans="1:7" hidden="1" x14ac:dyDescent="0.3">
      <c r="A722">
        <f t="shared" si="30"/>
        <v>718</v>
      </c>
      <c r="B722" s="231">
        <v>45462</v>
      </c>
      <c r="C722" s="2">
        <v>18.524799999999999</v>
      </c>
      <c r="D722" s="4">
        <f t="shared" si="31"/>
        <v>3.9889004509190418E-3</v>
      </c>
      <c r="E722" s="146">
        <f>EWMA!G467</f>
        <v>1.5802494317912644E-2</v>
      </c>
      <c r="F722" s="133">
        <f t="shared" si="28"/>
        <v>17.842720351094709</v>
      </c>
      <c r="G722" s="7">
        <f t="shared" si="29"/>
        <v>0</v>
      </c>
    </row>
    <row r="723" spans="1:7" hidden="1" x14ac:dyDescent="0.3">
      <c r="A723">
        <f t="shared" si="30"/>
        <v>719</v>
      </c>
      <c r="B723" s="231">
        <v>45463</v>
      </c>
      <c r="C723" s="2">
        <v>18.412800000000001</v>
      </c>
      <c r="D723" s="4">
        <f t="shared" si="31"/>
        <v>-6.0459492140264581E-3</v>
      </c>
      <c r="E723" s="146">
        <f>EWMA!G468</f>
        <v>1.4771884523213751E-2</v>
      </c>
      <c r="F723" s="133">
        <f t="shared" si="28"/>
        <v>17.77905921003676</v>
      </c>
      <c r="G723" s="7">
        <f t="shared" si="29"/>
        <v>0</v>
      </c>
    </row>
    <row r="724" spans="1:7" hidden="1" x14ac:dyDescent="0.3">
      <c r="A724">
        <f t="shared" si="30"/>
        <v>720</v>
      </c>
      <c r="B724" s="231">
        <v>45464</v>
      </c>
      <c r="C724" s="2">
        <v>18.422999999999998</v>
      </c>
      <c r="D724" s="4">
        <f t="shared" si="31"/>
        <v>5.5396246089656209E-4</v>
      </c>
      <c r="E724" s="146">
        <f>EWMA!G469</f>
        <v>1.3918581281480324E-2</v>
      </c>
      <c r="F724" s="133">
        <f t="shared" si="28"/>
        <v>17.8255366865295</v>
      </c>
      <c r="G724" s="7">
        <f t="shared" si="29"/>
        <v>0</v>
      </c>
    </row>
    <row r="725" spans="1:7" hidden="1" x14ac:dyDescent="0.3">
      <c r="A725">
        <f t="shared" si="30"/>
        <v>721</v>
      </c>
      <c r="B725" s="231">
        <v>45467</v>
      </c>
      <c r="C725" s="2">
        <v>18.402699999999999</v>
      </c>
      <c r="D725" s="4">
        <f t="shared" si="31"/>
        <v>-1.1018835151711537E-3</v>
      </c>
      <c r="E725" s="146">
        <f>EWMA!G470</f>
        <v>1.2948346337177083E-2</v>
      </c>
      <c r="F725" s="133">
        <f t="shared" si="28"/>
        <v>17.847497037785736</v>
      </c>
      <c r="G725" s="7">
        <f t="shared" si="29"/>
        <v>0</v>
      </c>
    </row>
    <row r="726" spans="1:7" hidden="1" x14ac:dyDescent="0.3">
      <c r="A726">
        <f t="shared" si="30"/>
        <v>722</v>
      </c>
      <c r="B726" s="231">
        <v>45468</v>
      </c>
      <c r="C726" s="2">
        <v>18.184799999999999</v>
      </c>
      <c r="D726" s="4">
        <f t="shared" si="31"/>
        <v>-1.1840653817102975E-2</v>
      </c>
      <c r="E726" s="146">
        <f>EWMA!G471</f>
        <v>1.2051049617960472E-2</v>
      </c>
      <c r="F726" s="133">
        <f t="shared" si="28"/>
        <v>17.674189989874037</v>
      </c>
      <c r="G726" s="7">
        <f t="shared" si="29"/>
        <v>0</v>
      </c>
    </row>
    <row r="727" spans="1:7" hidden="1" x14ac:dyDescent="0.3">
      <c r="A727">
        <f t="shared" si="30"/>
        <v>723</v>
      </c>
      <c r="B727" s="231">
        <v>45469</v>
      </c>
      <c r="C727" s="2">
        <v>17.962700000000002</v>
      </c>
      <c r="D727" s="4">
        <f t="shared" si="31"/>
        <v>-1.2213496986494099E-2</v>
      </c>
      <c r="E727" s="146">
        <f>EWMA!G472</f>
        <v>1.2022909226183646E-2</v>
      </c>
      <c r="F727" s="133">
        <f t="shared" si="28"/>
        <v>17.459504086071796</v>
      </c>
      <c r="G727" s="7">
        <f t="shared" si="29"/>
        <v>0</v>
      </c>
    </row>
    <row r="728" spans="1:7" hidden="1" x14ac:dyDescent="0.3">
      <c r="A728">
        <f t="shared" si="30"/>
        <v>724</v>
      </c>
      <c r="B728" s="231">
        <v>45470</v>
      </c>
      <c r="C728" s="2">
        <v>18.1372</v>
      </c>
      <c r="D728" s="4">
        <f t="shared" si="31"/>
        <v>9.7145752030596277E-3</v>
      </c>
      <c r="E728" s="146">
        <f>EWMA!G473</f>
        <v>1.2048770523225666E-2</v>
      </c>
      <c r="F728" s="133">
        <f t="shared" si="28"/>
        <v>17.628022861490134</v>
      </c>
      <c r="G728" s="7">
        <f t="shared" si="29"/>
        <v>0</v>
      </c>
    </row>
    <row r="729" spans="1:7" hidden="1" x14ac:dyDescent="0.3">
      <c r="A729">
        <f t="shared" si="30"/>
        <v>725</v>
      </c>
      <c r="B729" s="231">
        <v>45471</v>
      </c>
      <c r="C729" s="2">
        <v>18.221499999999999</v>
      </c>
      <c r="D729" s="4">
        <f t="shared" si="31"/>
        <v>4.647905961228771E-3</v>
      </c>
      <c r="E729" s="146">
        <f>EWMA!G474</f>
        <v>1.1761231433007394E-2</v>
      </c>
      <c r="F729" s="133">
        <f t="shared" si="28"/>
        <v>17.72216404096325</v>
      </c>
      <c r="G729" s="7">
        <f t="shared" si="29"/>
        <v>0</v>
      </c>
    </row>
    <row r="730" spans="1:7" hidden="1" x14ac:dyDescent="0.3">
      <c r="A730">
        <f t="shared" si="30"/>
        <v>726</v>
      </c>
      <c r="B730" s="231">
        <v>45474</v>
      </c>
      <c r="C730" s="2">
        <v>18.377300000000002</v>
      </c>
      <c r="D730" s="4">
        <f t="shared" si="31"/>
        <v>8.5503388853827023E-3</v>
      </c>
      <c r="E730" s="146">
        <f>EWMA!G475</f>
        <v>1.1072295392133729E-2</v>
      </c>
      <c r="F730" s="133">
        <f t="shared" si="28"/>
        <v>17.903194176724028</v>
      </c>
      <c r="G730" s="7">
        <f t="shared" si="29"/>
        <v>0</v>
      </c>
    </row>
    <row r="731" spans="1:7" hidden="1" x14ac:dyDescent="0.3">
      <c r="A731">
        <f t="shared" si="30"/>
        <v>727</v>
      </c>
      <c r="B731" s="231">
        <v>45475</v>
      </c>
      <c r="C731" s="2">
        <v>18.247800000000002</v>
      </c>
      <c r="D731" s="4">
        <f t="shared" si="31"/>
        <v>-7.0467370070684821E-3</v>
      </c>
      <c r="E731" s="146">
        <f>EWMA!G476</f>
        <v>1.0766907660501644E-2</v>
      </c>
      <c r="F731" s="133">
        <f t="shared" si="28"/>
        <v>17.790019360174988</v>
      </c>
      <c r="G731" s="7">
        <f t="shared" si="29"/>
        <v>0</v>
      </c>
    </row>
    <row r="732" spans="1:7" hidden="1" x14ac:dyDescent="0.3">
      <c r="A732">
        <f t="shared" si="30"/>
        <v>728</v>
      </c>
      <c r="B732" s="231">
        <v>45476</v>
      </c>
      <c r="C732" s="2">
        <v>18.389700000000001</v>
      </c>
      <c r="D732" s="4">
        <f t="shared" si="31"/>
        <v>7.776279880314263E-3</v>
      </c>
      <c r="E732" s="146">
        <f>EWMA!G477</f>
        <v>1.0343844300066424E-2</v>
      </c>
      <c r="F732" s="133">
        <f t="shared" si="28"/>
        <v>17.946486949086911</v>
      </c>
      <c r="G732" s="7">
        <f t="shared" si="29"/>
        <v>0</v>
      </c>
    </row>
    <row r="733" spans="1:7" hidden="1" x14ac:dyDescent="0.3">
      <c r="A733">
        <f t="shared" si="30"/>
        <v>729</v>
      </c>
      <c r="B733" s="231">
        <v>45477</v>
      </c>
      <c r="C733" s="2">
        <v>18.2485</v>
      </c>
      <c r="D733" s="4">
        <f t="shared" si="31"/>
        <v>-7.6782111725586244E-3</v>
      </c>
      <c r="E733" s="146">
        <f>EWMA!G478</f>
        <v>1.0036184182277074E-2</v>
      </c>
      <c r="F733" s="133">
        <f t="shared" si="28"/>
        <v>17.821771434572842</v>
      </c>
      <c r="G733" s="7">
        <f t="shared" si="29"/>
        <v>0</v>
      </c>
    </row>
    <row r="734" spans="1:7" hidden="1" x14ac:dyDescent="0.3">
      <c r="A734">
        <f t="shared" si="30"/>
        <v>730</v>
      </c>
      <c r="B734" s="231">
        <v>45478</v>
      </c>
      <c r="C734" s="2">
        <v>18.1355</v>
      </c>
      <c r="D734" s="4">
        <f t="shared" si="31"/>
        <v>-6.192289777241955E-3</v>
      </c>
      <c r="E734" s="146">
        <f>EWMA!G479</f>
        <v>9.7516992362307459E-3</v>
      </c>
      <c r="F734" s="133">
        <f t="shared" si="28"/>
        <v>17.723434976308116</v>
      </c>
      <c r="G734" s="7">
        <f t="shared" si="29"/>
        <v>0</v>
      </c>
    </row>
    <row r="735" spans="1:7" hidden="1" x14ac:dyDescent="0.3">
      <c r="A735">
        <f t="shared" si="30"/>
        <v>731</v>
      </c>
      <c r="B735" s="231">
        <v>45481</v>
      </c>
      <c r="C735" s="2">
        <v>18.095800000000001</v>
      </c>
      <c r="D735" s="4">
        <f t="shared" si="31"/>
        <v>-2.1890766728239752E-3</v>
      </c>
      <c r="E735" s="146">
        <f>EWMA!G480</f>
        <v>9.351324852201531E-3</v>
      </c>
      <c r="F735" s="133">
        <f t="shared" si="28"/>
        <v>17.701518089073108</v>
      </c>
      <c r="G735" s="7">
        <f t="shared" si="29"/>
        <v>0</v>
      </c>
    </row>
    <row r="736" spans="1:7" hidden="1" x14ac:dyDescent="0.3">
      <c r="A736">
        <f t="shared" si="30"/>
        <v>732</v>
      </c>
      <c r="B736" s="231">
        <v>45482</v>
      </c>
      <c r="C736" s="2">
        <v>18.0977</v>
      </c>
      <c r="D736" s="4">
        <f t="shared" si="31"/>
        <v>1.0499673957498068E-4</v>
      </c>
      <c r="E736" s="146">
        <f>EWMA!G481</f>
        <v>8.7354350959247193E-3</v>
      </c>
      <c r="F736" s="133">
        <f t="shared" si="28"/>
        <v>17.729347308896244</v>
      </c>
      <c r="G736" s="7">
        <f t="shared" si="29"/>
        <v>0</v>
      </c>
    </row>
    <row r="737" spans="1:7" hidden="1" x14ac:dyDescent="0.3">
      <c r="A737">
        <f t="shared" si="30"/>
        <v>733</v>
      </c>
      <c r="B737" s="231">
        <v>45483</v>
      </c>
      <c r="C737" s="2">
        <v>18.009499999999999</v>
      </c>
      <c r="D737" s="4">
        <f t="shared" si="31"/>
        <v>-4.8735474673577972E-3</v>
      </c>
      <c r="E737" s="146">
        <f>EWMA!G482</f>
        <v>8.1255953987681429E-3</v>
      </c>
      <c r="F737" s="133">
        <f t="shared" si="28"/>
        <v>17.668532668921511</v>
      </c>
      <c r="G737" s="7">
        <f t="shared" si="29"/>
        <v>0</v>
      </c>
    </row>
    <row r="738" spans="1:7" hidden="1" x14ac:dyDescent="0.3">
      <c r="A738">
        <f t="shared" si="30"/>
        <v>734</v>
      </c>
      <c r="B738" s="231">
        <v>45484</v>
      </c>
      <c r="C738" s="2">
        <v>17.942799999999998</v>
      </c>
      <c r="D738" s="4">
        <f t="shared" si="31"/>
        <v>-3.7036008773148055E-3</v>
      </c>
      <c r="E738" s="146">
        <f>EWMA!G483</f>
        <v>7.7671135294521288E-3</v>
      </c>
      <c r="F738" s="133">
        <f t="shared" si="28"/>
        <v>17.618082428397528</v>
      </c>
      <c r="G738" s="7">
        <f t="shared" si="29"/>
        <v>0</v>
      </c>
    </row>
    <row r="739" spans="1:7" hidden="1" x14ac:dyDescent="0.3">
      <c r="A739">
        <f t="shared" si="30"/>
        <v>735</v>
      </c>
      <c r="B739" s="231">
        <v>45485</v>
      </c>
      <c r="C739" s="2">
        <v>17.828800000000001</v>
      </c>
      <c r="D739" s="136">
        <f t="shared" si="31"/>
        <v>-6.3535234188641931E-3</v>
      </c>
      <c r="E739" s="146">
        <f>EWMA!G484</f>
        <v>7.3516142194001502E-3</v>
      </c>
      <c r="F739" s="133">
        <f t="shared" si="28"/>
        <v>17.523405829144021</v>
      </c>
      <c r="G739" s="7">
        <f t="shared" si="29"/>
        <v>0</v>
      </c>
    </row>
    <row r="740" spans="1:7" hidden="1" x14ac:dyDescent="0.3">
      <c r="A740">
        <f t="shared" si="30"/>
        <v>736</v>
      </c>
      <c r="B740" s="231">
        <v>45488</v>
      </c>
      <c r="C740" s="2">
        <v>17.819199999999999</v>
      </c>
      <c r="D740" s="136">
        <f t="shared" si="31"/>
        <v>-5.3845463519708314E-4</v>
      </c>
      <c r="E740" s="146">
        <f>EWMA!G485</f>
        <v>7.2251446750492216E-3</v>
      </c>
      <c r="F740" s="133">
        <f t="shared" si="28"/>
        <v>17.519221125674825</v>
      </c>
      <c r="G740" s="7">
        <f t="shared" si="29"/>
        <v>0</v>
      </c>
    </row>
    <row r="741" spans="1:7" hidden="1" x14ac:dyDescent="0.3">
      <c r="A741">
        <f t="shared" si="30"/>
        <v>737</v>
      </c>
      <c r="B741" s="231">
        <v>45489</v>
      </c>
      <c r="C741" s="2">
        <v>17.650200000000002</v>
      </c>
      <c r="D741" s="136">
        <f t="shared" si="31"/>
        <v>-9.4841519260122631E-3</v>
      </c>
      <c r="E741" s="146">
        <f>EWMA!G486</f>
        <v>6.7235724154220368E-3</v>
      </c>
      <c r="F741" s="133">
        <f t="shared" si="28"/>
        <v>17.373693313017235</v>
      </c>
      <c r="G741" s="7">
        <f t="shared" si="29"/>
        <v>0</v>
      </c>
    </row>
    <row r="742" spans="1:7" hidden="1" x14ac:dyDescent="0.3">
      <c r="A742">
        <f t="shared" si="30"/>
        <v>738</v>
      </c>
      <c r="B742" s="231">
        <v>45490</v>
      </c>
      <c r="C742" s="2">
        <v>17.7837</v>
      </c>
      <c r="D742" s="136">
        <f t="shared" si="31"/>
        <v>7.5636536696466194E-3</v>
      </c>
      <c r="E742" s="146">
        <f>EWMA!G487</f>
        <v>7.1579609277147545E-3</v>
      </c>
      <c r="F742" s="133">
        <f t="shared" si="28"/>
        <v>17.487102580682031</v>
      </c>
      <c r="G742" s="7">
        <f t="shared" si="29"/>
        <v>0</v>
      </c>
    </row>
    <row r="743" spans="1:7" hidden="1" x14ac:dyDescent="0.3">
      <c r="A743">
        <f t="shared" si="30"/>
        <v>739</v>
      </c>
      <c r="B743" s="231">
        <v>45491</v>
      </c>
      <c r="C743" s="2">
        <v>17.679500000000001</v>
      </c>
      <c r="D743" s="4">
        <f t="shared" si="31"/>
        <v>-5.85929812131325E-3</v>
      </c>
      <c r="E743" s="146">
        <f>EWMA!G488</f>
        <v>7.2139664868032102E-3</v>
      </c>
      <c r="F743" s="133">
        <f t="shared" si="28"/>
        <v>17.382333383226992</v>
      </c>
      <c r="G743" s="7">
        <f t="shared" si="29"/>
        <v>0</v>
      </c>
    </row>
    <row r="744" spans="1:7" hidden="1" x14ac:dyDescent="0.3">
      <c r="A744">
        <f t="shared" si="30"/>
        <v>740</v>
      </c>
      <c r="B744" s="231">
        <v>45492</v>
      </c>
      <c r="C744" s="2">
        <v>17.7438</v>
      </c>
      <c r="D744" s="4">
        <f t="shared" si="31"/>
        <v>3.6369806838427721E-3</v>
      </c>
      <c r="E744" s="146">
        <f>EWMA!G489</f>
        <v>7.0465979592836594E-3</v>
      </c>
      <c r="F744" s="133">
        <f t="shared" si="28"/>
        <v>17.452472120053045</v>
      </c>
      <c r="G744" s="7">
        <f t="shared" si="29"/>
        <v>0</v>
      </c>
    </row>
    <row r="745" spans="1:7" hidden="1" x14ac:dyDescent="0.3">
      <c r="A745">
        <f t="shared" si="30"/>
        <v>741</v>
      </c>
      <c r="B745" s="231">
        <v>45495</v>
      </c>
      <c r="C745" s="2">
        <v>17.890699999999999</v>
      </c>
      <c r="D745" s="4">
        <f t="shared" si="31"/>
        <v>8.2789481396317033E-3</v>
      </c>
      <c r="E745" s="146">
        <f>EWMA!G490</f>
        <v>6.6891916421563174E-3</v>
      </c>
      <c r="F745" s="133">
        <f t="shared" si="28"/>
        <v>17.61185883227428</v>
      </c>
      <c r="G745" s="7">
        <f t="shared" si="29"/>
        <v>0</v>
      </c>
    </row>
    <row r="746" spans="1:7" hidden="1" x14ac:dyDescent="0.3">
      <c r="A746">
        <f t="shared" si="30"/>
        <v>742</v>
      </c>
      <c r="B746" s="231">
        <v>45496</v>
      </c>
      <c r="C746" s="2">
        <v>17.997</v>
      </c>
      <c r="D746" s="4">
        <f t="shared" si="31"/>
        <v>5.9416344804843479E-3</v>
      </c>
      <c r="E746" s="146">
        <f>EWMA!G491</f>
        <v>6.9247550685586313E-3</v>
      </c>
      <c r="F746" s="133">
        <f t="shared" si="28"/>
        <v>17.706624176462579</v>
      </c>
      <c r="G746" s="7">
        <f t="shared" si="29"/>
        <v>0</v>
      </c>
    </row>
    <row r="747" spans="1:7" hidden="1" x14ac:dyDescent="0.3">
      <c r="A747">
        <f t="shared" si="30"/>
        <v>743</v>
      </c>
      <c r="B747" s="231">
        <v>45497</v>
      </c>
      <c r="C747" s="2">
        <v>17.910699999999999</v>
      </c>
      <c r="D747" s="4">
        <f t="shared" si="31"/>
        <v>-4.7952436517197938E-3</v>
      </c>
      <c r="E747" s="146">
        <f>EWMA!G492</f>
        <v>6.8005512605339427E-3</v>
      </c>
      <c r="F747" s="133">
        <f t="shared" si="28"/>
        <v>17.626899864033433</v>
      </c>
      <c r="G747" s="7">
        <f t="shared" si="29"/>
        <v>0</v>
      </c>
    </row>
    <row r="748" spans="1:7" hidden="1" x14ac:dyDescent="0.3">
      <c r="A748">
        <f t="shared" si="30"/>
        <v>744</v>
      </c>
      <c r="B748" s="231">
        <v>45498</v>
      </c>
      <c r="C748" s="2">
        <v>18.098700000000001</v>
      </c>
      <c r="D748" s="4">
        <f t="shared" si="31"/>
        <v>1.0496518840693136E-2</v>
      </c>
      <c r="E748" s="146">
        <f>EWMA!G493</f>
        <v>6.5661001054559054E-3</v>
      </c>
      <c r="F748" s="133">
        <f t="shared" si="28"/>
        <v>17.821807748969828</v>
      </c>
      <c r="G748" s="7">
        <f t="shared" si="29"/>
        <v>0</v>
      </c>
    </row>
    <row r="749" spans="1:7" hidden="1" x14ac:dyDescent="0.3">
      <c r="A749">
        <f t="shared" si="30"/>
        <v>745</v>
      </c>
      <c r="B749" s="231">
        <v>45499</v>
      </c>
      <c r="C749" s="2">
        <v>18.345800000000001</v>
      </c>
      <c r="D749" s="4">
        <f t="shared" si="31"/>
        <v>1.3652914297711982E-2</v>
      </c>
      <c r="E749" s="146">
        <f>EWMA!G494</f>
        <v>7.2216194929963133E-3</v>
      </c>
      <c r="F749" s="133">
        <f t="shared" si="28"/>
        <v>18.037106718535554</v>
      </c>
      <c r="G749" s="7">
        <f t="shared" si="29"/>
        <v>0</v>
      </c>
    </row>
    <row r="750" spans="1:7" hidden="1" x14ac:dyDescent="0.3">
      <c r="A750">
        <f t="shared" si="30"/>
        <v>746</v>
      </c>
      <c r="B750" s="231">
        <v>45502</v>
      </c>
      <c r="C750" s="2">
        <v>18.385000000000002</v>
      </c>
      <c r="D750" s="4">
        <f t="shared" si="31"/>
        <v>2.1367288425688802E-3</v>
      </c>
      <c r="E750" s="146">
        <f>EWMA!G495</f>
        <v>8.3812116372235738E-3</v>
      </c>
      <c r="F750" s="133">
        <f t="shared" si="28"/>
        <v>18.025973618035675</v>
      </c>
      <c r="G750" s="7">
        <f t="shared" si="29"/>
        <v>0</v>
      </c>
    </row>
    <row r="751" spans="1:7" hidden="1" x14ac:dyDescent="0.3">
      <c r="A751">
        <f t="shared" si="30"/>
        <v>747</v>
      </c>
      <c r="B751" s="231">
        <v>45503</v>
      </c>
      <c r="C751" s="2">
        <v>18.447500000000002</v>
      </c>
      <c r="D751" s="4">
        <f t="shared" si="31"/>
        <v>3.3995104704922507E-3</v>
      </c>
      <c r="E751" s="146">
        <f>EWMA!G496</f>
        <v>7.8353769209521997E-3</v>
      </c>
      <c r="F751" s="133">
        <f t="shared" si="28"/>
        <v>18.110714540304212</v>
      </c>
      <c r="G751" s="7">
        <f t="shared" si="29"/>
        <v>0</v>
      </c>
    </row>
    <row r="752" spans="1:7" hidden="1" x14ac:dyDescent="0.3">
      <c r="A752">
        <f t="shared" si="30"/>
        <v>748</v>
      </c>
      <c r="B752" s="231">
        <v>45504</v>
      </c>
      <c r="C752" s="2">
        <v>18.681799999999999</v>
      </c>
      <c r="D752" s="4">
        <f t="shared" si="31"/>
        <v>1.2700907982111209E-2</v>
      </c>
      <c r="E752" s="146">
        <f>EWMA!G497</f>
        <v>7.3943673179154602E-3</v>
      </c>
      <c r="F752" s="133">
        <f t="shared" si="28"/>
        <v>18.359933587131586</v>
      </c>
      <c r="G752" s="7">
        <f t="shared" si="29"/>
        <v>0</v>
      </c>
    </row>
    <row r="753" spans="1:10" hidden="1" x14ac:dyDescent="0.3">
      <c r="A753">
        <f t="shared" si="30"/>
        <v>749</v>
      </c>
      <c r="B753" s="231">
        <v>45505</v>
      </c>
      <c r="C753" s="2">
        <v>18.79</v>
      </c>
      <c r="D753" s="4">
        <f t="shared" si="31"/>
        <v>5.7917331306405195E-3</v>
      </c>
      <c r="E753" s="146">
        <f>EWMA!G498</f>
        <v>8.3095164155690404E-3</v>
      </c>
      <c r="F753" s="133">
        <f t="shared" si="28"/>
        <v>18.426203554664895</v>
      </c>
      <c r="G753" s="7">
        <f t="shared" si="29"/>
        <v>0</v>
      </c>
    </row>
    <row r="754" spans="1:10" hidden="1" x14ac:dyDescent="0.3">
      <c r="A754">
        <f t="shared" si="30"/>
        <v>750</v>
      </c>
      <c r="B754" s="231">
        <v>45506</v>
      </c>
      <c r="C754" s="2">
        <v>18.597000000000001</v>
      </c>
      <c r="D754" s="4">
        <f t="shared" si="31"/>
        <v>-1.0271420968600231E-2</v>
      </c>
      <c r="E754" s="146">
        <f>EWMA!G499</f>
        <v>8.0164331898129708E-3</v>
      </c>
      <c r="F754" s="133">
        <f t="shared" si="28"/>
        <v>18.249639853287885</v>
      </c>
      <c r="G754" s="7">
        <f t="shared" si="29"/>
        <v>0</v>
      </c>
    </row>
    <row r="755" spans="1:10" hidden="1" x14ac:dyDescent="0.3">
      <c r="A755">
        <f t="shared" si="30"/>
        <v>751</v>
      </c>
      <c r="B755" s="231">
        <v>45509</v>
      </c>
      <c r="C755" s="2">
        <v>18.706</v>
      </c>
      <c r="D755" s="9">
        <f t="shared" si="31"/>
        <v>5.861160402215404E-3</v>
      </c>
      <c r="E755" s="146">
        <f>EWMA!G500</f>
        <v>8.3558942709174144E-3</v>
      </c>
      <c r="F755" s="133">
        <f t="shared" si="28"/>
        <v>18.341808515319951</v>
      </c>
      <c r="G755" s="7">
        <f t="shared" si="29"/>
        <v>0</v>
      </c>
    </row>
    <row r="756" spans="1:10" hidden="1" x14ac:dyDescent="0.3">
      <c r="A756">
        <f t="shared" si="30"/>
        <v>752</v>
      </c>
      <c r="B756" s="231">
        <v>45510</v>
      </c>
      <c r="C756" s="2">
        <v>19.0442</v>
      </c>
      <c r="D756" s="9">
        <f t="shared" si="31"/>
        <v>1.8079760504650988E-2</v>
      </c>
      <c r="E756" s="146">
        <f>EWMA!G501</f>
        <v>8.0647985305331762E-3</v>
      </c>
      <c r="F756" s="133">
        <f t="shared" si="28"/>
        <v>18.686340807711833</v>
      </c>
      <c r="G756" s="7">
        <f t="shared" si="29"/>
        <v>0</v>
      </c>
    </row>
    <row r="757" spans="1:10" hidden="1" x14ac:dyDescent="0.3">
      <c r="A757">
        <f t="shared" si="30"/>
        <v>753</v>
      </c>
      <c r="B757" s="231">
        <v>45511</v>
      </c>
      <c r="C757" s="2">
        <v>19.390499999999999</v>
      </c>
      <c r="D757" s="9">
        <f t="shared" si="31"/>
        <v>1.8184014030518503E-2</v>
      </c>
      <c r="E757" s="146">
        <f>EWMA!G502</f>
        <v>1.0016423301079807E-2</v>
      </c>
      <c r="F757" s="133">
        <f t="shared" si="28"/>
        <v>18.937959347474361</v>
      </c>
      <c r="G757" s="7">
        <f t="shared" si="29"/>
        <v>0</v>
      </c>
      <c r="J757" s="33"/>
    </row>
    <row r="758" spans="1:10" x14ac:dyDescent="0.3">
      <c r="A758">
        <f t="shared" si="30"/>
        <v>754</v>
      </c>
      <c r="B758" s="231">
        <v>45512</v>
      </c>
      <c r="C758" s="2">
        <v>19.329999999999998</v>
      </c>
      <c r="D758" s="9">
        <f t="shared" si="31"/>
        <v>-3.1200845774993491E-3</v>
      </c>
      <c r="E758" s="146">
        <f>EWMA!G503</f>
        <v>1.146168736854946E-2</v>
      </c>
      <c r="F758" s="133">
        <f t="shared" si="28"/>
        <v>18.813778208776636</v>
      </c>
      <c r="G758" s="7">
        <f t="shared" si="29"/>
        <v>0</v>
      </c>
    </row>
    <row r="759" spans="1:10" x14ac:dyDescent="0.3">
      <c r="A759">
        <f t="shared" si="30"/>
        <v>755</v>
      </c>
      <c r="B759" s="231">
        <v>45513</v>
      </c>
      <c r="C759" s="2">
        <v>19.189</v>
      </c>
      <c r="D759" s="9">
        <f t="shared" si="31"/>
        <v>-7.2943610967407535E-3</v>
      </c>
      <c r="E759" s="146">
        <f>EWMA!G504</f>
        <v>1.0722754876731454E-2</v>
      </c>
      <c r="F759" s="133">
        <f t="shared" si="28"/>
        <v>18.70958166204203</v>
      </c>
      <c r="G759" s="7">
        <f t="shared" si="29"/>
        <v>0</v>
      </c>
    </row>
    <row r="760" spans="1:10" x14ac:dyDescent="0.3">
      <c r="A760">
        <f t="shared" si="30"/>
        <v>756</v>
      </c>
      <c r="B760" s="231">
        <v>45516</v>
      </c>
      <c r="C760" s="2">
        <v>19.09</v>
      </c>
      <c r="D760" s="9">
        <f t="shared" si="31"/>
        <v>-5.1592057949867431E-3</v>
      </c>
      <c r="E760" s="146">
        <f>EWMA!G505</f>
        <v>1.032728211257285E-2</v>
      </c>
      <c r="F760" s="133">
        <f t="shared" si="28"/>
        <v>18.630645589817394</v>
      </c>
      <c r="G760" s="7"/>
    </row>
    <row r="761" spans="1:10" ht="15" thickBot="1" x14ac:dyDescent="0.35">
      <c r="G761" s="27">
        <f>SUM(G505:G759)</f>
        <v>3</v>
      </c>
    </row>
    <row r="763" spans="1:10" ht="15" thickBot="1" x14ac:dyDescent="0.35">
      <c r="C763" s="271" t="s">
        <v>92</v>
      </c>
      <c r="D763" s="271"/>
      <c r="E763" s="271"/>
      <c r="F763" s="21">
        <f>ROUNDUP(NORMSINV(E768),2)</f>
        <v>2.3299999999999996</v>
      </c>
    </row>
    <row r="764" spans="1:10" ht="6.75" customHeight="1" x14ac:dyDescent="0.3"/>
    <row r="765" spans="1:10" x14ac:dyDescent="0.3">
      <c r="C765" t="s">
        <v>21</v>
      </c>
      <c r="E765">
        <f>COUNT(G505:G759)</f>
        <v>255</v>
      </c>
    </row>
    <row r="766" spans="1:10" x14ac:dyDescent="0.3">
      <c r="C766" t="s">
        <v>22</v>
      </c>
      <c r="E766">
        <f>G761</f>
        <v>3</v>
      </c>
    </row>
    <row r="767" spans="1:10" x14ac:dyDescent="0.3">
      <c r="C767" t="s">
        <v>23</v>
      </c>
      <c r="E767" s="20">
        <f>E766/E765</f>
        <v>1.1764705882352941E-2</v>
      </c>
    </row>
    <row r="768" spans="1:10" x14ac:dyDescent="0.3">
      <c r="C768" t="s">
        <v>8</v>
      </c>
      <c r="E768" s="28">
        <v>0.99</v>
      </c>
    </row>
    <row r="769" spans="1:10" x14ac:dyDescent="0.3">
      <c r="C769" t="s">
        <v>229</v>
      </c>
      <c r="E769" s="28">
        <f>1-E768</f>
        <v>1.0000000000000009E-2</v>
      </c>
    </row>
    <row r="770" spans="1:10" x14ac:dyDescent="0.3">
      <c r="C770" t="s">
        <v>24</v>
      </c>
      <c r="E770" s="21">
        <f>IFERROR((-2*LN(((1-E769)^(E765-E766))*((E769)^E766))+2*LN(((1-E767)^(E765-E766))*(E767^E766))),0)</f>
        <v>7.5916193061971171E-2</v>
      </c>
      <c r="G770" s="21" t="s">
        <v>8</v>
      </c>
      <c r="I770" s="28">
        <f>E768</f>
        <v>0.99</v>
      </c>
    </row>
    <row r="771" spans="1:10" x14ac:dyDescent="0.3">
      <c r="C771" t="s">
        <v>25</v>
      </c>
      <c r="E771" s="29" t="str">
        <f>IF(E770&lt;(CHIINV((1-E768),1)),"SÍ","NO")</f>
        <v>SÍ</v>
      </c>
      <c r="G771" t="s">
        <v>102</v>
      </c>
      <c r="I771" s="21">
        <f>CHIINV((1-I770),1)</f>
        <v>6.6348966010212118</v>
      </c>
      <c r="J771" s="207"/>
    </row>
    <row r="772" spans="1:10" ht="15" thickBot="1" x14ac:dyDescent="0.35"/>
    <row r="773" spans="1:10" ht="15" thickBot="1" x14ac:dyDescent="0.35">
      <c r="C773" s="265" t="s">
        <v>26</v>
      </c>
      <c r="D773" s="266"/>
      <c r="E773" s="267"/>
    </row>
    <row r="774" spans="1:10" x14ac:dyDescent="0.3">
      <c r="C774" s="30" t="s">
        <v>27</v>
      </c>
      <c r="D774" s="236" t="s">
        <v>28</v>
      </c>
      <c r="E774" s="268"/>
    </row>
    <row r="775" spans="1:10" x14ac:dyDescent="0.3">
      <c r="A775" s="252" t="s">
        <v>81</v>
      </c>
      <c r="B775" s="272"/>
      <c r="C775" s="147">
        <v>0.01</v>
      </c>
      <c r="D775" s="269" t="s">
        <v>29</v>
      </c>
      <c r="E775" s="270"/>
    </row>
    <row r="776" spans="1:10" ht="15" thickBot="1" x14ac:dyDescent="0.35">
      <c r="A776" s="252" t="s">
        <v>134</v>
      </c>
      <c r="B776" s="272"/>
      <c r="C776" s="31">
        <v>0.05</v>
      </c>
      <c r="D776" s="238" t="s">
        <v>30</v>
      </c>
      <c r="E776" s="261"/>
    </row>
    <row r="777" spans="1:10" ht="7.5" customHeight="1" thickBot="1" x14ac:dyDescent="0.35"/>
    <row r="778" spans="1:10" ht="15" thickBot="1" x14ac:dyDescent="0.35">
      <c r="C778" s="265" t="s">
        <v>31</v>
      </c>
      <c r="D778" s="266"/>
      <c r="E778" s="267"/>
    </row>
    <row r="779" spans="1:10" x14ac:dyDescent="0.3">
      <c r="C779" s="30" t="s">
        <v>27</v>
      </c>
      <c r="D779" s="236" t="s">
        <v>28</v>
      </c>
      <c r="E779" s="268"/>
    </row>
    <row r="780" spans="1:10" x14ac:dyDescent="0.3">
      <c r="C780" s="147">
        <v>0.01</v>
      </c>
      <c r="D780" s="269" t="s">
        <v>103</v>
      </c>
      <c r="E780" s="270"/>
    </row>
    <row r="781" spans="1:10" ht="15" thickBot="1" x14ac:dyDescent="0.35">
      <c r="C781" s="31">
        <v>0.05</v>
      </c>
      <c r="D781" s="238" t="s">
        <v>32</v>
      </c>
      <c r="E781" s="261"/>
    </row>
    <row r="784" spans="1:10" ht="21" x14ac:dyDescent="0.4">
      <c r="B784" s="131" t="s">
        <v>81</v>
      </c>
      <c r="C784" s="65"/>
    </row>
    <row r="786" spans="2:3" ht="18" x14ac:dyDescent="0.35">
      <c r="B786" s="67" t="s">
        <v>82</v>
      </c>
    </row>
    <row r="787" spans="2:3" ht="18" x14ac:dyDescent="0.35">
      <c r="B787" s="67"/>
      <c r="C787" s="65" t="s">
        <v>200</v>
      </c>
    </row>
    <row r="788" spans="2:3" ht="18" x14ac:dyDescent="0.35">
      <c r="B788" s="67" t="s">
        <v>83</v>
      </c>
    </row>
  </sheetData>
  <mergeCells count="12">
    <mergeCell ref="D781:E781"/>
    <mergeCell ref="A2:G2"/>
    <mergeCell ref="C763:E763"/>
    <mergeCell ref="C773:E773"/>
    <mergeCell ref="D774:E774"/>
    <mergeCell ref="A775:B775"/>
    <mergeCell ref="D775:E775"/>
    <mergeCell ref="A776:B776"/>
    <mergeCell ref="D776:E776"/>
    <mergeCell ref="C778:E778"/>
    <mergeCell ref="D779:E779"/>
    <mergeCell ref="D780:E78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CARACTERÍSTICAS</vt:lpstr>
      <vt:lpstr>POSICIÓN LARGA</vt:lpstr>
      <vt:lpstr>SIMULACIÓN HISTÓRICA</vt:lpstr>
      <vt:lpstr>BACK TESTING</vt:lpstr>
      <vt:lpstr>FORWARDS</vt:lpstr>
      <vt:lpstr>EWMA</vt:lpstr>
      <vt:lpstr>BACK TESTING (EWMA)</vt:lpstr>
      <vt:lpstr>EWMA!Área_de_impresión</vt:lpstr>
    </vt:vector>
  </TitlesOfParts>
  <Company>RIESGO Y DERIVADOS, S.C.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MALPICA MORA</dc:creator>
  <cp:lastModifiedBy>Gabriel Malpica Mora</cp:lastModifiedBy>
  <dcterms:created xsi:type="dcterms:W3CDTF">2019-08-09T21:06:08Z</dcterms:created>
  <dcterms:modified xsi:type="dcterms:W3CDTF">2024-08-12T17:50:06Z</dcterms:modified>
</cp:coreProperties>
</file>