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Escritorio\Maestría en finanzas\Segundo Semestre\Administración de riesgo\"/>
    </mc:Choice>
  </mc:AlternateContent>
  <xr:revisionPtr revIDLastSave="0" documentId="8_{9129E39E-F961-4791-A211-E5EEE896D0EA}" xr6:coauthVersionLast="47" xr6:coauthVersionMax="47" xr10:uidLastSave="{00000000-0000-0000-0000-000000000000}"/>
  <bookViews>
    <workbookView xWindow="-108" yWindow="-108" windowWidth="23256" windowHeight="12456" firstSheet="1" activeTab="3" xr2:uid="{5B18E354-7106-49CF-88FB-FAA7AE531EE6}"/>
  </bookViews>
  <sheets>
    <sheet name="Hoja1" sheetId="13" state="hidden" r:id="rId1"/>
    <sheet name="CARACTERÍSTICAS" sheetId="17" r:id="rId2"/>
    <sheet name="AJUSTE DE PRECIOS" sheetId="16" r:id="rId3"/>
    <sheet name="PRECIO DE ACCIONES" sheetId="1" r:id="rId4"/>
    <sheet name="FÓRMULAS" sheetId="18" r:id="rId5"/>
    <sheet name="BACK TESTING" sheetId="6" r:id="rId6"/>
    <sheet name="FRONTERA CURVA EFICIENTE" sheetId="4" r:id="rId7"/>
  </sheets>
  <definedNames>
    <definedName name="solver_adj" localSheetId="0" hidden="1">Hoja1!$F$33</definedName>
    <definedName name="solver_adj" localSheetId="3" hidden="1">'PRECIO DE ACCIONES'!#REF!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Hoja1!$F$33</definedName>
    <definedName name="solver_lhs1" localSheetId="3" hidden="1">'PRECIO DE ACCIONES'!#REF!</definedName>
    <definedName name="solver_lhs2" localSheetId="0" hidden="1">Hoja1!$F$33</definedName>
    <definedName name="solver_lhs2" localSheetId="3" hidden="1">'PRECIO DE ACCIONES'!#REF!</definedName>
    <definedName name="solver_lhs3" localSheetId="3" hidden="1">'PRECIO DE ACCIONES'!#REF!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2</definedName>
    <definedName name="solver_num" localSheetId="3" hidden="1">3</definedName>
    <definedName name="solver_nwt" localSheetId="0" hidden="1">1</definedName>
    <definedName name="solver_nwt" localSheetId="3" hidden="1">1</definedName>
    <definedName name="solver_opt" localSheetId="0" hidden="1">Hoja1!$I$49</definedName>
    <definedName name="solver_opt" localSheetId="3" hidden="1">'PRECIO DE ACCIONES'!#REF!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1</definedName>
    <definedName name="solver_rel1" localSheetId="3" hidden="1">1</definedName>
    <definedName name="solver_rel2" localSheetId="0" hidden="1">3</definedName>
    <definedName name="solver_rel2" localSheetId="3" hidden="1">3</definedName>
    <definedName name="solver_rel3" localSheetId="3" hidden="1">2</definedName>
    <definedName name="solver_rhs1" localSheetId="0" hidden="1">1</definedName>
    <definedName name="solver_rhs1" localSheetId="3" hidden="1">1</definedName>
    <definedName name="solver_rhs2" localSheetId="0" hidden="1">0</definedName>
    <definedName name="solver_rhs2" localSheetId="3" hidden="1">0</definedName>
    <definedName name="solver_rhs3" localSheetId="3" hidden="1">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1" i="1" l="1"/>
  <c r="I531" i="1"/>
  <c r="G531" i="1"/>
  <c r="E531" i="1"/>
  <c r="C531" i="1"/>
  <c r="E20" i="16" l="1"/>
  <c r="E19" i="16"/>
  <c r="E18" i="16"/>
  <c r="B21" i="16"/>
  <c r="H119" i="16"/>
  <c r="H118" i="16"/>
  <c r="J115" i="16"/>
  <c r="J114" i="16"/>
  <c r="J116" i="16" s="1"/>
  <c r="H113" i="16"/>
  <c r="H116" i="16" s="1"/>
  <c r="H110" i="16"/>
  <c r="B109" i="16"/>
  <c r="B110" i="16" s="1"/>
  <c r="B111" i="16" s="1"/>
  <c r="B108" i="16"/>
  <c r="J107" i="16"/>
  <c r="H107" i="16"/>
  <c r="B107" i="16"/>
  <c r="H96" i="16"/>
  <c r="H97" i="16" s="1"/>
  <c r="J93" i="16"/>
  <c r="J92" i="16"/>
  <c r="J94" i="16" s="1"/>
  <c r="H91" i="16"/>
  <c r="H94" i="16" s="1"/>
  <c r="H88" i="16"/>
  <c r="B86" i="16"/>
  <c r="B87" i="16" s="1"/>
  <c r="B88" i="16" s="1"/>
  <c r="J85" i="16"/>
  <c r="H85" i="16"/>
  <c r="B85" i="16"/>
  <c r="B89" i="16" l="1"/>
  <c r="H72" i="16" l="1"/>
  <c r="J67" i="16" s="1"/>
  <c r="H71" i="16"/>
  <c r="J68" i="16"/>
  <c r="H63" i="16"/>
  <c r="B63" i="16"/>
  <c r="B64" i="16" s="1"/>
  <c r="B62" i="16"/>
  <c r="B61" i="16"/>
  <c r="J60" i="16"/>
  <c r="H60" i="16"/>
  <c r="H45" i="16"/>
  <c r="J42" i="16" s="1"/>
  <c r="H43" i="16"/>
  <c r="H37" i="16"/>
  <c r="R36" i="16"/>
  <c r="O36" i="16"/>
  <c r="B36" i="16"/>
  <c r="B37" i="16" s="1"/>
  <c r="R35" i="16"/>
  <c r="B35" i="16"/>
  <c r="R34" i="16"/>
  <c r="J34" i="16"/>
  <c r="H34" i="16"/>
  <c r="B34" i="16"/>
  <c r="H15" i="16"/>
  <c r="J14" i="16"/>
  <c r="J20" i="16" s="1"/>
  <c r="B13" i="16"/>
  <c r="B14" i="16" s="1"/>
  <c r="B15" i="16" s="1"/>
  <c r="J12" i="16"/>
  <c r="H12" i="16"/>
  <c r="B12" i="16"/>
  <c r="B11" i="16"/>
  <c r="B65" i="16" l="1"/>
  <c r="J21" i="16"/>
  <c r="H23" i="16"/>
  <c r="B38" i="16"/>
  <c r="H75" i="16"/>
  <c r="J69" i="16"/>
  <c r="H46" i="16"/>
  <c r="H18" i="16"/>
  <c r="H21" i="16" s="1"/>
  <c r="H48" i="16"/>
  <c r="H73" i="16"/>
  <c r="J41" i="16"/>
  <c r="H74" i="16"/>
  <c r="H66" i="16" s="1"/>
  <c r="H69" i="16" s="1"/>
  <c r="H47" i="16" l="1"/>
  <c r="J43" i="16"/>
  <c r="I519" i="6" l="1"/>
  <c r="E518" i="6"/>
  <c r="P34" i="13" l="1"/>
  <c r="O35" i="13" s="1"/>
  <c r="P33" i="13"/>
  <c r="O33" i="13"/>
  <c r="O32" i="13"/>
  <c r="P32" i="13"/>
  <c r="M33" i="13" s="1" a="1"/>
  <c r="M33" i="13" s="1"/>
  <c r="N32" i="13"/>
  <c r="N31" i="13"/>
  <c r="O31" i="13"/>
  <c r="P31" i="13"/>
  <c r="M31" i="13"/>
  <c r="D48" i="13"/>
  <c r="I46" i="13"/>
  <c r="D42" i="13"/>
  <c r="I41" i="13"/>
  <c r="H41" i="13"/>
  <c r="E41" i="13"/>
  <c r="I40" i="13"/>
  <c r="H40" i="13"/>
  <c r="E40" i="13"/>
  <c r="I39" i="13"/>
  <c r="H39" i="13"/>
  <c r="E39" i="13"/>
  <c r="I38" i="13"/>
  <c r="H38" i="13"/>
  <c r="E38" i="13"/>
  <c r="I37" i="13"/>
  <c r="I42" i="13" s="1"/>
  <c r="H37" i="13"/>
  <c r="E37" i="13"/>
  <c r="E42" i="13" s="1"/>
  <c r="I13" i="13"/>
  <c r="I14" i="13"/>
  <c r="I15" i="13"/>
  <c r="I16" i="13"/>
  <c r="I12" i="13"/>
  <c r="E13" i="13"/>
  <c r="E14" i="13"/>
  <c r="E15" i="13"/>
  <c r="E16" i="13"/>
  <c r="E12" i="13"/>
  <c r="D23" i="13"/>
  <c r="D17" i="13"/>
  <c r="H16" i="13"/>
  <c r="H14" i="13"/>
  <c r="H12" i="13"/>
  <c r="L32" i="13" l="1" a="1"/>
  <c r="L32" i="13" s="1"/>
  <c r="N34" i="13" a="1"/>
  <c r="N34" i="13" s="1"/>
  <c r="M35" i="13"/>
  <c r="M34" i="13"/>
  <c r="I17" i="13"/>
  <c r="I22" i="13" a="1"/>
  <c r="I22" i="13" s="1"/>
  <c r="I23" i="13" s="1"/>
  <c r="H15" i="13"/>
  <c r="E17" i="13"/>
  <c r="I21" i="13"/>
  <c r="H13" i="13"/>
  <c r="L33" i="13" l="1"/>
  <c r="L35" i="13"/>
  <c r="L34" i="13"/>
  <c r="N35" i="13"/>
  <c r="I25" i="13"/>
  <c r="I26" i="13" s="1"/>
  <c r="I24" i="13"/>
  <c r="F512" i="6" l="1"/>
  <c r="D536" i="1" l="1"/>
  <c r="I32" i="4"/>
  <c r="J32" i="4"/>
  <c r="K32" i="4"/>
  <c r="L32" i="4"/>
  <c r="H32" i="4"/>
  <c r="D539" i="1" l="1"/>
  <c r="I520" i="6" l="1"/>
  <c r="A508" i="6"/>
  <c r="A507" i="6" s="1"/>
  <c r="A506" i="6" s="1"/>
  <c r="A505" i="6" s="1"/>
  <c r="A504" i="6" s="1"/>
  <c r="A503" i="6" s="1"/>
  <c r="A502" i="6" s="1"/>
  <c r="A501" i="6" s="1"/>
  <c r="A500" i="6" s="1"/>
  <c r="A499" i="6" s="1"/>
  <c r="A498" i="6" s="1"/>
  <c r="A497" i="6" s="1"/>
  <c r="A496" i="6" s="1"/>
  <c r="A495" i="6" s="1"/>
  <c r="A494" i="6" s="1"/>
  <c r="A493" i="6" s="1"/>
  <c r="A492" i="6" s="1"/>
  <c r="A491" i="6" s="1"/>
  <c r="A490" i="6" s="1"/>
  <c r="A489" i="6" s="1"/>
  <c r="A488" i="6" s="1"/>
  <c r="A487" i="6" s="1"/>
  <c r="A486" i="6" s="1"/>
  <c r="A485" i="6" s="1"/>
  <c r="A484" i="6" s="1"/>
  <c r="A483" i="6" s="1"/>
  <c r="A482" i="6" s="1"/>
  <c r="A481" i="6" s="1"/>
  <c r="A480" i="6" s="1"/>
  <c r="A479" i="6" s="1"/>
  <c r="A478" i="6" s="1"/>
  <c r="A477" i="6" s="1"/>
  <c r="A476" i="6" s="1"/>
  <c r="A475" i="6" s="1"/>
  <c r="A474" i="6" s="1"/>
  <c r="A473" i="6" s="1"/>
  <c r="A472" i="6" s="1"/>
  <c r="A471" i="6" s="1"/>
  <c r="A470" i="6" s="1"/>
  <c r="A469" i="6" s="1"/>
  <c r="A468" i="6" s="1"/>
  <c r="A467" i="6" s="1"/>
  <c r="A466" i="6" s="1"/>
  <c r="A465" i="6" s="1"/>
  <c r="A464" i="6" s="1"/>
  <c r="A463" i="6" s="1"/>
  <c r="A462" i="6" s="1"/>
  <c r="A461" i="6" s="1"/>
  <c r="A460" i="6" s="1"/>
  <c r="A459" i="6" s="1"/>
  <c r="A458" i="6" s="1"/>
  <c r="A457" i="6" s="1"/>
  <c r="A456" i="6" s="1"/>
  <c r="A455" i="6" s="1"/>
  <c r="A454" i="6" s="1"/>
  <c r="A453" i="6" s="1"/>
  <c r="A452" i="6" s="1"/>
  <c r="A451" i="6" s="1"/>
  <c r="A450" i="6" s="1"/>
  <c r="A449" i="6" s="1"/>
  <c r="A448" i="6" s="1"/>
  <c r="A447" i="6" s="1"/>
  <c r="A446" i="6" s="1"/>
  <c r="A445" i="6" s="1"/>
  <c r="A444" i="6" s="1"/>
  <c r="A443" i="6" s="1"/>
  <c r="A442" i="6" s="1"/>
  <c r="A441" i="6" s="1"/>
  <c r="A440" i="6" s="1"/>
  <c r="A439" i="6" s="1"/>
  <c r="A438" i="6" s="1"/>
  <c r="A437" i="6" s="1"/>
  <c r="A436" i="6" s="1"/>
  <c r="A435" i="6" s="1"/>
  <c r="A434" i="6" s="1"/>
  <c r="A433" i="6" s="1"/>
  <c r="A432" i="6" s="1"/>
  <c r="A431" i="6" s="1"/>
  <c r="A430" i="6" s="1"/>
  <c r="A429" i="6" s="1"/>
  <c r="A428" i="6" s="1"/>
  <c r="A427" i="6" s="1"/>
  <c r="A426" i="6" s="1"/>
  <c r="A425" i="6" s="1"/>
  <c r="A424" i="6" s="1"/>
  <c r="A423" i="6" s="1"/>
  <c r="A422" i="6" s="1"/>
  <c r="A421" i="6" s="1"/>
  <c r="A420" i="6" s="1"/>
  <c r="A419" i="6" s="1"/>
  <c r="A418" i="6" s="1"/>
  <c r="A417" i="6" s="1"/>
  <c r="A416" i="6" s="1"/>
  <c r="A415" i="6" s="1"/>
  <c r="A414" i="6" s="1"/>
  <c r="A413" i="6" s="1"/>
  <c r="A412" i="6" s="1"/>
  <c r="A411" i="6" s="1"/>
  <c r="A410" i="6" s="1"/>
  <c r="A409" i="6" s="1"/>
  <c r="A408" i="6" s="1"/>
  <c r="A407" i="6" s="1"/>
  <c r="A406" i="6" s="1"/>
  <c r="A405" i="6" s="1"/>
  <c r="A404" i="6" s="1"/>
  <c r="A403" i="6" s="1"/>
  <c r="A402" i="6" s="1"/>
  <c r="A401" i="6" s="1"/>
  <c r="A400" i="6" s="1"/>
  <c r="A399" i="6" s="1"/>
  <c r="A398" i="6" s="1"/>
  <c r="A397" i="6" s="1"/>
  <c r="A396" i="6" s="1"/>
  <c r="A395" i="6" s="1"/>
  <c r="A394" i="6" s="1"/>
  <c r="A393" i="6" s="1"/>
  <c r="A392" i="6" s="1"/>
  <c r="A391" i="6" s="1"/>
  <c r="A390" i="6" s="1"/>
  <c r="A389" i="6" s="1"/>
  <c r="A388" i="6" s="1"/>
  <c r="A387" i="6" s="1"/>
  <c r="A386" i="6" s="1"/>
  <c r="A385" i="6" s="1"/>
  <c r="A384" i="6" s="1"/>
  <c r="A383" i="6" s="1"/>
  <c r="A382" i="6" s="1"/>
  <c r="A381" i="6" s="1"/>
  <c r="A380" i="6" s="1"/>
  <c r="A379" i="6" s="1"/>
  <c r="A378" i="6" s="1"/>
  <c r="A377" i="6" s="1"/>
  <c r="A376" i="6" s="1"/>
  <c r="A375" i="6" s="1"/>
  <c r="A374" i="6" s="1"/>
  <c r="A373" i="6" s="1"/>
  <c r="A372" i="6" s="1"/>
  <c r="A371" i="6" s="1"/>
  <c r="A370" i="6" s="1"/>
  <c r="A369" i="6" s="1"/>
  <c r="A368" i="6" s="1"/>
  <c r="A367" i="6" s="1"/>
  <c r="A366" i="6" s="1"/>
  <c r="A365" i="6" s="1"/>
  <c r="A364" i="6" s="1"/>
  <c r="A363" i="6" s="1"/>
  <c r="A362" i="6" s="1"/>
  <c r="A361" i="6" s="1"/>
  <c r="A360" i="6" s="1"/>
  <c r="A359" i="6" s="1"/>
  <c r="A358" i="6" s="1"/>
  <c r="A357" i="6" s="1"/>
  <c r="A356" i="6" s="1"/>
  <c r="A355" i="6" s="1"/>
  <c r="A354" i="6" s="1"/>
  <c r="A353" i="6" s="1"/>
  <c r="A352" i="6" s="1"/>
  <c r="A351" i="6" s="1"/>
  <c r="A350" i="6" s="1"/>
  <c r="A349" i="6" s="1"/>
  <c r="A348" i="6" s="1"/>
  <c r="A347" i="6" s="1"/>
  <c r="A346" i="6" s="1"/>
  <c r="A345" i="6" s="1"/>
  <c r="A344" i="6" s="1"/>
  <c r="A343" i="6" s="1"/>
  <c r="A342" i="6" s="1"/>
  <c r="A341" i="6" s="1"/>
  <c r="A340" i="6" s="1"/>
  <c r="A339" i="6" s="1"/>
  <c r="A338" i="6" s="1"/>
  <c r="A337" i="6" s="1"/>
  <c r="A336" i="6" s="1"/>
  <c r="A335" i="6" s="1"/>
  <c r="A334" i="6" s="1"/>
  <c r="A333" i="6" s="1"/>
  <c r="A332" i="6" s="1"/>
  <c r="A331" i="6" s="1"/>
  <c r="A330" i="6" s="1"/>
  <c r="A329" i="6" s="1"/>
  <c r="A328" i="6" s="1"/>
  <c r="A327" i="6" s="1"/>
  <c r="A326" i="6" s="1"/>
  <c r="A325" i="6" s="1"/>
  <c r="A324" i="6" s="1"/>
  <c r="A323" i="6" s="1"/>
  <c r="A322" i="6" s="1"/>
  <c r="A321" i="6" s="1"/>
  <c r="A320" i="6" s="1"/>
  <c r="A319" i="6" s="1"/>
  <c r="A318" i="6" s="1"/>
  <c r="A317" i="6" s="1"/>
  <c r="A316" i="6" s="1"/>
  <c r="A315" i="6" s="1"/>
  <c r="A314" i="6" s="1"/>
  <c r="A313" i="6" s="1"/>
  <c r="A312" i="6" s="1"/>
  <c r="A311" i="6" s="1"/>
  <c r="A310" i="6" s="1"/>
  <c r="A309" i="6" s="1"/>
  <c r="A308" i="6" s="1"/>
  <c r="A307" i="6" s="1"/>
  <c r="A306" i="6" s="1"/>
  <c r="A305" i="6" s="1"/>
  <c r="A304" i="6" s="1"/>
  <c r="A303" i="6" s="1"/>
  <c r="A302" i="6" s="1"/>
  <c r="A301" i="6" s="1"/>
  <c r="A300" i="6" s="1"/>
  <c r="A299" i="6" s="1"/>
  <c r="A298" i="6" s="1"/>
  <c r="A297" i="6" s="1"/>
  <c r="A296" i="6" s="1"/>
  <c r="A295" i="6" s="1"/>
  <c r="A294" i="6" s="1"/>
  <c r="A293" i="6" s="1"/>
  <c r="A292" i="6" s="1"/>
  <c r="A291" i="6" s="1"/>
  <c r="A290" i="6" s="1"/>
  <c r="A289" i="6" s="1"/>
  <c r="A288" i="6" s="1"/>
  <c r="A287" i="6" s="1"/>
  <c r="A286" i="6" s="1"/>
  <c r="A285" i="6" s="1"/>
  <c r="A284" i="6" s="1"/>
  <c r="A283" i="6" s="1"/>
  <c r="A282" i="6" s="1"/>
  <c r="A281" i="6" s="1"/>
  <c r="A280" i="6" s="1"/>
  <c r="A279" i="6" s="1"/>
  <c r="A278" i="6" s="1"/>
  <c r="A277" i="6" s="1"/>
  <c r="A276" i="6" s="1"/>
  <c r="A275" i="6" s="1"/>
  <c r="A274" i="6" s="1"/>
  <c r="A273" i="6" s="1"/>
  <c r="A272" i="6" s="1"/>
  <c r="A271" i="6" s="1"/>
  <c r="A270" i="6" s="1"/>
  <c r="A269" i="6" s="1"/>
  <c r="A268" i="6" s="1"/>
  <c r="A267" i="6" s="1"/>
  <c r="A266" i="6" s="1"/>
  <c r="A265" i="6" s="1"/>
  <c r="A264" i="6" s="1"/>
  <c r="A263" i="6" s="1"/>
  <c r="A262" i="6" s="1"/>
  <c r="A261" i="6" s="1"/>
  <c r="A260" i="6" s="1"/>
  <c r="A259" i="6" s="1"/>
  <c r="A258" i="6" s="1"/>
  <c r="A257" i="6" s="1"/>
  <c r="A256" i="6" s="1"/>
  <c r="A255" i="6" s="1"/>
  <c r="A254" i="6" s="1"/>
  <c r="A253" i="6" s="1"/>
  <c r="A252" i="6" s="1"/>
  <c r="A251" i="6" s="1"/>
  <c r="A250" i="6" s="1"/>
  <c r="A249" i="6" s="1"/>
  <c r="A248" i="6" s="1"/>
  <c r="A247" i="6" l="1"/>
  <c r="A246" i="6" s="1"/>
  <c r="A245" i="6" s="1"/>
  <c r="A244" i="6" s="1"/>
  <c r="A243" i="6" s="1"/>
  <c r="A242" i="6" s="1"/>
  <c r="A241" i="6" s="1"/>
  <c r="A240" i="6" s="1"/>
  <c r="A239" i="6" s="1"/>
  <c r="A238" i="6" s="1"/>
  <c r="A237" i="6" s="1"/>
  <c r="A236" i="6" s="1"/>
  <c r="A235" i="6" s="1"/>
  <c r="A234" i="6" s="1"/>
  <c r="A233" i="6" s="1"/>
  <c r="A232" i="6" s="1"/>
  <c r="A231" i="6" s="1"/>
  <c r="A230" i="6" s="1"/>
  <c r="A229" i="6" s="1"/>
  <c r="A228" i="6" s="1"/>
  <c r="A227" i="6" s="1"/>
  <c r="A226" i="6" s="1"/>
  <c r="A225" i="6" s="1"/>
  <c r="A224" i="6" s="1"/>
  <c r="A223" i="6" s="1"/>
  <c r="A222" i="6" s="1"/>
  <c r="A221" i="6" s="1"/>
  <c r="A220" i="6" s="1"/>
  <c r="A219" i="6" s="1"/>
  <c r="A218" i="6" s="1"/>
  <c r="A217" i="6" s="1"/>
  <c r="A216" i="6" s="1"/>
  <c r="A215" i="6" s="1"/>
  <c r="A214" i="6" s="1"/>
  <c r="A213" i="6" s="1"/>
  <c r="A212" i="6" s="1"/>
  <c r="A211" i="6" s="1"/>
  <c r="A210" i="6" s="1"/>
  <c r="A209" i="6" s="1"/>
  <c r="A208" i="6" s="1"/>
  <c r="A207" i="6" s="1"/>
  <c r="A206" i="6" s="1"/>
  <c r="A205" i="6" s="1"/>
  <c r="A204" i="6" s="1"/>
  <c r="A203" i="6" s="1"/>
  <c r="A202" i="6" s="1"/>
  <c r="A201" i="6" s="1"/>
  <c r="A200" i="6" s="1"/>
  <c r="A199" i="6" s="1"/>
  <c r="A198" i="6" s="1"/>
  <c r="A197" i="6" s="1"/>
  <c r="A196" i="6" s="1"/>
  <c r="A195" i="6" s="1"/>
  <c r="A194" i="6" s="1"/>
  <c r="A193" i="6" s="1"/>
  <c r="A192" i="6" s="1"/>
  <c r="A191" i="6" s="1"/>
  <c r="A190" i="6" s="1"/>
  <c r="A189" i="6" s="1"/>
  <c r="A188" i="6" s="1"/>
  <c r="A187" i="6" s="1"/>
  <c r="A186" i="6" s="1"/>
  <c r="A185" i="6" s="1"/>
  <c r="A184" i="6" s="1"/>
  <c r="A183" i="6" s="1"/>
  <c r="A182" i="6" s="1"/>
  <c r="A181" i="6" s="1"/>
  <c r="A180" i="6" s="1"/>
  <c r="A179" i="6" s="1"/>
  <c r="A178" i="6" s="1"/>
  <c r="A177" i="6" s="1"/>
  <c r="A176" i="6" s="1"/>
  <c r="A175" i="6" s="1"/>
  <c r="A174" i="6" s="1"/>
  <c r="A173" i="6" s="1"/>
  <c r="A172" i="6" s="1"/>
  <c r="A171" i="6" s="1"/>
  <c r="A170" i="6" s="1"/>
  <c r="A169" i="6" s="1"/>
  <c r="A168" i="6" s="1"/>
  <c r="A167" i="6" s="1"/>
  <c r="A166" i="6" s="1"/>
  <c r="A165" i="6" s="1"/>
  <c r="A164" i="6" s="1"/>
  <c r="A163" i="6" s="1"/>
  <c r="A162" i="6" s="1"/>
  <c r="A161" i="6" s="1"/>
  <c r="A160" i="6" s="1"/>
  <c r="A159" i="6" s="1"/>
  <c r="A158" i="6" s="1"/>
  <c r="A157" i="6" s="1"/>
  <c r="A156" i="6" s="1"/>
  <c r="A155" i="6" s="1"/>
  <c r="A154" i="6" s="1"/>
  <c r="A153" i="6" s="1"/>
  <c r="A152" i="6" s="1"/>
  <c r="A151" i="6" s="1"/>
  <c r="A150" i="6" s="1"/>
  <c r="A149" i="6" s="1"/>
  <c r="A148" i="6" s="1"/>
  <c r="A147" i="6" s="1"/>
  <c r="A146" i="6" s="1"/>
  <c r="A145" i="6" s="1"/>
  <c r="A144" i="6" s="1"/>
  <c r="A143" i="6" s="1"/>
  <c r="A142" i="6" s="1"/>
  <c r="A141" i="6" s="1"/>
  <c r="A140" i="6" s="1"/>
  <c r="A139" i="6" s="1"/>
  <c r="A138" i="6" s="1"/>
  <c r="A137" i="6" s="1"/>
  <c r="A136" i="6" s="1"/>
  <c r="A135" i="6" s="1"/>
  <c r="A134" i="6" s="1"/>
  <c r="A133" i="6" s="1"/>
  <c r="A132" i="6" s="1"/>
  <c r="A131" i="6" s="1"/>
  <c r="A130" i="6" s="1"/>
  <c r="A129" i="6" s="1"/>
  <c r="A128" i="6" s="1"/>
  <c r="A127" i="6" s="1"/>
  <c r="A126" i="6" s="1"/>
  <c r="A125" i="6" s="1"/>
  <c r="A124" i="6" s="1"/>
  <c r="A123" i="6" s="1"/>
  <c r="A122" i="6" s="1"/>
  <c r="A121" i="6" s="1"/>
  <c r="A120" i="6" s="1"/>
  <c r="A119" i="6" s="1"/>
  <c r="A118" i="6" s="1"/>
  <c r="A117" i="6" s="1"/>
  <c r="A116" i="6" s="1"/>
  <c r="A115" i="6" s="1"/>
  <c r="A114" i="6" s="1"/>
  <c r="A113" i="6" s="1"/>
  <c r="A112" i="6" s="1"/>
  <c r="A111" i="6" s="1"/>
  <c r="A110" i="6" s="1"/>
  <c r="A109" i="6" s="1"/>
  <c r="A108" i="6" s="1"/>
  <c r="A107" i="6" s="1"/>
  <c r="A106" i="6" s="1"/>
  <c r="A105" i="6" s="1"/>
  <c r="A104" i="6" s="1"/>
  <c r="A103" i="6" s="1"/>
  <c r="A102" i="6" s="1"/>
  <c r="A101" i="6" s="1"/>
  <c r="A100" i="6" s="1"/>
  <c r="A99" i="6" s="1"/>
  <c r="A98" i="6" s="1"/>
  <c r="A97" i="6" s="1"/>
  <c r="A96" i="6" s="1"/>
  <c r="A95" i="6" s="1"/>
  <c r="A94" i="6" s="1"/>
  <c r="A93" i="6" s="1"/>
  <c r="A92" i="6" s="1"/>
  <c r="A91" i="6" s="1"/>
  <c r="A90" i="6" s="1"/>
  <c r="A89" i="6" s="1"/>
  <c r="A88" i="6" s="1"/>
  <c r="A87" i="6" s="1"/>
  <c r="A86" i="6" s="1"/>
  <c r="A85" i="6" s="1"/>
  <c r="A84" i="6" s="1"/>
  <c r="A83" i="6" s="1"/>
  <c r="A82" i="6" s="1"/>
  <c r="A81" i="6" s="1"/>
  <c r="A80" i="6" s="1"/>
  <c r="A79" i="6" s="1"/>
  <c r="A78" i="6" s="1"/>
  <c r="A77" i="6" s="1"/>
  <c r="A76" i="6" s="1"/>
  <c r="A75" i="6" s="1"/>
  <c r="A74" i="6" s="1"/>
  <c r="A73" i="6" s="1"/>
  <c r="A72" i="6" s="1"/>
  <c r="A71" i="6" s="1"/>
  <c r="A70" i="6" s="1"/>
  <c r="A69" i="6" s="1"/>
  <c r="A68" i="6" s="1"/>
  <c r="A67" i="6" s="1"/>
  <c r="A66" i="6" s="1"/>
  <c r="A65" i="6" s="1"/>
  <c r="A64" i="6" s="1"/>
  <c r="A63" i="6" s="1"/>
  <c r="A62" i="6" s="1"/>
  <c r="A61" i="6" s="1"/>
  <c r="A60" i="6" s="1"/>
  <c r="A59" i="6" s="1"/>
  <c r="A58" i="6" s="1"/>
  <c r="A57" i="6" s="1"/>
  <c r="A56" i="6" s="1"/>
  <c r="A55" i="6" s="1"/>
  <c r="A54" i="6" s="1"/>
  <c r="A53" i="6" s="1"/>
  <c r="A52" i="6" s="1"/>
  <c r="A51" i="6" s="1"/>
  <c r="A50" i="6" s="1"/>
  <c r="A49" i="6" s="1"/>
  <c r="A48" i="6" s="1"/>
  <c r="A47" i="6" s="1"/>
  <c r="A46" i="6" s="1"/>
  <c r="A45" i="6" s="1"/>
  <c r="A44" i="6" s="1"/>
  <c r="A43" i="6" s="1"/>
  <c r="A42" i="6" s="1"/>
  <c r="A41" i="6" s="1"/>
  <c r="A40" i="6" s="1"/>
  <c r="A39" i="6" s="1"/>
  <c r="A38" i="6" s="1"/>
  <c r="A37" i="6" s="1"/>
  <c r="A36" i="6" s="1"/>
  <c r="A35" i="6" s="1"/>
  <c r="A34" i="6" s="1"/>
  <c r="A33" i="6" s="1"/>
  <c r="A32" i="6" s="1"/>
  <c r="A31" i="6" s="1"/>
  <c r="A30" i="6" s="1"/>
  <c r="A29" i="6" s="1"/>
  <c r="A28" i="6" s="1"/>
  <c r="A27" i="6" s="1"/>
  <c r="A26" i="6" s="1"/>
  <c r="A25" i="6" s="1"/>
  <c r="A24" i="6" s="1"/>
  <c r="A23" i="6" s="1"/>
  <c r="A22" i="6" s="1"/>
  <c r="A21" i="6" s="1"/>
  <c r="A20" i="6" s="1"/>
  <c r="A19" i="6" s="1"/>
  <c r="A18" i="6" s="1"/>
  <c r="A17" i="6" s="1"/>
  <c r="A16" i="6" s="1"/>
  <c r="A15" i="6" s="1"/>
  <c r="A14" i="6" s="1"/>
  <c r="A13" i="6" s="1"/>
  <c r="A12" i="6" s="1"/>
  <c r="A11" i="6" s="1"/>
  <c r="A10" i="6" s="1"/>
  <c r="A9" i="6" s="1"/>
  <c r="A8" i="6" s="1"/>
  <c r="A7" i="6" s="1"/>
  <c r="A6" i="6" s="1"/>
  <c r="A5" i="6" s="1"/>
  <c r="I16" i="1" l="1"/>
  <c r="I17" i="1" s="1"/>
  <c r="H16" i="1"/>
  <c r="H17" i="1" s="1"/>
  <c r="D540" i="1" l="1"/>
  <c r="D538" i="1"/>
  <c r="D537" i="1"/>
  <c r="K110" i="1"/>
  <c r="R110" i="1" s="1"/>
  <c r="K111" i="1"/>
  <c r="R111" i="1" s="1"/>
  <c r="K112" i="1"/>
  <c r="R112" i="1" s="1"/>
  <c r="K113" i="1"/>
  <c r="R113" i="1" s="1"/>
  <c r="K114" i="1"/>
  <c r="R114" i="1" s="1"/>
  <c r="K115" i="1"/>
  <c r="R115" i="1" s="1"/>
  <c r="K116" i="1"/>
  <c r="R116" i="1" s="1"/>
  <c r="K117" i="1"/>
  <c r="R117" i="1" s="1"/>
  <c r="K118" i="1"/>
  <c r="R118" i="1" s="1"/>
  <c r="K119" i="1"/>
  <c r="R119" i="1" s="1"/>
  <c r="K120" i="1"/>
  <c r="R120" i="1" s="1"/>
  <c r="K121" i="1"/>
  <c r="R121" i="1" s="1"/>
  <c r="K122" i="1"/>
  <c r="R122" i="1" s="1"/>
  <c r="K123" i="1"/>
  <c r="R123" i="1" s="1"/>
  <c r="K124" i="1"/>
  <c r="R124" i="1" s="1"/>
  <c r="K125" i="1"/>
  <c r="R125" i="1" s="1"/>
  <c r="K126" i="1"/>
  <c r="R126" i="1" s="1"/>
  <c r="K127" i="1"/>
  <c r="R127" i="1" s="1"/>
  <c r="K128" i="1"/>
  <c r="R128" i="1" s="1"/>
  <c r="K129" i="1"/>
  <c r="R129" i="1" s="1"/>
  <c r="K130" i="1"/>
  <c r="R130" i="1" s="1"/>
  <c r="K131" i="1"/>
  <c r="R131" i="1" s="1"/>
  <c r="K132" i="1"/>
  <c r="R132" i="1" s="1"/>
  <c r="K133" i="1"/>
  <c r="R133" i="1" s="1"/>
  <c r="K134" i="1"/>
  <c r="R134" i="1" s="1"/>
  <c r="K135" i="1"/>
  <c r="R135" i="1" s="1"/>
  <c r="K136" i="1"/>
  <c r="R136" i="1" s="1"/>
  <c r="K137" i="1"/>
  <c r="R137" i="1" s="1"/>
  <c r="K138" i="1"/>
  <c r="R138" i="1" s="1"/>
  <c r="K139" i="1"/>
  <c r="R139" i="1" s="1"/>
  <c r="K140" i="1"/>
  <c r="R140" i="1" s="1"/>
  <c r="K141" i="1"/>
  <c r="R141" i="1" s="1"/>
  <c r="K142" i="1"/>
  <c r="R142" i="1" s="1"/>
  <c r="K143" i="1"/>
  <c r="R143" i="1" s="1"/>
  <c r="K144" i="1"/>
  <c r="R144" i="1" s="1"/>
  <c r="K145" i="1"/>
  <c r="R145" i="1" s="1"/>
  <c r="K146" i="1"/>
  <c r="R146" i="1" s="1"/>
  <c r="K147" i="1"/>
  <c r="R147" i="1" s="1"/>
  <c r="K148" i="1"/>
  <c r="R148" i="1" s="1"/>
  <c r="K149" i="1"/>
  <c r="R149" i="1" s="1"/>
  <c r="K150" i="1"/>
  <c r="R150" i="1" s="1"/>
  <c r="K151" i="1"/>
  <c r="R151" i="1" s="1"/>
  <c r="K152" i="1"/>
  <c r="R152" i="1" s="1"/>
  <c r="K153" i="1"/>
  <c r="R153" i="1" s="1"/>
  <c r="K154" i="1"/>
  <c r="R154" i="1" s="1"/>
  <c r="K155" i="1"/>
  <c r="R155" i="1" s="1"/>
  <c r="K156" i="1"/>
  <c r="R156" i="1" s="1"/>
  <c r="K157" i="1"/>
  <c r="R157" i="1" s="1"/>
  <c r="K158" i="1"/>
  <c r="R158" i="1" s="1"/>
  <c r="K159" i="1"/>
  <c r="R159" i="1" s="1"/>
  <c r="K160" i="1"/>
  <c r="R160" i="1" s="1"/>
  <c r="K161" i="1"/>
  <c r="R161" i="1" s="1"/>
  <c r="K162" i="1"/>
  <c r="R162" i="1" s="1"/>
  <c r="K163" i="1"/>
  <c r="R163" i="1" s="1"/>
  <c r="K164" i="1"/>
  <c r="R164" i="1" s="1"/>
  <c r="K165" i="1"/>
  <c r="R165" i="1" s="1"/>
  <c r="K166" i="1"/>
  <c r="R166" i="1" s="1"/>
  <c r="K167" i="1"/>
  <c r="R167" i="1" s="1"/>
  <c r="K168" i="1"/>
  <c r="R168" i="1" s="1"/>
  <c r="K169" i="1"/>
  <c r="R169" i="1" s="1"/>
  <c r="K170" i="1"/>
  <c r="R170" i="1" s="1"/>
  <c r="K171" i="1"/>
  <c r="R171" i="1" s="1"/>
  <c r="K172" i="1"/>
  <c r="R172" i="1" s="1"/>
  <c r="K173" i="1"/>
  <c r="R173" i="1" s="1"/>
  <c r="K174" i="1"/>
  <c r="R174" i="1" s="1"/>
  <c r="K175" i="1"/>
  <c r="R175" i="1" s="1"/>
  <c r="K176" i="1"/>
  <c r="R176" i="1" s="1"/>
  <c r="K177" i="1"/>
  <c r="R177" i="1" s="1"/>
  <c r="K178" i="1"/>
  <c r="R178" i="1" s="1"/>
  <c r="K179" i="1"/>
  <c r="R179" i="1" s="1"/>
  <c r="K180" i="1"/>
  <c r="R180" i="1" s="1"/>
  <c r="K181" i="1"/>
  <c r="R181" i="1" s="1"/>
  <c r="K182" i="1"/>
  <c r="R182" i="1" s="1"/>
  <c r="K183" i="1"/>
  <c r="R183" i="1" s="1"/>
  <c r="K184" i="1"/>
  <c r="R184" i="1" s="1"/>
  <c r="K185" i="1"/>
  <c r="R185" i="1" s="1"/>
  <c r="K186" i="1"/>
  <c r="R186" i="1" s="1"/>
  <c r="K187" i="1"/>
  <c r="R187" i="1" s="1"/>
  <c r="K188" i="1"/>
  <c r="R188" i="1" s="1"/>
  <c r="K189" i="1"/>
  <c r="R189" i="1" s="1"/>
  <c r="K190" i="1"/>
  <c r="R190" i="1" s="1"/>
  <c r="K191" i="1"/>
  <c r="R191" i="1" s="1"/>
  <c r="K192" i="1"/>
  <c r="R192" i="1" s="1"/>
  <c r="K193" i="1"/>
  <c r="R193" i="1" s="1"/>
  <c r="K194" i="1"/>
  <c r="R194" i="1" s="1"/>
  <c r="K195" i="1"/>
  <c r="R195" i="1" s="1"/>
  <c r="K196" i="1"/>
  <c r="R196" i="1" s="1"/>
  <c r="K197" i="1"/>
  <c r="R197" i="1" s="1"/>
  <c r="K198" i="1"/>
  <c r="R198" i="1" s="1"/>
  <c r="K199" i="1"/>
  <c r="R199" i="1" s="1"/>
  <c r="K200" i="1"/>
  <c r="R200" i="1" s="1"/>
  <c r="K201" i="1"/>
  <c r="R201" i="1" s="1"/>
  <c r="K202" i="1"/>
  <c r="R202" i="1" s="1"/>
  <c r="K203" i="1"/>
  <c r="R203" i="1" s="1"/>
  <c r="K204" i="1"/>
  <c r="R204" i="1" s="1"/>
  <c r="K205" i="1"/>
  <c r="R205" i="1" s="1"/>
  <c r="K206" i="1"/>
  <c r="R206" i="1" s="1"/>
  <c r="K207" i="1"/>
  <c r="R207" i="1" s="1"/>
  <c r="K208" i="1"/>
  <c r="R208" i="1" s="1"/>
  <c r="K209" i="1"/>
  <c r="R209" i="1" s="1"/>
  <c r="K210" i="1"/>
  <c r="R210" i="1" s="1"/>
  <c r="K211" i="1"/>
  <c r="R211" i="1" s="1"/>
  <c r="K212" i="1"/>
  <c r="R212" i="1" s="1"/>
  <c r="K213" i="1"/>
  <c r="R213" i="1" s="1"/>
  <c r="K214" i="1"/>
  <c r="R214" i="1" s="1"/>
  <c r="K215" i="1"/>
  <c r="R215" i="1" s="1"/>
  <c r="K216" i="1"/>
  <c r="R216" i="1" s="1"/>
  <c r="K217" i="1"/>
  <c r="R217" i="1" s="1"/>
  <c r="K218" i="1"/>
  <c r="R218" i="1" s="1"/>
  <c r="K219" i="1"/>
  <c r="R219" i="1" s="1"/>
  <c r="K220" i="1"/>
  <c r="R220" i="1" s="1"/>
  <c r="K221" i="1"/>
  <c r="R221" i="1" s="1"/>
  <c r="K222" i="1"/>
  <c r="R222" i="1" s="1"/>
  <c r="K223" i="1"/>
  <c r="R223" i="1" s="1"/>
  <c r="K224" i="1"/>
  <c r="R224" i="1" s="1"/>
  <c r="K225" i="1"/>
  <c r="R225" i="1" s="1"/>
  <c r="K226" i="1"/>
  <c r="R226" i="1" s="1"/>
  <c r="K227" i="1"/>
  <c r="R227" i="1" s="1"/>
  <c r="K228" i="1"/>
  <c r="R228" i="1" s="1"/>
  <c r="K229" i="1"/>
  <c r="R229" i="1" s="1"/>
  <c r="K230" i="1"/>
  <c r="R230" i="1" s="1"/>
  <c r="K231" i="1"/>
  <c r="R231" i="1" s="1"/>
  <c r="K232" i="1"/>
  <c r="R232" i="1" s="1"/>
  <c r="K233" i="1"/>
  <c r="R233" i="1" s="1"/>
  <c r="K234" i="1"/>
  <c r="R234" i="1" s="1"/>
  <c r="K235" i="1"/>
  <c r="R235" i="1" s="1"/>
  <c r="K236" i="1"/>
  <c r="R236" i="1" s="1"/>
  <c r="K237" i="1"/>
  <c r="R237" i="1" s="1"/>
  <c r="K238" i="1"/>
  <c r="R238" i="1" s="1"/>
  <c r="K239" i="1"/>
  <c r="R239" i="1" s="1"/>
  <c r="K240" i="1"/>
  <c r="R240" i="1" s="1"/>
  <c r="K241" i="1"/>
  <c r="R241" i="1" s="1"/>
  <c r="K242" i="1"/>
  <c r="R242" i="1" s="1"/>
  <c r="K243" i="1"/>
  <c r="R243" i="1" s="1"/>
  <c r="K244" i="1"/>
  <c r="R244" i="1" s="1"/>
  <c r="K245" i="1"/>
  <c r="R245" i="1" s="1"/>
  <c r="K246" i="1"/>
  <c r="R246" i="1" s="1"/>
  <c r="K247" i="1"/>
  <c r="R247" i="1" s="1"/>
  <c r="K248" i="1"/>
  <c r="R248" i="1" s="1"/>
  <c r="K249" i="1"/>
  <c r="R249" i="1" s="1"/>
  <c r="K250" i="1"/>
  <c r="R250" i="1" s="1"/>
  <c r="K251" i="1"/>
  <c r="R251" i="1" s="1"/>
  <c r="K252" i="1"/>
  <c r="R252" i="1" s="1"/>
  <c r="K253" i="1"/>
  <c r="R253" i="1" s="1"/>
  <c r="K254" i="1"/>
  <c r="R254" i="1" s="1"/>
  <c r="K255" i="1"/>
  <c r="R255" i="1" s="1"/>
  <c r="K256" i="1"/>
  <c r="R256" i="1" s="1"/>
  <c r="K257" i="1"/>
  <c r="R257" i="1" s="1"/>
  <c r="K258" i="1"/>
  <c r="R258" i="1" s="1"/>
  <c r="K259" i="1"/>
  <c r="R259" i="1" s="1"/>
  <c r="K260" i="1"/>
  <c r="R260" i="1" s="1"/>
  <c r="K261" i="1"/>
  <c r="R261" i="1" s="1"/>
  <c r="K262" i="1"/>
  <c r="R262" i="1" s="1"/>
  <c r="K263" i="1"/>
  <c r="R263" i="1" s="1"/>
  <c r="K264" i="1"/>
  <c r="R264" i="1" s="1"/>
  <c r="K265" i="1"/>
  <c r="R265" i="1" s="1"/>
  <c r="K266" i="1"/>
  <c r="R266" i="1" s="1"/>
  <c r="K267" i="1"/>
  <c r="R267" i="1" s="1"/>
  <c r="K268" i="1"/>
  <c r="R268" i="1" s="1"/>
  <c r="K269" i="1"/>
  <c r="R269" i="1" s="1"/>
  <c r="K270" i="1"/>
  <c r="R270" i="1" s="1"/>
  <c r="K271" i="1"/>
  <c r="R271" i="1" s="1"/>
  <c r="K272" i="1"/>
  <c r="R272" i="1" s="1"/>
  <c r="K273" i="1"/>
  <c r="R273" i="1" s="1"/>
  <c r="K274" i="1"/>
  <c r="R274" i="1" s="1"/>
  <c r="K275" i="1"/>
  <c r="R275" i="1" s="1"/>
  <c r="K276" i="1"/>
  <c r="R276" i="1" s="1"/>
  <c r="K277" i="1"/>
  <c r="R277" i="1" s="1"/>
  <c r="K278" i="1"/>
  <c r="R278" i="1" s="1"/>
  <c r="K279" i="1"/>
  <c r="R279" i="1" s="1"/>
  <c r="K280" i="1"/>
  <c r="R280" i="1" s="1"/>
  <c r="K281" i="1"/>
  <c r="R281" i="1" s="1"/>
  <c r="K282" i="1"/>
  <c r="R282" i="1" s="1"/>
  <c r="K283" i="1"/>
  <c r="R283" i="1" s="1"/>
  <c r="K284" i="1"/>
  <c r="R284" i="1" s="1"/>
  <c r="K285" i="1"/>
  <c r="R285" i="1" s="1"/>
  <c r="K286" i="1"/>
  <c r="R286" i="1" s="1"/>
  <c r="K287" i="1"/>
  <c r="R287" i="1" s="1"/>
  <c r="K288" i="1"/>
  <c r="R288" i="1" s="1"/>
  <c r="K289" i="1"/>
  <c r="R289" i="1" s="1"/>
  <c r="K290" i="1"/>
  <c r="R290" i="1" s="1"/>
  <c r="K291" i="1"/>
  <c r="R291" i="1" s="1"/>
  <c r="K292" i="1"/>
  <c r="R292" i="1" s="1"/>
  <c r="K293" i="1"/>
  <c r="R293" i="1" s="1"/>
  <c r="K294" i="1"/>
  <c r="R294" i="1" s="1"/>
  <c r="K295" i="1"/>
  <c r="R295" i="1" s="1"/>
  <c r="K296" i="1"/>
  <c r="R296" i="1" s="1"/>
  <c r="K297" i="1"/>
  <c r="R297" i="1" s="1"/>
  <c r="K298" i="1"/>
  <c r="R298" i="1" s="1"/>
  <c r="K299" i="1"/>
  <c r="R299" i="1" s="1"/>
  <c r="K300" i="1"/>
  <c r="R300" i="1" s="1"/>
  <c r="K301" i="1"/>
  <c r="R301" i="1" s="1"/>
  <c r="K302" i="1"/>
  <c r="R302" i="1" s="1"/>
  <c r="K303" i="1"/>
  <c r="R303" i="1" s="1"/>
  <c r="K304" i="1"/>
  <c r="R304" i="1" s="1"/>
  <c r="K305" i="1"/>
  <c r="R305" i="1" s="1"/>
  <c r="K306" i="1"/>
  <c r="R306" i="1" s="1"/>
  <c r="K307" i="1"/>
  <c r="R307" i="1" s="1"/>
  <c r="K308" i="1"/>
  <c r="R308" i="1" s="1"/>
  <c r="K309" i="1"/>
  <c r="R309" i="1" s="1"/>
  <c r="K310" i="1"/>
  <c r="R310" i="1" s="1"/>
  <c r="K311" i="1"/>
  <c r="R311" i="1" s="1"/>
  <c r="K312" i="1"/>
  <c r="R312" i="1" s="1"/>
  <c r="K313" i="1"/>
  <c r="R313" i="1" s="1"/>
  <c r="K314" i="1"/>
  <c r="R314" i="1" s="1"/>
  <c r="K315" i="1"/>
  <c r="R315" i="1" s="1"/>
  <c r="K316" i="1"/>
  <c r="R316" i="1" s="1"/>
  <c r="K317" i="1"/>
  <c r="R317" i="1" s="1"/>
  <c r="K318" i="1"/>
  <c r="R318" i="1" s="1"/>
  <c r="K319" i="1"/>
  <c r="R319" i="1" s="1"/>
  <c r="K320" i="1"/>
  <c r="R320" i="1" s="1"/>
  <c r="K321" i="1"/>
  <c r="R321" i="1" s="1"/>
  <c r="K322" i="1"/>
  <c r="R322" i="1" s="1"/>
  <c r="K323" i="1"/>
  <c r="R323" i="1" s="1"/>
  <c r="K324" i="1"/>
  <c r="R324" i="1" s="1"/>
  <c r="K325" i="1"/>
  <c r="R325" i="1" s="1"/>
  <c r="K326" i="1"/>
  <c r="R326" i="1" s="1"/>
  <c r="K327" i="1"/>
  <c r="R327" i="1" s="1"/>
  <c r="K328" i="1"/>
  <c r="R328" i="1" s="1"/>
  <c r="K329" i="1"/>
  <c r="R329" i="1" s="1"/>
  <c r="K330" i="1"/>
  <c r="R330" i="1" s="1"/>
  <c r="K331" i="1"/>
  <c r="R331" i="1" s="1"/>
  <c r="K332" i="1"/>
  <c r="R332" i="1" s="1"/>
  <c r="K333" i="1"/>
  <c r="R333" i="1" s="1"/>
  <c r="K334" i="1"/>
  <c r="R334" i="1" s="1"/>
  <c r="K335" i="1"/>
  <c r="R335" i="1" s="1"/>
  <c r="K336" i="1"/>
  <c r="R336" i="1" s="1"/>
  <c r="K337" i="1"/>
  <c r="R337" i="1" s="1"/>
  <c r="K338" i="1"/>
  <c r="R338" i="1" s="1"/>
  <c r="K339" i="1"/>
  <c r="R339" i="1" s="1"/>
  <c r="K340" i="1"/>
  <c r="R340" i="1" s="1"/>
  <c r="K341" i="1"/>
  <c r="R341" i="1" s="1"/>
  <c r="K342" i="1"/>
  <c r="R342" i="1" s="1"/>
  <c r="K343" i="1"/>
  <c r="R343" i="1" s="1"/>
  <c r="K344" i="1"/>
  <c r="R344" i="1" s="1"/>
  <c r="K345" i="1"/>
  <c r="R345" i="1" s="1"/>
  <c r="K346" i="1"/>
  <c r="R346" i="1" s="1"/>
  <c r="K347" i="1"/>
  <c r="R347" i="1" s="1"/>
  <c r="K348" i="1"/>
  <c r="R348" i="1" s="1"/>
  <c r="K349" i="1"/>
  <c r="R349" i="1" s="1"/>
  <c r="K350" i="1"/>
  <c r="R350" i="1" s="1"/>
  <c r="K351" i="1"/>
  <c r="R351" i="1" s="1"/>
  <c r="K352" i="1"/>
  <c r="R352" i="1" s="1"/>
  <c r="K353" i="1"/>
  <c r="R353" i="1" s="1"/>
  <c r="K354" i="1"/>
  <c r="R354" i="1" s="1"/>
  <c r="K355" i="1"/>
  <c r="R355" i="1" s="1"/>
  <c r="K356" i="1"/>
  <c r="R356" i="1" s="1"/>
  <c r="K357" i="1"/>
  <c r="R357" i="1" s="1"/>
  <c r="K358" i="1"/>
  <c r="R358" i="1" s="1"/>
  <c r="K359" i="1"/>
  <c r="R359" i="1" s="1"/>
  <c r="K360" i="1"/>
  <c r="R360" i="1" s="1"/>
  <c r="K361" i="1"/>
  <c r="R361" i="1" s="1"/>
  <c r="K362" i="1"/>
  <c r="R362" i="1" s="1"/>
  <c r="K363" i="1"/>
  <c r="R363" i="1" s="1"/>
  <c r="K364" i="1"/>
  <c r="R364" i="1" s="1"/>
  <c r="K365" i="1"/>
  <c r="R365" i="1" s="1"/>
  <c r="K366" i="1"/>
  <c r="R366" i="1" s="1"/>
  <c r="K367" i="1"/>
  <c r="R367" i="1" s="1"/>
  <c r="K368" i="1"/>
  <c r="R368" i="1" s="1"/>
  <c r="K369" i="1"/>
  <c r="R369" i="1" s="1"/>
  <c r="K370" i="1"/>
  <c r="R370" i="1" s="1"/>
  <c r="K371" i="1"/>
  <c r="R371" i="1" s="1"/>
  <c r="K372" i="1"/>
  <c r="R372" i="1" s="1"/>
  <c r="K373" i="1"/>
  <c r="R373" i="1" s="1"/>
  <c r="K374" i="1"/>
  <c r="R374" i="1" s="1"/>
  <c r="K375" i="1"/>
  <c r="R375" i="1" s="1"/>
  <c r="K376" i="1"/>
  <c r="R376" i="1" s="1"/>
  <c r="K377" i="1"/>
  <c r="R377" i="1" s="1"/>
  <c r="K378" i="1"/>
  <c r="R378" i="1" s="1"/>
  <c r="K379" i="1"/>
  <c r="R379" i="1" s="1"/>
  <c r="K380" i="1"/>
  <c r="R380" i="1" s="1"/>
  <c r="K381" i="1"/>
  <c r="R381" i="1" s="1"/>
  <c r="K382" i="1"/>
  <c r="R382" i="1" s="1"/>
  <c r="K383" i="1"/>
  <c r="R383" i="1" s="1"/>
  <c r="K384" i="1"/>
  <c r="R384" i="1" s="1"/>
  <c r="K385" i="1"/>
  <c r="R385" i="1" s="1"/>
  <c r="K386" i="1"/>
  <c r="R386" i="1" s="1"/>
  <c r="K387" i="1"/>
  <c r="R387" i="1" s="1"/>
  <c r="K388" i="1"/>
  <c r="R388" i="1" s="1"/>
  <c r="K389" i="1"/>
  <c r="R389" i="1" s="1"/>
  <c r="K390" i="1"/>
  <c r="R390" i="1" s="1"/>
  <c r="K391" i="1"/>
  <c r="R391" i="1" s="1"/>
  <c r="K392" i="1"/>
  <c r="R392" i="1" s="1"/>
  <c r="K393" i="1"/>
  <c r="R393" i="1" s="1"/>
  <c r="K394" i="1"/>
  <c r="R394" i="1" s="1"/>
  <c r="K395" i="1"/>
  <c r="R395" i="1" s="1"/>
  <c r="K396" i="1"/>
  <c r="R396" i="1" s="1"/>
  <c r="K397" i="1"/>
  <c r="R397" i="1" s="1"/>
  <c r="K398" i="1"/>
  <c r="R398" i="1" s="1"/>
  <c r="K399" i="1"/>
  <c r="R399" i="1" s="1"/>
  <c r="K400" i="1"/>
  <c r="R400" i="1" s="1"/>
  <c r="K401" i="1"/>
  <c r="R401" i="1" s="1"/>
  <c r="K402" i="1"/>
  <c r="R402" i="1" s="1"/>
  <c r="K403" i="1"/>
  <c r="R403" i="1" s="1"/>
  <c r="K404" i="1"/>
  <c r="R404" i="1" s="1"/>
  <c r="K405" i="1"/>
  <c r="R405" i="1" s="1"/>
  <c r="K406" i="1"/>
  <c r="R406" i="1" s="1"/>
  <c r="K407" i="1"/>
  <c r="R407" i="1" s="1"/>
  <c r="K408" i="1"/>
  <c r="R408" i="1" s="1"/>
  <c r="K409" i="1"/>
  <c r="R409" i="1" s="1"/>
  <c r="K410" i="1"/>
  <c r="R410" i="1" s="1"/>
  <c r="K411" i="1"/>
  <c r="R411" i="1" s="1"/>
  <c r="K412" i="1"/>
  <c r="R412" i="1" s="1"/>
  <c r="K413" i="1"/>
  <c r="R413" i="1" s="1"/>
  <c r="K414" i="1"/>
  <c r="R414" i="1" s="1"/>
  <c r="K415" i="1"/>
  <c r="R415" i="1" s="1"/>
  <c r="K416" i="1"/>
  <c r="R416" i="1" s="1"/>
  <c r="K417" i="1"/>
  <c r="R417" i="1" s="1"/>
  <c r="K418" i="1"/>
  <c r="R418" i="1" s="1"/>
  <c r="K419" i="1"/>
  <c r="R419" i="1" s="1"/>
  <c r="K420" i="1"/>
  <c r="R420" i="1" s="1"/>
  <c r="K421" i="1"/>
  <c r="R421" i="1" s="1"/>
  <c r="K422" i="1"/>
  <c r="R422" i="1" s="1"/>
  <c r="K423" i="1"/>
  <c r="R423" i="1" s="1"/>
  <c r="K424" i="1"/>
  <c r="R424" i="1" s="1"/>
  <c r="K425" i="1"/>
  <c r="R425" i="1" s="1"/>
  <c r="K426" i="1"/>
  <c r="R426" i="1" s="1"/>
  <c r="K427" i="1"/>
  <c r="R427" i="1" s="1"/>
  <c r="K428" i="1"/>
  <c r="R428" i="1" s="1"/>
  <c r="K429" i="1"/>
  <c r="R429" i="1" s="1"/>
  <c r="K430" i="1"/>
  <c r="R430" i="1" s="1"/>
  <c r="K431" i="1"/>
  <c r="R431" i="1" s="1"/>
  <c r="K432" i="1"/>
  <c r="R432" i="1" s="1"/>
  <c r="K433" i="1"/>
  <c r="R433" i="1" s="1"/>
  <c r="K434" i="1"/>
  <c r="R434" i="1" s="1"/>
  <c r="K435" i="1"/>
  <c r="R435" i="1" s="1"/>
  <c r="K436" i="1"/>
  <c r="R436" i="1" s="1"/>
  <c r="K437" i="1"/>
  <c r="R437" i="1" s="1"/>
  <c r="K438" i="1"/>
  <c r="R438" i="1" s="1"/>
  <c r="K439" i="1"/>
  <c r="R439" i="1" s="1"/>
  <c r="K440" i="1"/>
  <c r="R440" i="1" s="1"/>
  <c r="K441" i="1"/>
  <c r="R441" i="1" s="1"/>
  <c r="K442" i="1"/>
  <c r="R442" i="1" s="1"/>
  <c r="K443" i="1"/>
  <c r="R443" i="1" s="1"/>
  <c r="K444" i="1"/>
  <c r="R444" i="1" s="1"/>
  <c r="K445" i="1"/>
  <c r="R445" i="1" s="1"/>
  <c r="K446" i="1"/>
  <c r="R446" i="1" s="1"/>
  <c r="K447" i="1"/>
  <c r="R447" i="1" s="1"/>
  <c r="K448" i="1"/>
  <c r="R448" i="1" s="1"/>
  <c r="K449" i="1"/>
  <c r="R449" i="1" s="1"/>
  <c r="K450" i="1"/>
  <c r="R450" i="1" s="1"/>
  <c r="K451" i="1"/>
  <c r="R451" i="1" s="1"/>
  <c r="K452" i="1"/>
  <c r="R452" i="1" s="1"/>
  <c r="K453" i="1"/>
  <c r="R453" i="1" s="1"/>
  <c r="K454" i="1"/>
  <c r="R454" i="1" s="1"/>
  <c r="K455" i="1"/>
  <c r="R455" i="1" s="1"/>
  <c r="K456" i="1"/>
  <c r="R456" i="1" s="1"/>
  <c r="K457" i="1"/>
  <c r="R457" i="1" s="1"/>
  <c r="K458" i="1"/>
  <c r="R458" i="1" s="1"/>
  <c r="K459" i="1"/>
  <c r="R459" i="1" s="1"/>
  <c r="K460" i="1"/>
  <c r="R460" i="1" s="1"/>
  <c r="K461" i="1"/>
  <c r="R461" i="1" s="1"/>
  <c r="K462" i="1"/>
  <c r="R462" i="1" s="1"/>
  <c r="K463" i="1"/>
  <c r="R463" i="1" s="1"/>
  <c r="K464" i="1"/>
  <c r="R464" i="1" s="1"/>
  <c r="K465" i="1"/>
  <c r="R465" i="1" s="1"/>
  <c r="K466" i="1"/>
  <c r="R466" i="1" s="1"/>
  <c r="K467" i="1"/>
  <c r="R467" i="1" s="1"/>
  <c r="K468" i="1"/>
  <c r="R468" i="1" s="1"/>
  <c r="K469" i="1"/>
  <c r="R469" i="1" s="1"/>
  <c r="K470" i="1"/>
  <c r="R470" i="1" s="1"/>
  <c r="K471" i="1"/>
  <c r="R471" i="1" s="1"/>
  <c r="K472" i="1"/>
  <c r="R472" i="1" s="1"/>
  <c r="K473" i="1"/>
  <c r="R473" i="1" s="1"/>
  <c r="K474" i="1"/>
  <c r="R474" i="1" s="1"/>
  <c r="K475" i="1"/>
  <c r="R475" i="1" s="1"/>
  <c r="K476" i="1"/>
  <c r="R476" i="1" s="1"/>
  <c r="K477" i="1"/>
  <c r="R477" i="1" s="1"/>
  <c r="K478" i="1"/>
  <c r="R478" i="1" s="1"/>
  <c r="K479" i="1"/>
  <c r="R479" i="1" s="1"/>
  <c r="K480" i="1"/>
  <c r="R480" i="1" s="1"/>
  <c r="K481" i="1"/>
  <c r="R481" i="1" s="1"/>
  <c r="K482" i="1"/>
  <c r="R482" i="1" s="1"/>
  <c r="K483" i="1"/>
  <c r="R483" i="1" s="1"/>
  <c r="K484" i="1"/>
  <c r="R484" i="1" s="1"/>
  <c r="K485" i="1"/>
  <c r="R485" i="1" s="1"/>
  <c r="K486" i="1"/>
  <c r="R486" i="1" s="1"/>
  <c r="K487" i="1"/>
  <c r="R487" i="1" s="1"/>
  <c r="K488" i="1"/>
  <c r="R488" i="1" s="1"/>
  <c r="K489" i="1"/>
  <c r="R489" i="1" s="1"/>
  <c r="K490" i="1"/>
  <c r="R490" i="1" s="1"/>
  <c r="K491" i="1"/>
  <c r="R491" i="1" s="1"/>
  <c r="K492" i="1"/>
  <c r="R492" i="1" s="1"/>
  <c r="K493" i="1"/>
  <c r="R493" i="1" s="1"/>
  <c r="K494" i="1"/>
  <c r="R494" i="1" s="1"/>
  <c r="K495" i="1"/>
  <c r="R495" i="1" s="1"/>
  <c r="K496" i="1"/>
  <c r="R496" i="1" s="1"/>
  <c r="K497" i="1"/>
  <c r="R497" i="1" s="1"/>
  <c r="K498" i="1"/>
  <c r="R498" i="1" s="1"/>
  <c r="K499" i="1"/>
  <c r="R499" i="1" s="1"/>
  <c r="K500" i="1"/>
  <c r="R500" i="1" s="1"/>
  <c r="K501" i="1"/>
  <c r="R501" i="1" s="1"/>
  <c r="K502" i="1"/>
  <c r="R502" i="1" s="1"/>
  <c r="I109" i="1"/>
  <c r="Q109" i="1" s="1"/>
  <c r="I110" i="1"/>
  <c r="Q110" i="1" s="1"/>
  <c r="I111" i="1"/>
  <c r="Q111" i="1" s="1"/>
  <c r="I112" i="1"/>
  <c r="Q112" i="1" s="1"/>
  <c r="I113" i="1"/>
  <c r="Q113" i="1" s="1"/>
  <c r="I114" i="1"/>
  <c r="Q114" i="1" s="1"/>
  <c r="I115" i="1"/>
  <c r="Q115" i="1" s="1"/>
  <c r="I116" i="1"/>
  <c r="Q116" i="1" s="1"/>
  <c r="I117" i="1"/>
  <c r="Q117" i="1" s="1"/>
  <c r="I118" i="1"/>
  <c r="Q118" i="1" s="1"/>
  <c r="I119" i="1"/>
  <c r="Q119" i="1" s="1"/>
  <c r="I120" i="1"/>
  <c r="Q120" i="1" s="1"/>
  <c r="I121" i="1"/>
  <c r="Q121" i="1" s="1"/>
  <c r="I122" i="1"/>
  <c r="Q122" i="1" s="1"/>
  <c r="I123" i="1"/>
  <c r="Q123" i="1" s="1"/>
  <c r="I124" i="1"/>
  <c r="Q124" i="1" s="1"/>
  <c r="I125" i="1"/>
  <c r="Q125" i="1" s="1"/>
  <c r="I126" i="1"/>
  <c r="Q126" i="1" s="1"/>
  <c r="I127" i="1"/>
  <c r="Q127" i="1" s="1"/>
  <c r="I128" i="1"/>
  <c r="Q128" i="1" s="1"/>
  <c r="I129" i="1"/>
  <c r="Q129" i="1" s="1"/>
  <c r="I130" i="1"/>
  <c r="Q130" i="1" s="1"/>
  <c r="I131" i="1"/>
  <c r="Q131" i="1" s="1"/>
  <c r="I132" i="1"/>
  <c r="Q132" i="1" s="1"/>
  <c r="I133" i="1"/>
  <c r="Q133" i="1" s="1"/>
  <c r="I134" i="1"/>
  <c r="Q134" i="1" s="1"/>
  <c r="I135" i="1"/>
  <c r="Q135" i="1" s="1"/>
  <c r="I136" i="1"/>
  <c r="Q136" i="1" s="1"/>
  <c r="I137" i="1"/>
  <c r="Q137" i="1" s="1"/>
  <c r="I138" i="1"/>
  <c r="Q138" i="1" s="1"/>
  <c r="I139" i="1"/>
  <c r="Q139" i="1" s="1"/>
  <c r="I140" i="1"/>
  <c r="Q140" i="1" s="1"/>
  <c r="I141" i="1"/>
  <c r="Q141" i="1" s="1"/>
  <c r="I142" i="1"/>
  <c r="Q142" i="1" s="1"/>
  <c r="I143" i="1"/>
  <c r="Q143" i="1" s="1"/>
  <c r="I144" i="1"/>
  <c r="Q144" i="1" s="1"/>
  <c r="I145" i="1"/>
  <c r="Q145" i="1" s="1"/>
  <c r="I146" i="1"/>
  <c r="Q146" i="1" s="1"/>
  <c r="I147" i="1"/>
  <c r="Q147" i="1" s="1"/>
  <c r="I148" i="1"/>
  <c r="Q148" i="1" s="1"/>
  <c r="I149" i="1"/>
  <c r="Q149" i="1" s="1"/>
  <c r="I150" i="1"/>
  <c r="Q150" i="1" s="1"/>
  <c r="I151" i="1"/>
  <c r="Q151" i="1" s="1"/>
  <c r="I152" i="1"/>
  <c r="Q152" i="1" s="1"/>
  <c r="I153" i="1"/>
  <c r="Q153" i="1" s="1"/>
  <c r="I154" i="1"/>
  <c r="Q154" i="1" s="1"/>
  <c r="I155" i="1"/>
  <c r="Q155" i="1" s="1"/>
  <c r="I156" i="1"/>
  <c r="Q156" i="1" s="1"/>
  <c r="I157" i="1"/>
  <c r="Q157" i="1" s="1"/>
  <c r="I158" i="1"/>
  <c r="Q158" i="1" s="1"/>
  <c r="I159" i="1"/>
  <c r="Q159" i="1" s="1"/>
  <c r="I160" i="1"/>
  <c r="Q160" i="1" s="1"/>
  <c r="I161" i="1"/>
  <c r="Q161" i="1" s="1"/>
  <c r="I162" i="1"/>
  <c r="Q162" i="1" s="1"/>
  <c r="I163" i="1"/>
  <c r="Q163" i="1" s="1"/>
  <c r="I164" i="1"/>
  <c r="Q164" i="1" s="1"/>
  <c r="I165" i="1"/>
  <c r="Q165" i="1" s="1"/>
  <c r="I166" i="1"/>
  <c r="Q166" i="1" s="1"/>
  <c r="I167" i="1"/>
  <c r="Q167" i="1" s="1"/>
  <c r="I168" i="1"/>
  <c r="Q168" i="1" s="1"/>
  <c r="I169" i="1"/>
  <c r="Q169" i="1" s="1"/>
  <c r="I170" i="1"/>
  <c r="Q170" i="1" s="1"/>
  <c r="I171" i="1"/>
  <c r="Q171" i="1" s="1"/>
  <c r="I172" i="1"/>
  <c r="Q172" i="1" s="1"/>
  <c r="I173" i="1"/>
  <c r="Q173" i="1" s="1"/>
  <c r="I174" i="1"/>
  <c r="Q174" i="1" s="1"/>
  <c r="I175" i="1"/>
  <c r="Q175" i="1" s="1"/>
  <c r="I176" i="1"/>
  <c r="Q176" i="1" s="1"/>
  <c r="I177" i="1"/>
  <c r="Q177" i="1" s="1"/>
  <c r="I178" i="1"/>
  <c r="Q178" i="1" s="1"/>
  <c r="I179" i="1"/>
  <c r="Q179" i="1" s="1"/>
  <c r="I180" i="1"/>
  <c r="Q180" i="1" s="1"/>
  <c r="I181" i="1"/>
  <c r="Q181" i="1" s="1"/>
  <c r="I182" i="1"/>
  <c r="Q182" i="1" s="1"/>
  <c r="I183" i="1"/>
  <c r="Q183" i="1" s="1"/>
  <c r="I184" i="1"/>
  <c r="Q184" i="1" s="1"/>
  <c r="I185" i="1"/>
  <c r="Q185" i="1" s="1"/>
  <c r="I186" i="1"/>
  <c r="Q186" i="1" s="1"/>
  <c r="I187" i="1"/>
  <c r="Q187" i="1" s="1"/>
  <c r="I188" i="1"/>
  <c r="Q188" i="1" s="1"/>
  <c r="I189" i="1"/>
  <c r="Q189" i="1" s="1"/>
  <c r="I190" i="1"/>
  <c r="Q190" i="1" s="1"/>
  <c r="I191" i="1"/>
  <c r="Q191" i="1" s="1"/>
  <c r="I192" i="1"/>
  <c r="Q192" i="1" s="1"/>
  <c r="I193" i="1"/>
  <c r="Q193" i="1" s="1"/>
  <c r="I194" i="1"/>
  <c r="Q194" i="1" s="1"/>
  <c r="I195" i="1"/>
  <c r="Q195" i="1" s="1"/>
  <c r="I196" i="1"/>
  <c r="Q196" i="1" s="1"/>
  <c r="I197" i="1"/>
  <c r="Q197" i="1" s="1"/>
  <c r="I198" i="1"/>
  <c r="Q198" i="1" s="1"/>
  <c r="I199" i="1"/>
  <c r="Q199" i="1" s="1"/>
  <c r="I200" i="1"/>
  <c r="Q200" i="1" s="1"/>
  <c r="I201" i="1"/>
  <c r="Q201" i="1" s="1"/>
  <c r="I202" i="1"/>
  <c r="Q202" i="1" s="1"/>
  <c r="I203" i="1"/>
  <c r="Q203" i="1" s="1"/>
  <c r="I204" i="1"/>
  <c r="Q204" i="1" s="1"/>
  <c r="I205" i="1"/>
  <c r="Q205" i="1" s="1"/>
  <c r="I206" i="1"/>
  <c r="Q206" i="1" s="1"/>
  <c r="I207" i="1"/>
  <c r="Q207" i="1" s="1"/>
  <c r="I208" i="1"/>
  <c r="Q208" i="1" s="1"/>
  <c r="I209" i="1"/>
  <c r="Q209" i="1" s="1"/>
  <c r="I210" i="1"/>
  <c r="Q210" i="1" s="1"/>
  <c r="I211" i="1"/>
  <c r="Q211" i="1" s="1"/>
  <c r="I212" i="1"/>
  <c r="Q212" i="1" s="1"/>
  <c r="I213" i="1"/>
  <c r="Q213" i="1" s="1"/>
  <c r="I214" i="1"/>
  <c r="Q214" i="1" s="1"/>
  <c r="I215" i="1"/>
  <c r="Q215" i="1" s="1"/>
  <c r="I216" i="1"/>
  <c r="Q216" i="1" s="1"/>
  <c r="I217" i="1"/>
  <c r="Q217" i="1" s="1"/>
  <c r="I218" i="1"/>
  <c r="Q218" i="1" s="1"/>
  <c r="I219" i="1"/>
  <c r="Q219" i="1" s="1"/>
  <c r="I220" i="1"/>
  <c r="Q220" i="1" s="1"/>
  <c r="I221" i="1"/>
  <c r="Q221" i="1" s="1"/>
  <c r="I222" i="1"/>
  <c r="Q222" i="1" s="1"/>
  <c r="I223" i="1"/>
  <c r="Q223" i="1" s="1"/>
  <c r="I224" i="1"/>
  <c r="Q224" i="1" s="1"/>
  <c r="I225" i="1"/>
  <c r="Q225" i="1" s="1"/>
  <c r="I226" i="1"/>
  <c r="Q226" i="1" s="1"/>
  <c r="I227" i="1"/>
  <c r="Q227" i="1" s="1"/>
  <c r="I228" i="1"/>
  <c r="Q228" i="1" s="1"/>
  <c r="I229" i="1"/>
  <c r="Q229" i="1" s="1"/>
  <c r="I230" i="1"/>
  <c r="Q230" i="1" s="1"/>
  <c r="I231" i="1"/>
  <c r="Q231" i="1" s="1"/>
  <c r="I232" i="1"/>
  <c r="Q232" i="1" s="1"/>
  <c r="I233" i="1"/>
  <c r="Q233" i="1" s="1"/>
  <c r="I234" i="1"/>
  <c r="Q234" i="1" s="1"/>
  <c r="I235" i="1"/>
  <c r="Q235" i="1" s="1"/>
  <c r="I236" i="1"/>
  <c r="Q236" i="1" s="1"/>
  <c r="I237" i="1"/>
  <c r="Q237" i="1" s="1"/>
  <c r="I238" i="1"/>
  <c r="Q238" i="1" s="1"/>
  <c r="I239" i="1"/>
  <c r="Q239" i="1" s="1"/>
  <c r="I240" i="1"/>
  <c r="Q240" i="1" s="1"/>
  <c r="I241" i="1"/>
  <c r="Q241" i="1" s="1"/>
  <c r="I242" i="1"/>
  <c r="Q242" i="1" s="1"/>
  <c r="I243" i="1"/>
  <c r="Q243" i="1" s="1"/>
  <c r="I244" i="1"/>
  <c r="Q244" i="1" s="1"/>
  <c r="I245" i="1"/>
  <c r="Q245" i="1" s="1"/>
  <c r="I246" i="1"/>
  <c r="Q246" i="1" s="1"/>
  <c r="I247" i="1"/>
  <c r="Q247" i="1" s="1"/>
  <c r="I248" i="1"/>
  <c r="Q248" i="1" s="1"/>
  <c r="I249" i="1"/>
  <c r="Q249" i="1" s="1"/>
  <c r="I250" i="1"/>
  <c r="Q250" i="1" s="1"/>
  <c r="I251" i="1"/>
  <c r="Q251" i="1" s="1"/>
  <c r="I252" i="1"/>
  <c r="Q252" i="1" s="1"/>
  <c r="I253" i="1"/>
  <c r="Q253" i="1" s="1"/>
  <c r="I254" i="1"/>
  <c r="Q254" i="1" s="1"/>
  <c r="I255" i="1"/>
  <c r="Q255" i="1" s="1"/>
  <c r="I256" i="1"/>
  <c r="Q256" i="1" s="1"/>
  <c r="I257" i="1"/>
  <c r="Q257" i="1" s="1"/>
  <c r="I258" i="1"/>
  <c r="Q258" i="1" s="1"/>
  <c r="I259" i="1"/>
  <c r="Q259" i="1" s="1"/>
  <c r="I260" i="1"/>
  <c r="Q260" i="1" s="1"/>
  <c r="I261" i="1"/>
  <c r="Q261" i="1" s="1"/>
  <c r="I262" i="1"/>
  <c r="Q262" i="1" s="1"/>
  <c r="I263" i="1"/>
  <c r="Q263" i="1" s="1"/>
  <c r="I264" i="1"/>
  <c r="Q264" i="1" s="1"/>
  <c r="I265" i="1"/>
  <c r="Q265" i="1" s="1"/>
  <c r="I266" i="1"/>
  <c r="Q266" i="1" s="1"/>
  <c r="I267" i="1"/>
  <c r="Q267" i="1" s="1"/>
  <c r="I268" i="1"/>
  <c r="Q268" i="1" s="1"/>
  <c r="I269" i="1"/>
  <c r="Q269" i="1" s="1"/>
  <c r="I270" i="1"/>
  <c r="Q270" i="1" s="1"/>
  <c r="I271" i="1"/>
  <c r="Q271" i="1" s="1"/>
  <c r="I272" i="1"/>
  <c r="Q272" i="1" s="1"/>
  <c r="I273" i="1"/>
  <c r="Q273" i="1" s="1"/>
  <c r="I274" i="1"/>
  <c r="Q274" i="1" s="1"/>
  <c r="I275" i="1"/>
  <c r="Q275" i="1" s="1"/>
  <c r="I276" i="1"/>
  <c r="Q276" i="1" s="1"/>
  <c r="I277" i="1"/>
  <c r="Q277" i="1" s="1"/>
  <c r="I278" i="1"/>
  <c r="Q278" i="1" s="1"/>
  <c r="I279" i="1"/>
  <c r="Q279" i="1" s="1"/>
  <c r="I280" i="1"/>
  <c r="Q280" i="1" s="1"/>
  <c r="I281" i="1"/>
  <c r="Q281" i="1" s="1"/>
  <c r="I282" i="1"/>
  <c r="Q282" i="1" s="1"/>
  <c r="I283" i="1"/>
  <c r="Q283" i="1" s="1"/>
  <c r="I284" i="1"/>
  <c r="Q284" i="1" s="1"/>
  <c r="I285" i="1"/>
  <c r="Q285" i="1" s="1"/>
  <c r="I286" i="1"/>
  <c r="Q286" i="1" s="1"/>
  <c r="I287" i="1"/>
  <c r="Q287" i="1" s="1"/>
  <c r="I288" i="1"/>
  <c r="Q288" i="1" s="1"/>
  <c r="I289" i="1"/>
  <c r="Q289" i="1" s="1"/>
  <c r="I290" i="1"/>
  <c r="Q290" i="1" s="1"/>
  <c r="I291" i="1"/>
  <c r="Q291" i="1" s="1"/>
  <c r="I292" i="1"/>
  <c r="Q292" i="1" s="1"/>
  <c r="I293" i="1"/>
  <c r="Q293" i="1" s="1"/>
  <c r="I294" i="1"/>
  <c r="Q294" i="1" s="1"/>
  <c r="I295" i="1"/>
  <c r="Q295" i="1" s="1"/>
  <c r="I296" i="1"/>
  <c r="Q296" i="1" s="1"/>
  <c r="I297" i="1"/>
  <c r="Q297" i="1" s="1"/>
  <c r="I298" i="1"/>
  <c r="Q298" i="1" s="1"/>
  <c r="I299" i="1"/>
  <c r="Q299" i="1" s="1"/>
  <c r="I300" i="1"/>
  <c r="Q300" i="1" s="1"/>
  <c r="I301" i="1"/>
  <c r="Q301" i="1" s="1"/>
  <c r="I302" i="1"/>
  <c r="Q302" i="1" s="1"/>
  <c r="I303" i="1"/>
  <c r="Q303" i="1" s="1"/>
  <c r="I304" i="1"/>
  <c r="Q304" i="1" s="1"/>
  <c r="I305" i="1"/>
  <c r="Q305" i="1" s="1"/>
  <c r="I306" i="1"/>
  <c r="Q306" i="1" s="1"/>
  <c r="I307" i="1"/>
  <c r="Q307" i="1" s="1"/>
  <c r="I308" i="1"/>
  <c r="Q308" i="1" s="1"/>
  <c r="I309" i="1"/>
  <c r="Q309" i="1" s="1"/>
  <c r="I310" i="1"/>
  <c r="Q310" i="1" s="1"/>
  <c r="I311" i="1"/>
  <c r="Q311" i="1" s="1"/>
  <c r="I312" i="1"/>
  <c r="Q312" i="1" s="1"/>
  <c r="I313" i="1"/>
  <c r="Q313" i="1" s="1"/>
  <c r="I314" i="1"/>
  <c r="Q314" i="1" s="1"/>
  <c r="I315" i="1"/>
  <c r="Q315" i="1" s="1"/>
  <c r="I316" i="1"/>
  <c r="Q316" i="1" s="1"/>
  <c r="I317" i="1"/>
  <c r="Q317" i="1" s="1"/>
  <c r="I318" i="1"/>
  <c r="Q318" i="1" s="1"/>
  <c r="I319" i="1"/>
  <c r="Q319" i="1" s="1"/>
  <c r="I320" i="1"/>
  <c r="Q320" i="1" s="1"/>
  <c r="I321" i="1"/>
  <c r="Q321" i="1" s="1"/>
  <c r="I322" i="1"/>
  <c r="Q322" i="1" s="1"/>
  <c r="I323" i="1"/>
  <c r="Q323" i="1" s="1"/>
  <c r="I324" i="1"/>
  <c r="Q324" i="1" s="1"/>
  <c r="I325" i="1"/>
  <c r="Q325" i="1" s="1"/>
  <c r="I326" i="1"/>
  <c r="Q326" i="1" s="1"/>
  <c r="I327" i="1"/>
  <c r="Q327" i="1" s="1"/>
  <c r="I328" i="1"/>
  <c r="Q328" i="1" s="1"/>
  <c r="I329" i="1"/>
  <c r="Q329" i="1" s="1"/>
  <c r="I330" i="1"/>
  <c r="Q330" i="1" s="1"/>
  <c r="I331" i="1"/>
  <c r="Q331" i="1" s="1"/>
  <c r="I332" i="1"/>
  <c r="Q332" i="1" s="1"/>
  <c r="I333" i="1"/>
  <c r="Q333" i="1" s="1"/>
  <c r="I334" i="1"/>
  <c r="Q334" i="1" s="1"/>
  <c r="I335" i="1"/>
  <c r="Q335" i="1" s="1"/>
  <c r="I336" i="1"/>
  <c r="Q336" i="1" s="1"/>
  <c r="I337" i="1"/>
  <c r="Q337" i="1" s="1"/>
  <c r="I338" i="1"/>
  <c r="Q338" i="1" s="1"/>
  <c r="I339" i="1"/>
  <c r="Q339" i="1" s="1"/>
  <c r="I340" i="1"/>
  <c r="Q340" i="1" s="1"/>
  <c r="I341" i="1"/>
  <c r="Q341" i="1" s="1"/>
  <c r="I342" i="1"/>
  <c r="Q342" i="1" s="1"/>
  <c r="I343" i="1"/>
  <c r="Q343" i="1" s="1"/>
  <c r="I344" i="1"/>
  <c r="Q344" i="1" s="1"/>
  <c r="I345" i="1"/>
  <c r="Q345" i="1" s="1"/>
  <c r="I346" i="1"/>
  <c r="Q346" i="1" s="1"/>
  <c r="I347" i="1"/>
  <c r="Q347" i="1" s="1"/>
  <c r="I348" i="1"/>
  <c r="Q348" i="1" s="1"/>
  <c r="I349" i="1"/>
  <c r="Q349" i="1" s="1"/>
  <c r="I350" i="1"/>
  <c r="Q350" i="1" s="1"/>
  <c r="I351" i="1"/>
  <c r="Q351" i="1" s="1"/>
  <c r="I352" i="1"/>
  <c r="Q352" i="1" s="1"/>
  <c r="I353" i="1"/>
  <c r="Q353" i="1" s="1"/>
  <c r="I354" i="1"/>
  <c r="Q354" i="1" s="1"/>
  <c r="I355" i="1"/>
  <c r="Q355" i="1" s="1"/>
  <c r="I356" i="1"/>
  <c r="Q356" i="1" s="1"/>
  <c r="I357" i="1"/>
  <c r="Q357" i="1" s="1"/>
  <c r="I358" i="1"/>
  <c r="Q358" i="1" s="1"/>
  <c r="I359" i="1"/>
  <c r="Q359" i="1" s="1"/>
  <c r="I360" i="1"/>
  <c r="Q360" i="1" s="1"/>
  <c r="I361" i="1"/>
  <c r="Q361" i="1" s="1"/>
  <c r="I362" i="1"/>
  <c r="Q362" i="1" s="1"/>
  <c r="I363" i="1"/>
  <c r="Q363" i="1" s="1"/>
  <c r="I364" i="1"/>
  <c r="Q364" i="1" s="1"/>
  <c r="I365" i="1"/>
  <c r="Q365" i="1" s="1"/>
  <c r="I366" i="1"/>
  <c r="Q366" i="1" s="1"/>
  <c r="I367" i="1"/>
  <c r="Q367" i="1" s="1"/>
  <c r="I368" i="1"/>
  <c r="Q368" i="1" s="1"/>
  <c r="I369" i="1"/>
  <c r="Q369" i="1" s="1"/>
  <c r="I370" i="1"/>
  <c r="Q370" i="1" s="1"/>
  <c r="I371" i="1"/>
  <c r="Q371" i="1" s="1"/>
  <c r="I372" i="1"/>
  <c r="Q372" i="1" s="1"/>
  <c r="I373" i="1"/>
  <c r="Q373" i="1" s="1"/>
  <c r="I374" i="1"/>
  <c r="Q374" i="1" s="1"/>
  <c r="I375" i="1"/>
  <c r="Q375" i="1" s="1"/>
  <c r="I376" i="1"/>
  <c r="Q376" i="1" s="1"/>
  <c r="I377" i="1"/>
  <c r="Q377" i="1" s="1"/>
  <c r="I378" i="1"/>
  <c r="Q378" i="1" s="1"/>
  <c r="I379" i="1"/>
  <c r="Q379" i="1" s="1"/>
  <c r="I380" i="1"/>
  <c r="Q380" i="1" s="1"/>
  <c r="I381" i="1"/>
  <c r="Q381" i="1" s="1"/>
  <c r="I382" i="1"/>
  <c r="Q382" i="1" s="1"/>
  <c r="I383" i="1"/>
  <c r="Q383" i="1" s="1"/>
  <c r="I384" i="1"/>
  <c r="Q384" i="1" s="1"/>
  <c r="I385" i="1"/>
  <c r="Q385" i="1" s="1"/>
  <c r="I386" i="1"/>
  <c r="Q386" i="1" s="1"/>
  <c r="I387" i="1"/>
  <c r="Q387" i="1" s="1"/>
  <c r="I388" i="1"/>
  <c r="Q388" i="1" s="1"/>
  <c r="I389" i="1"/>
  <c r="Q389" i="1" s="1"/>
  <c r="I390" i="1"/>
  <c r="Q390" i="1" s="1"/>
  <c r="I391" i="1"/>
  <c r="Q391" i="1" s="1"/>
  <c r="I392" i="1"/>
  <c r="Q392" i="1" s="1"/>
  <c r="I393" i="1"/>
  <c r="Q393" i="1" s="1"/>
  <c r="I394" i="1"/>
  <c r="Q394" i="1" s="1"/>
  <c r="I395" i="1"/>
  <c r="Q395" i="1" s="1"/>
  <c r="I396" i="1"/>
  <c r="Q396" i="1" s="1"/>
  <c r="I397" i="1"/>
  <c r="Q397" i="1" s="1"/>
  <c r="I398" i="1"/>
  <c r="Q398" i="1" s="1"/>
  <c r="I399" i="1"/>
  <c r="Q399" i="1" s="1"/>
  <c r="I400" i="1"/>
  <c r="Q400" i="1" s="1"/>
  <c r="I401" i="1"/>
  <c r="Q401" i="1" s="1"/>
  <c r="I402" i="1"/>
  <c r="Q402" i="1" s="1"/>
  <c r="I403" i="1"/>
  <c r="Q403" i="1" s="1"/>
  <c r="I404" i="1"/>
  <c r="Q404" i="1" s="1"/>
  <c r="I405" i="1"/>
  <c r="Q405" i="1" s="1"/>
  <c r="I406" i="1"/>
  <c r="Q406" i="1" s="1"/>
  <c r="I407" i="1"/>
  <c r="Q407" i="1" s="1"/>
  <c r="I408" i="1"/>
  <c r="Q408" i="1" s="1"/>
  <c r="I409" i="1"/>
  <c r="Q409" i="1" s="1"/>
  <c r="I410" i="1"/>
  <c r="Q410" i="1" s="1"/>
  <c r="I411" i="1"/>
  <c r="Q411" i="1" s="1"/>
  <c r="I412" i="1"/>
  <c r="Q412" i="1" s="1"/>
  <c r="I413" i="1"/>
  <c r="Q413" i="1" s="1"/>
  <c r="I414" i="1"/>
  <c r="Q414" i="1" s="1"/>
  <c r="I415" i="1"/>
  <c r="Q415" i="1" s="1"/>
  <c r="I416" i="1"/>
  <c r="Q416" i="1" s="1"/>
  <c r="I417" i="1"/>
  <c r="Q417" i="1" s="1"/>
  <c r="I418" i="1"/>
  <c r="Q418" i="1" s="1"/>
  <c r="I419" i="1"/>
  <c r="Q419" i="1" s="1"/>
  <c r="I420" i="1"/>
  <c r="Q420" i="1" s="1"/>
  <c r="I421" i="1"/>
  <c r="Q421" i="1" s="1"/>
  <c r="I422" i="1"/>
  <c r="Q422" i="1" s="1"/>
  <c r="I423" i="1"/>
  <c r="Q423" i="1" s="1"/>
  <c r="I424" i="1"/>
  <c r="Q424" i="1" s="1"/>
  <c r="I425" i="1"/>
  <c r="Q425" i="1" s="1"/>
  <c r="I426" i="1"/>
  <c r="Q426" i="1" s="1"/>
  <c r="I427" i="1"/>
  <c r="Q427" i="1" s="1"/>
  <c r="I428" i="1"/>
  <c r="Q428" i="1" s="1"/>
  <c r="I429" i="1"/>
  <c r="Q429" i="1" s="1"/>
  <c r="I430" i="1"/>
  <c r="Q430" i="1" s="1"/>
  <c r="I431" i="1"/>
  <c r="Q431" i="1" s="1"/>
  <c r="I432" i="1"/>
  <c r="Q432" i="1" s="1"/>
  <c r="I433" i="1"/>
  <c r="Q433" i="1" s="1"/>
  <c r="I434" i="1"/>
  <c r="Q434" i="1" s="1"/>
  <c r="I435" i="1"/>
  <c r="Q435" i="1" s="1"/>
  <c r="I436" i="1"/>
  <c r="Q436" i="1" s="1"/>
  <c r="I437" i="1"/>
  <c r="Q437" i="1" s="1"/>
  <c r="I438" i="1"/>
  <c r="Q438" i="1" s="1"/>
  <c r="I439" i="1"/>
  <c r="Q439" i="1" s="1"/>
  <c r="I440" i="1"/>
  <c r="Q440" i="1" s="1"/>
  <c r="I441" i="1"/>
  <c r="Q441" i="1" s="1"/>
  <c r="I442" i="1"/>
  <c r="Q442" i="1" s="1"/>
  <c r="I443" i="1"/>
  <c r="Q443" i="1" s="1"/>
  <c r="I444" i="1"/>
  <c r="Q444" i="1" s="1"/>
  <c r="I445" i="1"/>
  <c r="Q445" i="1" s="1"/>
  <c r="I446" i="1"/>
  <c r="Q446" i="1" s="1"/>
  <c r="I447" i="1"/>
  <c r="Q447" i="1" s="1"/>
  <c r="I448" i="1"/>
  <c r="Q448" i="1" s="1"/>
  <c r="I449" i="1"/>
  <c r="Q449" i="1" s="1"/>
  <c r="I450" i="1"/>
  <c r="Q450" i="1" s="1"/>
  <c r="I451" i="1"/>
  <c r="Q451" i="1" s="1"/>
  <c r="I452" i="1"/>
  <c r="Q452" i="1" s="1"/>
  <c r="I453" i="1"/>
  <c r="Q453" i="1" s="1"/>
  <c r="I454" i="1"/>
  <c r="Q454" i="1" s="1"/>
  <c r="I455" i="1"/>
  <c r="Q455" i="1" s="1"/>
  <c r="I456" i="1"/>
  <c r="Q456" i="1" s="1"/>
  <c r="I457" i="1"/>
  <c r="Q457" i="1" s="1"/>
  <c r="I458" i="1"/>
  <c r="Q458" i="1" s="1"/>
  <c r="I459" i="1"/>
  <c r="Q459" i="1" s="1"/>
  <c r="I460" i="1"/>
  <c r="Q460" i="1" s="1"/>
  <c r="I461" i="1"/>
  <c r="Q461" i="1" s="1"/>
  <c r="I462" i="1"/>
  <c r="Q462" i="1" s="1"/>
  <c r="I463" i="1"/>
  <c r="Q463" i="1" s="1"/>
  <c r="I464" i="1"/>
  <c r="Q464" i="1" s="1"/>
  <c r="I465" i="1"/>
  <c r="Q465" i="1" s="1"/>
  <c r="I466" i="1"/>
  <c r="Q466" i="1" s="1"/>
  <c r="I467" i="1"/>
  <c r="Q467" i="1" s="1"/>
  <c r="I468" i="1"/>
  <c r="Q468" i="1" s="1"/>
  <c r="I469" i="1"/>
  <c r="Q469" i="1" s="1"/>
  <c r="I470" i="1"/>
  <c r="Q470" i="1" s="1"/>
  <c r="I471" i="1"/>
  <c r="Q471" i="1" s="1"/>
  <c r="I472" i="1"/>
  <c r="Q472" i="1" s="1"/>
  <c r="I473" i="1"/>
  <c r="Q473" i="1" s="1"/>
  <c r="I474" i="1"/>
  <c r="Q474" i="1" s="1"/>
  <c r="I475" i="1"/>
  <c r="Q475" i="1" s="1"/>
  <c r="I476" i="1"/>
  <c r="Q476" i="1" s="1"/>
  <c r="I477" i="1"/>
  <c r="Q477" i="1" s="1"/>
  <c r="I478" i="1"/>
  <c r="Q478" i="1" s="1"/>
  <c r="I479" i="1"/>
  <c r="Q479" i="1" s="1"/>
  <c r="I480" i="1"/>
  <c r="Q480" i="1" s="1"/>
  <c r="I481" i="1"/>
  <c r="Q481" i="1" s="1"/>
  <c r="I482" i="1"/>
  <c r="Q482" i="1" s="1"/>
  <c r="I483" i="1"/>
  <c r="Q483" i="1" s="1"/>
  <c r="I484" i="1"/>
  <c r="Q484" i="1" s="1"/>
  <c r="I485" i="1"/>
  <c r="Q485" i="1" s="1"/>
  <c r="I486" i="1"/>
  <c r="Q486" i="1" s="1"/>
  <c r="I487" i="1"/>
  <c r="Q487" i="1" s="1"/>
  <c r="I488" i="1"/>
  <c r="Q488" i="1" s="1"/>
  <c r="I489" i="1"/>
  <c r="Q489" i="1" s="1"/>
  <c r="I490" i="1"/>
  <c r="Q490" i="1" s="1"/>
  <c r="I491" i="1"/>
  <c r="Q491" i="1" s="1"/>
  <c r="I492" i="1"/>
  <c r="Q492" i="1" s="1"/>
  <c r="I493" i="1"/>
  <c r="Q493" i="1" s="1"/>
  <c r="I494" i="1"/>
  <c r="Q494" i="1" s="1"/>
  <c r="I495" i="1"/>
  <c r="Q495" i="1" s="1"/>
  <c r="I496" i="1"/>
  <c r="Q496" i="1" s="1"/>
  <c r="I497" i="1"/>
  <c r="Q497" i="1" s="1"/>
  <c r="I498" i="1"/>
  <c r="Q498" i="1" s="1"/>
  <c r="I499" i="1"/>
  <c r="Q499" i="1" s="1"/>
  <c r="G240" i="1"/>
  <c r="P240" i="1" s="1"/>
  <c r="G241" i="1"/>
  <c r="P241" i="1" s="1"/>
  <c r="G242" i="1"/>
  <c r="P242" i="1" s="1"/>
  <c r="G243" i="1"/>
  <c r="P243" i="1" s="1"/>
  <c r="G244" i="1"/>
  <c r="P244" i="1" s="1"/>
  <c r="G245" i="1"/>
  <c r="P245" i="1" s="1"/>
  <c r="G246" i="1"/>
  <c r="P246" i="1" s="1"/>
  <c r="G247" i="1"/>
  <c r="P247" i="1" s="1"/>
  <c r="G248" i="1"/>
  <c r="P248" i="1" s="1"/>
  <c r="G249" i="1"/>
  <c r="P249" i="1" s="1"/>
  <c r="G250" i="1"/>
  <c r="P250" i="1" s="1"/>
  <c r="G251" i="1"/>
  <c r="P251" i="1" s="1"/>
  <c r="G252" i="1"/>
  <c r="P252" i="1" s="1"/>
  <c r="G253" i="1"/>
  <c r="P253" i="1" s="1"/>
  <c r="G254" i="1"/>
  <c r="P254" i="1" s="1"/>
  <c r="G255" i="1"/>
  <c r="P255" i="1" s="1"/>
  <c r="G256" i="1"/>
  <c r="P256" i="1" s="1"/>
  <c r="G257" i="1"/>
  <c r="P257" i="1" s="1"/>
  <c r="G258" i="1"/>
  <c r="P258" i="1" s="1"/>
  <c r="G259" i="1"/>
  <c r="P259" i="1" s="1"/>
  <c r="G260" i="1"/>
  <c r="P260" i="1" s="1"/>
  <c r="G261" i="1"/>
  <c r="P261" i="1" s="1"/>
  <c r="G262" i="1"/>
  <c r="P262" i="1" s="1"/>
  <c r="G263" i="1"/>
  <c r="P263" i="1" s="1"/>
  <c r="G264" i="1"/>
  <c r="P264" i="1" s="1"/>
  <c r="G265" i="1"/>
  <c r="P265" i="1" s="1"/>
  <c r="G266" i="1"/>
  <c r="P266" i="1" s="1"/>
  <c r="G267" i="1"/>
  <c r="P267" i="1" s="1"/>
  <c r="G268" i="1"/>
  <c r="P268" i="1" s="1"/>
  <c r="G269" i="1"/>
  <c r="P269" i="1" s="1"/>
  <c r="G270" i="1"/>
  <c r="P270" i="1" s="1"/>
  <c r="G271" i="1"/>
  <c r="P271" i="1" s="1"/>
  <c r="G272" i="1"/>
  <c r="P272" i="1" s="1"/>
  <c r="G273" i="1"/>
  <c r="P273" i="1" s="1"/>
  <c r="G274" i="1"/>
  <c r="P274" i="1" s="1"/>
  <c r="G275" i="1"/>
  <c r="P275" i="1" s="1"/>
  <c r="G276" i="1"/>
  <c r="P276" i="1" s="1"/>
  <c r="G277" i="1"/>
  <c r="P277" i="1" s="1"/>
  <c r="G278" i="1"/>
  <c r="P278" i="1" s="1"/>
  <c r="G279" i="1"/>
  <c r="P279" i="1" s="1"/>
  <c r="G280" i="1"/>
  <c r="P280" i="1" s="1"/>
  <c r="G281" i="1"/>
  <c r="P281" i="1" s="1"/>
  <c r="G282" i="1"/>
  <c r="P282" i="1" s="1"/>
  <c r="G283" i="1"/>
  <c r="P283" i="1" s="1"/>
  <c r="G284" i="1"/>
  <c r="P284" i="1" s="1"/>
  <c r="G285" i="1"/>
  <c r="P285" i="1" s="1"/>
  <c r="G286" i="1"/>
  <c r="P286" i="1" s="1"/>
  <c r="G287" i="1"/>
  <c r="P287" i="1" s="1"/>
  <c r="G288" i="1"/>
  <c r="P288" i="1" s="1"/>
  <c r="G289" i="1"/>
  <c r="P289" i="1" s="1"/>
  <c r="G290" i="1"/>
  <c r="P290" i="1" s="1"/>
  <c r="G291" i="1"/>
  <c r="P291" i="1" s="1"/>
  <c r="G292" i="1"/>
  <c r="P292" i="1" s="1"/>
  <c r="G293" i="1"/>
  <c r="P293" i="1" s="1"/>
  <c r="G294" i="1"/>
  <c r="P294" i="1" s="1"/>
  <c r="G295" i="1"/>
  <c r="P295" i="1" s="1"/>
  <c r="G296" i="1"/>
  <c r="P296" i="1" s="1"/>
  <c r="G297" i="1"/>
  <c r="P297" i="1" s="1"/>
  <c r="G298" i="1"/>
  <c r="P298" i="1" s="1"/>
  <c r="G299" i="1"/>
  <c r="P299" i="1" s="1"/>
  <c r="G300" i="1"/>
  <c r="P300" i="1" s="1"/>
  <c r="G301" i="1"/>
  <c r="P301" i="1" s="1"/>
  <c r="G302" i="1"/>
  <c r="P302" i="1" s="1"/>
  <c r="G303" i="1"/>
  <c r="P303" i="1" s="1"/>
  <c r="G304" i="1"/>
  <c r="P304" i="1" s="1"/>
  <c r="G305" i="1"/>
  <c r="P305" i="1" s="1"/>
  <c r="G306" i="1"/>
  <c r="P306" i="1" s="1"/>
  <c r="G307" i="1"/>
  <c r="P307" i="1" s="1"/>
  <c r="G308" i="1"/>
  <c r="P308" i="1" s="1"/>
  <c r="G309" i="1"/>
  <c r="P309" i="1" s="1"/>
  <c r="G310" i="1"/>
  <c r="P310" i="1" s="1"/>
  <c r="G311" i="1"/>
  <c r="P311" i="1" s="1"/>
  <c r="G312" i="1"/>
  <c r="P312" i="1" s="1"/>
  <c r="G313" i="1"/>
  <c r="P313" i="1" s="1"/>
  <c r="G314" i="1"/>
  <c r="P314" i="1" s="1"/>
  <c r="G315" i="1"/>
  <c r="P315" i="1" s="1"/>
  <c r="G316" i="1"/>
  <c r="P316" i="1" s="1"/>
  <c r="G317" i="1"/>
  <c r="P317" i="1" s="1"/>
  <c r="G318" i="1"/>
  <c r="P318" i="1" s="1"/>
  <c r="G319" i="1"/>
  <c r="P319" i="1" s="1"/>
  <c r="G320" i="1"/>
  <c r="P320" i="1" s="1"/>
  <c r="G321" i="1"/>
  <c r="P321" i="1" s="1"/>
  <c r="G322" i="1"/>
  <c r="P322" i="1" s="1"/>
  <c r="G323" i="1"/>
  <c r="P323" i="1" s="1"/>
  <c r="G324" i="1"/>
  <c r="P324" i="1" s="1"/>
  <c r="G325" i="1"/>
  <c r="P325" i="1" s="1"/>
  <c r="G326" i="1"/>
  <c r="P326" i="1" s="1"/>
  <c r="G327" i="1"/>
  <c r="P327" i="1" s="1"/>
  <c r="G328" i="1"/>
  <c r="P328" i="1" s="1"/>
  <c r="G329" i="1"/>
  <c r="P329" i="1" s="1"/>
  <c r="G330" i="1"/>
  <c r="P330" i="1" s="1"/>
  <c r="G331" i="1"/>
  <c r="P331" i="1" s="1"/>
  <c r="G332" i="1"/>
  <c r="P332" i="1" s="1"/>
  <c r="G333" i="1"/>
  <c r="P333" i="1" s="1"/>
  <c r="G334" i="1"/>
  <c r="P334" i="1" s="1"/>
  <c r="G335" i="1"/>
  <c r="P335" i="1" s="1"/>
  <c r="G336" i="1"/>
  <c r="P336" i="1" s="1"/>
  <c r="G337" i="1"/>
  <c r="P337" i="1" s="1"/>
  <c r="G338" i="1"/>
  <c r="P338" i="1" s="1"/>
  <c r="G339" i="1"/>
  <c r="P339" i="1" s="1"/>
  <c r="G340" i="1"/>
  <c r="P340" i="1" s="1"/>
  <c r="G341" i="1"/>
  <c r="P341" i="1" s="1"/>
  <c r="G342" i="1"/>
  <c r="P342" i="1" s="1"/>
  <c r="G343" i="1"/>
  <c r="P343" i="1" s="1"/>
  <c r="G344" i="1"/>
  <c r="P344" i="1" s="1"/>
  <c r="G345" i="1"/>
  <c r="P345" i="1" s="1"/>
  <c r="G346" i="1"/>
  <c r="P346" i="1" s="1"/>
  <c r="G347" i="1"/>
  <c r="P347" i="1" s="1"/>
  <c r="G348" i="1"/>
  <c r="P348" i="1" s="1"/>
  <c r="G349" i="1"/>
  <c r="P349" i="1" s="1"/>
  <c r="G350" i="1"/>
  <c r="P350" i="1" s="1"/>
  <c r="G351" i="1"/>
  <c r="P351" i="1" s="1"/>
  <c r="G352" i="1"/>
  <c r="P352" i="1" s="1"/>
  <c r="G353" i="1"/>
  <c r="P353" i="1" s="1"/>
  <c r="G354" i="1"/>
  <c r="P354" i="1" s="1"/>
  <c r="G355" i="1"/>
  <c r="P355" i="1" s="1"/>
  <c r="G356" i="1"/>
  <c r="P356" i="1" s="1"/>
  <c r="G357" i="1"/>
  <c r="P357" i="1" s="1"/>
  <c r="G358" i="1"/>
  <c r="P358" i="1" s="1"/>
  <c r="G359" i="1"/>
  <c r="P359" i="1" s="1"/>
  <c r="G360" i="1"/>
  <c r="P360" i="1" s="1"/>
  <c r="G361" i="1"/>
  <c r="P361" i="1" s="1"/>
  <c r="G362" i="1"/>
  <c r="P362" i="1" s="1"/>
  <c r="G363" i="1"/>
  <c r="P363" i="1" s="1"/>
  <c r="G364" i="1"/>
  <c r="P364" i="1" s="1"/>
  <c r="G365" i="1"/>
  <c r="P365" i="1" s="1"/>
  <c r="G366" i="1"/>
  <c r="P366" i="1" s="1"/>
  <c r="G367" i="1"/>
  <c r="P367" i="1" s="1"/>
  <c r="G368" i="1"/>
  <c r="P368" i="1" s="1"/>
  <c r="G369" i="1"/>
  <c r="P369" i="1" s="1"/>
  <c r="G370" i="1"/>
  <c r="P370" i="1" s="1"/>
  <c r="G371" i="1"/>
  <c r="P371" i="1" s="1"/>
  <c r="G372" i="1"/>
  <c r="P372" i="1" s="1"/>
  <c r="G373" i="1"/>
  <c r="P373" i="1" s="1"/>
  <c r="G374" i="1"/>
  <c r="P374" i="1" s="1"/>
  <c r="G375" i="1"/>
  <c r="P375" i="1" s="1"/>
  <c r="G376" i="1"/>
  <c r="P376" i="1" s="1"/>
  <c r="G377" i="1"/>
  <c r="P377" i="1" s="1"/>
  <c r="G378" i="1"/>
  <c r="P378" i="1" s="1"/>
  <c r="G379" i="1"/>
  <c r="P379" i="1" s="1"/>
  <c r="G380" i="1"/>
  <c r="P380" i="1" s="1"/>
  <c r="G381" i="1"/>
  <c r="P381" i="1" s="1"/>
  <c r="G382" i="1"/>
  <c r="P382" i="1" s="1"/>
  <c r="G383" i="1"/>
  <c r="P383" i="1" s="1"/>
  <c r="G384" i="1"/>
  <c r="P384" i="1" s="1"/>
  <c r="G385" i="1"/>
  <c r="P385" i="1" s="1"/>
  <c r="G386" i="1"/>
  <c r="P386" i="1" s="1"/>
  <c r="G387" i="1"/>
  <c r="P387" i="1" s="1"/>
  <c r="G388" i="1"/>
  <c r="P388" i="1" s="1"/>
  <c r="G389" i="1"/>
  <c r="P389" i="1" s="1"/>
  <c r="G390" i="1"/>
  <c r="P390" i="1" s="1"/>
  <c r="G391" i="1"/>
  <c r="P391" i="1" s="1"/>
  <c r="G392" i="1"/>
  <c r="P392" i="1" s="1"/>
  <c r="G393" i="1"/>
  <c r="P393" i="1" s="1"/>
  <c r="G394" i="1"/>
  <c r="P394" i="1" s="1"/>
  <c r="G395" i="1"/>
  <c r="P395" i="1" s="1"/>
  <c r="G396" i="1"/>
  <c r="P396" i="1" s="1"/>
  <c r="G397" i="1"/>
  <c r="P397" i="1" s="1"/>
  <c r="G398" i="1"/>
  <c r="P398" i="1" s="1"/>
  <c r="G399" i="1"/>
  <c r="P399" i="1" s="1"/>
  <c r="G400" i="1"/>
  <c r="P400" i="1" s="1"/>
  <c r="G401" i="1"/>
  <c r="P401" i="1" s="1"/>
  <c r="G402" i="1"/>
  <c r="P402" i="1" s="1"/>
  <c r="G403" i="1"/>
  <c r="P403" i="1" s="1"/>
  <c r="G404" i="1"/>
  <c r="P404" i="1" s="1"/>
  <c r="G405" i="1"/>
  <c r="P405" i="1" s="1"/>
  <c r="G406" i="1"/>
  <c r="P406" i="1" s="1"/>
  <c r="G407" i="1"/>
  <c r="P407" i="1" s="1"/>
  <c r="G408" i="1"/>
  <c r="P408" i="1" s="1"/>
  <c r="G409" i="1"/>
  <c r="P409" i="1" s="1"/>
  <c r="G410" i="1"/>
  <c r="P410" i="1" s="1"/>
  <c r="G411" i="1"/>
  <c r="P411" i="1" s="1"/>
  <c r="G412" i="1"/>
  <c r="P412" i="1" s="1"/>
  <c r="G413" i="1"/>
  <c r="P413" i="1" s="1"/>
  <c r="G414" i="1"/>
  <c r="P414" i="1" s="1"/>
  <c r="G415" i="1"/>
  <c r="P415" i="1" s="1"/>
  <c r="G416" i="1"/>
  <c r="P416" i="1" s="1"/>
  <c r="G417" i="1"/>
  <c r="P417" i="1" s="1"/>
  <c r="G418" i="1"/>
  <c r="P418" i="1" s="1"/>
  <c r="G419" i="1"/>
  <c r="P419" i="1" s="1"/>
  <c r="G420" i="1"/>
  <c r="P420" i="1" s="1"/>
  <c r="G421" i="1"/>
  <c r="P421" i="1" s="1"/>
  <c r="G422" i="1"/>
  <c r="P422" i="1" s="1"/>
  <c r="G423" i="1"/>
  <c r="P423" i="1" s="1"/>
  <c r="G424" i="1"/>
  <c r="P424" i="1" s="1"/>
  <c r="G425" i="1"/>
  <c r="P425" i="1" s="1"/>
  <c r="G426" i="1"/>
  <c r="P426" i="1" s="1"/>
  <c r="G427" i="1"/>
  <c r="P427" i="1" s="1"/>
  <c r="G428" i="1"/>
  <c r="P428" i="1" s="1"/>
  <c r="G429" i="1"/>
  <c r="P429" i="1" s="1"/>
  <c r="G430" i="1"/>
  <c r="P430" i="1" s="1"/>
  <c r="G431" i="1"/>
  <c r="P431" i="1" s="1"/>
  <c r="G432" i="1"/>
  <c r="P432" i="1" s="1"/>
  <c r="G433" i="1"/>
  <c r="P433" i="1" s="1"/>
  <c r="G434" i="1"/>
  <c r="P434" i="1" s="1"/>
  <c r="G435" i="1"/>
  <c r="P435" i="1" s="1"/>
  <c r="G436" i="1"/>
  <c r="P436" i="1" s="1"/>
  <c r="G437" i="1"/>
  <c r="P437" i="1" s="1"/>
  <c r="G438" i="1"/>
  <c r="P438" i="1" s="1"/>
  <c r="G439" i="1"/>
  <c r="P439" i="1" s="1"/>
  <c r="G440" i="1"/>
  <c r="P440" i="1" s="1"/>
  <c r="G441" i="1"/>
  <c r="P441" i="1" s="1"/>
  <c r="G442" i="1"/>
  <c r="P442" i="1" s="1"/>
  <c r="G443" i="1"/>
  <c r="P443" i="1" s="1"/>
  <c r="G444" i="1"/>
  <c r="P444" i="1" s="1"/>
  <c r="G445" i="1"/>
  <c r="P445" i="1" s="1"/>
  <c r="G446" i="1"/>
  <c r="P446" i="1" s="1"/>
  <c r="G447" i="1"/>
  <c r="P447" i="1" s="1"/>
  <c r="G448" i="1"/>
  <c r="P448" i="1" s="1"/>
  <c r="G449" i="1"/>
  <c r="P449" i="1" s="1"/>
  <c r="G450" i="1"/>
  <c r="P450" i="1" s="1"/>
  <c r="G451" i="1"/>
  <c r="P451" i="1" s="1"/>
  <c r="G452" i="1"/>
  <c r="P452" i="1" s="1"/>
  <c r="G453" i="1"/>
  <c r="P453" i="1" s="1"/>
  <c r="G454" i="1"/>
  <c r="P454" i="1" s="1"/>
  <c r="G455" i="1"/>
  <c r="P455" i="1" s="1"/>
  <c r="G456" i="1"/>
  <c r="P456" i="1" s="1"/>
  <c r="G457" i="1"/>
  <c r="P457" i="1" s="1"/>
  <c r="G458" i="1"/>
  <c r="P458" i="1" s="1"/>
  <c r="G459" i="1"/>
  <c r="P459" i="1" s="1"/>
  <c r="G460" i="1"/>
  <c r="P460" i="1" s="1"/>
  <c r="G461" i="1"/>
  <c r="P461" i="1" s="1"/>
  <c r="G462" i="1"/>
  <c r="P462" i="1" s="1"/>
  <c r="G463" i="1"/>
  <c r="P463" i="1" s="1"/>
  <c r="G464" i="1"/>
  <c r="P464" i="1" s="1"/>
  <c r="G465" i="1"/>
  <c r="P465" i="1" s="1"/>
  <c r="G466" i="1"/>
  <c r="P466" i="1" s="1"/>
  <c r="G467" i="1"/>
  <c r="P467" i="1" s="1"/>
  <c r="G468" i="1"/>
  <c r="P468" i="1" s="1"/>
  <c r="G469" i="1"/>
  <c r="P469" i="1" s="1"/>
  <c r="G470" i="1"/>
  <c r="P470" i="1" s="1"/>
  <c r="G471" i="1"/>
  <c r="P471" i="1" s="1"/>
  <c r="G472" i="1"/>
  <c r="P472" i="1" s="1"/>
  <c r="G473" i="1"/>
  <c r="P473" i="1" s="1"/>
  <c r="G474" i="1"/>
  <c r="P474" i="1" s="1"/>
  <c r="G475" i="1"/>
  <c r="P475" i="1" s="1"/>
  <c r="G476" i="1"/>
  <c r="P476" i="1" s="1"/>
  <c r="G477" i="1"/>
  <c r="P477" i="1" s="1"/>
  <c r="G478" i="1"/>
  <c r="P478" i="1" s="1"/>
  <c r="G479" i="1"/>
  <c r="P479" i="1" s="1"/>
  <c r="G480" i="1"/>
  <c r="P480" i="1" s="1"/>
  <c r="G481" i="1"/>
  <c r="P481" i="1" s="1"/>
  <c r="G482" i="1"/>
  <c r="P482" i="1" s="1"/>
  <c r="G483" i="1"/>
  <c r="P483" i="1" s="1"/>
  <c r="G484" i="1"/>
  <c r="P484" i="1" s="1"/>
  <c r="G485" i="1"/>
  <c r="P485" i="1" s="1"/>
  <c r="G486" i="1"/>
  <c r="P486" i="1" s="1"/>
  <c r="G487" i="1"/>
  <c r="P487" i="1" s="1"/>
  <c r="G488" i="1"/>
  <c r="P488" i="1" s="1"/>
  <c r="G489" i="1"/>
  <c r="P489" i="1" s="1"/>
  <c r="G490" i="1"/>
  <c r="P490" i="1" s="1"/>
  <c r="G491" i="1"/>
  <c r="P491" i="1" s="1"/>
  <c r="G492" i="1"/>
  <c r="P492" i="1" s="1"/>
  <c r="G493" i="1"/>
  <c r="P493" i="1" s="1"/>
  <c r="G494" i="1"/>
  <c r="P494" i="1" s="1"/>
  <c r="G495" i="1"/>
  <c r="P495" i="1" s="1"/>
  <c r="G496" i="1"/>
  <c r="P496" i="1" s="1"/>
  <c r="G497" i="1"/>
  <c r="P497" i="1" s="1"/>
  <c r="G498" i="1"/>
  <c r="P498" i="1" s="1"/>
  <c r="G499" i="1"/>
  <c r="P499" i="1" s="1"/>
  <c r="G500" i="1"/>
  <c r="P500" i="1" s="1"/>
  <c r="G501" i="1"/>
  <c r="P501" i="1" s="1"/>
  <c r="G502" i="1"/>
  <c r="P502" i="1" s="1"/>
  <c r="G503" i="1"/>
  <c r="P503" i="1" s="1"/>
  <c r="G504" i="1"/>
  <c r="P504" i="1" s="1"/>
  <c r="G505" i="1"/>
  <c r="P505" i="1" s="1"/>
  <c r="G506" i="1"/>
  <c r="P506" i="1" s="1"/>
  <c r="G507" i="1"/>
  <c r="P507" i="1" s="1"/>
  <c r="G508" i="1"/>
  <c r="P508" i="1" s="1"/>
  <c r="G509" i="1"/>
  <c r="P509" i="1" s="1"/>
  <c r="G510" i="1"/>
  <c r="P510" i="1" s="1"/>
  <c r="G511" i="1"/>
  <c r="P511" i="1" s="1"/>
  <c r="G512" i="1"/>
  <c r="P512" i="1" s="1"/>
  <c r="G513" i="1"/>
  <c r="P513" i="1" s="1"/>
  <c r="G514" i="1"/>
  <c r="P514" i="1" s="1"/>
  <c r="G515" i="1"/>
  <c r="P515" i="1" s="1"/>
  <c r="G516" i="1"/>
  <c r="P516" i="1" s="1"/>
  <c r="G517" i="1"/>
  <c r="P517" i="1" s="1"/>
  <c r="G518" i="1"/>
  <c r="P518" i="1" s="1"/>
  <c r="G519" i="1"/>
  <c r="P519" i="1" s="1"/>
  <c r="G520" i="1"/>
  <c r="P520" i="1" s="1"/>
  <c r="G521" i="1"/>
  <c r="P521" i="1" s="1"/>
  <c r="G522" i="1"/>
  <c r="P522" i="1" s="1"/>
  <c r="G523" i="1"/>
  <c r="P523" i="1" s="1"/>
  <c r="E235" i="1"/>
  <c r="O235" i="1" s="1"/>
  <c r="E236" i="1"/>
  <c r="O236" i="1" s="1"/>
  <c r="E237" i="1"/>
  <c r="O237" i="1" s="1"/>
  <c r="E238" i="1"/>
  <c r="O238" i="1" s="1"/>
  <c r="E239" i="1"/>
  <c r="O239" i="1" s="1"/>
  <c r="E240" i="1"/>
  <c r="O240" i="1" s="1"/>
  <c r="E241" i="1"/>
  <c r="O241" i="1" s="1"/>
  <c r="E242" i="1"/>
  <c r="O242" i="1" s="1"/>
  <c r="E243" i="1"/>
  <c r="O243" i="1" s="1"/>
  <c r="E244" i="1"/>
  <c r="O244" i="1" s="1"/>
  <c r="E245" i="1"/>
  <c r="O245" i="1" s="1"/>
  <c r="E246" i="1"/>
  <c r="O246" i="1" s="1"/>
  <c r="E247" i="1"/>
  <c r="O247" i="1" s="1"/>
  <c r="E248" i="1"/>
  <c r="O248" i="1" s="1"/>
  <c r="E249" i="1"/>
  <c r="O249" i="1" s="1"/>
  <c r="E250" i="1"/>
  <c r="O250" i="1" s="1"/>
  <c r="E251" i="1"/>
  <c r="O251" i="1" s="1"/>
  <c r="E252" i="1"/>
  <c r="O252" i="1" s="1"/>
  <c r="E253" i="1"/>
  <c r="O253" i="1" s="1"/>
  <c r="E254" i="1"/>
  <c r="O254" i="1" s="1"/>
  <c r="E255" i="1"/>
  <c r="O255" i="1" s="1"/>
  <c r="E256" i="1"/>
  <c r="O256" i="1" s="1"/>
  <c r="E257" i="1"/>
  <c r="O257" i="1" s="1"/>
  <c r="E258" i="1"/>
  <c r="O258" i="1" s="1"/>
  <c r="E259" i="1"/>
  <c r="O259" i="1" s="1"/>
  <c r="E260" i="1"/>
  <c r="O260" i="1" s="1"/>
  <c r="E261" i="1"/>
  <c r="O261" i="1" s="1"/>
  <c r="E262" i="1"/>
  <c r="O262" i="1" s="1"/>
  <c r="E263" i="1"/>
  <c r="O263" i="1" s="1"/>
  <c r="E264" i="1"/>
  <c r="O264" i="1" s="1"/>
  <c r="E265" i="1"/>
  <c r="O265" i="1" s="1"/>
  <c r="E266" i="1"/>
  <c r="O266" i="1" s="1"/>
  <c r="E267" i="1"/>
  <c r="O267" i="1" s="1"/>
  <c r="E268" i="1"/>
  <c r="O268" i="1" s="1"/>
  <c r="E269" i="1"/>
  <c r="O269" i="1" s="1"/>
  <c r="E270" i="1"/>
  <c r="O270" i="1" s="1"/>
  <c r="E271" i="1"/>
  <c r="O271" i="1" s="1"/>
  <c r="E272" i="1"/>
  <c r="O272" i="1" s="1"/>
  <c r="E273" i="1"/>
  <c r="O273" i="1" s="1"/>
  <c r="E274" i="1"/>
  <c r="O274" i="1" s="1"/>
  <c r="E275" i="1"/>
  <c r="O275" i="1" s="1"/>
  <c r="E276" i="1"/>
  <c r="O276" i="1" s="1"/>
  <c r="E277" i="1"/>
  <c r="O277" i="1" s="1"/>
  <c r="E278" i="1"/>
  <c r="O278" i="1" s="1"/>
  <c r="E279" i="1"/>
  <c r="O279" i="1" s="1"/>
  <c r="E280" i="1"/>
  <c r="O280" i="1" s="1"/>
  <c r="E281" i="1"/>
  <c r="O281" i="1" s="1"/>
  <c r="E282" i="1"/>
  <c r="O282" i="1" s="1"/>
  <c r="E283" i="1"/>
  <c r="O283" i="1" s="1"/>
  <c r="E284" i="1"/>
  <c r="O284" i="1" s="1"/>
  <c r="E285" i="1"/>
  <c r="O285" i="1" s="1"/>
  <c r="E286" i="1"/>
  <c r="O286" i="1" s="1"/>
  <c r="E287" i="1"/>
  <c r="O287" i="1" s="1"/>
  <c r="E288" i="1"/>
  <c r="O288" i="1" s="1"/>
  <c r="E289" i="1"/>
  <c r="O289" i="1" s="1"/>
  <c r="E290" i="1"/>
  <c r="O290" i="1" s="1"/>
  <c r="E291" i="1"/>
  <c r="O291" i="1" s="1"/>
  <c r="E292" i="1"/>
  <c r="O292" i="1" s="1"/>
  <c r="E293" i="1"/>
  <c r="O293" i="1" s="1"/>
  <c r="E294" i="1"/>
  <c r="O294" i="1" s="1"/>
  <c r="E295" i="1"/>
  <c r="O295" i="1" s="1"/>
  <c r="E296" i="1"/>
  <c r="O296" i="1" s="1"/>
  <c r="E297" i="1"/>
  <c r="O297" i="1" s="1"/>
  <c r="E298" i="1"/>
  <c r="O298" i="1" s="1"/>
  <c r="E299" i="1"/>
  <c r="O299" i="1" s="1"/>
  <c r="E300" i="1"/>
  <c r="O300" i="1" s="1"/>
  <c r="E301" i="1"/>
  <c r="O301" i="1" s="1"/>
  <c r="E302" i="1"/>
  <c r="O302" i="1" s="1"/>
  <c r="E303" i="1"/>
  <c r="O303" i="1" s="1"/>
  <c r="E304" i="1"/>
  <c r="O304" i="1" s="1"/>
  <c r="E305" i="1"/>
  <c r="O305" i="1" s="1"/>
  <c r="E306" i="1"/>
  <c r="O306" i="1" s="1"/>
  <c r="E307" i="1"/>
  <c r="O307" i="1" s="1"/>
  <c r="E308" i="1"/>
  <c r="O308" i="1" s="1"/>
  <c r="E309" i="1"/>
  <c r="O309" i="1" s="1"/>
  <c r="E310" i="1"/>
  <c r="O310" i="1" s="1"/>
  <c r="E311" i="1"/>
  <c r="O311" i="1" s="1"/>
  <c r="E312" i="1"/>
  <c r="O312" i="1" s="1"/>
  <c r="E313" i="1"/>
  <c r="O313" i="1" s="1"/>
  <c r="E314" i="1"/>
  <c r="O314" i="1" s="1"/>
  <c r="E315" i="1"/>
  <c r="O315" i="1" s="1"/>
  <c r="E316" i="1"/>
  <c r="O316" i="1" s="1"/>
  <c r="E317" i="1"/>
  <c r="O317" i="1" s="1"/>
  <c r="E318" i="1"/>
  <c r="O318" i="1" s="1"/>
  <c r="E319" i="1"/>
  <c r="O319" i="1" s="1"/>
  <c r="E320" i="1"/>
  <c r="O320" i="1" s="1"/>
  <c r="E321" i="1"/>
  <c r="O321" i="1" s="1"/>
  <c r="E322" i="1"/>
  <c r="O322" i="1" s="1"/>
  <c r="E323" i="1"/>
  <c r="O323" i="1" s="1"/>
  <c r="E324" i="1"/>
  <c r="O324" i="1" s="1"/>
  <c r="E325" i="1"/>
  <c r="O325" i="1" s="1"/>
  <c r="E326" i="1"/>
  <c r="O326" i="1" s="1"/>
  <c r="E327" i="1"/>
  <c r="O327" i="1" s="1"/>
  <c r="E328" i="1"/>
  <c r="O328" i="1" s="1"/>
  <c r="E329" i="1"/>
  <c r="O329" i="1" s="1"/>
  <c r="E330" i="1"/>
  <c r="O330" i="1" s="1"/>
  <c r="E331" i="1"/>
  <c r="O331" i="1" s="1"/>
  <c r="E332" i="1"/>
  <c r="O332" i="1" s="1"/>
  <c r="E333" i="1"/>
  <c r="O333" i="1" s="1"/>
  <c r="E334" i="1"/>
  <c r="O334" i="1" s="1"/>
  <c r="E335" i="1"/>
  <c r="O335" i="1" s="1"/>
  <c r="E336" i="1"/>
  <c r="O336" i="1" s="1"/>
  <c r="E337" i="1"/>
  <c r="O337" i="1" s="1"/>
  <c r="E338" i="1"/>
  <c r="O338" i="1" s="1"/>
  <c r="E339" i="1"/>
  <c r="O339" i="1" s="1"/>
  <c r="E340" i="1"/>
  <c r="O340" i="1" s="1"/>
  <c r="E341" i="1"/>
  <c r="O341" i="1" s="1"/>
  <c r="E342" i="1"/>
  <c r="O342" i="1" s="1"/>
  <c r="E343" i="1"/>
  <c r="O343" i="1" s="1"/>
  <c r="E344" i="1"/>
  <c r="O344" i="1" s="1"/>
  <c r="E345" i="1"/>
  <c r="O345" i="1" s="1"/>
  <c r="E346" i="1"/>
  <c r="O346" i="1" s="1"/>
  <c r="E347" i="1"/>
  <c r="O347" i="1" s="1"/>
  <c r="E348" i="1"/>
  <c r="O348" i="1" s="1"/>
  <c r="E349" i="1"/>
  <c r="O349" i="1" s="1"/>
  <c r="E350" i="1"/>
  <c r="O350" i="1" s="1"/>
  <c r="E351" i="1"/>
  <c r="O351" i="1" s="1"/>
  <c r="E352" i="1"/>
  <c r="O352" i="1" s="1"/>
  <c r="E353" i="1"/>
  <c r="O353" i="1" s="1"/>
  <c r="E354" i="1"/>
  <c r="O354" i="1" s="1"/>
  <c r="E355" i="1"/>
  <c r="O355" i="1" s="1"/>
  <c r="E356" i="1"/>
  <c r="O356" i="1" s="1"/>
  <c r="E357" i="1"/>
  <c r="O357" i="1" s="1"/>
  <c r="E358" i="1"/>
  <c r="O358" i="1" s="1"/>
  <c r="E359" i="1"/>
  <c r="O359" i="1" s="1"/>
  <c r="E360" i="1"/>
  <c r="O360" i="1" s="1"/>
  <c r="E361" i="1"/>
  <c r="O361" i="1" s="1"/>
  <c r="E362" i="1"/>
  <c r="O362" i="1" s="1"/>
  <c r="E363" i="1"/>
  <c r="O363" i="1" s="1"/>
  <c r="E364" i="1"/>
  <c r="O364" i="1" s="1"/>
  <c r="E365" i="1"/>
  <c r="O365" i="1" s="1"/>
  <c r="E366" i="1"/>
  <c r="O366" i="1" s="1"/>
  <c r="E367" i="1"/>
  <c r="O367" i="1" s="1"/>
  <c r="E368" i="1"/>
  <c r="O368" i="1" s="1"/>
  <c r="E369" i="1"/>
  <c r="O369" i="1" s="1"/>
  <c r="E370" i="1"/>
  <c r="O370" i="1" s="1"/>
  <c r="E371" i="1"/>
  <c r="O371" i="1" s="1"/>
  <c r="E372" i="1"/>
  <c r="O372" i="1" s="1"/>
  <c r="E373" i="1"/>
  <c r="O373" i="1" s="1"/>
  <c r="E374" i="1"/>
  <c r="O374" i="1" s="1"/>
  <c r="E375" i="1"/>
  <c r="O375" i="1" s="1"/>
  <c r="E376" i="1"/>
  <c r="O376" i="1" s="1"/>
  <c r="E377" i="1"/>
  <c r="O377" i="1" s="1"/>
  <c r="E378" i="1"/>
  <c r="O378" i="1" s="1"/>
  <c r="E379" i="1"/>
  <c r="O379" i="1" s="1"/>
  <c r="E380" i="1"/>
  <c r="O380" i="1" s="1"/>
  <c r="E381" i="1"/>
  <c r="O381" i="1" s="1"/>
  <c r="E382" i="1"/>
  <c r="O382" i="1" s="1"/>
  <c r="E383" i="1"/>
  <c r="O383" i="1" s="1"/>
  <c r="E384" i="1"/>
  <c r="O384" i="1" s="1"/>
  <c r="E385" i="1"/>
  <c r="O385" i="1" s="1"/>
  <c r="E386" i="1"/>
  <c r="O386" i="1" s="1"/>
  <c r="E387" i="1"/>
  <c r="O387" i="1" s="1"/>
  <c r="E388" i="1"/>
  <c r="O388" i="1" s="1"/>
  <c r="E389" i="1"/>
  <c r="O389" i="1" s="1"/>
  <c r="E390" i="1"/>
  <c r="O390" i="1" s="1"/>
  <c r="E391" i="1"/>
  <c r="O391" i="1" s="1"/>
  <c r="E392" i="1"/>
  <c r="O392" i="1" s="1"/>
  <c r="E393" i="1"/>
  <c r="O393" i="1" s="1"/>
  <c r="E394" i="1"/>
  <c r="O394" i="1" s="1"/>
  <c r="E395" i="1"/>
  <c r="O395" i="1" s="1"/>
  <c r="E396" i="1"/>
  <c r="O396" i="1" s="1"/>
  <c r="E397" i="1"/>
  <c r="O397" i="1" s="1"/>
  <c r="E398" i="1"/>
  <c r="O398" i="1" s="1"/>
  <c r="E399" i="1"/>
  <c r="O399" i="1" s="1"/>
  <c r="E400" i="1"/>
  <c r="O400" i="1" s="1"/>
  <c r="E401" i="1"/>
  <c r="O401" i="1" s="1"/>
  <c r="E402" i="1"/>
  <c r="O402" i="1" s="1"/>
  <c r="E403" i="1"/>
  <c r="O403" i="1" s="1"/>
  <c r="E404" i="1"/>
  <c r="O404" i="1" s="1"/>
  <c r="E405" i="1"/>
  <c r="O405" i="1" s="1"/>
  <c r="E406" i="1"/>
  <c r="O406" i="1" s="1"/>
  <c r="E407" i="1"/>
  <c r="O407" i="1" s="1"/>
  <c r="E408" i="1"/>
  <c r="O408" i="1" s="1"/>
  <c r="E409" i="1"/>
  <c r="O409" i="1" s="1"/>
  <c r="E410" i="1"/>
  <c r="O410" i="1" s="1"/>
  <c r="E411" i="1"/>
  <c r="O411" i="1" s="1"/>
  <c r="E412" i="1"/>
  <c r="O412" i="1" s="1"/>
  <c r="E413" i="1"/>
  <c r="O413" i="1" s="1"/>
  <c r="E414" i="1"/>
  <c r="O414" i="1" s="1"/>
  <c r="E415" i="1"/>
  <c r="O415" i="1" s="1"/>
  <c r="E416" i="1"/>
  <c r="O416" i="1" s="1"/>
  <c r="E417" i="1"/>
  <c r="O417" i="1" s="1"/>
  <c r="E418" i="1"/>
  <c r="O418" i="1" s="1"/>
  <c r="E419" i="1"/>
  <c r="O419" i="1" s="1"/>
  <c r="E420" i="1"/>
  <c r="O420" i="1" s="1"/>
  <c r="E421" i="1"/>
  <c r="O421" i="1" s="1"/>
  <c r="E422" i="1"/>
  <c r="O422" i="1" s="1"/>
  <c r="E423" i="1"/>
  <c r="O423" i="1" s="1"/>
  <c r="E424" i="1"/>
  <c r="O424" i="1" s="1"/>
  <c r="E425" i="1"/>
  <c r="O425" i="1" s="1"/>
  <c r="E426" i="1"/>
  <c r="O426" i="1" s="1"/>
  <c r="E427" i="1"/>
  <c r="O427" i="1" s="1"/>
  <c r="E428" i="1"/>
  <c r="O428" i="1" s="1"/>
  <c r="E429" i="1"/>
  <c r="O429" i="1" s="1"/>
  <c r="E430" i="1"/>
  <c r="O430" i="1" s="1"/>
  <c r="E431" i="1"/>
  <c r="O431" i="1" s="1"/>
  <c r="E432" i="1"/>
  <c r="O432" i="1" s="1"/>
  <c r="E433" i="1"/>
  <c r="O433" i="1" s="1"/>
  <c r="E434" i="1"/>
  <c r="O434" i="1" s="1"/>
  <c r="E435" i="1"/>
  <c r="O435" i="1" s="1"/>
  <c r="E436" i="1"/>
  <c r="O436" i="1" s="1"/>
  <c r="E437" i="1"/>
  <c r="O437" i="1" s="1"/>
  <c r="E438" i="1"/>
  <c r="O438" i="1" s="1"/>
  <c r="E439" i="1"/>
  <c r="O439" i="1" s="1"/>
  <c r="E440" i="1"/>
  <c r="O440" i="1" s="1"/>
  <c r="E441" i="1"/>
  <c r="O441" i="1" s="1"/>
  <c r="E442" i="1"/>
  <c r="O442" i="1" s="1"/>
  <c r="E443" i="1"/>
  <c r="O443" i="1" s="1"/>
  <c r="E444" i="1"/>
  <c r="O444" i="1" s="1"/>
  <c r="E445" i="1"/>
  <c r="O445" i="1" s="1"/>
  <c r="E446" i="1"/>
  <c r="O446" i="1" s="1"/>
  <c r="E447" i="1"/>
  <c r="O447" i="1" s="1"/>
  <c r="E448" i="1"/>
  <c r="O448" i="1" s="1"/>
  <c r="E449" i="1"/>
  <c r="O449" i="1" s="1"/>
  <c r="E450" i="1"/>
  <c r="O450" i="1" s="1"/>
  <c r="E451" i="1"/>
  <c r="O451" i="1" s="1"/>
  <c r="E452" i="1"/>
  <c r="O452" i="1" s="1"/>
  <c r="E453" i="1"/>
  <c r="O453" i="1" s="1"/>
  <c r="E454" i="1"/>
  <c r="O454" i="1" s="1"/>
  <c r="E455" i="1"/>
  <c r="O455" i="1" s="1"/>
  <c r="E456" i="1"/>
  <c r="O456" i="1" s="1"/>
  <c r="E457" i="1"/>
  <c r="O457" i="1" s="1"/>
  <c r="E458" i="1"/>
  <c r="O458" i="1" s="1"/>
  <c r="E459" i="1"/>
  <c r="O459" i="1" s="1"/>
  <c r="E460" i="1"/>
  <c r="O460" i="1" s="1"/>
  <c r="E461" i="1"/>
  <c r="O461" i="1" s="1"/>
  <c r="E462" i="1"/>
  <c r="O462" i="1" s="1"/>
  <c r="E463" i="1"/>
  <c r="O463" i="1" s="1"/>
  <c r="E464" i="1"/>
  <c r="O464" i="1" s="1"/>
  <c r="E465" i="1"/>
  <c r="O465" i="1" s="1"/>
  <c r="E466" i="1"/>
  <c r="O466" i="1" s="1"/>
  <c r="E467" i="1"/>
  <c r="O467" i="1" s="1"/>
  <c r="E468" i="1"/>
  <c r="O468" i="1" s="1"/>
  <c r="E469" i="1"/>
  <c r="O469" i="1" s="1"/>
  <c r="E470" i="1"/>
  <c r="O470" i="1" s="1"/>
  <c r="E471" i="1"/>
  <c r="O471" i="1" s="1"/>
  <c r="E472" i="1"/>
  <c r="O472" i="1" s="1"/>
  <c r="E473" i="1"/>
  <c r="O473" i="1" s="1"/>
  <c r="E474" i="1"/>
  <c r="O474" i="1" s="1"/>
  <c r="E475" i="1"/>
  <c r="O475" i="1" s="1"/>
  <c r="E476" i="1"/>
  <c r="O476" i="1" s="1"/>
  <c r="E477" i="1"/>
  <c r="O477" i="1" s="1"/>
  <c r="E478" i="1"/>
  <c r="O478" i="1" s="1"/>
  <c r="E479" i="1"/>
  <c r="O479" i="1" s="1"/>
  <c r="E480" i="1"/>
  <c r="O480" i="1" s="1"/>
  <c r="E481" i="1"/>
  <c r="O481" i="1" s="1"/>
  <c r="E482" i="1"/>
  <c r="O482" i="1" s="1"/>
  <c r="E483" i="1"/>
  <c r="O483" i="1" s="1"/>
  <c r="E484" i="1"/>
  <c r="O484" i="1" s="1"/>
  <c r="E485" i="1"/>
  <c r="O485" i="1" s="1"/>
  <c r="E486" i="1"/>
  <c r="O486" i="1" s="1"/>
  <c r="E487" i="1"/>
  <c r="O487" i="1" s="1"/>
  <c r="E488" i="1"/>
  <c r="O488" i="1" s="1"/>
  <c r="E489" i="1"/>
  <c r="O489" i="1" s="1"/>
  <c r="E490" i="1"/>
  <c r="O490" i="1" s="1"/>
  <c r="E491" i="1"/>
  <c r="O491" i="1" s="1"/>
  <c r="E492" i="1"/>
  <c r="O492" i="1" s="1"/>
  <c r="E493" i="1"/>
  <c r="O493" i="1" s="1"/>
  <c r="E494" i="1"/>
  <c r="O494" i="1" s="1"/>
  <c r="E495" i="1"/>
  <c r="O495" i="1" s="1"/>
  <c r="E496" i="1"/>
  <c r="O496" i="1" s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N509" i="1" l="1"/>
  <c r="N445" i="1"/>
  <c r="N397" i="1"/>
  <c r="N341" i="1"/>
  <c r="N285" i="1"/>
  <c r="N514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501" i="1"/>
  <c r="N461" i="1"/>
  <c r="N413" i="1"/>
  <c r="N373" i="1"/>
  <c r="N333" i="1"/>
  <c r="N277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485" i="1"/>
  <c r="N437" i="1"/>
  <c r="N381" i="1"/>
  <c r="N317" i="1"/>
  <c r="N269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493" i="1"/>
  <c r="N421" i="1"/>
  <c r="N357" i="1"/>
  <c r="N293" i="1"/>
  <c r="N245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477" i="1"/>
  <c r="N429" i="1"/>
  <c r="N365" i="1"/>
  <c r="N309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469" i="1"/>
  <c r="N405" i="1"/>
  <c r="N349" i="1"/>
  <c r="N301" i="1"/>
  <c r="N253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453" i="1"/>
  <c r="N389" i="1"/>
  <c r="N325" i="1"/>
  <c r="N261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B541" i="1"/>
  <c r="C538" i="1" l="1"/>
  <c r="C537" i="1"/>
  <c r="C539" i="1"/>
  <c r="C540" i="1"/>
  <c r="C536" i="1"/>
  <c r="B547" i="1" l="1"/>
  <c r="K525" i="1"/>
  <c r="K524" i="1"/>
  <c r="R524" i="1" s="1"/>
  <c r="K523" i="1"/>
  <c r="R523" i="1" s="1"/>
  <c r="K522" i="1"/>
  <c r="R522" i="1" s="1"/>
  <c r="K521" i="1"/>
  <c r="R521" i="1" s="1"/>
  <c r="K520" i="1"/>
  <c r="R520" i="1" s="1"/>
  <c r="K519" i="1"/>
  <c r="R519" i="1" s="1"/>
  <c r="K518" i="1"/>
  <c r="R518" i="1" s="1"/>
  <c r="K517" i="1"/>
  <c r="R517" i="1" s="1"/>
  <c r="K516" i="1"/>
  <c r="R516" i="1" s="1"/>
  <c r="K515" i="1"/>
  <c r="R515" i="1" s="1"/>
  <c r="K514" i="1"/>
  <c r="R514" i="1" s="1"/>
  <c r="K513" i="1"/>
  <c r="R513" i="1" s="1"/>
  <c r="K512" i="1"/>
  <c r="R512" i="1" s="1"/>
  <c r="K511" i="1"/>
  <c r="R511" i="1" s="1"/>
  <c r="K510" i="1"/>
  <c r="R510" i="1" s="1"/>
  <c r="K509" i="1"/>
  <c r="R509" i="1" s="1"/>
  <c r="K508" i="1"/>
  <c r="R508" i="1" s="1"/>
  <c r="K507" i="1"/>
  <c r="R507" i="1" s="1"/>
  <c r="K506" i="1"/>
  <c r="R506" i="1" s="1"/>
  <c r="K505" i="1"/>
  <c r="R505" i="1" s="1"/>
  <c r="K504" i="1"/>
  <c r="R504" i="1" s="1"/>
  <c r="K503" i="1"/>
  <c r="R503" i="1" s="1"/>
  <c r="K109" i="1"/>
  <c r="R109" i="1" s="1"/>
  <c r="K108" i="1"/>
  <c r="R108" i="1" s="1"/>
  <c r="K107" i="1"/>
  <c r="R107" i="1" s="1"/>
  <c r="K106" i="1"/>
  <c r="R106" i="1" s="1"/>
  <c r="K105" i="1"/>
  <c r="R105" i="1" s="1"/>
  <c r="K104" i="1"/>
  <c r="R104" i="1" s="1"/>
  <c r="K103" i="1"/>
  <c r="R103" i="1" s="1"/>
  <c r="K102" i="1"/>
  <c r="R102" i="1" s="1"/>
  <c r="K101" i="1"/>
  <c r="R101" i="1" s="1"/>
  <c r="K100" i="1"/>
  <c r="R100" i="1" s="1"/>
  <c r="K99" i="1"/>
  <c r="R99" i="1" s="1"/>
  <c r="K98" i="1"/>
  <c r="R98" i="1" s="1"/>
  <c r="K97" i="1"/>
  <c r="R97" i="1" s="1"/>
  <c r="K96" i="1"/>
  <c r="R96" i="1" s="1"/>
  <c r="K95" i="1"/>
  <c r="R95" i="1" s="1"/>
  <c r="K94" i="1"/>
  <c r="R94" i="1" s="1"/>
  <c r="K93" i="1"/>
  <c r="R93" i="1" s="1"/>
  <c r="K92" i="1"/>
  <c r="R92" i="1" s="1"/>
  <c r="K91" i="1"/>
  <c r="R91" i="1" s="1"/>
  <c r="K90" i="1"/>
  <c r="R90" i="1" s="1"/>
  <c r="K89" i="1"/>
  <c r="R89" i="1" s="1"/>
  <c r="K88" i="1"/>
  <c r="R88" i="1" s="1"/>
  <c r="K87" i="1"/>
  <c r="R87" i="1" s="1"/>
  <c r="K86" i="1"/>
  <c r="R86" i="1" s="1"/>
  <c r="K85" i="1"/>
  <c r="R85" i="1" s="1"/>
  <c r="K84" i="1"/>
  <c r="R84" i="1" s="1"/>
  <c r="K83" i="1"/>
  <c r="R83" i="1" s="1"/>
  <c r="K82" i="1"/>
  <c r="R82" i="1" s="1"/>
  <c r="K81" i="1"/>
  <c r="R81" i="1" s="1"/>
  <c r="K80" i="1"/>
  <c r="R80" i="1" s="1"/>
  <c r="K79" i="1"/>
  <c r="R79" i="1" s="1"/>
  <c r="K78" i="1"/>
  <c r="R78" i="1" s="1"/>
  <c r="K77" i="1"/>
  <c r="R77" i="1" s="1"/>
  <c r="K76" i="1"/>
  <c r="R76" i="1" s="1"/>
  <c r="K75" i="1"/>
  <c r="R75" i="1" s="1"/>
  <c r="K74" i="1"/>
  <c r="R74" i="1" s="1"/>
  <c r="K73" i="1"/>
  <c r="R73" i="1" s="1"/>
  <c r="K72" i="1"/>
  <c r="R72" i="1" s="1"/>
  <c r="K71" i="1"/>
  <c r="R71" i="1" s="1"/>
  <c r="K70" i="1"/>
  <c r="R70" i="1" s="1"/>
  <c r="K69" i="1"/>
  <c r="R69" i="1" s="1"/>
  <c r="K68" i="1"/>
  <c r="R68" i="1" s="1"/>
  <c r="K67" i="1"/>
  <c r="R67" i="1" s="1"/>
  <c r="K66" i="1"/>
  <c r="R66" i="1" s="1"/>
  <c r="K65" i="1"/>
  <c r="R65" i="1" s="1"/>
  <c r="K64" i="1"/>
  <c r="R64" i="1" s="1"/>
  <c r="K63" i="1"/>
  <c r="R63" i="1" s="1"/>
  <c r="K62" i="1"/>
  <c r="R62" i="1" s="1"/>
  <c r="K61" i="1"/>
  <c r="R61" i="1" s="1"/>
  <c r="K60" i="1"/>
  <c r="R60" i="1" s="1"/>
  <c r="K59" i="1"/>
  <c r="R59" i="1" s="1"/>
  <c r="K58" i="1"/>
  <c r="R58" i="1" s="1"/>
  <c r="K57" i="1"/>
  <c r="R57" i="1" s="1"/>
  <c r="K56" i="1"/>
  <c r="R56" i="1" s="1"/>
  <c r="K55" i="1"/>
  <c r="R55" i="1" s="1"/>
  <c r="K54" i="1"/>
  <c r="R54" i="1" s="1"/>
  <c r="K53" i="1"/>
  <c r="R53" i="1" s="1"/>
  <c r="K52" i="1"/>
  <c r="R52" i="1" s="1"/>
  <c r="K51" i="1"/>
  <c r="R51" i="1" s="1"/>
  <c r="K50" i="1"/>
  <c r="R50" i="1" s="1"/>
  <c r="K49" i="1"/>
  <c r="R49" i="1" s="1"/>
  <c r="K48" i="1"/>
  <c r="R48" i="1" s="1"/>
  <c r="K47" i="1"/>
  <c r="R47" i="1" s="1"/>
  <c r="K46" i="1"/>
  <c r="R46" i="1" s="1"/>
  <c r="K45" i="1"/>
  <c r="R45" i="1" s="1"/>
  <c r="K44" i="1"/>
  <c r="R44" i="1" s="1"/>
  <c r="K43" i="1"/>
  <c r="R43" i="1" s="1"/>
  <c r="K42" i="1"/>
  <c r="R42" i="1" s="1"/>
  <c r="K41" i="1"/>
  <c r="R41" i="1" s="1"/>
  <c r="K40" i="1"/>
  <c r="R40" i="1" s="1"/>
  <c r="K39" i="1"/>
  <c r="R39" i="1" s="1"/>
  <c r="K38" i="1"/>
  <c r="R38" i="1" s="1"/>
  <c r="K37" i="1"/>
  <c r="R37" i="1" s="1"/>
  <c r="K36" i="1"/>
  <c r="R36" i="1" s="1"/>
  <c r="K35" i="1"/>
  <c r="R35" i="1" s="1"/>
  <c r="K34" i="1"/>
  <c r="R34" i="1" s="1"/>
  <c r="K33" i="1"/>
  <c r="R33" i="1" s="1"/>
  <c r="K32" i="1"/>
  <c r="R32" i="1" s="1"/>
  <c r="K31" i="1"/>
  <c r="R31" i="1" s="1"/>
  <c r="K30" i="1"/>
  <c r="R30" i="1" s="1"/>
  <c r="K29" i="1"/>
  <c r="R29" i="1" s="1"/>
  <c r="K28" i="1"/>
  <c r="R28" i="1" s="1"/>
  <c r="K27" i="1"/>
  <c r="R27" i="1" s="1"/>
  <c r="K26" i="1"/>
  <c r="R26" i="1" s="1"/>
  <c r="K25" i="1"/>
  <c r="R25" i="1" s="1"/>
  <c r="K24" i="1"/>
  <c r="R24" i="1" s="1"/>
  <c r="K23" i="1"/>
  <c r="R23" i="1" s="1"/>
  <c r="K22" i="1"/>
  <c r="I525" i="1"/>
  <c r="Q525" i="1" s="1"/>
  <c r="I524" i="1"/>
  <c r="Q524" i="1" s="1"/>
  <c r="I523" i="1"/>
  <c r="Q523" i="1" s="1"/>
  <c r="I522" i="1"/>
  <c r="Q522" i="1" s="1"/>
  <c r="I521" i="1"/>
  <c r="Q521" i="1" s="1"/>
  <c r="I520" i="1"/>
  <c r="Q520" i="1" s="1"/>
  <c r="I519" i="1"/>
  <c r="Q519" i="1" s="1"/>
  <c r="I518" i="1"/>
  <c r="Q518" i="1" s="1"/>
  <c r="I517" i="1"/>
  <c r="Q517" i="1" s="1"/>
  <c r="I516" i="1"/>
  <c r="Q516" i="1" s="1"/>
  <c r="I515" i="1"/>
  <c r="Q515" i="1" s="1"/>
  <c r="I514" i="1"/>
  <c r="Q514" i="1" s="1"/>
  <c r="I513" i="1"/>
  <c r="Q513" i="1" s="1"/>
  <c r="I512" i="1"/>
  <c r="Q512" i="1" s="1"/>
  <c r="I511" i="1"/>
  <c r="Q511" i="1" s="1"/>
  <c r="I510" i="1"/>
  <c r="Q510" i="1" s="1"/>
  <c r="I509" i="1"/>
  <c r="Q509" i="1" s="1"/>
  <c r="I508" i="1"/>
  <c r="Q508" i="1" s="1"/>
  <c r="I507" i="1"/>
  <c r="Q507" i="1" s="1"/>
  <c r="I506" i="1"/>
  <c r="Q506" i="1" s="1"/>
  <c r="I505" i="1"/>
  <c r="Q505" i="1" s="1"/>
  <c r="I504" i="1"/>
  <c r="Q504" i="1" s="1"/>
  <c r="I503" i="1"/>
  <c r="Q503" i="1" s="1"/>
  <c r="I502" i="1"/>
  <c r="Q502" i="1" s="1"/>
  <c r="I501" i="1"/>
  <c r="Q501" i="1" s="1"/>
  <c r="I500" i="1"/>
  <c r="Q500" i="1" s="1"/>
  <c r="I108" i="1"/>
  <c r="Q108" i="1" s="1"/>
  <c r="I107" i="1"/>
  <c r="Q107" i="1" s="1"/>
  <c r="I106" i="1"/>
  <c r="Q106" i="1" s="1"/>
  <c r="I105" i="1"/>
  <c r="Q105" i="1" s="1"/>
  <c r="I104" i="1"/>
  <c r="Q104" i="1" s="1"/>
  <c r="I103" i="1"/>
  <c r="Q103" i="1" s="1"/>
  <c r="I102" i="1"/>
  <c r="Q102" i="1" s="1"/>
  <c r="I101" i="1"/>
  <c r="Q101" i="1" s="1"/>
  <c r="I100" i="1"/>
  <c r="Q100" i="1" s="1"/>
  <c r="I99" i="1"/>
  <c r="Q99" i="1" s="1"/>
  <c r="I98" i="1"/>
  <c r="Q98" i="1" s="1"/>
  <c r="I97" i="1"/>
  <c r="Q97" i="1" s="1"/>
  <c r="I96" i="1"/>
  <c r="Q96" i="1" s="1"/>
  <c r="I95" i="1"/>
  <c r="Q95" i="1" s="1"/>
  <c r="I94" i="1"/>
  <c r="Q94" i="1" s="1"/>
  <c r="I93" i="1"/>
  <c r="Q93" i="1" s="1"/>
  <c r="I92" i="1"/>
  <c r="Q92" i="1" s="1"/>
  <c r="I91" i="1"/>
  <c r="Q91" i="1" s="1"/>
  <c r="I90" i="1"/>
  <c r="Q90" i="1" s="1"/>
  <c r="I89" i="1"/>
  <c r="Q89" i="1" s="1"/>
  <c r="I88" i="1"/>
  <c r="Q88" i="1" s="1"/>
  <c r="I87" i="1"/>
  <c r="Q87" i="1" s="1"/>
  <c r="I86" i="1"/>
  <c r="Q86" i="1" s="1"/>
  <c r="I85" i="1"/>
  <c r="Q85" i="1" s="1"/>
  <c r="I84" i="1"/>
  <c r="Q84" i="1" s="1"/>
  <c r="I83" i="1"/>
  <c r="Q83" i="1" s="1"/>
  <c r="I82" i="1"/>
  <c r="Q82" i="1" s="1"/>
  <c r="I81" i="1"/>
  <c r="Q81" i="1" s="1"/>
  <c r="I80" i="1"/>
  <c r="Q80" i="1" s="1"/>
  <c r="I79" i="1"/>
  <c r="Q79" i="1" s="1"/>
  <c r="I78" i="1"/>
  <c r="Q78" i="1" s="1"/>
  <c r="I77" i="1"/>
  <c r="Q77" i="1" s="1"/>
  <c r="I76" i="1"/>
  <c r="Q76" i="1" s="1"/>
  <c r="I75" i="1"/>
  <c r="Q75" i="1" s="1"/>
  <c r="I74" i="1"/>
  <c r="Q74" i="1" s="1"/>
  <c r="I73" i="1"/>
  <c r="Q73" i="1" s="1"/>
  <c r="I72" i="1"/>
  <c r="Q72" i="1" s="1"/>
  <c r="I71" i="1"/>
  <c r="Q71" i="1" s="1"/>
  <c r="I70" i="1"/>
  <c r="Q70" i="1" s="1"/>
  <c r="I69" i="1"/>
  <c r="Q69" i="1" s="1"/>
  <c r="I68" i="1"/>
  <c r="Q68" i="1" s="1"/>
  <c r="I67" i="1"/>
  <c r="Q67" i="1" s="1"/>
  <c r="I66" i="1"/>
  <c r="Q66" i="1" s="1"/>
  <c r="I65" i="1"/>
  <c r="Q65" i="1" s="1"/>
  <c r="I64" i="1"/>
  <c r="Q64" i="1" s="1"/>
  <c r="I63" i="1"/>
  <c r="Q63" i="1" s="1"/>
  <c r="I62" i="1"/>
  <c r="Q62" i="1" s="1"/>
  <c r="I61" i="1"/>
  <c r="Q61" i="1" s="1"/>
  <c r="I60" i="1"/>
  <c r="Q60" i="1" s="1"/>
  <c r="I59" i="1"/>
  <c r="Q59" i="1" s="1"/>
  <c r="I58" i="1"/>
  <c r="Q58" i="1" s="1"/>
  <c r="I57" i="1"/>
  <c r="Q57" i="1" s="1"/>
  <c r="I56" i="1"/>
  <c r="Q56" i="1" s="1"/>
  <c r="I55" i="1"/>
  <c r="Q55" i="1" s="1"/>
  <c r="I54" i="1"/>
  <c r="Q54" i="1" s="1"/>
  <c r="I53" i="1"/>
  <c r="Q53" i="1" s="1"/>
  <c r="I52" i="1"/>
  <c r="Q52" i="1" s="1"/>
  <c r="I51" i="1"/>
  <c r="Q51" i="1" s="1"/>
  <c r="I50" i="1"/>
  <c r="Q50" i="1" s="1"/>
  <c r="I49" i="1"/>
  <c r="Q49" i="1" s="1"/>
  <c r="I48" i="1"/>
  <c r="Q48" i="1" s="1"/>
  <c r="I47" i="1"/>
  <c r="Q47" i="1" s="1"/>
  <c r="I46" i="1"/>
  <c r="Q46" i="1" s="1"/>
  <c r="I45" i="1"/>
  <c r="Q45" i="1" s="1"/>
  <c r="I44" i="1"/>
  <c r="Q44" i="1" s="1"/>
  <c r="I43" i="1"/>
  <c r="Q43" i="1" s="1"/>
  <c r="I42" i="1"/>
  <c r="Q42" i="1" s="1"/>
  <c r="I41" i="1"/>
  <c r="Q41" i="1" s="1"/>
  <c r="I40" i="1"/>
  <c r="Q40" i="1" s="1"/>
  <c r="I39" i="1"/>
  <c r="Q39" i="1" s="1"/>
  <c r="I38" i="1"/>
  <c r="Q38" i="1" s="1"/>
  <c r="I37" i="1"/>
  <c r="Q37" i="1" s="1"/>
  <c r="I36" i="1"/>
  <c r="Q36" i="1" s="1"/>
  <c r="I35" i="1"/>
  <c r="Q35" i="1" s="1"/>
  <c r="I34" i="1"/>
  <c r="Q34" i="1" s="1"/>
  <c r="I33" i="1"/>
  <c r="Q33" i="1" s="1"/>
  <c r="I32" i="1"/>
  <c r="Q32" i="1" s="1"/>
  <c r="I31" i="1"/>
  <c r="Q31" i="1" s="1"/>
  <c r="I30" i="1"/>
  <c r="Q30" i="1" s="1"/>
  <c r="I29" i="1"/>
  <c r="Q29" i="1" s="1"/>
  <c r="I28" i="1"/>
  <c r="Q28" i="1" s="1"/>
  <c r="I27" i="1"/>
  <c r="Q27" i="1" s="1"/>
  <c r="I26" i="1"/>
  <c r="Q26" i="1" s="1"/>
  <c r="I25" i="1"/>
  <c r="Q25" i="1" s="1"/>
  <c r="I24" i="1"/>
  <c r="I23" i="1"/>
  <c r="Q23" i="1" s="1"/>
  <c r="I22" i="1"/>
  <c r="Q22" i="1" s="1"/>
  <c r="G525" i="1"/>
  <c r="P525" i="1" s="1"/>
  <c r="G524" i="1"/>
  <c r="P524" i="1" s="1"/>
  <c r="G239" i="1"/>
  <c r="P239" i="1" s="1"/>
  <c r="G238" i="1"/>
  <c r="P238" i="1" s="1"/>
  <c r="G237" i="1"/>
  <c r="P237" i="1" s="1"/>
  <c r="G236" i="1"/>
  <c r="P236" i="1" s="1"/>
  <c r="G235" i="1"/>
  <c r="P235" i="1" s="1"/>
  <c r="G234" i="1"/>
  <c r="P234" i="1" s="1"/>
  <c r="G233" i="1"/>
  <c r="P233" i="1" s="1"/>
  <c r="G232" i="1"/>
  <c r="P232" i="1" s="1"/>
  <c r="G231" i="1"/>
  <c r="P231" i="1" s="1"/>
  <c r="G230" i="1"/>
  <c r="P230" i="1" s="1"/>
  <c r="G229" i="1"/>
  <c r="P229" i="1" s="1"/>
  <c r="G228" i="1"/>
  <c r="P228" i="1" s="1"/>
  <c r="G227" i="1"/>
  <c r="P227" i="1" s="1"/>
  <c r="G226" i="1"/>
  <c r="P226" i="1" s="1"/>
  <c r="G225" i="1"/>
  <c r="P225" i="1" s="1"/>
  <c r="G224" i="1"/>
  <c r="P224" i="1" s="1"/>
  <c r="G223" i="1"/>
  <c r="P223" i="1" s="1"/>
  <c r="G222" i="1"/>
  <c r="P222" i="1" s="1"/>
  <c r="G221" i="1"/>
  <c r="P221" i="1" s="1"/>
  <c r="G220" i="1"/>
  <c r="P220" i="1" s="1"/>
  <c r="G219" i="1"/>
  <c r="P219" i="1" s="1"/>
  <c r="G218" i="1"/>
  <c r="P218" i="1" s="1"/>
  <c r="G217" i="1"/>
  <c r="P217" i="1" s="1"/>
  <c r="G216" i="1"/>
  <c r="P216" i="1" s="1"/>
  <c r="G215" i="1"/>
  <c r="P215" i="1" s="1"/>
  <c r="G214" i="1"/>
  <c r="P214" i="1" s="1"/>
  <c r="G213" i="1"/>
  <c r="P213" i="1" s="1"/>
  <c r="G212" i="1"/>
  <c r="P212" i="1" s="1"/>
  <c r="G211" i="1"/>
  <c r="P211" i="1" s="1"/>
  <c r="G210" i="1"/>
  <c r="P210" i="1" s="1"/>
  <c r="G209" i="1"/>
  <c r="P209" i="1" s="1"/>
  <c r="G208" i="1"/>
  <c r="P208" i="1" s="1"/>
  <c r="G207" i="1"/>
  <c r="P207" i="1" s="1"/>
  <c r="G206" i="1"/>
  <c r="P206" i="1" s="1"/>
  <c r="G205" i="1"/>
  <c r="P205" i="1" s="1"/>
  <c r="G204" i="1"/>
  <c r="P204" i="1" s="1"/>
  <c r="G203" i="1"/>
  <c r="P203" i="1" s="1"/>
  <c r="G202" i="1"/>
  <c r="P202" i="1" s="1"/>
  <c r="G201" i="1"/>
  <c r="P201" i="1" s="1"/>
  <c r="G200" i="1"/>
  <c r="P200" i="1" s="1"/>
  <c r="G199" i="1"/>
  <c r="P199" i="1" s="1"/>
  <c r="G198" i="1"/>
  <c r="P198" i="1" s="1"/>
  <c r="G197" i="1"/>
  <c r="P197" i="1" s="1"/>
  <c r="G196" i="1"/>
  <c r="P196" i="1" s="1"/>
  <c r="G195" i="1"/>
  <c r="P195" i="1" s="1"/>
  <c r="G194" i="1"/>
  <c r="P194" i="1" s="1"/>
  <c r="G193" i="1"/>
  <c r="P193" i="1" s="1"/>
  <c r="G192" i="1"/>
  <c r="P192" i="1" s="1"/>
  <c r="G191" i="1"/>
  <c r="P191" i="1" s="1"/>
  <c r="G190" i="1"/>
  <c r="P190" i="1" s="1"/>
  <c r="G189" i="1"/>
  <c r="P189" i="1" s="1"/>
  <c r="G188" i="1"/>
  <c r="P188" i="1" s="1"/>
  <c r="G187" i="1"/>
  <c r="P187" i="1" s="1"/>
  <c r="G186" i="1"/>
  <c r="P186" i="1" s="1"/>
  <c r="G185" i="1"/>
  <c r="P185" i="1" s="1"/>
  <c r="G184" i="1"/>
  <c r="P184" i="1" s="1"/>
  <c r="G183" i="1"/>
  <c r="P183" i="1" s="1"/>
  <c r="G182" i="1"/>
  <c r="P182" i="1" s="1"/>
  <c r="G181" i="1"/>
  <c r="P181" i="1" s="1"/>
  <c r="G180" i="1"/>
  <c r="P180" i="1" s="1"/>
  <c r="G179" i="1"/>
  <c r="P179" i="1" s="1"/>
  <c r="G178" i="1"/>
  <c r="P178" i="1" s="1"/>
  <c r="G177" i="1"/>
  <c r="P177" i="1" s="1"/>
  <c r="G176" i="1"/>
  <c r="P176" i="1" s="1"/>
  <c r="G175" i="1"/>
  <c r="P175" i="1" s="1"/>
  <c r="G174" i="1"/>
  <c r="P174" i="1" s="1"/>
  <c r="G173" i="1"/>
  <c r="P173" i="1" s="1"/>
  <c r="G172" i="1"/>
  <c r="P172" i="1" s="1"/>
  <c r="G171" i="1"/>
  <c r="P171" i="1" s="1"/>
  <c r="G170" i="1"/>
  <c r="P170" i="1" s="1"/>
  <c r="G169" i="1"/>
  <c r="P169" i="1" s="1"/>
  <c r="G168" i="1"/>
  <c r="P168" i="1" s="1"/>
  <c r="G167" i="1"/>
  <c r="P167" i="1" s="1"/>
  <c r="G166" i="1"/>
  <c r="P166" i="1" s="1"/>
  <c r="G165" i="1"/>
  <c r="P165" i="1" s="1"/>
  <c r="G164" i="1"/>
  <c r="P164" i="1" s="1"/>
  <c r="G163" i="1"/>
  <c r="P163" i="1" s="1"/>
  <c r="G162" i="1"/>
  <c r="P162" i="1" s="1"/>
  <c r="G161" i="1"/>
  <c r="P161" i="1" s="1"/>
  <c r="G160" i="1"/>
  <c r="P160" i="1" s="1"/>
  <c r="G159" i="1"/>
  <c r="P159" i="1" s="1"/>
  <c r="G158" i="1"/>
  <c r="P158" i="1" s="1"/>
  <c r="G157" i="1"/>
  <c r="P157" i="1" s="1"/>
  <c r="G156" i="1"/>
  <c r="P156" i="1" s="1"/>
  <c r="G155" i="1"/>
  <c r="P155" i="1" s="1"/>
  <c r="G154" i="1"/>
  <c r="P154" i="1" s="1"/>
  <c r="G153" i="1"/>
  <c r="P153" i="1" s="1"/>
  <c r="G152" i="1"/>
  <c r="P152" i="1" s="1"/>
  <c r="G151" i="1"/>
  <c r="P151" i="1" s="1"/>
  <c r="G150" i="1"/>
  <c r="P150" i="1" s="1"/>
  <c r="G149" i="1"/>
  <c r="P149" i="1" s="1"/>
  <c r="G148" i="1"/>
  <c r="P148" i="1" s="1"/>
  <c r="G147" i="1"/>
  <c r="P147" i="1" s="1"/>
  <c r="G146" i="1"/>
  <c r="P146" i="1" s="1"/>
  <c r="G145" i="1"/>
  <c r="P145" i="1" s="1"/>
  <c r="G144" i="1"/>
  <c r="P144" i="1" s="1"/>
  <c r="G143" i="1"/>
  <c r="P143" i="1" s="1"/>
  <c r="G142" i="1"/>
  <c r="P142" i="1" s="1"/>
  <c r="G141" i="1"/>
  <c r="P141" i="1" s="1"/>
  <c r="G140" i="1"/>
  <c r="P140" i="1" s="1"/>
  <c r="G139" i="1"/>
  <c r="P139" i="1" s="1"/>
  <c r="G138" i="1"/>
  <c r="P138" i="1" s="1"/>
  <c r="G137" i="1"/>
  <c r="P137" i="1" s="1"/>
  <c r="G136" i="1"/>
  <c r="P136" i="1" s="1"/>
  <c r="G135" i="1"/>
  <c r="P135" i="1" s="1"/>
  <c r="G134" i="1"/>
  <c r="P134" i="1" s="1"/>
  <c r="G133" i="1"/>
  <c r="P133" i="1" s="1"/>
  <c r="G132" i="1"/>
  <c r="P132" i="1" s="1"/>
  <c r="G131" i="1"/>
  <c r="P131" i="1" s="1"/>
  <c r="G130" i="1"/>
  <c r="P130" i="1" s="1"/>
  <c r="G129" i="1"/>
  <c r="P129" i="1" s="1"/>
  <c r="G128" i="1"/>
  <c r="P128" i="1" s="1"/>
  <c r="G127" i="1"/>
  <c r="P127" i="1" s="1"/>
  <c r="G126" i="1"/>
  <c r="P126" i="1" s="1"/>
  <c r="G125" i="1"/>
  <c r="P125" i="1" s="1"/>
  <c r="G124" i="1"/>
  <c r="P124" i="1" s="1"/>
  <c r="G123" i="1"/>
  <c r="P123" i="1" s="1"/>
  <c r="G122" i="1"/>
  <c r="P122" i="1" s="1"/>
  <c r="G121" i="1"/>
  <c r="P121" i="1" s="1"/>
  <c r="G120" i="1"/>
  <c r="P120" i="1" s="1"/>
  <c r="G119" i="1"/>
  <c r="P119" i="1" s="1"/>
  <c r="G118" i="1"/>
  <c r="P118" i="1" s="1"/>
  <c r="G117" i="1"/>
  <c r="P117" i="1" s="1"/>
  <c r="G116" i="1"/>
  <c r="P116" i="1" s="1"/>
  <c r="G115" i="1"/>
  <c r="P115" i="1" s="1"/>
  <c r="G114" i="1"/>
  <c r="P114" i="1" s="1"/>
  <c r="G113" i="1"/>
  <c r="P113" i="1" s="1"/>
  <c r="G112" i="1"/>
  <c r="P112" i="1" s="1"/>
  <c r="G111" i="1"/>
  <c r="P111" i="1" s="1"/>
  <c r="G110" i="1"/>
  <c r="P110" i="1" s="1"/>
  <c r="G109" i="1"/>
  <c r="P109" i="1" s="1"/>
  <c r="G108" i="1"/>
  <c r="P108" i="1" s="1"/>
  <c r="G107" i="1"/>
  <c r="P107" i="1" s="1"/>
  <c r="G106" i="1"/>
  <c r="P106" i="1" s="1"/>
  <c r="G105" i="1"/>
  <c r="P105" i="1" s="1"/>
  <c r="G104" i="1"/>
  <c r="P104" i="1" s="1"/>
  <c r="G103" i="1"/>
  <c r="P103" i="1" s="1"/>
  <c r="G102" i="1"/>
  <c r="P102" i="1" s="1"/>
  <c r="G101" i="1"/>
  <c r="P101" i="1" s="1"/>
  <c r="G100" i="1"/>
  <c r="P100" i="1" s="1"/>
  <c r="G99" i="1"/>
  <c r="P99" i="1" s="1"/>
  <c r="G98" i="1"/>
  <c r="P98" i="1" s="1"/>
  <c r="G97" i="1"/>
  <c r="P97" i="1" s="1"/>
  <c r="G96" i="1"/>
  <c r="P96" i="1" s="1"/>
  <c r="G95" i="1"/>
  <c r="P95" i="1" s="1"/>
  <c r="G94" i="1"/>
  <c r="P94" i="1" s="1"/>
  <c r="G93" i="1"/>
  <c r="P93" i="1" s="1"/>
  <c r="G92" i="1"/>
  <c r="P92" i="1" s="1"/>
  <c r="G91" i="1"/>
  <c r="P91" i="1" s="1"/>
  <c r="G90" i="1"/>
  <c r="P90" i="1" s="1"/>
  <c r="G89" i="1"/>
  <c r="P89" i="1" s="1"/>
  <c r="G88" i="1"/>
  <c r="P88" i="1" s="1"/>
  <c r="G87" i="1"/>
  <c r="P87" i="1" s="1"/>
  <c r="G86" i="1"/>
  <c r="P86" i="1" s="1"/>
  <c r="G85" i="1"/>
  <c r="P85" i="1" s="1"/>
  <c r="G84" i="1"/>
  <c r="P84" i="1" s="1"/>
  <c r="G83" i="1"/>
  <c r="P83" i="1" s="1"/>
  <c r="G82" i="1"/>
  <c r="P82" i="1" s="1"/>
  <c r="G81" i="1"/>
  <c r="P81" i="1" s="1"/>
  <c r="G80" i="1"/>
  <c r="P80" i="1" s="1"/>
  <c r="G79" i="1"/>
  <c r="P79" i="1" s="1"/>
  <c r="G78" i="1"/>
  <c r="P78" i="1" s="1"/>
  <c r="G77" i="1"/>
  <c r="P77" i="1" s="1"/>
  <c r="G76" i="1"/>
  <c r="P76" i="1" s="1"/>
  <c r="G75" i="1"/>
  <c r="P75" i="1" s="1"/>
  <c r="G74" i="1"/>
  <c r="P74" i="1" s="1"/>
  <c r="G73" i="1"/>
  <c r="P73" i="1" s="1"/>
  <c r="G72" i="1"/>
  <c r="P72" i="1" s="1"/>
  <c r="G71" i="1"/>
  <c r="P71" i="1" s="1"/>
  <c r="G70" i="1"/>
  <c r="P70" i="1" s="1"/>
  <c r="G69" i="1"/>
  <c r="P69" i="1" s="1"/>
  <c r="G68" i="1"/>
  <c r="P68" i="1" s="1"/>
  <c r="G67" i="1"/>
  <c r="P67" i="1" s="1"/>
  <c r="G66" i="1"/>
  <c r="P66" i="1" s="1"/>
  <c r="G65" i="1"/>
  <c r="P65" i="1" s="1"/>
  <c r="G64" i="1"/>
  <c r="P64" i="1" s="1"/>
  <c r="G63" i="1"/>
  <c r="P63" i="1" s="1"/>
  <c r="G62" i="1"/>
  <c r="P62" i="1" s="1"/>
  <c r="G61" i="1"/>
  <c r="P61" i="1" s="1"/>
  <c r="G60" i="1"/>
  <c r="P60" i="1" s="1"/>
  <c r="G59" i="1"/>
  <c r="P59" i="1" s="1"/>
  <c r="G58" i="1"/>
  <c r="P58" i="1" s="1"/>
  <c r="G57" i="1"/>
  <c r="P57" i="1" s="1"/>
  <c r="G56" i="1"/>
  <c r="P56" i="1" s="1"/>
  <c r="G55" i="1"/>
  <c r="P55" i="1" s="1"/>
  <c r="G54" i="1"/>
  <c r="P54" i="1" s="1"/>
  <c r="G53" i="1"/>
  <c r="P53" i="1" s="1"/>
  <c r="G52" i="1"/>
  <c r="P52" i="1" s="1"/>
  <c r="G51" i="1"/>
  <c r="P51" i="1" s="1"/>
  <c r="G50" i="1"/>
  <c r="P50" i="1" s="1"/>
  <c r="G49" i="1"/>
  <c r="P49" i="1" s="1"/>
  <c r="G48" i="1"/>
  <c r="P48" i="1" s="1"/>
  <c r="G47" i="1"/>
  <c r="P47" i="1" s="1"/>
  <c r="G46" i="1"/>
  <c r="P46" i="1" s="1"/>
  <c r="G45" i="1"/>
  <c r="P45" i="1" s="1"/>
  <c r="G44" i="1"/>
  <c r="P44" i="1" s="1"/>
  <c r="G43" i="1"/>
  <c r="P43" i="1" s="1"/>
  <c r="G42" i="1"/>
  <c r="P42" i="1" s="1"/>
  <c r="G41" i="1"/>
  <c r="P41" i="1" s="1"/>
  <c r="G40" i="1"/>
  <c r="P40" i="1" s="1"/>
  <c r="G39" i="1"/>
  <c r="P39" i="1" s="1"/>
  <c r="G38" i="1"/>
  <c r="P38" i="1" s="1"/>
  <c r="G37" i="1"/>
  <c r="P37" i="1" s="1"/>
  <c r="G36" i="1"/>
  <c r="P36" i="1" s="1"/>
  <c r="G35" i="1"/>
  <c r="P35" i="1" s="1"/>
  <c r="G34" i="1"/>
  <c r="P34" i="1" s="1"/>
  <c r="G33" i="1"/>
  <c r="P33" i="1" s="1"/>
  <c r="G32" i="1"/>
  <c r="P32" i="1" s="1"/>
  <c r="G31" i="1"/>
  <c r="P31" i="1" s="1"/>
  <c r="G30" i="1"/>
  <c r="P30" i="1" s="1"/>
  <c r="G29" i="1"/>
  <c r="P29" i="1" s="1"/>
  <c r="G28" i="1"/>
  <c r="P28" i="1" s="1"/>
  <c r="G27" i="1"/>
  <c r="P27" i="1" s="1"/>
  <c r="G26" i="1"/>
  <c r="P26" i="1" s="1"/>
  <c r="G25" i="1"/>
  <c r="P25" i="1" s="1"/>
  <c r="G24" i="1"/>
  <c r="P24" i="1" s="1"/>
  <c r="G23" i="1"/>
  <c r="P23" i="1" s="1"/>
  <c r="G22" i="1"/>
  <c r="P22" i="1" s="1"/>
  <c r="E525" i="1"/>
  <c r="O525" i="1" s="1"/>
  <c r="E524" i="1"/>
  <c r="O524" i="1" s="1"/>
  <c r="E523" i="1"/>
  <c r="O523" i="1" s="1"/>
  <c r="E522" i="1"/>
  <c r="O522" i="1" s="1"/>
  <c r="E521" i="1"/>
  <c r="O521" i="1" s="1"/>
  <c r="E520" i="1"/>
  <c r="O520" i="1" s="1"/>
  <c r="E519" i="1"/>
  <c r="O519" i="1" s="1"/>
  <c r="E518" i="1"/>
  <c r="O518" i="1" s="1"/>
  <c r="E517" i="1"/>
  <c r="O517" i="1" s="1"/>
  <c r="E516" i="1"/>
  <c r="O516" i="1" s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234" i="1"/>
  <c r="O234" i="1" s="1"/>
  <c r="E233" i="1"/>
  <c r="O233" i="1" s="1"/>
  <c r="E232" i="1"/>
  <c r="O232" i="1" s="1"/>
  <c r="E231" i="1"/>
  <c r="O231" i="1" s="1"/>
  <c r="E230" i="1"/>
  <c r="O230" i="1" s="1"/>
  <c r="E229" i="1"/>
  <c r="O229" i="1" s="1"/>
  <c r="E228" i="1"/>
  <c r="O228" i="1" s="1"/>
  <c r="E227" i="1"/>
  <c r="O227" i="1" s="1"/>
  <c r="E226" i="1"/>
  <c r="O226" i="1" s="1"/>
  <c r="E225" i="1"/>
  <c r="O225" i="1" s="1"/>
  <c r="E224" i="1"/>
  <c r="O224" i="1" s="1"/>
  <c r="E223" i="1"/>
  <c r="O223" i="1" s="1"/>
  <c r="E222" i="1"/>
  <c r="O222" i="1" s="1"/>
  <c r="E221" i="1"/>
  <c r="O221" i="1" s="1"/>
  <c r="E220" i="1"/>
  <c r="O220" i="1" s="1"/>
  <c r="E219" i="1"/>
  <c r="O219" i="1" s="1"/>
  <c r="E218" i="1"/>
  <c r="O218" i="1" s="1"/>
  <c r="E217" i="1"/>
  <c r="O217" i="1" s="1"/>
  <c r="E216" i="1"/>
  <c r="O216" i="1" s="1"/>
  <c r="E215" i="1"/>
  <c r="O215" i="1" s="1"/>
  <c r="E214" i="1"/>
  <c r="O214" i="1" s="1"/>
  <c r="E213" i="1"/>
  <c r="O213" i="1" s="1"/>
  <c r="E212" i="1"/>
  <c r="O212" i="1" s="1"/>
  <c r="E211" i="1"/>
  <c r="O211" i="1" s="1"/>
  <c r="E210" i="1"/>
  <c r="O210" i="1" s="1"/>
  <c r="E209" i="1"/>
  <c r="O209" i="1" s="1"/>
  <c r="E208" i="1"/>
  <c r="O208" i="1" s="1"/>
  <c r="E207" i="1"/>
  <c r="O207" i="1" s="1"/>
  <c r="E206" i="1"/>
  <c r="O206" i="1" s="1"/>
  <c r="E205" i="1"/>
  <c r="O205" i="1" s="1"/>
  <c r="E204" i="1"/>
  <c r="O204" i="1" s="1"/>
  <c r="E203" i="1"/>
  <c r="O203" i="1" s="1"/>
  <c r="E202" i="1"/>
  <c r="O202" i="1" s="1"/>
  <c r="E201" i="1"/>
  <c r="O201" i="1" s="1"/>
  <c r="E200" i="1"/>
  <c r="O200" i="1" s="1"/>
  <c r="E199" i="1"/>
  <c r="O199" i="1" s="1"/>
  <c r="E198" i="1"/>
  <c r="O198" i="1" s="1"/>
  <c r="E197" i="1"/>
  <c r="O197" i="1" s="1"/>
  <c r="E196" i="1"/>
  <c r="O196" i="1" s="1"/>
  <c r="E195" i="1"/>
  <c r="O195" i="1" s="1"/>
  <c r="E194" i="1"/>
  <c r="O194" i="1" s="1"/>
  <c r="E193" i="1"/>
  <c r="O193" i="1" s="1"/>
  <c r="E192" i="1"/>
  <c r="O192" i="1" s="1"/>
  <c r="E191" i="1"/>
  <c r="O191" i="1" s="1"/>
  <c r="E190" i="1"/>
  <c r="O190" i="1" s="1"/>
  <c r="E189" i="1"/>
  <c r="O189" i="1" s="1"/>
  <c r="E188" i="1"/>
  <c r="O188" i="1" s="1"/>
  <c r="E187" i="1"/>
  <c r="O187" i="1" s="1"/>
  <c r="E186" i="1"/>
  <c r="O186" i="1" s="1"/>
  <c r="E185" i="1"/>
  <c r="O185" i="1" s="1"/>
  <c r="E184" i="1"/>
  <c r="O184" i="1" s="1"/>
  <c r="E183" i="1"/>
  <c r="O183" i="1" s="1"/>
  <c r="E182" i="1"/>
  <c r="O182" i="1" s="1"/>
  <c r="E181" i="1"/>
  <c r="O181" i="1" s="1"/>
  <c r="E180" i="1"/>
  <c r="O180" i="1" s="1"/>
  <c r="E179" i="1"/>
  <c r="O179" i="1" s="1"/>
  <c r="E178" i="1"/>
  <c r="O178" i="1" s="1"/>
  <c r="E177" i="1"/>
  <c r="O177" i="1" s="1"/>
  <c r="E176" i="1"/>
  <c r="O176" i="1" s="1"/>
  <c r="E175" i="1"/>
  <c r="O175" i="1" s="1"/>
  <c r="E174" i="1"/>
  <c r="O174" i="1" s="1"/>
  <c r="E173" i="1"/>
  <c r="O173" i="1" s="1"/>
  <c r="E172" i="1"/>
  <c r="O172" i="1" s="1"/>
  <c r="E171" i="1"/>
  <c r="O171" i="1" s="1"/>
  <c r="E170" i="1"/>
  <c r="O170" i="1" s="1"/>
  <c r="E169" i="1"/>
  <c r="O169" i="1" s="1"/>
  <c r="E168" i="1"/>
  <c r="O168" i="1" s="1"/>
  <c r="E167" i="1"/>
  <c r="O167" i="1" s="1"/>
  <c r="E166" i="1"/>
  <c r="O166" i="1" s="1"/>
  <c r="E165" i="1"/>
  <c r="O165" i="1" s="1"/>
  <c r="E164" i="1"/>
  <c r="O164" i="1" s="1"/>
  <c r="E163" i="1"/>
  <c r="O163" i="1" s="1"/>
  <c r="E162" i="1"/>
  <c r="O162" i="1" s="1"/>
  <c r="E161" i="1"/>
  <c r="O161" i="1" s="1"/>
  <c r="E160" i="1"/>
  <c r="O160" i="1" s="1"/>
  <c r="E159" i="1"/>
  <c r="O159" i="1" s="1"/>
  <c r="E158" i="1"/>
  <c r="O158" i="1" s="1"/>
  <c r="E157" i="1"/>
  <c r="O157" i="1" s="1"/>
  <c r="E156" i="1"/>
  <c r="O156" i="1" s="1"/>
  <c r="E155" i="1"/>
  <c r="O155" i="1" s="1"/>
  <c r="E154" i="1"/>
  <c r="O154" i="1" s="1"/>
  <c r="E153" i="1"/>
  <c r="O153" i="1" s="1"/>
  <c r="E152" i="1"/>
  <c r="O152" i="1" s="1"/>
  <c r="E151" i="1"/>
  <c r="O151" i="1" s="1"/>
  <c r="E150" i="1"/>
  <c r="O150" i="1" s="1"/>
  <c r="E149" i="1"/>
  <c r="O149" i="1" s="1"/>
  <c r="E148" i="1"/>
  <c r="O148" i="1" s="1"/>
  <c r="E147" i="1"/>
  <c r="O147" i="1" s="1"/>
  <c r="E146" i="1"/>
  <c r="O146" i="1" s="1"/>
  <c r="E145" i="1"/>
  <c r="O145" i="1" s="1"/>
  <c r="E144" i="1"/>
  <c r="O144" i="1" s="1"/>
  <c r="E143" i="1"/>
  <c r="O143" i="1" s="1"/>
  <c r="E142" i="1"/>
  <c r="O142" i="1" s="1"/>
  <c r="E141" i="1"/>
  <c r="O141" i="1" s="1"/>
  <c r="E140" i="1"/>
  <c r="O140" i="1" s="1"/>
  <c r="E139" i="1"/>
  <c r="O139" i="1" s="1"/>
  <c r="E138" i="1"/>
  <c r="O138" i="1" s="1"/>
  <c r="E137" i="1"/>
  <c r="O137" i="1" s="1"/>
  <c r="E136" i="1"/>
  <c r="O136" i="1" s="1"/>
  <c r="E135" i="1"/>
  <c r="O135" i="1" s="1"/>
  <c r="E134" i="1"/>
  <c r="O134" i="1" s="1"/>
  <c r="E133" i="1"/>
  <c r="O133" i="1" s="1"/>
  <c r="E132" i="1"/>
  <c r="O132" i="1" s="1"/>
  <c r="E131" i="1"/>
  <c r="O131" i="1" s="1"/>
  <c r="E130" i="1"/>
  <c r="O130" i="1" s="1"/>
  <c r="E129" i="1"/>
  <c r="O129" i="1" s="1"/>
  <c r="E128" i="1"/>
  <c r="O128" i="1" s="1"/>
  <c r="E127" i="1"/>
  <c r="O127" i="1" s="1"/>
  <c r="E126" i="1"/>
  <c r="O126" i="1" s="1"/>
  <c r="E125" i="1"/>
  <c r="O125" i="1" s="1"/>
  <c r="E124" i="1"/>
  <c r="O124" i="1" s="1"/>
  <c r="E123" i="1"/>
  <c r="O123" i="1" s="1"/>
  <c r="E122" i="1"/>
  <c r="O122" i="1" s="1"/>
  <c r="E121" i="1"/>
  <c r="O121" i="1" s="1"/>
  <c r="E120" i="1"/>
  <c r="O120" i="1" s="1"/>
  <c r="E119" i="1"/>
  <c r="O119" i="1" s="1"/>
  <c r="E118" i="1"/>
  <c r="O118" i="1" s="1"/>
  <c r="E117" i="1"/>
  <c r="O117" i="1" s="1"/>
  <c r="E116" i="1"/>
  <c r="O116" i="1" s="1"/>
  <c r="E115" i="1"/>
  <c r="O115" i="1" s="1"/>
  <c r="E114" i="1"/>
  <c r="O114" i="1" s="1"/>
  <c r="E113" i="1"/>
  <c r="O113" i="1" s="1"/>
  <c r="E112" i="1"/>
  <c r="O112" i="1" s="1"/>
  <c r="E111" i="1"/>
  <c r="O111" i="1" s="1"/>
  <c r="E110" i="1"/>
  <c r="O110" i="1" s="1"/>
  <c r="E109" i="1"/>
  <c r="O109" i="1" s="1"/>
  <c r="E108" i="1"/>
  <c r="O108" i="1" s="1"/>
  <c r="E107" i="1"/>
  <c r="O107" i="1" s="1"/>
  <c r="E106" i="1"/>
  <c r="O106" i="1" s="1"/>
  <c r="E105" i="1"/>
  <c r="O105" i="1" s="1"/>
  <c r="E104" i="1"/>
  <c r="O104" i="1" s="1"/>
  <c r="E103" i="1"/>
  <c r="O103" i="1" s="1"/>
  <c r="E102" i="1"/>
  <c r="O102" i="1" s="1"/>
  <c r="E101" i="1"/>
  <c r="O101" i="1" s="1"/>
  <c r="E100" i="1"/>
  <c r="O100" i="1" s="1"/>
  <c r="E99" i="1"/>
  <c r="O99" i="1" s="1"/>
  <c r="E98" i="1"/>
  <c r="O98" i="1" s="1"/>
  <c r="E97" i="1"/>
  <c r="O97" i="1" s="1"/>
  <c r="E96" i="1"/>
  <c r="O96" i="1" s="1"/>
  <c r="E95" i="1"/>
  <c r="O95" i="1" s="1"/>
  <c r="E94" i="1"/>
  <c r="O94" i="1" s="1"/>
  <c r="E93" i="1"/>
  <c r="O93" i="1" s="1"/>
  <c r="E92" i="1"/>
  <c r="O92" i="1" s="1"/>
  <c r="E91" i="1"/>
  <c r="O91" i="1" s="1"/>
  <c r="E90" i="1"/>
  <c r="O90" i="1" s="1"/>
  <c r="E89" i="1"/>
  <c r="O89" i="1" s="1"/>
  <c r="E88" i="1"/>
  <c r="O88" i="1" s="1"/>
  <c r="E87" i="1"/>
  <c r="O87" i="1" s="1"/>
  <c r="E86" i="1"/>
  <c r="O86" i="1" s="1"/>
  <c r="E85" i="1"/>
  <c r="O85" i="1" s="1"/>
  <c r="E84" i="1"/>
  <c r="O84" i="1" s="1"/>
  <c r="E83" i="1"/>
  <c r="O83" i="1" s="1"/>
  <c r="E82" i="1"/>
  <c r="O82" i="1" s="1"/>
  <c r="E81" i="1"/>
  <c r="O81" i="1" s="1"/>
  <c r="E80" i="1"/>
  <c r="O80" i="1" s="1"/>
  <c r="E79" i="1"/>
  <c r="O79" i="1" s="1"/>
  <c r="E78" i="1"/>
  <c r="O78" i="1" s="1"/>
  <c r="E77" i="1"/>
  <c r="O77" i="1" s="1"/>
  <c r="E76" i="1"/>
  <c r="O76" i="1" s="1"/>
  <c r="E75" i="1"/>
  <c r="O75" i="1" s="1"/>
  <c r="E74" i="1"/>
  <c r="O74" i="1" s="1"/>
  <c r="E73" i="1"/>
  <c r="O73" i="1" s="1"/>
  <c r="E72" i="1"/>
  <c r="O72" i="1" s="1"/>
  <c r="E71" i="1"/>
  <c r="O71" i="1" s="1"/>
  <c r="E70" i="1"/>
  <c r="O70" i="1" s="1"/>
  <c r="E69" i="1"/>
  <c r="O69" i="1" s="1"/>
  <c r="E68" i="1"/>
  <c r="O68" i="1" s="1"/>
  <c r="E67" i="1"/>
  <c r="O67" i="1" s="1"/>
  <c r="E66" i="1"/>
  <c r="O66" i="1" s="1"/>
  <c r="E65" i="1"/>
  <c r="O65" i="1" s="1"/>
  <c r="E64" i="1"/>
  <c r="O64" i="1" s="1"/>
  <c r="E63" i="1"/>
  <c r="O63" i="1" s="1"/>
  <c r="E62" i="1"/>
  <c r="O62" i="1" s="1"/>
  <c r="E61" i="1"/>
  <c r="O61" i="1" s="1"/>
  <c r="E60" i="1"/>
  <c r="O60" i="1" s="1"/>
  <c r="E59" i="1"/>
  <c r="O59" i="1" s="1"/>
  <c r="E58" i="1"/>
  <c r="O58" i="1" s="1"/>
  <c r="E57" i="1"/>
  <c r="O57" i="1" s="1"/>
  <c r="E56" i="1"/>
  <c r="O56" i="1" s="1"/>
  <c r="E55" i="1"/>
  <c r="O55" i="1" s="1"/>
  <c r="E54" i="1"/>
  <c r="O54" i="1" s="1"/>
  <c r="E53" i="1"/>
  <c r="O53" i="1" s="1"/>
  <c r="E52" i="1"/>
  <c r="O52" i="1" s="1"/>
  <c r="E51" i="1"/>
  <c r="O51" i="1" s="1"/>
  <c r="E50" i="1"/>
  <c r="O50" i="1" s="1"/>
  <c r="E49" i="1"/>
  <c r="O49" i="1" s="1"/>
  <c r="E48" i="1"/>
  <c r="O48" i="1" s="1"/>
  <c r="E47" i="1"/>
  <c r="O47" i="1" s="1"/>
  <c r="E46" i="1"/>
  <c r="O46" i="1" s="1"/>
  <c r="E45" i="1"/>
  <c r="O45" i="1" s="1"/>
  <c r="E44" i="1"/>
  <c r="O44" i="1" s="1"/>
  <c r="E43" i="1"/>
  <c r="O43" i="1" s="1"/>
  <c r="E42" i="1"/>
  <c r="O42" i="1" s="1"/>
  <c r="E41" i="1"/>
  <c r="O41" i="1" s="1"/>
  <c r="E40" i="1"/>
  <c r="O40" i="1" s="1"/>
  <c r="E39" i="1"/>
  <c r="O39" i="1" s="1"/>
  <c r="E38" i="1"/>
  <c r="O38" i="1" s="1"/>
  <c r="E37" i="1"/>
  <c r="O37" i="1" s="1"/>
  <c r="E36" i="1"/>
  <c r="O36" i="1" s="1"/>
  <c r="E35" i="1"/>
  <c r="O35" i="1" s="1"/>
  <c r="E34" i="1"/>
  <c r="O34" i="1" s="1"/>
  <c r="E33" i="1"/>
  <c r="O33" i="1" s="1"/>
  <c r="E32" i="1"/>
  <c r="O32" i="1" s="1"/>
  <c r="E31" i="1"/>
  <c r="O31" i="1" s="1"/>
  <c r="E30" i="1"/>
  <c r="O30" i="1" s="1"/>
  <c r="E29" i="1"/>
  <c r="O29" i="1" s="1"/>
  <c r="E28" i="1"/>
  <c r="O28" i="1" s="1"/>
  <c r="E27" i="1"/>
  <c r="O27" i="1" s="1"/>
  <c r="E26" i="1"/>
  <c r="O26" i="1" s="1"/>
  <c r="E25" i="1"/>
  <c r="O25" i="1" s="1"/>
  <c r="E24" i="1"/>
  <c r="O24" i="1" s="1"/>
  <c r="E23" i="1"/>
  <c r="O23" i="1" s="1"/>
  <c r="E22" i="1"/>
  <c r="O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516" i="1"/>
  <c r="C517" i="1"/>
  <c r="C518" i="1"/>
  <c r="C519" i="1"/>
  <c r="C520" i="1"/>
  <c r="C521" i="1"/>
  <c r="C522" i="1"/>
  <c r="C523" i="1"/>
  <c r="C524" i="1"/>
  <c r="C525" i="1"/>
  <c r="C22" i="1"/>
  <c r="N22" i="1" s="1"/>
  <c r="R525" i="1" l="1"/>
  <c r="R22" i="1"/>
  <c r="Q24" i="1"/>
  <c r="N230" i="1"/>
  <c r="N182" i="1"/>
  <c r="N134" i="1"/>
  <c r="N86" i="1"/>
  <c r="N38" i="1"/>
  <c r="N229" i="1"/>
  <c r="N197" i="1"/>
  <c r="N157" i="1"/>
  <c r="N125" i="1"/>
  <c r="N85" i="1"/>
  <c r="N45" i="1"/>
  <c r="O501" i="1"/>
  <c r="N519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O502" i="1"/>
  <c r="O510" i="1"/>
  <c r="N518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O503" i="1"/>
  <c r="O511" i="1"/>
  <c r="N222" i="1"/>
  <c r="N174" i="1"/>
  <c r="N118" i="1"/>
  <c r="N46" i="1"/>
  <c r="N237" i="1"/>
  <c r="N221" i="1"/>
  <c r="N189" i="1"/>
  <c r="N149" i="1"/>
  <c r="N117" i="1"/>
  <c r="N77" i="1"/>
  <c r="N29" i="1"/>
  <c r="N525" i="1"/>
  <c r="N517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O504" i="1"/>
  <c r="O512" i="1"/>
  <c r="N521" i="1"/>
  <c r="N206" i="1"/>
  <c r="N158" i="1"/>
  <c r="N110" i="1"/>
  <c r="N70" i="1"/>
  <c r="N165" i="1"/>
  <c r="N101" i="1"/>
  <c r="N53" i="1"/>
  <c r="N524" i="1"/>
  <c r="N516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O497" i="1"/>
  <c r="O505" i="1"/>
  <c r="O513" i="1"/>
  <c r="N214" i="1"/>
  <c r="N166" i="1"/>
  <c r="N126" i="1"/>
  <c r="N78" i="1"/>
  <c r="N30" i="1"/>
  <c r="N213" i="1"/>
  <c r="N181" i="1"/>
  <c r="N141" i="1"/>
  <c r="N109" i="1"/>
  <c r="N69" i="1"/>
  <c r="N37" i="1"/>
  <c r="N523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O498" i="1"/>
  <c r="O506" i="1"/>
  <c r="O514" i="1"/>
  <c r="N238" i="1"/>
  <c r="N190" i="1"/>
  <c r="N142" i="1"/>
  <c r="N94" i="1"/>
  <c r="N54" i="1"/>
  <c r="O500" i="1"/>
  <c r="N520" i="1"/>
  <c r="N205" i="1"/>
  <c r="N173" i="1"/>
  <c r="N133" i="1"/>
  <c r="N93" i="1"/>
  <c r="N61" i="1"/>
  <c r="O509" i="1"/>
  <c r="N522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O499" i="1"/>
  <c r="O507" i="1"/>
  <c r="O515" i="1"/>
  <c r="N198" i="1"/>
  <c r="N150" i="1"/>
  <c r="N102" i="1"/>
  <c r="N62" i="1"/>
  <c r="O508" i="1"/>
  <c r="N23" i="1"/>
  <c r="K527" i="1"/>
  <c r="C526" i="1"/>
  <c r="I527" i="1"/>
  <c r="C527" i="1"/>
  <c r="E527" i="1"/>
  <c r="G527" i="1"/>
  <c r="K526" i="1"/>
  <c r="I526" i="1"/>
  <c r="G526" i="1"/>
  <c r="E526" i="1"/>
  <c r="J13" i="13" l="1"/>
  <c r="J38" i="13" s="1"/>
  <c r="J14" i="13"/>
  <c r="J39" i="13" s="1"/>
  <c r="E539" i="1"/>
  <c r="J16" i="13"/>
  <c r="J41" i="13" s="1"/>
  <c r="J15" i="13"/>
  <c r="J40" i="13" s="1"/>
  <c r="J12" i="13"/>
  <c r="J37" i="13" s="1"/>
  <c r="E538" i="1"/>
  <c r="E537" i="1"/>
  <c r="E536" i="1"/>
  <c r="E540" i="1"/>
  <c r="L37" i="13" l="1" a="1"/>
  <c r="D509" i="6"/>
  <c r="L37" i="13" l="1"/>
  <c r="N37" i="13"/>
  <c r="M37" i="13"/>
  <c r="P37" i="13"/>
  <c r="O37" i="13"/>
  <c r="D508" i="6"/>
  <c r="O43" i="13" l="1"/>
  <c r="O44" i="13"/>
  <c r="O41" i="13"/>
  <c r="O42" i="13"/>
  <c r="O40" i="13"/>
  <c r="P44" i="13"/>
  <c r="P43" i="13"/>
  <c r="P42" i="13"/>
  <c r="P41" i="13"/>
  <c r="P40" i="13"/>
  <c r="M41" i="13"/>
  <c r="M42" i="13"/>
  <c r="M43" i="13"/>
  <c r="M44" i="13"/>
  <c r="M40" i="13"/>
  <c r="N42" i="13"/>
  <c r="N41" i="13"/>
  <c r="N43" i="13"/>
  <c r="N44" i="13"/>
  <c r="N40" i="13"/>
  <c r="L41" i="13"/>
  <c r="L43" i="13"/>
  <c r="L44" i="13"/>
  <c r="L42" i="13"/>
  <c r="L40" i="13"/>
  <c r="D507" i="6"/>
  <c r="I47" i="13" l="1" a="1"/>
  <c r="I47" i="13" s="1"/>
  <c r="D506" i="6"/>
  <c r="I48" i="13" l="1"/>
  <c r="I49" i="13" s="1"/>
  <c r="I50" i="13"/>
  <c r="I51" i="13" s="1"/>
  <c r="D505" i="6"/>
  <c r="D504" i="6" l="1"/>
  <c r="D503" i="6" l="1"/>
  <c r="D502" i="6" l="1"/>
  <c r="D501" i="6" l="1"/>
  <c r="D500" i="6" l="1"/>
  <c r="C541" i="1"/>
  <c r="D499" i="6" l="1"/>
  <c r="D498" i="6" l="1"/>
  <c r="D497" i="6" l="1"/>
  <c r="D496" i="6" l="1"/>
  <c r="D495" i="6" l="1"/>
  <c r="D494" i="6" l="1"/>
  <c r="D493" i="6" l="1"/>
  <c r="D492" i="6" l="1"/>
  <c r="D491" i="6" l="1"/>
  <c r="D490" i="6" l="1"/>
  <c r="D489" i="6" l="1"/>
  <c r="D488" i="6" l="1"/>
  <c r="D487" i="6" l="1"/>
  <c r="D486" i="6" l="1"/>
  <c r="D485" i="6" l="1"/>
  <c r="D484" i="6" l="1"/>
  <c r="D483" i="6" l="1"/>
  <c r="D482" i="6" l="1"/>
  <c r="D481" i="6" l="1"/>
  <c r="D480" i="6" l="1"/>
  <c r="D479" i="6" l="1"/>
  <c r="D478" i="6" l="1"/>
  <c r="D477" i="6" l="1"/>
  <c r="D476" i="6" l="1"/>
  <c r="D475" i="6" l="1"/>
  <c r="D474" i="6" l="1"/>
  <c r="D473" i="6" l="1"/>
  <c r="D472" i="6" l="1"/>
  <c r="D471" i="6" l="1"/>
  <c r="D470" i="6" l="1"/>
  <c r="D469" i="6" l="1"/>
  <c r="D468" i="6" l="1"/>
  <c r="D467" i="6" l="1"/>
  <c r="D466" i="6" l="1"/>
  <c r="D465" i="6" l="1"/>
  <c r="D464" i="6" l="1"/>
  <c r="D463" i="6" l="1"/>
  <c r="D462" i="6" l="1"/>
  <c r="D461" i="6" l="1"/>
  <c r="D460" i="6" l="1"/>
  <c r="D459" i="6" l="1"/>
  <c r="D458" i="6" l="1"/>
  <c r="D457" i="6" l="1"/>
  <c r="D456" i="6" l="1"/>
  <c r="D455" i="6" l="1"/>
  <c r="D454" i="6" l="1"/>
  <c r="D453" i="6" l="1"/>
  <c r="D452" i="6" l="1"/>
  <c r="D451" i="6" l="1"/>
  <c r="D450" i="6" l="1"/>
  <c r="D449" i="6" l="1"/>
  <c r="D448" i="6" l="1"/>
  <c r="D447" i="6" l="1"/>
  <c r="D446" i="6" l="1"/>
  <c r="D445" i="6" l="1"/>
  <c r="D444" i="6" l="1"/>
  <c r="D443" i="6" l="1"/>
  <c r="D442" i="6" l="1"/>
  <c r="D441" i="6" l="1"/>
  <c r="D440" i="6" l="1"/>
  <c r="D439" i="6" l="1"/>
  <c r="D438" i="6" l="1"/>
  <c r="D437" i="6" l="1"/>
  <c r="D436" i="6" l="1"/>
  <c r="D435" i="6" l="1"/>
  <c r="D434" i="6" l="1"/>
  <c r="D433" i="6" l="1"/>
  <c r="D432" i="6" l="1"/>
  <c r="D431" i="6" l="1"/>
  <c r="D430" i="6" l="1"/>
  <c r="D429" i="6" l="1"/>
  <c r="D428" i="6" l="1"/>
  <c r="D427" i="6" l="1"/>
  <c r="D426" i="6" l="1"/>
  <c r="D425" i="6" l="1"/>
  <c r="D424" i="6" l="1"/>
  <c r="D423" i="6" l="1"/>
  <c r="D422" i="6" l="1"/>
  <c r="D421" i="6" l="1"/>
  <c r="D420" i="6" l="1"/>
  <c r="D419" i="6" l="1"/>
  <c r="D418" i="6" l="1"/>
  <c r="D417" i="6" l="1"/>
  <c r="D416" i="6" l="1"/>
  <c r="D415" i="6" l="1"/>
  <c r="D414" i="6" l="1"/>
  <c r="D413" i="6" l="1"/>
  <c r="D412" i="6" l="1"/>
  <c r="D411" i="6" l="1"/>
  <c r="D410" i="6" l="1"/>
  <c r="D409" i="6" l="1"/>
  <c r="D408" i="6" l="1"/>
  <c r="D407" i="6" l="1"/>
  <c r="D406" i="6" l="1"/>
  <c r="D405" i="6" l="1"/>
  <c r="D404" i="6" l="1"/>
  <c r="D403" i="6" l="1"/>
  <c r="D402" i="6" l="1"/>
  <c r="D401" i="6" l="1"/>
  <c r="D400" i="6" l="1"/>
  <c r="D399" i="6" l="1"/>
  <c r="D398" i="6" l="1"/>
  <c r="D397" i="6" l="1"/>
  <c r="D396" i="6" l="1"/>
  <c r="D395" i="6" l="1"/>
  <c r="D394" i="6" l="1"/>
  <c r="D393" i="6" l="1"/>
  <c r="D392" i="6" l="1"/>
  <c r="D391" i="6" l="1"/>
  <c r="D390" i="6" l="1"/>
  <c r="D389" i="6" l="1"/>
  <c r="D388" i="6" l="1"/>
  <c r="D387" i="6" l="1"/>
  <c r="D386" i="6" l="1"/>
  <c r="D385" i="6" l="1"/>
  <c r="D384" i="6" l="1"/>
  <c r="D383" i="6" l="1"/>
  <c r="D382" i="6" l="1"/>
  <c r="D381" i="6" l="1"/>
  <c r="D380" i="6" l="1"/>
  <c r="D379" i="6" l="1"/>
  <c r="D378" i="6" l="1"/>
  <c r="D377" i="6" l="1"/>
  <c r="D376" i="6" l="1"/>
  <c r="D375" i="6" l="1"/>
  <c r="D374" i="6" l="1"/>
  <c r="D373" i="6" l="1"/>
  <c r="D372" i="6" l="1"/>
  <c r="D371" i="6" l="1"/>
  <c r="D370" i="6" l="1"/>
  <c r="D369" i="6" l="1"/>
  <c r="D368" i="6" l="1"/>
  <c r="D367" i="6" l="1"/>
  <c r="D366" i="6" l="1"/>
  <c r="D365" i="6" l="1"/>
  <c r="D364" i="6" l="1"/>
  <c r="D363" i="6" l="1"/>
  <c r="D362" i="6" l="1"/>
  <c r="D361" i="6" l="1"/>
  <c r="D360" i="6" l="1"/>
  <c r="D359" i="6" l="1"/>
  <c r="D358" i="6" l="1"/>
  <c r="D357" i="6" l="1"/>
  <c r="D356" i="6" l="1"/>
  <c r="D355" i="6" l="1"/>
  <c r="D354" i="6" l="1"/>
  <c r="D353" i="6" l="1"/>
  <c r="D352" i="6" l="1"/>
  <c r="D351" i="6" l="1"/>
  <c r="D350" i="6" l="1"/>
  <c r="D349" i="6" l="1"/>
  <c r="D348" i="6" l="1"/>
  <c r="D347" i="6" l="1"/>
  <c r="D346" i="6" l="1"/>
  <c r="D345" i="6" l="1"/>
  <c r="D344" i="6" l="1"/>
  <c r="D343" i="6" l="1"/>
  <c r="D342" i="6" l="1"/>
  <c r="D341" i="6" l="1"/>
  <c r="D340" i="6" l="1"/>
  <c r="D339" i="6" l="1"/>
  <c r="D338" i="6" l="1"/>
  <c r="D337" i="6" l="1"/>
  <c r="D336" i="6" l="1"/>
  <c r="D335" i="6" l="1"/>
  <c r="D334" i="6" l="1"/>
  <c r="D333" i="6" l="1"/>
  <c r="D332" i="6" l="1"/>
  <c r="D331" i="6" l="1"/>
  <c r="D330" i="6" l="1"/>
  <c r="D329" i="6" l="1"/>
  <c r="D328" i="6" l="1"/>
  <c r="D327" i="6" l="1"/>
  <c r="D326" i="6" l="1"/>
  <c r="D325" i="6" l="1"/>
  <c r="D324" i="6" l="1"/>
  <c r="D323" i="6" l="1"/>
  <c r="D322" i="6" l="1"/>
  <c r="D321" i="6" l="1"/>
  <c r="D320" i="6" l="1"/>
  <c r="D319" i="6" l="1"/>
  <c r="D318" i="6" l="1"/>
  <c r="D317" i="6" l="1"/>
  <c r="D316" i="6" l="1"/>
  <c r="D315" i="6" l="1"/>
  <c r="D314" i="6" l="1"/>
  <c r="D313" i="6" l="1"/>
  <c r="D312" i="6" l="1"/>
  <c r="D311" i="6" l="1"/>
  <c r="D310" i="6" l="1"/>
  <c r="D309" i="6" l="1"/>
  <c r="D308" i="6" l="1"/>
  <c r="D307" i="6" l="1"/>
  <c r="D306" i="6" l="1"/>
  <c r="D305" i="6" l="1"/>
  <c r="D304" i="6" l="1"/>
  <c r="D303" i="6" l="1"/>
  <c r="D302" i="6" l="1"/>
  <c r="D301" i="6" l="1"/>
  <c r="D300" i="6" l="1"/>
  <c r="D299" i="6" l="1"/>
  <c r="D298" i="6" l="1"/>
  <c r="D297" i="6" l="1"/>
  <c r="D296" i="6" l="1"/>
  <c r="D295" i="6" l="1"/>
  <c r="D294" i="6" l="1"/>
  <c r="D293" i="6" l="1"/>
  <c r="D292" i="6" l="1"/>
  <c r="D291" i="6" l="1"/>
  <c r="D290" i="6" l="1"/>
  <c r="D289" i="6" l="1"/>
  <c r="D288" i="6" l="1"/>
  <c r="D287" i="6" l="1"/>
  <c r="D286" i="6" l="1"/>
  <c r="D285" i="6" l="1"/>
  <c r="D284" i="6" l="1"/>
  <c r="D283" i="6" l="1"/>
  <c r="D282" i="6" l="1"/>
  <c r="D281" i="6" l="1"/>
  <c r="D280" i="6" l="1"/>
  <c r="D279" i="6" l="1"/>
  <c r="D278" i="6" l="1"/>
  <c r="D277" i="6" l="1"/>
  <c r="D276" i="6" l="1"/>
  <c r="D275" i="6" l="1"/>
  <c r="D274" i="6" l="1"/>
  <c r="D273" i="6" l="1"/>
  <c r="D272" i="6" l="1"/>
  <c r="D271" i="6" l="1"/>
  <c r="D270" i="6" l="1"/>
  <c r="D269" i="6" l="1"/>
  <c r="D268" i="6" l="1"/>
  <c r="D267" i="6" l="1"/>
  <c r="D266" i="6" l="1"/>
  <c r="D265" i="6" l="1"/>
  <c r="E509" i="6" s="1"/>
  <c r="F509" i="6" s="1"/>
  <c r="D264" i="6" l="1"/>
  <c r="E508" i="6" s="1"/>
  <c r="F508" i="6" l="1"/>
  <c r="G508" i="6" s="1"/>
  <c r="D263" i="6"/>
  <c r="E507" i="6" s="1"/>
  <c r="F507" i="6" l="1"/>
  <c r="G507" i="6" s="1"/>
  <c r="D262" i="6"/>
  <c r="E506" i="6" l="1"/>
  <c r="D261" i="6"/>
  <c r="E505" i="6" s="1"/>
  <c r="F506" i="6" l="1"/>
  <c r="G506" i="6" s="1"/>
  <c r="F505" i="6"/>
  <c r="G505" i="6" s="1"/>
  <c r="D260" i="6"/>
  <c r="E504" i="6" s="1"/>
  <c r="F504" i="6" l="1"/>
  <c r="G504" i="6" s="1"/>
  <c r="D259" i="6"/>
  <c r="E503" i="6" s="1"/>
  <c r="F503" i="6" l="1"/>
  <c r="G503" i="6" s="1"/>
  <c r="D258" i="6"/>
  <c r="E502" i="6" s="1"/>
  <c r="F502" i="6" l="1"/>
  <c r="D257" i="6"/>
  <c r="E501" i="6" s="1"/>
  <c r="G502" i="6" l="1"/>
  <c r="F501" i="6"/>
  <c r="G501" i="6" s="1"/>
  <c r="D256" i="6"/>
  <c r="E500" i="6" s="1"/>
  <c r="F500" i="6" l="1"/>
  <c r="G500" i="6" s="1"/>
  <c r="D255" i="6"/>
  <c r="E499" i="6" s="1"/>
  <c r="F499" i="6" l="1"/>
  <c r="G499" i="6" s="1"/>
  <c r="D254" i="6"/>
  <c r="E498" i="6" s="1"/>
  <c r="F498" i="6" l="1"/>
  <c r="G498" i="6" s="1"/>
  <c r="D253" i="6"/>
  <c r="D252" i="6" l="1"/>
  <c r="D251" i="6" l="1"/>
  <c r="D250" i="6" l="1"/>
  <c r="D249" i="6" l="1"/>
  <c r="E497" i="6" s="1"/>
  <c r="F497" i="6" l="1"/>
  <c r="G497" i="6" s="1"/>
  <c r="D247" i="6"/>
  <c r="D248" i="6"/>
  <c r="E496" i="6" s="1"/>
  <c r="F496" i="6" l="1"/>
  <c r="G496" i="6" s="1"/>
  <c r="E495" i="6"/>
  <c r="F495" i="6" l="1"/>
  <c r="G495" i="6" s="1"/>
  <c r="D246" i="6"/>
  <c r="E494" i="6" s="1"/>
  <c r="F494" i="6" l="1"/>
  <c r="G494" i="6" s="1"/>
  <c r="D244" i="6"/>
  <c r="D245" i="6"/>
  <c r="E493" i="6" s="1"/>
  <c r="F493" i="6" l="1"/>
  <c r="G493" i="6" s="1"/>
  <c r="E492" i="6"/>
  <c r="F492" i="6" l="1"/>
  <c r="G492" i="6" s="1"/>
  <c r="D243" i="6"/>
  <c r="E491" i="6" s="1"/>
  <c r="F491" i="6" l="1"/>
  <c r="G491" i="6" s="1"/>
  <c r="D242" i="6"/>
  <c r="E490" i="6" s="1"/>
  <c r="F490" i="6" l="1"/>
  <c r="G490" i="6" s="1"/>
  <c r="D241" i="6"/>
  <c r="E489" i="6" s="1"/>
  <c r="F489" i="6" l="1"/>
  <c r="G489" i="6" s="1"/>
  <c r="D239" i="6"/>
  <c r="D240" i="6"/>
  <c r="E488" i="6" s="1"/>
  <c r="F488" i="6" l="1"/>
  <c r="G488" i="6" s="1"/>
  <c r="E487" i="6"/>
  <c r="F487" i="6" l="1"/>
  <c r="G487" i="6" s="1"/>
  <c r="D238" i="6"/>
  <c r="E486" i="6" s="1"/>
  <c r="F486" i="6" l="1"/>
  <c r="G486" i="6" s="1"/>
  <c r="D236" i="6"/>
  <c r="D237" i="6"/>
  <c r="E484" i="6" l="1"/>
  <c r="E485" i="6"/>
  <c r="F485" i="6" l="1"/>
  <c r="G485" i="6" s="1"/>
  <c r="F484" i="6"/>
  <c r="G484" i="6" s="1"/>
  <c r="D235" i="6"/>
  <c r="E483" i="6" s="1"/>
  <c r="F483" i="6" l="1"/>
  <c r="G483" i="6" s="1"/>
  <c r="D234" i="6"/>
  <c r="E482" i="6" s="1"/>
  <c r="F482" i="6" l="1"/>
  <c r="G482" i="6" s="1"/>
  <c r="D233" i="6"/>
  <c r="E481" i="6" s="1"/>
  <c r="F481" i="6" l="1"/>
  <c r="G481" i="6" s="1"/>
  <c r="D231" i="6"/>
  <c r="D232" i="6"/>
  <c r="E480" i="6" s="1"/>
  <c r="F480" i="6" l="1"/>
  <c r="G480" i="6" s="1"/>
  <c r="E479" i="6"/>
  <c r="F479" i="6" l="1"/>
  <c r="G479" i="6" s="1"/>
  <c r="D230" i="6"/>
  <c r="E478" i="6" s="1"/>
  <c r="F478" i="6" l="1"/>
  <c r="G478" i="6" s="1"/>
  <c r="D229" i="6"/>
  <c r="E477" i="6" l="1"/>
  <c r="D228" i="6"/>
  <c r="E476" i="6" s="1"/>
  <c r="F476" i="6" l="1"/>
  <c r="G476" i="6" s="1"/>
  <c r="F477" i="6"/>
  <c r="G477" i="6" s="1"/>
  <c r="D227" i="6"/>
  <c r="E475" i="6" s="1"/>
  <c r="F475" i="6" l="1"/>
  <c r="G475" i="6" s="1"/>
  <c r="D226" i="6"/>
  <c r="E474" i="6" s="1"/>
  <c r="F474" i="6" l="1"/>
  <c r="G474" i="6" s="1"/>
  <c r="D225" i="6"/>
  <c r="E473" i="6" s="1"/>
  <c r="F473" i="6" l="1"/>
  <c r="G473" i="6" s="1"/>
  <c r="D223" i="6"/>
  <c r="D224" i="6"/>
  <c r="E472" i="6" s="1"/>
  <c r="F472" i="6" l="1"/>
  <c r="G472" i="6" s="1"/>
  <c r="E471" i="6"/>
  <c r="F471" i="6" l="1"/>
  <c r="G471" i="6" s="1"/>
  <c r="D222" i="6"/>
  <c r="E470" i="6" s="1"/>
  <c r="F470" i="6" l="1"/>
  <c r="G470" i="6" s="1"/>
  <c r="D221" i="6"/>
  <c r="E469" i="6" s="1"/>
  <c r="F469" i="6" l="1"/>
  <c r="G469" i="6" s="1"/>
  <c r="D220" i="6"/>
  <c r="E468" i="6" s="1"/>
  <c r="F468" i="6" l="1"/>
  <c r="G468" i="6" s="1"/>
  <c r="D219" i="6"/>
  <c r="E467" i="6" s="1"/>
  <c r="F467" i="6" l="1"/>
  <c r="G467" i="6" s="1"/>
  <c r="D218" i="6"/>
  <c r="E466" i="6" s="1"/>
  <c r="F466" i="6" l="1"/>
  <c r="G466" i="6" s="1"/>
  <c r="D217" i="6"/>
  <c r="E465" i="6" s="1"/>
  <c r="F465" i="6" l="1"/>
  <c r="G465" i="6" s="1"/>
  <c r="D215" i="6"/>
  <c r="D216" i="6"/>
  <c r="E464" i="6" s="1"/>
  <c r="F464" i="6" l="1"/>
  <c r="G464" i="6" s="1"/>
  <c r="E463" i="6"/>
  <c r="F463" i="6" l="1"/>
  <c r="G463" i="6" s="1"/>
  <c r="D214" i="6"/>
  <c r="E462" i="6" s="1"/>
  <c r="F462" i="6" l="1"/>
  <c r="G462" i="6" s="1"/>
  <c r="D213" i="6"/>
  <c r="E461" i="6" l="1"/>
  <c r="D212" i="6"/>
  <c r="E460" i="6" s="1"/>
  <c r="F460" i="6" l="1"/>
  <c r="G460" i="6" s="1"/>
  <c r="F461" i="6"/>
  <c r="G461" i="6" s="1"/>
  <c r="D211" i="6"/>
  <c r="E459" i="6" s="1"/>
  <c r="F459" i="6" l="1"/>
  <c r="G459" i="6" s="1"/>
  <c r="D210" i="6"/>
  <c r="E458" i="6" s="1"/>
  <c r="F458" i="6" l="1"/>
  <c r="G458" i="6" s="1"/>
  <c r="D209" i="6"/>
  <c r="E457" i="6" s="1"/>
  <c r="F457" i="6" l="1"/>
  <c r="G457" i="6" s="1"/>
  <c r="D208" i="6"/>
  <c r="E456" i="6" s="1"/>
  <c r="F456" i="6" l="1"/>
  <c r="G456" i="6" s="1"/>
  <c r="D207" i="6"/>
  <c r="E455" i="6" s="1"/>
  <c r="F455" i="6" l="1"/>
  <c r="G455" i="6" s="1"/>
  <c r="D206" i="6"/>
  <c r="E454" i="6" s="1"/>
  <c r="F454" i="6" l="1"/>
  <c r="G454" i="6" s="1"/>
  <c r="D205" i="6"/>
  <c r="E453" i="6" s="1"/>
  <c r="F453" i="6" l="1"/>
  <c r="G453" i="6" s="1"/>
  <c r="D204" i="6"/>
  <c r="E452" i="6" s="1"/>
  <c r="F452" i="6" l="1"/>
  <c r="G452" i="6" s="1"/>
  <c r="D203" i="6"/>
  <c r="E451" i="6" s="1"/>
  <c r="F451" i="6" l="1"/>
  <c r="G451" i="6" s="1"/>
  <c r="D202" i="6"/>
  <c r="E450" i="6" s="1"/>
  <c r="F450" i="6" l="1"/>
  <c r="G450" i="6" s="1"/>
  <c r="D201" i="6"/>
  <c r="E449" i="6" s="1"/>
  <c r="F449" i="6" l="1"/>
  <c r="G449" i="6" s="1"/>
  <c r="D200" i="6"/>
  <c r="E448" i="6" s="1"/>
  <c r="F448" i="6" l="1"/>
  <c r="G448" i="6" s="1"/>
  <c r="D199" i="6"/>
  <c r="E447" i="6" s="1"/>
  <c r="F447" i="6" l="1"/>
  <c r="G447" i="6" s="1"/>
  <c r="D198" i="6"/>
  <c r="E446" i="6" s="1"/>
  <c r="F446" i="6" l="1"/>
  <c r="G446" i="6" s="1"/>
  <c r="D197" i="6"/>
  <c r="E445" i="6" s="1"/>
  <c r="F445" i="6" l="1"/>
  <c r="G445" i="6" s="1"/>
  <c r="D196" i="6"/>
  <c r="E444" i="6" s="1"/>
  <c r="F444" i="6" l="1"/>
  <c r="G444" i="6" s="1"/>
  <c r="D195" i="6"/>
  <c r="E443" i="6" s="1"/>
  <c r="F443" i="6" l="1"/>
  <c r="G443" i="6" s="1"/>
  <c r="D194" i="6"/>
  <c r="E442" i="6" s="1"/>
  <c r="F442" i="6" l="1"/>
  <c r="G442" i="6" s="1"/>
  <c r="D193" i="6"/>
  <c r="E441" i="6" s="1"/>
  <c r="F441" i="6" l="1"/>
  <c r="G441" i="6" s="1"/>
  <c r="D191" i="6"/>
  <c r="D192" i="6"/>
  <c r="E440" i="6" s="1"/>
  <c r="F440" i="6" l="1"/>
  <c r="G440" i="6" s="1"/>
  <c r="E439" i="6"/>
  <c r="F439" i="6" l="1"/>
  <c r="G439" i="6" s="1"/>
  <c r="D190" i="6"/>
  <c r="E438" i="6" s="1"/>
  <c r="F438" i="6" l="1"/>
  <c r="G438" i="6" s="1"/>
  <c r="D189" i="6"/>
  <c r="E437" i="6" l="1"/>
  <c r="D188" i="6"/>
  <c r="E436" i="6" s="1"/>
  <c r="F437" i="6" l="1"/>
  <c r="G437" i="6" s="1"/>
  <c r="F436" i="6"/>
  <c r="G436" i="6" s="1"/>
  <c r="D187" i="6"/>
  <c r="E435" i="6" s="1"/>
  <c r="F435" i="6" l="1"/>
  <c r="G435" i="6" s="1"/>
  <c r="D186" i="6"/>
  <c r="E434" i="6" s="1"/>
  <c r="F434" i="6" l="1"/>
  <c r="G434" i="6" s="1"/>
  <c r="D185" i="6"/>
  <c r="E433" i="6" s="1"/>
  <c r="F433" i="6" l="1"/>
  <c r="G433" i="6" s="1"/>
  <c r="D183" i="6"/>
  <c r="D184" i="6"/>
  <c r="E432" i="6" s="1"/>
  <c r="F432" i="6" l="1"/>
  <c r="G432" i="6" s="1"/>
  <c r="E431" i="6"/>
  <c r="F431" i="6" l="1"/>
  <c r="G431" i="6" s="1"/>
  <c r="D182" i="6"/>
  <c r="E430" i="6" s="1"/>
  <c r="F430" i="6" l="1"/>
  <c r="G430" i="6" s="1"/>
  <c r="D180" i="6"/>
  <c r="D181" i="6"/>
  <c r="E429" i="6" s="1"/>
  <c r="F429" i="6" l="1"/>
  <c r="G429" i="6" s="1"/>
  <c r="E428" i="6"/>
  <c r="F428" i="6" l="1"/>
  <c r="G428" i="6" s="1"/>
  <c r="D179" i="6"/>
  <c r="E427" i="6" s="1"/>
  <c r="F427" i="6" l="1"/>
  <c r="G427" i="6" s="1"/>
  <c r="D178" i="6"/>
  <c r="E426" i="6" s="1"/>
  <c r="F426" i="6" l="1"/>
  <c r="G426" i="6" s="1"/>
  <c r="D177" i="6"/>
  <c r="E425" i="6" s="1"/>
  <c r="F425" i="6" l="1"/>
  <c r="G425" i="6" s="1"/>
  <c r="D175" i="6"/>
  <c r="D176" i="6"/>
  <c r="E424" i="6" s="1"/>
  <c r="F424" i="6" l="1"/>
  <c r="G424" i="6" s="1"/>
  <c r="E423" i="6"/>
  <c r="F423" i="6" l="1"/>
  <c r="G423" i="6" s="1"/>
  <c r="D174" i="6"/>
  <c r="E422" i="6" s="1"/>
  <c r="F422" i="6" l="1"/>
  <c r="G422" i="6" s="1"/>
  <c r="D172" i="6"/>
  <c r="D173" i="6"/>
  <c r="E420" i="6" l="1"/>
  <c r="E421" i="6"/>
  <c r="F421" i="6" l="1"/>
  <c r="G421" i="6" s="1"/>
  <c r="F420" i="6"/>
  <c r="G420" i="6" s="1"/>
  <c r="D171" i="6"/>
  <c r="E419" i="6" s="1"/>
  <c r="F419" i="6" l="1"/>
  <c r="G419" i="6" s="1"/>
  <c r="D170" i="6"/>
  <c r="E418" i="6" s="1"/>
  <c r="F418" i="6" l="1"/>
  <c r="G418" i="6" s="1"/>
  <c r="D169" i="6"/>
  <c r="E417" i="6" s="1"/>
  <c r="F417" i="6" l="1"/>
  <c r="G417" i="6" s="1"/>
  <c r="D167" i="6"/>
  <c r="D168" i="6"/>
  <c r="E416" i="6" s="1"/>
  <c r="F416" i="6" l="1"/>
  <c r="G416" i="6" s="1"/>
  <c r="E415" i="6"/>
  <c r="F415" i="6" l="1"/>
  <c r="G415" i="6" s="1"/>
  <c r="D166" i="6"/>
  <c r="E414" i="6" s="1"/>
  <c r="F414" i="6" l="1"/>
  <c r="G414" i="6" s="1"/>
  <c r="D165" i="6"/>
  <c r="E413" i="6" l="1"/>
  <c r="D164" i="6"/>
  <c r="E412" i="6" s="1"/>
  <c r="F412" i="6" l="1"/>
  <c r="G412" i="6" s="1"/>
  <c r="F413" i="6"/>
  <c r="G413" i="6" s="1"/>
  <c r="D163" i="6"/>
  <c r="E411" i="6" s="1"/>
  <c r="F411" i="6" l="1"/>
  <c r="G411" i="6" s="1"/>
  <c r="D162" i="6"/>
  <c r="E410" i="6" s="1"/>
  <c r="F410" i="6" l="1"/>
  <c r="G410" i="6" s="1"/>
  <c r="D161" i="6"/>
  <c r="E409" i="6" s="1"/>
  <c r="F409" i="6" l="1"/>
  <c r="G409" i="6" s="1"/>
  <c r="D159" i="6"/>
  <c r="D160" i="6"/>
  <c r="E408" i="6" s="1"/>
  <c r="F408" i="6" l="1"/>
  <c r="G408" i="6" s="1"/>
  <c r="E407" i="6"/>
  <c r="F407" i="6" l="1"/>
  <c r="G407" i="6" s="1"/>
  <c r="D158" i="6"/>
  <c r="E406" i="6" s="1"/>
  <c r="F406" i="6" l="1"/>
  <c r="G406" i="6" s="1"/>
  <c r="D157" i="6"/>
  <c r="E405" i="6" l="1"/>
  <c r="D155" i="6"/>
  <c r="D156" i="6"/>
  <c r="E404" i="6" s="1"/>
  <c r="F404" i="6" l="1"/>
  <c r="G404" i="6" s="1"/>
  <c r="F405" i="6"/>
  <c r="G405" i="6" s="1"/>
  <c r="E403" i="6"/>
  <c r="D154" i="6"/>
  <c r="E402" i="6" s="1"/>
  <c r="F403" i="6" l="1"/>
  <c r="G403" i="6" s="1"/>
  <c r="F402" i="6"/>
  <c r="G402" i="6" s="1"/>
  <c r="D153" i="6" l="1"/>
  <c r="E401" i="6" s="1"/>
  <c r="F401" i="6" l="1"/>
  <c r="G401" i="6" s="1"/>
  <c r="D152" i="6"/>
  <c r="E400" i="6" s="1"/>
  <c r="F400" i="6" l="1"/>
  <c r="G400" i="6" s="1"/>
  <c r="D151" i="6"/>
  <c r="E399" i="6" s="1"/>
  <c r="F399" i="6" l="1"/>
  <c r="G399" i="6" s="1"/>
  <c r="D150" i="6"/>
  <c r="E398" i="6" l="1"/>
  <c r="D149" i="6"/>
  <c r="E397" i="6" s="1"/>
  <c r="F397" i="6" l="1"/>
  <c r="G397" i="6" s="1"/>
  <c r="F398" i="6"/>
  <c r="G398" i="6" s="1"/>
  <c r="D148" i="6"/>
  <c r="E396" i="6" s="1"/>
  <c r="F396" i="6" l="1"/>
  <c r="G396" i="6" s="1"/>
  <c r="D147" i="6"/>
  <c r="E395" i="6" s="1"/>
  <c r="F395" i="6" l="1"/>
  <c r="G395" i="6" s="1"/>
  <c r="D146" i="6"/>
  <c r="E394" i="6" s="1"/>
  <c r="F394" i="6" l="1"/>
  <c r="G394" i="6" s="1"/>
  <c r="D145" i="6"/>
  <c r="E393" i="6" s="1"/>
  <c r="F393" i="6" l="1"/>
  <c r="G393" i="6" s="1"/>
  <c r="D144" i="6"/>
  <c r="E392" i="6" s="1"/>
  <c r="F392" i="6" l="1"/>
  <c r="G392" i="6" s="1"/>
  <c r="D143" i="6"/>
  <c r="E391" i="6" s="1"/>
  <c r="F391" i="6" l="1"/>
  <c r="G391" i="6" s="1"/>
  <c r="D141" i="6"/>
  <c r="D142" i="6"/>
  <c r="E390" i="6" s="1"/>
  <c r="F390" i="6" l="1"/>
  <c r="G390" i="6" s="1"/>
  <c r="E389" i="6"/>
  <c r="F389" i="6" l="1"/>
  <c r="G389" i="6" s="1"/>
  <c r="D140" i="6"/>
  <c r="E388" i="6" s="1"/>
  <c r="F388" i="6" l="1"/>
  <c r="G388" i="6" s="1"/>
  <c r="D139" i="6"/>
  <c r="E387" i="6" s="1"/>
  <c r="F387" i="6" l="1"/>
  <c r="G387" i="6" s="1"/>
  <c r="D138" i="6"/>
  <c r="E386" i="6" s="1"/>
  <c r="F386" i="6" l="1"/>
  <c r="G386" i="6" s="1"/>
  <c r="D137" i="6"/>
  <c r="E385" i="6" s="1"/>
  <c r="F385" i="6" l="1"/>
  <c r="G385" i="6" s="1"/>
  <c r="D136" i="6"/>
  <c r="E384" i="6" s="1"/>
  <c r="F384" i="6" l="1"/>
  <c r="G384" i="6" s="1"/>
  <c r="D135" i="6"/>
  <c r="E383" i="6" s="1"/>
  <c r="F383" i="6" l="1"/>
  <c r="G383" i="6" s="1"/>
  <c r="D134" i="6"/>
  <c r="E382" i="6" s="1"/>
  <c r="F382" i="6" l="1"/>
  <c r="G382" i="6" s="1"/>
  <c r="D133" i="6"/>
  <c r="E381" i="6" s="1"/>
  <c r="F381" i="6" l="1"/>
  <c r="G381" i="6" s="1"/>
  <c r="D132" i="6"/>
  <c r="E380" i="6" s="1"/>
  <c r="F380" i="6" l="1"/>
  <c r="G380" i="6" s="1"/>
  <c r="D131" i="6"/>
  <c r="E379" i="6" s="1"/>
  <c r="F379" i="6" l="1"/>
  <c r="G379" i="6" s="1"/>
  <c r="D130" i="6"/>
  <c r="E378" i="6" s="1"/>
  <c r="F378" i="6" l="1"/>
  <c r="G378" i="6" s="1"/>
  <c r="D129" i="6"/>
  <c r="E377" i="6" s="1"/>
  <c r="F377" i="6" l="1"/>
  <c r="G377" i="6" s="1"/>
  <c r="D128" i="6"/>
  <c r="E376" i="6" s="1"/>
  <c r="D127" i="6"/>
  <c r="F376" i="6" l="1"/>
  <c r="G376" i="6" s="1"/>
  <c r="E375" i="6"/>
  <c r="F375" i="6" l="1"/>
  <c r="G375" i="6" s="1"/>
  <c r="D126" i="6"/>
  <c r="E374" i="6" s="1"/>
  <c r="F374" i="6" l="1"/>
  <c r="G374" i="6" s="1"/>
  <c r="D125" i="6"/>
  <c r="E373" i="6" s="1"/>
  <c r="F373" i="6" l="1"/>
  <c r="G373" i="6" s="1"/>
  <c r="D124" i="6"/>
  <c r="E372" i="6" s="1"/>
  <c r="F372" i="6" l="1"/>
  <c r="G372" i="6" s="1"/>
  <c r="D123" i="6"/>
  <c r="E371" i="6" s="1"/>
  <c r="F371" i="6" l="1"/>
  <c r="G371" i="6" s="1"/>
  <c r="D121" i="6"/>
  <c r="D122" i="6"/>
  <c r="E370" i="6" s="1"/>
  <c r="F370" i="6" l="1"/>
  <c r="G370" i="6" s="1"/>
  <c r="E369" i="6"/>
  <c r="F369" i="6" l="1"/>
  <c r="G369" i="6" s="1"/>
  <c r="D119" i="6"/>
  <c r="D120" i="6"/>
  <c r="E368" i="6" s="1"/>
  <c r="F368" i="6" l="1"/>
  <c r="G368" i="6" s="1"/>
  <c r="E367" i="6"/>
  <c r="F367" i="6" l="1"/>
  <c r="G367" i="6" s="1"/>
  <c r="D118" i="6"/>
  <c r="E366" i="6" s="1"/>
  <c r="F366" i="6" l="1"/>
  <c r="G366" i="6" s="1"/>
  <c r="D116" i="6"/>
  <c r="D117" i="6"/>
  <c r="E365" i="6" s="1"/>
  <c r="F365" i="6" l="1"/>
  <c r="G365" i="6" s="1"/>
  <c r="E364" i="6"/>
  <c r="F364" i="6" l="1"/>
  <c r="G364" i="6" s="1"/>
  <c r="D115" i="6"/>
  <c r="E363" i="6" s="1"/>
  <c r="F363" i="6" l="1"/>
  <c r="G363" i="6" s="1"/>
  <c r="D114" i="6"/>
  <c r="E362" i="6" s="1"/>
  <c r="F362" i="6" l="1"/>
  <c r="G362" i="6" s="1"/>
  <c r="D113" i="6"/>
  <c r="E361" i="6" s="1"/>
  <c r="F361" i="6" l="1"/>
  <c r="G361" i="6" s="1"/>
  <c r="D112" i="6"/>
  <c r="E360" i="6" s="1"/>
  <c r="D111" i="6"/>
  <c r="F360" i="6" l="1"/>
  <c r="G360" i="6" s="1"/>
  <c r="E359" i="6"/>
  <c r="F359" i="6" l="1"/>
  <c r="D110" i="6"/>
  <c r="E358" i="6" s="1"/>
  <c r="G359" i="6" l="1"/>
  <c r="F358" i="6"/>
  <c r="G358" i="6" s="1"/>
  <c r="D109" i="6"/>
  <c r="E357" i="6" s="1"/>
  <c r="F357" i="6" l="1"/>
  <c r="G357" i="6" s="1"/>
  <c r="D108" i="6"/>
  <c r="E356" i="6" s="1"/>
  <c r="F356" i="6" l="1"/>
  <c r="G356" i="6" s="1"/>
  <c r="D107" i="6"/>
  <c r="E355" i="6" s="1"/>
  <c r="F355" i="6" l="1"/>
  <c r="G355" i="6" s="1"/>
  <c r="D106" i="6"/>
  <c r="E354" i="6" s="1"/>
  <c r="F354" i="6" l="1"/>
  <c r="G354" i="6" s="1"/>
  <c r="D105" i="6"/>
  <c r="E353" i="6" s="1"/>
  <c r="F353" i="6" l="1"/>
  <c r="G353" i="6" s="1"/>
  <c r="D103" i="6"/>
  <c r="D104" i="6"/>
  <c r="E352" i="6" s="1"/>
  <c r="F352" i="6" l="1"/>
  <c r="G352" i="6" s="1"/>
  <c r="E351" i="6"/>
  <c r="F351" i="6" l="1"/>
  <c r="G351" i="6" s="1"/>
  <c r="D102" i="6"/>
  <c r="E350" i="6" s="1"/>
  <c r="F350" i="6" l="1"/>
  <c r="G350" i="6" s="1"/>
  <c r="D100" i="6"/>
  <c r="D101" i="6"/>
  <c r="E348" i="6" l="1"/>
  <c r="E349" i="6"/>
  <c r="F349" i="6" l="1"/>
  <c r="G349" i="6" s="1"/>
  <c r="F348" i="6"/>
  <c r="G348" i="6" s="1"/>
  <c r="D99" i="6"/>
  <c r="E347" i="6" s="1"/>
  <c r="F347" i="6" l="1"/>
  <c r="G347" i="6" s="1"/>
  <c r="D98" i="6"/>
  <c r="E346" i="6" s="1"/>
  <c r="F346" i="6" l="1"/>
  <c r="G346" i="6" s="1"/>
  <c r="D97" i="6"/>
  <c r="E345" i="6" s="1"/>
  <c r="F345" i="6" l="1"/>
  <c r="G345" i="6" s="1"/>
  <c r="D96" i="6"/>
  <c r="E344" i="6" s="1"/>
  <c r="F344" i="6" l="1"/>
  <c r="G344" i="6" s="1"/>
  <c r="D95" i="6"/>
  <c r="E343" i="6" s="1"/>
  <c r="F343" i="6" l="1"/>
  <c r="G343" i="6" s="1"/>
  <c r="D94" i="6"/>
  <c r="E342" i="6" s="1"/>
  <c r="F342" i="6" l="1"/>
  <c r="G342" i="6" s="1"/>
  <c r="D93" i="6"/>
  <c r="E341" i="6" s="1"/>
  <c r="F341" i="6" l="1"/>
  <c r="G341" i="6" s="1"/>
  <c r="D92" i="6"/>
  <c r="E340" i="6" s="1"/>
  <c r="F340" i="6" l="1"/>
  <c r="G340" i="6" s="1"/>
  <c r="D91" i="6"/>
  <c r="E339" i="6" s="1"/>
  <c r="F339" i="6" l="1"/>
  <c r="G339" i="6" s="1"/>
  <c r="D89" i="6"/>
  <c r="D90" i="6"/>
  <c r="E338" i="6" s="1"/>
  <c r="F338" i="6" l="1"/>
  <c r="G338" i="6" s="1"/>
  <c r="E337" i="6"/>
  <c r="F337" i="6" l="1"/>
  <c r="G337" i="6" s="1"/>
  <c r="D87" i="6"/>
  <c r="D88" i="6"/>
  <c r="E336" i="6" s="1"/>
  <c r="F336" i="6" l="1"/>
  <c r="G336" i="6" s="1"/>
  <c r="E335" i="6"/>
  <c r="F335" i="6" l="1"/>
  <c r="G335" i="6" s="1"/>
  <c r="D86" i="6"/>
  <c r="E334" i="6" l="1"/>
  <c r="D85" i="6"/>
  <c r="E333" i="6" s="1"/>
  <c r="F334" i="6" l="1"/>
  <c r="G334" i="6" s="1"/>
  <c r="F333" i="6"/>
  <c r="G333" i="6" s="1"/>
  <c r="D84" i="6"/>
  <c r="E332" i="6" s="1"/>
  <c r="F332" i="6" l="1"/>
  <c r="G332" i="6" s="1"/>
  <c r="D83" i="6"/>
  <c r="E331" i="6" s="1"/>
  <c r="F331" i="6" l="1"/>
  <c r="G331" i="6" s="1"/>
  <c r="D81" i="6"/>
  <c r="D82" i="6"/>
  <c r="E330" i="6" s="1"/>
  <c r="F330" i="6" l="1"/>
  <c r="G330" i="6" s="1"/>
  <c r="E329" i="6"/>
  <c r="F329" i="6" l="1"/>
  <c r="G329" i="6" s="1"/>
  <c r="D80" i="6"/>
  <c r="E328" i="6" s="1"/>
  <c r="F328" i="6" l="1"/>
  <c r="G328" i="6" s="1"/>
  <c r="D79" i="6"/>
  <c r="E327" i="6" s="1"/>
  <c r="F327" i="6" l="1"/>
  <c r="G327" i="6" s="1"/>
  <c r="D77" i="6"/>
  <c r="D78" i="6"/>
  <c r="E326" i="6" s="1"/>
  <c r="F326" i="6" l="1"/>
  <c r="G326" i="6" s="1"/>
  <c r="E325" i="6"/>
  <c r="F325" i="6" l="1"/>
  <c r="G325" i="6" s="1"/>
  <c r="D76" i="6"/>
  <c r="E324" i="6" s="1"/>
  <c r="F324" i="6" l="1"/>
  <c r="G324" i="6" s="1"/>
  <c r="D75" i="6"/>
  <c r="E323" i="6" s="1"/>
  <c r="F323" i="6" l="1"/>
  <c r="G323" i="6" s="1"/>
  <c r="D74" i="6"/>
  <c r="E322" i="6" s="1"/>
  <c r="F322" i="6" l="1"/>
  <c r="G322" i="6" s="1"/>
  <c r="D72" i="6"/>
  <c r="D73" i="6"/>
  <c r="E321" i="6" s="1"/>
  <c r="F321" i="6" l="1"/>
  <c r="G321" i="6" s="1"/>
  <c r="E320" i="6"/>
  <c r="F320" i="6" l="1"/>
  <c r="G320" i="6" s="1"/>
  <c r="D70" i="6"/>
  <c r="D71" i="6"/>
  <c r="E319" i="6" s="1"/>
  <c r="F319" i="6" s="1"/>
  <c r="G319" i="6" l="1"/>
  <c r="E318" i="6"/>
  <c r="F318" i="6" l="1"/>
  <c r="G318" i="6" s="1"/>
  <c r="D69" i="6"/>
  <c r="E317" i="6" s="1"/>
  <c r="F317" i="6" l="1"/>
  <c r="G317" i="6" s="1"/>
  <c r="D67" i="6"/>
  <c r="D68" i="6"/>
  <c r="E316" i="6" s="1"/>
  <c r="F316" i="6" l="1"/>
  <c r="G316" i="6" s="1"/>
  <c r="E315" i="6"/>
  <c r="F315" i="6" l="1"/>
  <c r="G315" i="6" s="1"/>
  <c r="D66" i="6"/>
  <c r="E314" i="6" s="1"/>
  <c r="F314" i="6" l="1"/>
  <c r="G314" i="6" s="1"/>
  <c r="D64" i="6"/>
  <c r="D65" i="6"/>
  <c r="E313" i="6" s="1"/>
  <c r="F313" i="6" l="1"/>
  <c r="G313" i="6" s="1"/>
  <c r="E312" i="6"/>
  <c r="D63" i="6"/>
  <c r="E311" i="6" s="1"/>
  <c r="F311" i="6" l="1"/>
  <c r="G311" i="6" s="1"/>
  <c r="F312" i="6"/>
  <c r="G312" i="6" s="1"/>
  <c r="D62" i="6" l="1"/>
  <c r="E310" i="6" s="1"/>
  <c r="F310" i="6" l="1"/>
  <c r="G310" i="6" s="1"/>
  <c r="D61" i="6"/>
  <c r="E309" i="6" s="1"/>
  <c r="F309" i="6" l="1"/>
  <c r="G309" i="6" s="1"/>
  <c r="D60" i="6"/>
  <c r="E308" i="6" s="1"/>
  <c r="F308" i="6" l="1"/>
  <c r="G308" i="6" s="1"/>
  <c r="D59" i="6"/>
  <c r="E307" i="6" s="1"/>
  <c r="F307" i="6" l="1"/>
  <c r="G307" i="6" s="1"/>
  <c r="D58" i="6"/>
  <c r="E306" i="6" s="1"/>
  <c r="F306" i="6" l="1"/>
  <c r="G306" i="6" s="1"/>
  <c r="D57" i="6"/>
  <c r="E305" i="6" s="1"/>
  <c r="F305" i="6" l="1"/>
  <c r="G305" i="6" s="1"/>
  <c r="D55" i="6"/>
  <c r="D56" i="6"/>
  <c r="E304" i="6" s="1"/>
  <c r="F304" i="6" l="1"/>
  <c r="G304" i="6" s="1"/>
  <c r="E303" i="6"/>
  <c r="F303" i="6" l="1"/>
  <c r="G303" i="6" s="1"/>
  <c r="D54" i="6"/>
  <c r="E302" i="6" s="1"/>
  <c r="F302" i="6" l="1"/>
  <c r="G302" i="6" s="1"/>
  <c r="D53" i="6"/>
  <c r="E301" i="6" s="1"/>
  <c r="F301" i="6" l="1"/>
  <c r="G301" i="6" s="1"/>
  <c r="D51" i="6"/>
  <c r="D52" i="6"/>
  <c r="E300" i="6" s="1"/>
  <c r="F300" i="6" l="1"/>
  <c r="G300" i="6" s="1"/>
  <c r="E299" i="6"/>
  <c r="F299" i="6" l="1"/>
  <c r="G299" i="6" s="1"/>
  <c r="D50" i="6"/>
  <c r="E298" i="6" s="1"/>
  <c r="F298" i="6" l="1"/>
  <c r="G298" i="6" s="1"/>
  <c r="D48" i="6"/>
  <c r="D49" i="6"/>
  <c r="E297" i="6" s="1"/>
  <c r="F297" i="6" l="1"/>
  <c r="G297" i="6" s="1"/>
  <c r="E296" i="6"/>
  <c r="F296" i="6" l="1"/>
  <c r="G296" i="6" s="1"/>
  <c r="D47" i="6"/>
  <c r="E295" i="6" s="1"/>
  <c r="F295" i="6" l="1"/>
  <c r="G295" i="6" s="1"/>
  <c r="D46" i="6"/>
  <c r="E294" i="6" l="1"/>
  <c r="D45" i="6"/>
  <c r="E293" i="6" s="1"/>
  <c r="F293" i="6" l="1"/>
  <c r="G293" i="6" s="1"/>
  <c r="F294" i="6"/>
  <c r="G294" i="6" s="1"/>
  <c r="D44" i="6"/>
  <c r="E292" i="6" s="1"/>
  <c r="F292" i="6" l="1"/>
  <c r="G292" i="6" s="1"/>
  <c r="D43" i="6"/>
  <c r="E291" i="6" s="1"/>
  <c r="F291" i="6" l="1"/>
  <c r="G291" i="6" s="1"/>
  <c r="D41" i="6"/>
  <c r="D42" i="6"/>
  <c r="E290" i="6" s="1"/>
  <c r="F290" i="6" l="1"/>
  <c r="G290" i="6" s="1"/>
  <c r="E289" i="6"/>
  <c r="F289" i="6" l="1"/>
  <c r="G289" i="6" s="1"/>
  <c r="D39" i="6"/>
  <c r="D40" i="6"/>
  <c r="E288" i="6" s="1"/>
  <c r="F288" i="6" l="1"/>
  <c r="G288" i="6" s="1"/>
  <c r="E287" i="6"/>
  <c r="F287" i="6" l="1"/>
  <c r="G287" i="6" s="1"/>
  <c r="D38" i="6"/>
  <c r="E286" i="6" s="1"/>
  <c r="F286" i="6" l="1"/>
  <c r="G286" i="6" s="1"/>
  <c r="D37" i="6"/>
  <c r="E285" i="6" l="1"/>
  <c r="D36" i="6"/>
  <c r="E284" i="6" s="1"/>
  <c r="F284" i="6" l="1"/>
  <c r="G284" i="6" s="1"/>
  <c r="F285" i="6"/>
  <c r="G285" i="6" s="1"/>
  <c r="D35" i="6"/>
  <c r="E283" i="6" s="1"/>
  <c r="F283" i="6" l="1"/>
  <c r="G283" i="6" s="1"/>
  <c r="D34" i="6"/>
  <c r="E282" i="6" s="1"/>
  <c r="F282" i="6" l="1"/>
  <c r="G282" i="6" s="1"/>
  <c r="D32" i="6"/>
  <c r="D33" i="6"/>
  <c r="E281" i="6" s="1"/>
  <c r="F281" i="6" l="1"/>
  <c r="G281" i="6" s="1"/>
  <c r="E280" i="6"/>
  <c r="D31" i="6"/>
  <c r="E279" i="6" s="1"/>
  <c r="F279" i="6" l="1"/>
  <c r="G279" i="6" s="1"/>
  <c r="F280" i="6"/>
  <c r="G280" i="6" s="1"/>
  <c r="D30" i="6" l="1"/>
  <c r="E278" i="6" s="1"/>
  <c r="F278" i="6" l="1"/>
  <c r="G278" i="6" s="1"/>
  <c r="D29" i="6"/>
  <c r="E277" i="6" s="1"/>
  <c r="F277" i="6" l="1"/>
  <c r="G277" i="6" s="1"/>
  <c r="D28" i="6"/>
  <c r="E276" i="6" s="1"/>
  <c r="F276" i="6" l="1"/>
  <c r="G276" i="6" s="1"/>
  <c r="D26" i="6"/>
  <c r="D27" i="6"/>
  <c r="E275" i="6" s="1"/>
  <c r="F275" i="6" l="1"/>
  <c r="G275" i="6" s="1"/>
  <c r="E274" i="6"/>
  <c r="F274" i="6" l="1"/>
  <c r="G274" i="6" s="1"/>
  <c r="D25" i="6"/>
  <c r="E273" i="6" s="1"/>
  <c r="F273" i="6" l="1"/>
  <c r="G273" i="6" s="1"/>
  <c r="D23" i="6"/>
  <c r="D24" i="6"/>
  <c r="E272" i="6" s="1"/>
  <c r="F272" i="6" l="1"/>
  <c r="G272" i="6" s="1"/>
  <c r="E271" i="6"/>
  <c r="F271" i="6" l="1"/>
  <c r="G271" i="6" s="1"/>
  <c r="D22" i="6"/>
  <c r="E270" i="6" s="1"/>
  <c r="F270" i="6" l="1"/>
  <c r="G270" i="6" s="1"/>
  <c r="D21" i="6"/>
  <c r="E269" i="6" l="1"/>
  <c r="D20" i="6"/>
  <c r="E268" i="6" s="1"/>
  <c r="F268" i="6" l="1"/>
  <c r="G268" i="6" s="1"/>
  <c r="F269" i="6"/>
  <c r="G269" i="6" s="1"/>
  <c r="D19" i="6"/>
  <c r="E267" i="6" s="1"/>
  <c r="F267" i="6" l="1"/>
  <c r="G267" i="6" s="1"/>
  <c r="D17" i="6"/>
  <c r="D18" i="6"/>
  <c r="E266" i="6" s="1"/>
  <c r="F266" i="6" l="1"/>
  <c r="G266" i="6" s="1"/>
  <c r="E265" i="6"/>
  <c r="F265" i="6" l="1"/>
  <c r="G265" i="6" s="1"/>
  <c r="D16" i="6"/>
  <c r="E264" i="6" s="1"/>
  <c r="F264" i="6" l="1"/>
  <c r="G264" i="6" s="1"/>
  <c r="D15" i="6"/>
  <c r="E263" i="6" s="1"/>
  <c r="F263" i="6" l="1"/>
  <c r="G263" i="6" s="1"/>
  <c r="D13" i="6"/>
  <c r="D14" i="6"/>
  <c r="E262" i="6" s="1"/>
  <c r="F262" i="6" l="1"/>
  <c r="G262" i="6" s="1"/>
  <c r="E261" i="6"/>
  <c r="F261" i="6" l="1"/>
  <c r="G261" i="6" s="1"/>
  <c r="D12" i="6"/>
  <c r="E260" i="6" s="1"/>
  <c r="F260" i="6" l="1"/>
  <c r="G260" i="6" s="1"/>
  <c r="D11" i="6"/>
  <c r="E259" i="6" s="1"/>
  <c r="F259" i="6" l="1"/>
  <c r="G259" i="6" s="1"/>
  <c r="D10" i="6"/>
  <c r="E258" i="6" s="1"/>
  <c r="F258" i="6" l="1"/>
  <c r="G258" i="6" s="1"/>
  <c r="D8" i="6"/>
  <c r="D9" i="6"/>
  <c r="E257" i="6" s="1"/>
  <c r="F257" i="6" l="1"/>
  <c r="G257" i="6" s="1"/>
  <c r="E256" i="6"/>
  <c r="F256" i="6" l="1"/>
  <c r="G256" i="6" s="1"/>
  <c r="D6" i="6"/>
  <c r="D7" i="6"/>
  <c r="E255" i="6" s="1"/>
  <c r="F255" i="6" l="1"/>
  <c r="G255" i="6" s="1"/>
  <c r="E254" i="6"/>
  <c r="H254" i="6" s="1"/>
  <c r="F254" i="6" l="1"/>
  <c r="G254" i="6" s="1"/>
  <c r="I254" i="6"/>
  <c r="G510" i="6" l="1"/>
  <c r="E515" i="6" s="1"/>
  <c r="E514" i="6"/>
  <c r="E516" i="6" l="1"/>
  <c r="E519" i="6" s="1"/>
  <c r="E520" i="6" s="1"/>
</calcChain>
</file>

<file path=xl/sharedStrings.xml><?xml version="1.0" encoding="utf-8"?>
<sst xmlns="http://schemas.openxmlformats.org/spreadsheetml/2006/main" count="1492" uniqueCount="743">
  <si>
    <t>FECHA</t>
  </si>
  <si>
    <t>Acciones</t>
  </si>
  <si>
    <t>Montos</t>
  </si>
  <si>
    <t>1. Identificar en qué acción nos conviene invertir todos los recursos en lo particular.</t>
  </si>
  <si>
    <t>2. Calcular el VaR por la metodología paramétrica de cada acción en lo particular.</t>
  </si>
  <si>
    <t>3. Calcular el VaR por la metodología paramétrica del portafolio diversificado.</t>
  </si>
  <si>
    <t>Horizonte de tiempo (días)</t>
  </si>
  <si>
    <t>Nivel de Confianza</t>
  </si>
  <si>
    <t>% Part.</t>
  </si>
  <si>
    <t>Var %</t>
  </si>
  <si>
    <t>Media</t>
  </si>
  <si>
    <t>Desv. Estánd.</t>
  </si>
  <si>
    <t>Rend. Esp.</t>
  </si>
  <si>
    <t>Riesgo</t>
  </si>
  <si>
    <t>Coef. Variación</t>
  </si>
  <si>
    <t>No. De Desv. Estánd.</t>
  </si>
  <si>
    <t>VaR</t>
  </si>
  <si>
    <t>Rend. Anual Esperado del Portafolio</t>
  </si>
  <si>
    <t>Riesgo Diario del Portafolio</t>
  </si>
  <si>
    <t>Riesgo Anual del Portafolio</t>
  </si>
  <si>
    <t>Coeficiente de Variación</t>
  </si>
  <si>
    <t>Valor en Riesgo del Portafolio</t>
  </si>
  <si>
    <t>Efecto de la Diversificación en el VaR</t>
  </si>
  <si>
    <t>Varianza</t>
  </si>
  <si>
    <t>MATRIZ DE VARIANZAS-COVARIANZAS</t>
  </si>
  <si>
    <t>RIESGO EN EL MERCADO ACCIONARIO</t>
  </si>
  <si>
    <t xml:space="preserve">PRECIOS Y RENDIMIENTOS HISTÓRICOS </t>
  </si>
  <si>
    <t>1, 2 y 3 DATOS DEL PORTAFOLIO ACCIONARIO</t>
  </si>
  <si>
    <t>MERCADO ACCIONARIO</t>
  </si>
  <si>
    <t>(Dos o mas factores de riesgo lineales)</t>
  </si>
  <si>
    <t>El mercado financiero donde concurren oferentes y demandantes de acciones.</t>
  </si>
  <si>
    <t>Oferta: las emisoras.</t>
  </si>
  <si>
    <t>Demanda: los inversionistas.</t>
  </si>
  <si>
    <t>Riesgo: La probabilidad de que el rendimiento esperado en el portafolio accionario sea adverso.</t>
  </si>
  <si>
    <t>Inversionista patrimonial:</t>
  </si>
  <si>
    <t>Plazo de inversión es de 3 a 5 años.</t>
  </si>
  <si>
    <t>Rendimientos anuales de entre 20% y 30%</t>
  </si>
  <si>
    <t>1. Pasivo</t>
  </si>
  <si>
    <t>2. Activo</t>
  </si>
  <si>
    <t>Inversionistas altamente especuladores (traders): Plazo de inversión es de 3 a 5 días.</t>
  </si>
  <si>
    <t>Rendimiento efectivo (3 a 5 días) entre un 3% y 5%</t>
  </si>
  <si>
    <t>Stop Loss (detener pérdidas) 10% y 15%.</t>
  </si>
  <si>
    <t>1. Análisis Fundamental</t>
  </si>
  <si>
    <t>Conocer el valor intrínseco de la acción.</t>
  </si>
  <si>
    <t>¿Qué sector, en qué acción?</t>
  </si>
  <si>
    <t>2. Análisis Técnico</t>
  </si>
  <si>
    <t>1. Identifica la tendencia</t>
  </si>
  <si>
    <t>2. Únete a la tendencia</t>
  </si>
  <si>
    <t>3. Actúa en los cambios de tendencia</t>
  </si>
  <si>
    <t>¿Cuándo es el mejor momento de comprar/vender una acción?</t>
  </si>
  <si>
    <t>3. Teoría de Portafolios</t>
  </si>
  <si>
    <t>¿Cómo diversificar los portafolios de inversión?</t>
  </si>
  <si>
    <t>Rendimiento Libre de Riesgo</t>
  </si>
  <si>
    <t>Portafolio de Mínima Varianza</t>
  </si>
  <si>
    <t>Punto de Combinación Óptima</t>
  </si>
  <si>
    <t>Dividendos</t>
  </si>
  <si>
    <t>Compra</t>
  </si>
  <si>
    <t>Derechos</t>
  </si>
  <si>
    <t>Obligaciones</t>
  </si>
  <si>
    <t>Venta</t>
  </si>
  <si>
    <t>Pagar $</t>
  </si>
  <si>
    <t>Recibir $</t>
  </si>
  <si>
    <t>Entregar la acción</t>
  </si>
  <si>
    <t>Recibir la  acción</t>
  </si>
  <si>
    <t>Expectativa</t>
  </si>
  <si>
    <t>Alza</t>
  </si>
  <si>
    <t>Realizar su ganancia</t>
  </si>
  <si>
    <t>Obtener liquidez</t>
  </si>
  <si>
    <t>Venta en Corto</t>
  </si>
  <si>
    <t>Baja en el mercado</t>
  </si>
  <si>
    <t>Préstamo de acciones</t>
  </si>
  <si>
    <t>Múltiplo P/UPA</t>
  </si>
  <si>
    <t>Precio</t>
  </si>
  <si>
    <t>UPA</t>
  </si>
  <si>
    <t>Rend. Esperado</t>
  </si>
  <si>
    <t>SISTEMA: MONET (Motor de Negociación Transaccional)</t>
  </si>
  <si>
    <t>SENTRA era el anterior.</t>
  </si>
  <si>
    <t>8:00 Premarket (antes de apertura)</t>
  </si>
  <si>
    <t>Futuros y Opciones sobre Índices y Acciones</t>
  </si>
  <si>
    <t>08:30  Apertura del Mdo. En México</t>
  </si>
  <si>
    <t>Analiza del Índice Industrial Dow Jones.</t>
  </si>
  <si>
    <t>AVARICIA Y EL PÁNICO</t>
  </si>
  <si>
    <t>PORTAFOLIO DE MANTENIMIENTO DE CAPITAL</t>
  </si>
  <si>
    <t>Benchmark (índice de referencia) = Inflación</t>
  </si>
  <si>
    <t>PORTAFOLIO DE CRECIMIENTO DE CAPITAL</t>
  </si>
  <si>
    <t>Benchmark (índice de referencia) = Mercado (IPC, índice sectorial)</t>
  </si>
  <si>
    <t>Replicar el comportamiento del IPC</t>
  </si>
  <si>
    <t>1. Fondo de inversión de renta variable indizado al IPC.</t>
  </si>
  <si>
    <t>2. TRAC (ETF) indizado al IPC. (Naftrac)</t>
  </si>
  <si>
    <t>3. Comprar (Largo) en Futuros del IPC.</t>
  </si>
  <si>
    <t>4. Comprar acciones con Betas = 1.</t>
  </si>
  <si>
    <t>ESTA ES UNA GRÁFICA DE EJEMPLO, NO SON LOS DATOS DEL EJERCICIO</t>
  </si>
  <si>
    <t>Var. %</t>
  </si>
  <si>
    <t>DESV. ESTAND.</t>
  </si>
  <si>
    <t>EXCEPCIONES</t>
  </si>
  <si>
    <t>Número de Observaciones (n)</t>
  </si>
  <si>
    <t>Número de Excepciones (x)</t>
  </si>
  <si>
    <t>Núm. Exc./Núm. Obs (x/n)</t>
  </si>
  <si>
    <t>Razón de Verosimilitud (Kupiec)</t>
  </si>
  <si>
    <t>¿Se acepta hipótesis nula?</t>
  </si>
  <si>
    <t>Prueba Chi Cuadrada</t>
  </si>
  <si>
    <t>Para 255 Observaciones</t>
  </si>
  <si>
    <t>Probabilidad</t>
  </si>
  <si>
    <t>Zona de Aceptación</t>
  </si>
  <si>
    <t>x &lt;= 7</t>
  </si>
  <si>
    <t>6 &lt; x &lt; 21</t>
  </si>
  <si>
    <t>Para 510 Observaciones</t>
  </si>
  <si>
    <t>1 &lt;= x &lt;= 11</t>
  </si>
  <si>
    <t>16 &lt; x &lt; 36</t>
  </si>
  <si>
    <t>VaR = 100% - 99% = 1%</t>
  </si>
  <si>
    <t>ho: las pérdidas adicionales al VaR están en ese 1% de probabilidad.</t>
  </si>
  <si>
    <t>ho: el 1% es la probabilidad verdadera.</t>
  </si>
  <si>
    <t>Monto Inversión</t>
  </si>
  <si>
    <t>4. Llevar a cabo una prueba retrospectiva (Back Testing)</t>
  </si>
  <si>
    <t>5. Calcular el VaR incremental.</t>
  </si>
  <si>
    <t>6. Calcular el portafolio de mínimo riesgo o de mínima varianza.</t>
  </si>
  <si>
    <t>7. Calcular el portafolio de combinación óptima o punto de tangencia.</t>
  </si>
  <si>
    <t>8. Calcular el VaR por la metodología no paramétrica (simulación histórica).</t>
  </si>
  <si>
    <t>4. PRUEBA RETROSPECTIVA (BACK TESTING)</t>
  </si>
  <si>
    <t>Peor Monto</t>
  </si>
  <si>
    <t>WWW.INVESTING.COM</t>
  </si>
  <si>
    <t>WWW.TRADINGVIEW.COM</t>
  </si>
  <si>
    <t xml:space="preserve">WWW.CNBC.COM </t>
  </si>
  <si>
    <t>SIC (SISTEMA INTERNACIONAL DE COTIZACIONES)</t>
  </si>
  <si>
    <r>
      <t xml:space="preserve">TODAS LAS DECISIONES FINANCIERAS SE BASAN EN </t>
    </r>
    <r>
      <rPr>
        <sz val="11"/>
        <color rgb="FFFF0000"/>
        <rFont val="Calibri"/>
        <family val="2"/>
        <scheme val="minor"/>
      </rPr>
      <t>EXPECTATIVAS.</t>
    </r>
  </si>
  <si>
    <t>TODAS LAS DECISIONES PERSONALES SE BASAN TAMBIÉN EN EXPECTATIVAS.</t>
  </si>
  <si>
    <t>Préstamo de acciones (C.B.)</t>
  </si>
  <si>
    <t>MERCADO ACCIONARIO ES UN MERCADO ASIMÉTRICO POR EXCELENCIA.</t>
  </si>
  <si>
    <t>QUE EXISTE MUCHÍSIMA INFORMACIÓN DE PRIVILEGIO.</t>
  </si>
  <si>
    <t>Intradía</t>
  </si>
  <si>
    <t>Swing traders (3-5 días)</t>
  </si>
  <si>
    <t>Scalping trader (volatilidad 5 veces al día)</t>
  </si>
  <si>
    <t>Rendimiento Ajustado por Riesgo</t>
  </si>
  <si>
    <t>12 postulados de la Teoría Dow.</t>
  </si>
  <si>
    <t>Chartismo / Osciladores (promedios móviles)</t>
  </si>
  <si>
    <t>A</t>
  </si>
  <si>
    <t>B</t>
  </si>
  <si>
    <t>C</t>
  </si>
  <si>
    <t>D</t>
  </si>
  <si>
    <t>E</t>
  </si>
  <si>
    <t>VOLAR</t>
  </si>
  <si>
    <t>ORBIA</t>
  </si>
  <si>
    <r>
      <t xml:space="preserve">Rendimiento Esperado: </t>
    </r>
    <r>
      <rPr>
        <b/>
        <sz val="11"/>
        <color rgb="FF002060"/>
        <rFont val="Calibri"/>
        <family val="2"/>
        <scheme val="minor"/>
      </rPr>
      <t>Rendimiento Libre de Riesgo</t>
    </r>
    <r>
      <rPr>
        <b/>
        <sz val="11"/>
        <color rgb="FFFF0000"/>
        <rFont val="Calibri"/>
        <family val="2"/>
        <scheme val="minor"/>
      </rPr>
      <t xml:space="preserve"> + Una Prima por Asumir el Riesgo (positiva)</t>
    </r>
  </si>
  <si>
    <t>YTD (Yield to Date) &gt; 200%</t>
  </si>
  <si>
    <t>ALFA</t>
  </si>
  <si>
    <t>FEMSA</t>
  </si>
  <si>
    <t>GFNORTE</t>
  </si>
  <si>
    <t>Riesgo Diario</t>
  </si>
  <si>
    <t>DATOS DEL PORTAFOLIO ACCIONARIO</t>
  </si>
  <si>
    <t>MATRIZ DE CORRELACIONES</t>
  </si>
  <si>
    <t>COEFICIENTE DE CORRELACIÓN</t>
  </si>
  <si>
    <t>ALPEK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</si>
  <si>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</si>
  <si>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</si>
  <si>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</si>
  <si>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</si>
  <si>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</si>
  <si>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</si>
  <si>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</si>
  <si>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</si>
  <si>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</si>
  <si>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</si>
  <si>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</si>
  <si>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</si>
  <si>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</si>
  <si>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</si>
  <si>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</si>
  <si>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</si>
  <si>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</si>
  <si>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</si>
  <si>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</si>
  <si>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</si>
  <si>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</si>
  <si>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</si>
  <si>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</si>
  <si>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</si>
  <si>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</si>
  <si>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</si>
  <si>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</si>
  <si>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</si>
  <si>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</si>
  <si>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</si>
  <si>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</si>
  <si>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</si>
  <si>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</si>
  <si>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</si>
  <si>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</si>
  <si>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</si>
  <si>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</si>
  <si>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</si>
  <si>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</si>
  <si>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</si>
  <si>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</si>
  <si>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</si>
  <si>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</si>
  <si>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</si>
  <si>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</si>
  <si>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</si>
  <si>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</si>
  <si>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</si>
  <si>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</si>
  <si>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</si>
  <si>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</si>
  <si>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</si>
  <si>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</si>
  <si>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</si>
  <si>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</si>
  <si>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</si>
  <si>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</si>
  <si>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</si>
  <si>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</si>
  <si>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</si>
  <si>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</si>
  <si>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</si>
  <si>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</si>
  <si>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</si>
  <si>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</si>
  <si>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</si>
  <si>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</si>
  <si>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</si>
  <si>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</si>
  <si>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</si>
  <si>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</si>
  <si>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</si>
  <si>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</si>
  <si>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</si>
  <si>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</si>
  <si>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</si>
  <si>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</si>
  <si>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</si>
  <si>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</si>
  <si>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</si>
  <si>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</si>
  <si>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</si>
  <si>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</si>
  <si>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</si>
  <si>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</si>
  <si>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</si>
  <si>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</si>
  <si>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</si>
  <si>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</si>
  <si>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</si>
  <si>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</si>
  <si>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</si>
  <si>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</si>
  <si>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</si>
  <si>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</si>
  <si>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</si>
  <si>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</si>
  <si>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</si>
  <si>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</si>
  <si>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</si>
  <si>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</si>
  <si>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</si>
  <si>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</si>
  <si>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</si>
  <si>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</si>
  <si>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</si>
  <si>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</si>
  <si>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</si>
  <si>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</si>
  <si>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</si>
  <si>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</si>
  <si>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</si>
  <si>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</si>
  <si>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</si>
  <si>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</si>
  <si>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</si>
  <si>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</si>
  <si>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</si>
  <si>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Probabilidad (𝛼)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</si>
  <si>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</si>
  <si>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</si>
  <si>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</si>
  <si>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</si>
  <si>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</si>
  <si>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</si>
  <si>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</si>
  <si>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</si>
  <si>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</si>
  <si>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</si>
  <si>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</si>
  <si>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</si>
  <si>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</si>
  <si>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</si>
  <si>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</si>
  <si>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</si>
  <si>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</si>
  <si>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</si>
  <si>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</si>
  <si>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</si>
  <si>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</si>
  <si>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</si>
  <si>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</si>
  <si>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</si>
  <si>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</si>
  <si>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</si>
  <si>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</si>
  <si>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</si>
  <si>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</si>
  <si>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</si>
  <si>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</si>
  <si>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</si>
  <si>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</si>
  <si>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</si>
  <si>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</si>
  <si>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</si>
  <si>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</si>
  <si>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</si>
  <si>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</si>
  <si>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</si>
  <si>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</si>
  <si>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</si>
  <si>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</si>
  <si>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</si>
  <si>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</si>
  <si>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</si>
  <si>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</si>
  <si>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</si>
  <si>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</si>
  <si>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</si>
  <si>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</si>
  <si>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</si>
  <si>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</si>
  <si>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</si>
  <si>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</si>
  <si>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</si>
  <si>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</si>
  <si>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</si>
  <si>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</si>
  <si>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</si>
  <si>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</si>
  <si>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</si>
  <si>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</si>
  <si>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</si>
  <si>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</si>
  <si>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</si>
  <si>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</si>
  <si>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</si>
  <si>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</si>
  <si>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</si>
  <si>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</si>
  <si>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</si>
  <si>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</si>
  <si>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</si>
  <si>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</si>
  <si>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</si>
  <si>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</si>
  <si>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</si>
  <si>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</si>
  <si>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</si>
  <si>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</si>
  <si>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</si>
  <si>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</si>
  <si>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</si>
  <si>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</si>
  <si>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</si>
  <si>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</si>
  <si>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</si>
  <si>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</si>
  <si>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</si>
  <si>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</si>
  <si>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</si>
  <si>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</si>
  <si>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</si>
  <si>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</si>
  <si>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</si>
  <si>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</si>
  <si>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</si>
  <si>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</si>
  <si>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</si>
  <si>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</si>
  <si>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</si>
  <si>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</si>
  <si>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</si>
  <si>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</si>
  <si>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</si>
  <si>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</si>
  <si>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</si>
  <si>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</si>
  <si>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</si>
  <si>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</si>
  <si>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</si>
  <si>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</si>
  <si>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</si>
  <si>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</si>
  <si>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</si>
  <si>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</si>
  <si>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</si>
  <si>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</si>
  <si>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</si>
  <si>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</si>
  <si>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</si>
  <si>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</si>
  <si>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</si>
  <si>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</si>
  <si>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</si>
  <si>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</si>
  <si>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</si>
  <si>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</si>
  <si>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</si>
  <si>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</si>
  <si>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</si>
  <si>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</si>
  <si>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</si>
  <si>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</si>
  <si>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</si>
  <si>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BBAJIO</t>
  </si>
  <si>
    <t>KIMBER</t>
  </si>
  <si>
    <t>GRUMA</t>
  </si>
  <si>
    <t>BIMBO</t>
  </si>
  <si>
    <t>AJUSTE DE PRECIOS DE MERCADO POR EJERCICIOS DE DERECHOS</t>
  </si>
  <si>
    <t>1. Ajuste de precios debido a dividendos en efectivo.</t>
  </si>
  <si>
    <t>La empresa "X" acordó pagar un dividendo en efectivo a razón de $0.50 por acción.</t>
  </si>
  <si>
    <t>El precio de mercado el día de hoy es de $30.00 y se compró la acción en $25.00.</t>
  </si>
  <si>
    <t>Calcular el rendimiento para el inversionista, calcular el precio ajustado y calcular el factor de ajuste.</t>
  </si>
  <si>
    <t>Precio de Compra</t>
  </si>
  <si>
    <t>Estado de Situación Financiera Antes del Dividendo en Efectivo</t>
  </si>
  <si>
    <t>Precio de Mercado</t>
  </si>
  <si>
    <t>Efectivo</t>
  </si>
  <si>
    <t>Pasivos</t>
  </si>
  <si>
    <t>Dividendo en Efectivo</t>
  </si>
  <si>
    <t>Otros Activos</t>
  </si>
  <si>
    <t>Capital Social</t>
  </si>
  <si>
    <t>Rendimiento</t>
  </si>
  <si>
    <t>Util. Retenidas</t>
  </si>
  <si>
    <t>Precio Ajustado</t>
  </si>
  <si>
    <t>P.A. = Precio de Mercado - Dividendo en Efectivo</t>
  </si>
  <si>
    <t>ACTIVO</t>
  </si>
  <si>
    <t>PAS + CAP CONT</t>
  </si>
  <si>
    <t>Factor de Ajuste</t>
  </si>
  <si>
    <t>F.A. = Precio Ajustado / Precio de Mercado</t>
  </si>
  <si>
    <t>P. de Compra Ajustado</t>
  </si>
  <si>
    <t>No. Acciones</t>
  </si>
  <si>
    <t>Rend. Ajustado</t>
  </si>
  <si>
    <t>Múltiplo P/VL</t>
  </si>
  <si>
    <t>Estado de Situación Financiera Después del Dividendo en Efectivo</t>
  </si>
  <si>
    <t>Valor en Libros</t>
  </si>
  <si>
    <t>2. Ajuste de Precios debido a Dividendos en Acciones</t>
  </si>
  <si>
    <t>La empresa "X" acordó pagar un dividendo en acciones a razón de 1  acción</t>
  </si>
  <si>
    <t>por cada 8 acciones anteriores. Calcular el rendimiento para el inversionista,</t>
  </si>
  <si>
    <t>calcular el precio ajustado y calcular el factor de ajuste.</t>
  </si>
  <si>
    <t>Se requiere un préstamo por:</t>
  </si>
  <si>
    <t>Estado de Situación Financiera Antes del Dividendo en Acciones</t>
  </si>
  <si>
    <t xml:space="preserve">Área de Análisis: </t>
  </si>
  <si>
    <t>Sí</t>
  </si>
  <si>
    <t>Área Jurídica:</t>
  </si>
  <si>
    <t>No</t>
  </si>
  <si>
    <t>No. Acciones Nuevas</t>
  </si>
  <si>
    <t>No. Acciones Anteriores</t>
  </si>
  <si>
    <t>Antes de la Capitalización</t>
  </si>
  <si>
    <t>Después de la Capitalización</t>
  </si>
  <si>
    <t>P.A. = (P.M. * NAA) / (NAN + NAA)</t>
  </si>
  <si>
    <t>Capital Contable</t>
  </si>
  <si>
    <t>Estado de Situación Financiera Después del Dividendo en Acciones</t>
  </si>
  <si>
    <t>No. Acciones Nvas.</t>
  </si>
  <si>
    <t>No. Total de Acciones</t>
  </si>
  <si>
    <t>Abono al Capital Social</t>
  </si>
  <si>
    <t>3. Ajuste de Precios debido a Suscripción de Nuevas Acciones</t>
  </si>
  <si>
    <t>La empresa "X" acuerda aumentar el capital social por suscripción</t>
  </si>
  <si>
    <t>en proporción de 4 nuevas acciones a un costo de $4.00 por cada 25 acciones anteriores.</t>
  </si>
  <si>
    <t>Estado de Situación Financiera Antes de la Suscripción</t>
  </si>
  <si>
    <t>Costo de la Suscripcion</t>
  </si>
  <si>
    <t>P.A. = ((PM * NAA) + (CS*NAN)) / (NAN + NAA)</t>
  </si>
  <si>
    <t>Estado de Situación Financiera Después de la Suscripción</t>
  </si>
  <si>
    <t>% de Nuevas Acciones</t>
  </si>
  <si>
    <t>Costo de la Suscripción</t>
  </si>
  <si>
    <t>4. Ajuste de Precios debido Split</t>
  </si>
  <si>
    <t>La empresa "X" acuerda un canje de 10 acciones por cada 1 acción anterior.</t>
  </si>
  <si>
    <t>Estado de Situación Financiera Antes del Split</t>
  </si>
  <si>
    <t>P.A. = (PM * NAA) / NAN</t>
  </si>
  <si>
    <t>Estado de Situación Financiera Después del Split</t>
  </si>
  <si>
    <t>5. Ajuste de Precios debido Split Inverso</t>
  </si>
  <si>
    <t>La empresa "X" acuerda un canje de 1 acciones por cada 10 acción anterior.</t>
  </si>
  <si>
    <t>Estado de Situación Financiera Antes del Split Inverso</t>
  </si>
  <si>
    <t>Estado de Situación Financiera Después del Split Inverso</t>
  </si>
  <si>
    <t>Estado de Cuenta</t>
  </si>
  <si>
    <t>Abono por dividendo</t>
  </si>
  <si>
    <t>Investing.com</t>
  </si>
  <si>
    <t>Número de Activos en el Portafolio</t>
  </si>
  <si>
    <t>Riesgo Sistémico (No diversificable) Riesgo de Mercado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</si>
  <si>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</si>
  <si>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</si>
  <si>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</si>
  <si>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</si>
  <si>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</si>
  <si>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</si>
  <si>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</si>
  <si>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</si>
  <si>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</si>
  <si>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</si>
  <si>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</si>
  <si>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</si>
  <si>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</si>
  <si>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</si>
  <si>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</si>
  <si>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</si>
  <si>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</si>
  <si>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</si>
  <si>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</si>
  <si>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</si>
  <si>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</si>
  <si>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</si>
  <si>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</si>
  <si>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</si>
  <si>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</si>
  <si>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</si>
  <si>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</si>
  <si>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</si>
  <si>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</si>
  <si>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</si>
  <si>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</si>
  <si>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</si>
  <si>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</si>
  <si>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</si>
  <si>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</si>
  <si>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</si>
  <si>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</si>
  <si>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</si>
  <si>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</si>
  <si>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</si>
  <si>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</si>
  <si>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</si>
  <si>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</si>
  <si>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</si>
  <si>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</si>
  <si>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</si>
  <si>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</si>
  <si>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</si>
  <si>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</si>
  <si>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</si>
  <si>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</si>
  <si>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</si>
  <si>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</si>
  <si>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</si>
  <si>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</si>
  <si>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</si>
  <si>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</si>
  <si>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</si>
  <si>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</si>
  <si>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</si>
  <si>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</si>
  <si>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</si>
  <si>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</si>
  <si>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</si>
  <si>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</si>
  <si>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</si>
  <si>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</si>
  <si>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</si>
  <si>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</si>
  <si>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</si>
  <si>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</si>
  <si>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</si>
  <si>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</si>
  <si>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</si>
  <si>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</si>
  <si>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</si>
  <si>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</si>
  <si>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</si>
  <si>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</si>
  <si>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</si>
  <si>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</si>
  <si>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</si>
  <si>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</si>
  <si>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</si>
  <si>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</si>
  <si>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</si>
  <si>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</si>
  <si>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</si>
  <si>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</si>
  <si>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</si>
  <si>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</si>
  <si>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</si>
  <si>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</si>
  <si>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</si>
  <si>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</si>
  <si>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</si>
  <si>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</si>
  <si>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</si>
  <si>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</si>
  <si>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</si>
  <si>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</si>
  <si>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</si>
  <si>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</si>
  <si>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</si>
  <si>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</si>
  <si>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</si>
  <si>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</si>
  <si>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</si>
  <si>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</si>
  <si>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</si>
  <si>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</si>
  <si>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</si>
  <si>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</si>
  <si>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</si>
  <si>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</si>
  <si>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</si>
  <si>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</si>
  <si>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</si>
  <si>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</si>
  <si>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</si>
  <si>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</si>
  <si>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</si>
  <si>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</si>
  <si>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</si>
  <si>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</si>
  <si>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</si>
  <si>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</si>
  <si>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</si>
  <si>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</si>
  <si>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</si>
  <si>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</si>
  <si>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</si>
  <si>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</si>
  <si>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</si>
  <si>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</si>
  <si>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</si>
  <si>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01.04.2024</t>
  </si>
  <si>
    <t>PRECIO OBJETIVO 2024</t>
  </si>
  <si>
    <t>REND. ESP. 2024</t>
  </si>
  <si>
    <t>9. Usar una estrategia de cobertura utilizando Futuros Accionarios o de Índices.</t>
  </si>
  <si>
    <t>10. EWMA</t>
  </si>
  <si>
    <t>11. GARCH</t>
  </si>
  <si>
    <t>GAP</t>
  </si>
  <si>
    <t>KOF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</si>
  <si>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</si>
  <si>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</si>
  <si>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</si>
  <si>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</si>
  <si>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</si>
  <si>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</si>
  <si>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</si>
  <si>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</si>
  <si>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</si>
  <si>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</si>
  <si>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</si>
  <si>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</si>
  <si>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</si>
  <si>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</si>
  <si>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</si>
  <si>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</si>
  <si>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</si>
  <si>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</si>
  <si>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</si>
  <si>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</si>
  <si>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</si>
  <si>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</si>
  <si>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</si>
  <si>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</si>
  <si>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</si>
  <si>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</si>
  <si>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</si>
  <si>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</si>
  <si>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</si>
  <si>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</si>
  <si>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</si>
  <si>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</si>
  <si>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</si>
  <si>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</si>
  <si>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</si>
  <si>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</si>
  <si>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</si>
  <si>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</si>
  <si>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</si>
  <si>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</si>
  <si>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</si>
  <si>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</si>
  <si>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</si>
  <si>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</si>
  <si>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</si>
  <si>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</si>
  <si>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</si>
  <si>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</si>
  <si>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</si>
  <si>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</si>
  <si>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</si>
  <si>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</si>
  <si>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</si>
  <si>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</si>
  <si>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</si>
  <si>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</si>
  <si>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</si>
  <si>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</si>
  <si>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</si>
  <si>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</si>
  <si>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</si>
  <si>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</si>
  <si>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</si>
  <si>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</si>
  <si>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</si>
  <si>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</si>
  <si>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</si>
  <si>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</si>
  <si>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</si>
  <si>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</si>
  <si>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</si>
  <si>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</si>
  <si>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</si>
  <si>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</si>
  <si>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</si>
  <si>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</si>
  <si>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</si>
  <si>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</si>
  <si>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</si>
  <si>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</si>
  <si>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</si>
  <si>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</si>
  <si>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</si>
  <si>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</si>
  <si>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</si>
  <si>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</si>
  <si>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</si>
  <si>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</si>
  <si>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</si>
  <si>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</si>
  <si>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</si>
  <si>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</si>
  <si>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</si>
  <si>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</si>
  <si>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</si>
  <si>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</si>
  <si>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</si>
  <si>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</si>
  <si>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</si>
  <si>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</si>
  <si>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</si>
  <si>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</si>
  <si>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</si>
  <si>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</si>
  <si>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</si>
  <si>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</si>
  <si>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</si>
  <si>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</si>
  <si>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</si>
  <si>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</si>
  <si>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</si>
  <si>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</si>
  <si>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</si>
  <si>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</si>
  <si>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LAB</t>
  </si>
  <si>
    <t>DESVIACIÓN ESTÁNDAR</t>
  </si>
  <si>
    <t>COVARIANZA</t>
  </si>
  <si>
    <t>DESVIACIÓN ESTÁNDAR DE UN 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</si>
</sst>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  <numFmt numFmtId="166" formatCode="0.0000%"/>
    <numFmt numFmtId="167" formatCode="_-* #,##0.00000000_-;\-* #,##0.00000000_-;_-* &quot;-&quot;??_-;_-@_-"/>
    <numFmt numFmtId="168" formatCode="_-* #,##0.0000_-;\-* #,##0.0000_-;_-* &quot;-&quot;??_-;_-@_-"/>
    <numFmt numFmtId="169" formatCode="_-* #,##0.0000_-;\-* #,##0.0000_-;_-* &quot;-&quot;??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Calibri"/>
      <family val="2"/>
    </font>
    <font>
      <sz val="10"/>
      <name val="Arial"/>
      <family val="2"/>
    </font>
    <font>
      <b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  <font>
      <sz val="16"/>
      <color rgb="FFFF0000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33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16" fillId="0" borderId="0" xfId="0" applyFont="1" applyAlignment="1">
      <alignment horizontal="center"/>
    </xf>
    <xf numFmtId="43" fontId="0" fillId="0" borderId="0" xfId="1" applyFon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1" applyNumberFormat="1" applyFont="1" applyBorder="1"/>
    <xf numFmtId="10" fontId="0" fillId="0" borderId="0" xfId="43" applyNumberFormat="1" applyFont="1" applyBorder="1"/>
    <xf numFmtId="10" fontId="0" fillId="0" borderId="0" xfId="43" applyNumberFormat="1" applyFont="1"/>
    <xf numFmtId="164" fontId="16" fillId="0" borderId="10" xfId="1" applyNumberFormat="1" applyFont="1" applyBorder="1"/>
    <xf numFmtId="10" fontId="16" fillId="0" borderId="10" xfId="0" applyNumberFormat="1" applyFont="1" applyBorder="1"/>
    <xf numFmtId="10" fontId="16" fillId="0" borderId="0" xfId="0" applyNumberFormat="1" applyFont="1"/>
    <xf numFmtId="43" fontId="16" fillId="0" borderId="0" xfId="1" applyFont="1" applyAlignment="1">
      <alignment horizontal="right"/>
    </xf>
    <xf numFmtId="10" fontId="16" fillId="0" borderId="0" xfId="43" applyNumberFormat="1" applyFont="1"/>
    <xf numFmtId="0" fontId="16" fillId="0" borderId="0" xfId="0" applyFont="1" applyAlignment="1">
      <alignment horizontal="right"/>
    </xf>
    <xf numFmtId="43" fontId="0" fillId="0" borderId="0" xfId="1" applyFont="1" applyBorder="1"/>
    <xf numFmtId="164" fontId="0" fillId="0" borderId="0" xfId="0" applyNumberFormat="1"/>
    <xf numFmtId="164" fontId="16" fillId="0" borderId="10" xfId="0" applyNumberFormat="1" applyFont="1" applyBorder="1"/>
    <xf numFmtId="165" fontId="0" fillId="0" borderId="0" xfId="1" applyNumberFormat="1" applyFont="1"/>
    <xf numFmtId="165" fontId="16" fillId="0" borderId="0" xfId="1" applyNumberFormat="1" applyFont="1"/>
    <xf numFmtId="0" fontId="16" fillId="0" borderId="0" xfId="0" applyFont="1"/>
    <xf numFmtId="166" fontId="16" fillId="0" borderId="0" xfId="43" applyNumberFormat="1" applyFont="1"/>
    <xf numFmtId="164" fontId="16" fillId="0" borderId="0" xfId="0" applyNumberFormat="1" applyFont="1"/>
    <xf numFmtId="167" fontId="0" fillId="0" borderId="0" xfId="1" applyNumberFormat="1" applyFont="1"/>
    <xf numFmtId="9" fontId="0" fillId="0" borderId="0" xfId="0" applyNumberFormat="1"/>
    <xf numFmtId="43" fontId="0" fillId="0" borderId="0" xfId="0" applyNumberFormat="1"/>
    <xf numFmtId="165" fontId="1" fillId="0" borderId="0" xfId="1" applyNumberFormat="1" applyFont="1"/>
    <xf numFmtId="0" fontId="21" fillId="0" borderId="0" xfId="0" applyFont="1" applyAlignment="1">
      <alignment horizontal="left"/>
    </xf>
    <xf numFmtId="0" fontId="0" fillId="34" borderId="0" xfId="0" applyFill="1"/>
    <xf numFmtId="0" fontId="19" fillId="0" borderId="0" xfId="0" applyFont="1"/>
    <xf numFmtId="0" fontId="16" fillId="34" borderId="0" xfId="0" applyFont="1" applyFill="1"/>
    <xf numFmtId="10" fontId="16" fillId="0" borderId="0" xfId="43" applyNumberFormat="1" applyFont="1" applyAlignment="1">
      <alignment horizontal="center"/>
    </xf>
    <xf numFmtId="43" fontId="16" fillId="0" borderId="0" xfId="1" applyFont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6" fillId="34" borderId="0" xfId="0" applyFont="1" applyFill="1" applyAlignment="1">
      <alignment horizontal="center"/>
    </xf>
    <xf numFmtId="10" fontId="16" fillId="34" borderId="0" xfId="43" applyNumberFormat="1" applyFont="1" applyFill="1"/>
    <xf numFmtId="168" fontId="0" fillId="0" borderId="0" xfId="1" applyNumberFormat="1" applyFont="1"/>
    <xf numFmtId="14" fontId="16" fillId="0" borderId="0" xfId="0" applyNumberFormat="1" applyFont="1" applyAlignment="1">
      <alignment horizontal="center"/>
    </xf>
    <xf numFmtId="164" fontId="16" fillId="34" borderId="0" xfId="1" applyNumberFormat="1" applyFont="1" applyFill="1"/>
    <xf numFmtId="43" fontId="0" fillId="0" borderId="0" xfId="1" applyFont="1" applyFill="1"/>
    <xf numFmtId="0" fontId="14" fillId="0" borderId="0" xfId="0" applyFont="1"/>
    <xf numFmtId="10" fontId="0" fillId="35" borderId="0" xfId="43" applyNumberFormat="1" applyFont="1" applyFill="1"/>
    <xf numFmtId="10" fontId="16" fillId="38" borderId="0" xfId="43" applyNumberFormat="1" applyFont="1" applyFill="1"/>
    <xf numFmtId="165" fontId="0" fillId="0" borderId="0" xfId="1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8" fontId="16" fillId="0" borderId="0" xfId="1" applyNumberFormat="1" applyFont="1"/>
    <xf numFmtId="0" fontId="26" fillId="0" borderId="0" xfId="44"/>
    <xf numFmtId="20" fontId="0" fillId="0" borderId="0" xfId="0" applyNumberFormat="1"/>
    <xf numFmtId="0" fontId="27" fillId="0" borderId="0" xfId="0" applyFont="1"/>
    <xf numFmtId="10" fontId="14" fillId="0" borderId="0" xfId="43" applyNumberFormat="1" applyFont="1"/>
    <xf numFmtId="10" fontId="19" fillId="39" borderId="0" xfId="43" applyNumberFormat="1" applyFont="1" applyFill="1"/>
    <xf numFmtId="167" fontId="19" fillId="0" borderId="0" xfId="1" applyNumberFormat="1" applyFont="1"/>
    <xf numFmtId="167" fontId="0" fillId="34" borderId="0" xfId="1" applyNumberFormat="1" applyFont="1" applyFill="1"/>
    <xf numFmtId="167" fontId="0" fillId="36" borderId="0" xfId="1" applyNumberFormat="1" applyFont="1" applyFill="1"/>
    <xf numFmtId="167" fontId="0" fillId="37" borderId="0" xfId="1" applyNumberFormat="1" applyFont="1" applyFill="1"/>
    <xf numFmtId="167" fontId="0" fillId="35" borderId="0" xfId="1" applyNumberFormat="1" applyFont="1" applyFill="1"/>
    <xf numFmtId="164" fontId="0" fillId="0" borderId="0" xfId="1" applyNumberFormat="1" applyFont="1" applyFill="1"/>
    <xf numFmtId="0" fontId="31" fillId="0" borderId="0" xfId="45"/>
    <xf numFmtId="0" fontId="32" fillId="0" borderId="0" xfId="45" applyFont="1"/>
    <xf numFmtId="0" fontId="35" fillId="0" borderId="0" xfId="45" applyFont="1" applyAlignment="1">
      <alignment horizontal="center"/>
    </xf>
    <xf numFmtId="10" fontId="0" fillId="0" borderId="0" xfId="47" applyNumberFormat="1" applyFont="1" applyBorder="1"/>
    <xf numFmtId="166" fontId="0" fillId="0" borderId="0" xfId="47" applyNumberFormat="1" applyFont="1" applyFill="1"/>
    <xf numFmtId="0" fontId="31" fillId="0" borderId="10" xfId="45" applyBorder="1" applyAlignment="1">
      <alignment horizontal="center"/>
    </xf>
    <xf numFmtId="168" fontId="0" fillId="0" borderId="0" xfId="48" applyNumberFormat="1" applyFont="1"/>
    <xf numFmtId="9" fontId="31" fillId="0" borderId="0" xfId="45" applyNumberFormat="1"/>
    <xf numFmtId="43" fontId="0" fillId="0" borderId="0" xfId="48" applyFont="1"/>
    <xf numFmtId="43" fontId="0" fillId="0" borderId="0" xfId="48" applyFont="1" applyAlignment="1">
      <alignment horizontal="center"/>
    </xf>
    <xf numFmtId="0" fontId="35" fillId="0" borderId="16" xfId="45" applyFont="1" applyBorder="1"/>
    <xf numFmtId="9" fontId="31" fillId="34" borderId="16" xfId="45" applyNumberFormat="1" applyFill="1" applyBorder="1" applyAlignment="1">
      <alignment horizontal="center"/>
    </xf>
    <xf numFmtId="9" fontId="31" fillId="0" borderId="18" xfId="45" applyNumberFormat="1" applyBorder="1" applyAlignment="1">
      <alignment horizontal="center"/>
    </xf>
    <xf numFmtId="0" fontId="37" fillId="0" borderId="0" xfId="45" applyFont="1"/>
    <xf numFmtId="0" fontId="14" fillId="0" borderId="0" xfId="45" applyFont="1"/>
    <xf numFmtId="0" fontId="38" fillId="0" borderId="0" xfId="45" applyFont="1"/>
    <xf numFmtId="164" fontId="36" fillId="0" borderId="0" xfId="1" applyNumberFormat="1" applyFont="1" applyAlignment="1">
      <alignment horizontal="right" vertical="center"/>
    </xf>
    <xf numFmtId="0" fontId="0" fillId="0" borderId="16" xfId="0" applyBorder="1"/>
    <xf numFmtId="0" fontId="0" fillId="0" borderId="17" xfId="0" applyBorder="1"/>
    <xf numFmtId="10" fontId="0" fillId="0" borderId="0" xfId="43" applyNumberFormat="1" applyFont="1" applyFill="1"/>
    <xf numFmtId="164" fontId="36" fillId="0" borderId="0" xfId="1" applyNumberFormat="1" applyFont="1" applyFill="1" applyAlignment="1">
      <alignment horizontal="right" vertical="center"/>
    </xf>
    <xf numFmtId="10" fontId="0" fillId="0" borderId="0" xfId="47" applyNumberFormat="1" applyFont="1" applyFill="1" applyBorder="1"/>
    <xf numFmtId="0" fontId="31" fillId="0" borderId="0" xfId="45" applyAlignment="1">
      <alignment horizontal="center"/>
    </xf>
    <xf numFmtId="10" fontId="26" fillId="0" borderId="0" xfId="44" applyNumberFormat="1" applyAlignment="1">
      <alignment horizontal="center"/>
    </xf>
    <xf numFmtId="10" fontId="16" fillId="0" borderId="0" xfId="43" applyNumberFormat="1" applyFont="1" applyFill="1"/>
    <xf numFmtId="10" fontId="16" fillId="41" borderId="0" xfId="43" applyNumberFormat="1" applyFont="1" applyFill="1"/>
    <xf numFmtId="10" fontId="40" fillId="34" borderId="0" xfId="43" applyNumberFormat="1" applyFont="1" applyFill="1"/>
    <xf numFmtId="10" fontId="22" fillId="0" borderId="0" xfId="0" applyNumberFormat="1" applyFont="1"/>
    <xf numFmtId="164" fontId="31" fillId="0" borderId="0" xfId="45" applyNumberFormat="1"/>
    <xf numFmtId="9" fontId="16" fillId="0" borderId="10" xfId="0" applyNumberFormat="1" applyFont="1" applyBorder="1"/>
    <xf numFmtId="0" fontId="19" fillId="34" borderId="0" xfId="0" applyFont="1" applyFill="1"/>
    <xf numFmtId="164" fontId="14" fillId="0" borderId="0" xfId="45" applyNumberFormat="1" applyFont="1"/>
    <xf numFmtId="0" fontId="39" fillId="0" borderId="0" xfId="0" applyFont="1"/>
    <xf numFmtId="43" fontId="1" fillId="0" borderId="0" xfId="1" applyFont="1" applyFill="1"/>
    <xf numFmtId="10" fontId="0" fillId="38" borderId="0" xfId="43" applyNumberFormat="1" applyFont="1" applyFill="1"/>
    <xf numFmtId="10" fontId="16" fillId="0" borderId="0" xfId="43" applyNumberFormat="1" applyFont="1" applyFill="1" applyAlignment="1">
      <alignment horizontal="center"/>
    </xf>
    <xf numFmtId="10" fontId="22" fillId="0" borderId="0" xfId="43" applyNumberFormat="1" applyFont="1"/>
    <xf numFmtId="10" fontId="0" fillId="0" borderId="0" xfId="43" applyNumberFormat="1" applyFont="1" applyBorder="1" applyAlignment="1">
      <alignment horizontal="center"/>
    </xf>
    <xf numFmtId="0" fontId="16" fillId="41" borderId="0" xfId="0" applyFont="1" applyFill="1" applyAlignment="1">
      <alignment horizontal="center"/>
    </xf>
    <xf numFmtId="2" fontId="16" fillId="0" borderId="15" xfId="0" applyNumberFormat="1" applyFont="1" applyBorder="1" applyAlignment="1">
      <alignment horizontal="center"/>
    </xf>
    <xf numFmtId="10" fontId="0" fillId="0" borderId="0" xfId="43" applyNumberFormat="1" applyFont="1" applyAlignment="1">
      <alignment horizontal="center"/>
    </xf>
    <xf numFmtId="0" fontId="0" fillId="0" borderId="11" xfId="0" applyBorder="1"/>
    <xf numFmtId="0" fontId="19" fillId="0" borderId="0" xfId="0" applyFont="1" applyAlignment="1">
      <alignment horizontal="center"/>
    </xf>
    <xf numFmtId="10" fontId="22" fillId="0" borderId="0" xfId="43" applyNumberFormat="1" applyFont="1" applyBorder="1" applyAlignment="1">
      <alignment horizontal="center"/>
    </xf>
    <xf numFmtId="43" fontId="22" fillId="0" borderId="0" xfId="1" applyFont="1" applyBorder="1"/>
    <xf numFmtId="10" fontId="22" fillId="0" borderId="0" xfId="43" applyNumberFormat="1" applyFont="1" applyBorder="1"/>
    <xf numFmtId="0" fontId="22" fillId="0" borderId="0" xfId="0" applyFont="1" applyAlignment="1">
      <alignment horizontal="left"/>
    </xf>
    <xf numFmtId="0" fontId="16" fillId="35" borderId="0" xfId="0" applyFont="1" applyFill="1"/>
    <xf numFmtId="16" fontId="0" fillId="0" borderId="0" xfId="0" applyNumberFormat="1"/>
    <xf numFmtId="43" fontId="0" fillId="0" borderId="17" xfId="1" applyFont="1" applyBorder="1"/>
    <xf numFmtId="43" fontId="0" fillId="34" borderId="17" xfId="1" applyFont="1" applyFill="1" applyBorder="1"/>
    <xf numFmtId="0" fontId="0" fillId="36" borderId="0" xfId="0" applyFill="1"/>
    <xf numFmtId="10" fontId="0" fillId="36" borderId="0" xfId="43" applyNumberFormat="1" applyFont="1" applyFill="1"/>
    <xf numFmtId="0" fontId="16" fillId="0" borderId="16" xfId="0" applyFont="1" applyBorder="1"/>
    <xf numFmtId="43" fontId="16" fillId="0" borderId="20" xfId="0" applyNumberFormat="1" applyFont="1" applyBorder="1"/>
    <xf numFmtId="43" fontId="16" fillId="0" borderId="21" xfId="1" applyFont="1" applyBorder="1"/>
    <xf numFmtId="0" fontId="0" fillId="0" borderId="18" xfId="0" applyBorder="1"/>
    <xf numFmtId="43" fontId="0" fillId="0" borderId="11" xfId="0" applyNumberFormat="1" applyBorder="1"/>
    <xf numFmtId="0" fontId="0" fillId="0" borderId="19" xfId="0" applyBorder="1"/>
    <xf numFmtId="43" fontId="22" fillId="0" borderId="0" xfId="0" applyNumberFormat="1" applyFont="1"/>
    <xf numFmtId="0" fontId="41" fillId="0" borderId="0" xfId="0" applyFont="1" applyAlignment="1">
      <alignment horizontal="center"/>
    </xf>
    <xf numFmtId="43" fontId="22" fillId="0" borderId="17" xfId="1" applyFont="1" applyBorder="1"/>
    <xf numFmtId="0" fontId="22" fillId="34" borderId="0" xfId="0" applyFont="1" applyFill="1"/>
    <xf numFmtId="43" fontId="22" fillId="34" borderId="17" xfId="1" applyFont="1" applyFill="1" applyBorder="1"/>
    <xf numFmtId="0" fontId="0" fillId="33" borderId="0" xfId="0" applyFill="1"/>
    <xf numFmtId="10" fontId="0" fillId="33" borderId="0" xfId="43" applyNumberFormat="1" applyFont="1" applyFill="1"/>
    <xf numFmtId="164" fontId="22" fillId="0" borderId="0" xfId="1" applyNumberFormat="1" applyFont="1"/>
    <xf numFmtId="168" fontId="0" fillId="0" borderId="0" xfId="0" applyNumberFormat="1"/>
    <xf numFmtId="164" fontId="16" fillId="0" borderId="20" xfId="1" applyNumberFormat="1" applyFont="1" applyBorder="1"/>
    <xf numFmtId="43" fontId="0" fillId="0" borderId="17" xfId="0" applyNumberFormat="1" applyBorder="1"/>
    <xf numFmtId="169" fontId="0" fillId="0" borderId="11" xfId="0" applyNumberFormat="1" applyBorder="1"/>
    <xf numFmtId="168" fontId="0" fillId="0" borderId="19" xfId="1" applyNumberFormat="1" applyFont="1" applyBorder="1"/>
    <xf numFmtId="0" fontId="0" fillId="35" borderId="0" xfId="0" applyFill="1"/>
    <xf numFmtId="43" fontId="14" fillId="0" borderId="0" xfId="1" applyFont="1"/>
    <xf numFmtId="168" fontId="0" fillId="0" borderId="11" xfId="0" applyNumberFormat="1" applyBorder="1"/>
    <xf numFmtId="43" fontId="0" fillId="0" borderId="19" xfId="0" applyNumberFormat="1" applyBorder="1"/>
    <xf numFmtId="43" fontId="0" fillId="34" borderId="0" xfId="1" applyFont="1" applyFill="1"/>
    <xf numFmtId="43" fontId="16" fillId="0" borderId="20" xfId="1" applyFont="1" applyBorder="1"/>
    <xf numFmtId="43" fontId="22" fillId="0" borderId="0" xfId="1" applyFont="1" applyBorder="1" applyAlignment="1">
      <alignment horizontal="left"/>
    </xf>
    <xf numFmtId="0" fontId="21" fillId="0" borderId="0" xfId="0" applyFont="1"/>
    <xf numFmtId="43" fontId="22" fillId="0" borderId="0" xfId="1" applyFont="1"/>
    <xf numFmtId="43" fontId="22" fillId="0" borderId="0" xfId="1" applyFont="1" applyAlignment="1">
      <alignment horizontal="left"/>
    </xf>
    <xf numFmtId="164" fontId="22" fillId="0" borderId="0" xfId="1" applyNumberFormat="1" applyFont="1" applyFill="1"/>
    <xf numFmtId="167" fontId="0" fillId="0" borderId="0" xfId="1" applyNumberFormat="1" applyFont="1" applyFill="1"/>
    <xf numFmtId="165" fontId="0" fillId="0" borderId="0" xfId="1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165" fontId="0" fillId="0" borderId="0" xfId="1" applyNumberFormat="1" applyFont="1" applyFill="1"/>
    <xf numFmtId="0" fontId="18" fillId="0" borderId="0" xfId="0" applyFont="1"/>
    <xf numFmtId="167" fontId="19" fillId="0" borderId="0" xfId="1" applyNumberFormat="1" applyFont="1" applyFill="1" applyBorder="1"/>
    <xf numFmtId="167" fontId="0" fillId="0" borderId="0" xfId="1" applyNumberFormat="1" applyFont="1" applyFill="1" applyBorder="1"/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41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4" fillId="33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5" fillId="40" borderId="0" xfId="0" applyFont="1" applyFill="1" applyAlignment="1">
      <alignment horizontal="center"/>
    </xf>
    <xf numFmtId="0" fontId="0" fillId="0" borderId="0" xfId="0" applyAlignment="1">
      <alignment horizontal="center" vertical="center" textRotation="255" wrapText="1"/>
    </xf>
    <xf numFmtId="0" fontId="20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35" fillId="0" borderId="13" xfId="45" applyFont="1" applyBorder="1" applyAlignment="1">
      <alignment horizontal="center"/>
    </xf>
    <xf numFmtId="0" fontId="35" fillId="0" borderId="14" xfId="45" applyFont="1" applyBorder="1" applyAlignment="1">
      <alignment horizontal="center"/>
    </xf>
    <xf numFmtId="0" fontId="35" fillId="0" borderId="15" xfId="45" applyFont="1" applyBorder="1" applyAlignment="1">
      <alignment horizontal="center"/>
    </xf>
    <xf numFmtId="0" fontId="35" fillId="0" borderId="0" xfId="45" applyFont="1" applyAlignment="1">
      <alignment horizontal="center"/>
    </xf>
    <xf numFmtId="0" fontId="35" fillId="0" borderId="17" xfId="45" applyFont="1" applyBorder="1" applyAlignment="1">
      <alignment horizontal="center"/>
    </xf>
    <xf numFmtId="0" fontId="31" fillId="34" borderId="0" xfId="45" applyFill="1" applyAlignment="1">
      <alignment horizontal="center"/>
    </xf>
    <xf numFmtId="0" fontId="31" fillId="34" borderId="17" xfId="45" applyFill="1" applyBorder="1" applyAlignment="1">
      <alignment horizontal="center"/>
    </xf>
    <xf numFmtId="0" fontId="31" fillId="0" borderId="11" xfId="45" applyBorder="1" applyAlignment="1">
      <alignment horizontal="center"/>
    </xf>
    <xf numFmtId="0" fontId="31" fillId="0" borderId="19" xfId="45" applyBorder="1" applyAlignment="1">
      <alignment horizontal="center"/>
    </xf>
    <xf numFmtId="0" fontId="34" fillId="33" borderId="0" xfId="46" applyFont="1" applyFill="1" applyAlignment="1">
      <alignment horizontal="center"/>
    </xf>
    <xf numFmtId="0" fontId="35" fillId="40" borderId="11" xfId="45" applyFont="1" applyFill="1" applyBorder="1" applyAlignment="1">
      <alignment horizontal="center"/>
    </xf>
    <xf numFmtId="0" fontId="19" fillId="0" borderId="0" xfId="0" applyFont="1" applyAlignment="1">
      <alignment horizontal="center"/>
    </xf>
  </cellXfs>
  <cellStyles count="5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4" builtinId="8"/>
    <cellStyle name="Incorrecto" xfId="8" builtinId="27" customBuiltin="1"/>
    <cellStyle name="Millares" xfId="1" builtinId="3"/>
    <cellStyle name="Millares 2" xfId="48" xr:uid="{F99D0779-645D-423C-BA6E-49C0DDFFBFFD}"/>
    <cellStyle name="Millares 2 2" xfId="50" xr:uid="{49927783-C2D4-4BD1-9645-669010AB8789}"/>
    <cellStyle name="Millares 3" xfId="52" xr:uid="{C85C14B9-2EF8-473F-B256-7A7D4B3A0638}"/>
    <cellStyle name="Millares 4" xfId="53" xr:uid="{B0C384B6-E312-48EC-BD66-FA68A7594094}"/>
    <cellStyle name="Neutral" xfId="9" builtinId="28" customBuiltin="1"/>
    <cellStyle name="Normal" xfId="0" builtinId="0"/>
    <cellStyle name="Normal 2" xfId="45" xr:uid="{7EB6F2B9-AA0D-43D3-BAD1-8A346A87118E}"/>
    <cellStyle name="Normal 2 2" xfId="46" xr:uid="{E78332EE-B7A2-4464-AFC4-796205F31A16}"/>
    <cellStyle name="Normal 2 3" xfId="55" xr:uid="{87624CE4-16FF-483B-B867-3AA7C86F4FCB}"/>
    <cellStyle name="Normal 4" xfId="51" xr:uid="{DE2D2FDA-437D-438D-9B8D-C86751B87DC2}"/>
    <cellStyle name="Notas" xfId="16" builtinId="10" customBuiltin="1"/>
    <cellStyle name="Porcentaje" xfId="43" builtinId="5"/>
    <cellStyle name="Porcentaje 2" xfId="47" xr:uid="{F728D17E-7416-4A3F-863D-99D44B123134}"/>
    <cellStyle name="Porcentaje 2 2" xfId="49" xr:uid="{B3E1ADCD-4C28-404D-8FC4-4CDE6004A517}"/>
    <cellStyle name="Porcentaje 2 3" xfId="54" xr:uid="{E4E0F86A-6536-4F6E-AB69-8C7F9F96DE04}"/>
    <cellStyle name="Porcentaje 3" xfId="56" xr:uid="{EF944142-C7BC-4CA0-9E28-0F254D307977}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259080</xdr:colOff>
      <xdr:row>2</xdr:row>
      <xdr:rowOff>152400</xdr:rowOff>
    </xdr:from>
    <xdr:to>
      <xdr:col>19</xdr:col>
      <xdr:colOff>30480</xdr:colOff>
      <xdr:row>9</xdr:row>
      <xdr:rowOff>114300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FBE72DA6-3CF7-4F30-B76C-1B7D7ED01A96}"/>
            </a:ext>
          </a:extLst>
        </xdr:cNvPr>
        <xdr:cNvSpPr/>
      </xdr:nvSpPr>
      <xdr:spPr>
        <a:xfrm>
          <a:off x="12527280" y="632460"/>
          <a:ext cx="2941320" cy="1242060"/>
        </a:xfrm>
        <a:custGeom>
          <a:avLst/>
          <a:gdLst>
            <a:gd name="connsiteX0" fmla="*/ 0 w 2941320"/>
            <a:gd name="connsiteY0" fmla="*/ 1242060 h 1242060"/>
            <a:gd name="connsiteX1" fmla="*/ 38100 w 2941320"/>
            <a:gd name="connsiteY1" fmla="*/ 1173480 h 1242060"/>
            <a:gd name="connsiteX2" fmla="*/ 60960 w 2941320"/>
            <a:gd name="connsiteY2" fmla="*/ 1120140 h 1242060"/>
            <a:gd name="connsiteX3" fmla="*/ 106680 w 2941320"/>
            <a:gd name="connsiteY3" fmla="*/ 1066800 h 1242060"/>
            <a:gd name="connsiteX4" fmla="*/ 121920 w 2941320"/>
            <a:gd name="connsiteY4" fmla="*/ 1043940 h 1242060"/>
            <a:gd name="connsiteX5" fmla="*/ 144780 w 2941320"/>
            <a:gd name="connsiteY5" fmla="*/ 1005840 h 1242060"/>
            <a:gd name="connsiteX6" fmla="*/ 175260 w 2941320"/>
            <a:gd name="connsiteY6" fmla="*/ 960120 h 1242060"/>
            <a:gd name="connsiteX7" fmla="*/ 220980 w 2941320"/>
            <a:gd name="connsiteY7" fmla="*/ 952500 h 1242060"/>
            <a:gd name="connsiteX8" fmla="*/ 251460 w 2941320"/>
            <a:gd name="connsiteY8" fmla="*/ 944880 h 1242060"/>
            <a:gd name="connsiteX9" fmla="*/ 388620 w 2941320"/>
            <a:gd name="connsiteY9" fmla="*/ 899160 h 1242060"/>
            <a:gd name="connsiteX10" fmla="*/ 518160 w 2941320"/>
            <a:gd name="connsiteY10" fmla="*/ 891540 h 1242060"/>
            <a:gd name="connsiteX11" fmla="*/ 845820 w 2941320"/>
            <a:gd name="connsiteY11" fmla="*/ 883920 h 1242060"/>
            <a:gd name="connsiteX12" fmla="*/ 876300 w 2941320"/>
            <a:gd name="connsiteY12" fmla="*/ 868680 h 1242060"/>
            <a:gd name="connsiteX13" fmla="*/ 899160 w 2941320"/>
            <a:gd name="connsiteY13" fmla="*/ 853440 h 1242060"/>
            <a:gd name="connsiteX14" fmla="*/ 922020 w 2941320"/>
            <a:gd name="connsiteY14" fmla="*/ 845820 h 1242060"/>
            <a:gd name="connsiteX15" fmla="*/ 975360 w 2941320"/>
            <a:gd name="connsiteY15" fmla="*/ 807720 h 1242060"/>
            <a:gd name="connsiteX16" fmla="*/ 1005840 w 2941320"/>
            <a:gd name="connsiteY16" fmla="*/ 792480 h 1242060"/>
            <a:gd name="connsiteX17" fmla="*/ 1043940 w 2941320"/>
            <a:gd name="connsiteY17" fmla="*/ 769620 h 1242060"/>
            <a:gd name="connsiteX18" fmla="*/ 1066800 w 2941320"/>
            <a:gd name="connsiteY18" fmla="*/ 754380 h 1242060"/>
            <a:gd name="connsiteX19" fmla="*/ 1097280 w 2941320"/>
            <a:gd name="connsiteY19" fmla="*/ 731520 h 1242060"/>
            <a:gd name="connsiteX20" fmla="*/ 1143000 w 2941320"/>
            <a:gd name="connsiteY20" fmla="*/ 716280 h 1242060"/>
            <a:gd name="connsiteX21" fmla="*/ 1272540 w 2941320"/>
            <a:gd name="connsiteY21" fmla="*/ 655320 h 1242060"/>
            <a:gd name="connsiteX22" fmla="*/ 1379220 w 2941320"/>
            <a:gd name="connsiteY22" fmla="*/ 617220 h 1242060"/>
            <a:gd name="connsiteX23" fmla="*/ 1402080 w 2941320"/>
            <a:gd name="connsiteY23" fmla="*/ 609600 h 1242060"/>
            <a:gd name="connsiteX24" fmla="*/ 1737360 w 2941320"/>
            <a:gd name="connsiteY24" fmla="*/ 601980 h 1242060"/>
            <a:gd name="connsiteX25" fmla="*/ 1760220 w 2941320"/>
            <a:gd name="connsiteY25" fmla="*/ 571500 h 1242060"/>
            <a:gd name="connsiteX26" fmla="*/ 1805940 w 2941320"/>
            <a:gd name="connsiteY26" fmla="*/ 518160 h 1242060"/>
            <a:gd name="connsiteX27" fmla="*/ 1813560 w 2941320"/>
            <a:gd name="connsiteY27" fmla="*/ 495300 h 1242060"/>
            <a:gd name="connsiteX28" fmla="*/ 1866900 w 2941320"/>
            <a:gd name="connsiteY28" fmla="*/ 411480 h 1242060"/>
            <a:gd name="connsiteX29" fmla="*/ 1927860 w 2941320"/>
            <a:gd name="connsiteY29" fmla="*/ 320040 h 1242060"/>
            <a:gd name="connsiteX30" fmla="*/ 1943100 w 2941320"/>
            <a:gd name="connsiteY30" fmla="*/ 281940 h 1242060"/>
            <a:gd name="connsiteX31" fmla="*/ 1965960 w 2941320"/>
            <a:gd name="connsiteY31" fmla="*/ 266700 h 1242060"/>
            <a:gd name="connsiteX32" fmla="*/ 2004060 w 2941320"/>
            <a:gd name="connsiteY32" fmla="*/ 228600 h 1242060"/>
            <a:gd name="connsiteX33" fmla="*/ 2019300 w 2941320"/>
            <a:gd name="connsiteY33" fmla="*/ 205740 h 1242060"/>
            <a:gd name="connsiteX34" fmla="*/ 2065020 w 2941320"/>
            <a:gd name="connsiteY34" fmla="*/ 190500 h 1242060"/>
            <a:gd name="connsiteX35" fmla="*/ 2087880 w 2941320"/>
            <a:gd name="connsiteY35" fmla="*/ 182880 h 1242060"/>
            <a:gd name="connsiteX36" fmla="*/ 2385060 w 2941320"/>
            <a:gd name="connsiteY36" fmla="*/ 152400 h 1242060"/>
            <a:gd name="connsiteX37" fmla="*/ 2781300 w 2941320"/>
            <a:gd name="connsiteY37" fmla="*/ 144780 h 1242060"/>
            <a:gd name="connsiteX38" fmla="*/ 2804160 w 2941320"/>
            <a:gd name="connsiteY38" fmla="*/ 137160 h 1242060"/>
            <a:gd name="connsiteX39" fmla="*/ 2872740 w 2941320"/>
            <a:gd name="connsiteY39" fmla="*/ 76200 h 1242060"/>
            <a:gd name="connsiteX40" fmla="*/ 2941320 w 2941320"/>
            <a:gd name="connsiteY40" fmla="*/ 0 h 12420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941320" h="1242060">
              <a:moveTo>
                <a:pt x="0" y="1242060"/>
              </a:moveTo>
              <a:cubicBezTo>
                <a:pt x="72895" y="1096271"/>
                <a:pt x="-11283" y="1259900"/>
                <a:pt x="38100" y="1173480"/>
              </a:cubicBezTo>
              <a:cubicBezTo>
                <a:pt x="101525" y="1062486"/>
                <a:pt x="18216" y="1205628"/>
                <a:pt x="60960" y="1120140"/>
              </a:cubicBezTo>
              <a:cubicBezTo>
                <a:pt x="74955" y="1092150"/>
                <a:pt x="84182" y="1093047"/>
                <a:pt x="106680" y="1066800"/>
              </a:cubicBezTo>
              <a:cubicBezTo>
                <a:pt x="112640" y="1059847"/>
                <a:pt x="117066" y="1051706"/>
                <a:pt x="121920" y="1043940"/>
              </a:cubicBezTo>
              <a:cubicBezTo>
                <a:pt x="129770" y="1031381"/>
                <a:pt x="138156" y="1019087"/>
                <a:pt x="144780" y="1005840"/>
              </a:cubicBezTo>
              <a:cubicBezTo>
                <a:pt x="155300" y="984800"/>
                <a:pt x="147402" y="972501"/>
                <a:pt x="175260" y="960120"/>
              </a:cubicBezTo>
              <a:cubicBezTo>
                <a:pt x="189379" y="953845"/>
                <a:pt x="205830" y="955530"/>
                <a:pt x="220980" y="952500"/>
              </a:cubicBezTo>
              <a:cubicBezTo>
                <a:pt x="231249" y="950446"/>
                <a:pt x="241525" y="948192"/>
                <a:pt x="251460" y="944880"/>
              </a:cubicBezTo>
              <a:cubicBezTo>
                <a:pt x="312141" y="924653"/>
                <a:pt x="300470" y="913852"/>
                <a:pt x="388620" y="899160"/>
              </a:cubicBezTo>
              <a:cubicBezTo>
                <a:pt x="431286" y="892049"/>
                <a:pt x="474929" y="892981"/>
                <a:pt x="518160" y="891540"/>
              </a:cubicBezTo>
              <a:cubicBezTo>
                <a:pt x="627349" y="887900"/>
                <a:pt x="736600" y="886460"/>
                <a:pt x="845820" y="883920"/>
              </a:cubicBezTo>
              <a:cubicBezTo>
                <a:pt x="855980" y="878840"/>
                <a:pt x="866437" y="874316"/>
                <a:pt x="876300" y="868680"/>
              </a:cubicBezTo>
              <a:cubicBezTo>
                <a:pt x="884251" y="864136"/>
                <a:pt x="890969" y="857536"/>
                <a:pt x="899160" y="853440"/>
              </a:cubicBezTo>
              <a:cubicBezTo>
                <a:pt x="906344" y="849848"/>
                <a:pt x="914400" y="848360"/>
                <a:pt x="922020" y="845820"/>
              </a:cubicBezTo>
              <a:cubicBezTo>
                <a:pt x="939800" y="833120"/>
                <a:pt x="956926" y="819451"/>
                <a:pt x="975360" y="807720"/>
              </a:cubicBezTo>
              <a:cubicBezTo>
                <a:pt x="984943" y="801622"/>
                <a:pt x="995910" y="797997"/>
                <a:pt x="1005840" y="792480"/>
              </a:cubicBezTo>
              <a:cubicBezTo>
                <a:pt x="1018787" y="785287"/>
                <a:pt x="1031381" y="777470"/>
                <a:pt x="1043940" y="769620"/>
              </a:cubicBezTo>
              <a:cubicBezTo>
                <a:pt x="1051706" y="764766"/>
                <a:pt x="1059348" y="759703"/>
                <a:pt x="1066800" y="754380"/>
              </a:cubicBezTo>
              <a:cubicBezTo>
                <a:pt x="1077134" y="746998"/>
                <a:pt x="1085921" y="737200"/>
                <a:pt x="1097280" y="731520"/>
              </a:cubicBezTo>
              <a:cubicBezTo>
                <a:pt x="1111648" y="724336"/>
                <a:pt x="1128632" y="723464"/>
                <a:pt x="1143000" y="716280"/>
              </a:cubicBezTo>
              <a:cubicBezTo>
                <a:pt x="1323496" y="626032"/>
                <a:pt x="1198501" y="682243"/>
                <a:pt x="1272540" y="655320"/>
              </a:cubicBezTo>
              <a:cubicBezTo>
                <a:pt x="1377042" y="617319"/>
                <a:pt x="1291815" y="646355"/>
                <a:pt x="1379220" y="617220"/>
              </a:cubicBezTo>
              <a:cubicBezTo>
                <a:pt x="1386840" y="614680"/>
                <a:pt x="1394050" y="609783"/>
                <a:pt x="1402080" y="609600"/>
              </a:cubicBezTo>
              <a:lnTo>
                <a:pt x="1737360" y="601980"/>
              </a:lnTo>
              <a:cubicBezTo>
                <a:pt x="1744980" y="591820"/>
                <a:pt x="1751857" y="581058"/>
                <a:pt x="1760220" y="571500"/>
              </a:cubicBezTo>
              <a:cubicBezTo>
                <a:pt x="1782093" y="546502"/>
                <a:pt x="1792343" y="545353"/>
                <a:pt x="1805940" y="518160"/>
              </a:cubicBezTo>
              <a:cubicBezTo>
                <a:pt x="1809532" y="510976"/>
                <a:pt x="1809575" y="502274"/>
                <a:pt x="1813560" y="495300"/>
              </a:cubicBezTo>
              <a:cubicBezTo>
                <a:pt x="1829991" y="466546"/>
                <a:pt x="1850817" y="440430"/>
                <a:pt x="1866900" y="411480"/>
              </a:cubicBezTo>
              <a:cubicBezTo>
                <a:pt x="1910233" y="333480"/>
                <a:pt x="1886509" y="361391"/>
                <a:pt x="1927860" y="320040"/>
              </a:cubicBezTo>
              <a:cubicBezTo>
                <a:pt x="1932940" y="307340"/>
                <a:pt x="1935150" y="293071"/>
                <a:pt x="1943100" y="281940"/>
              </a:cubicBezTo>
              <a:cubicBezTo>
                <a:pt x="1948423" y="274488"/>
                <a:pt x="1959484" y="273176"/>
                <a:pt x="1965960" y="266700"/>
              </a:cubicBezTo>
              <a:cubicBezTo>
                <a:pt x="2016760" y="215900"/>
                <a:pt x="1943100" y="269240"/>
                <a:pt x="2004060" y="228600"/>
              </a:cubicBezTo>
              <a:cubicBezTo>
                <a:pt x="2009140" y="220980"/>
                <a:pt x="2011534" y="210594"/>
                <a:pt x="2019300" y="205740"/>
              </a:cubicBezTo>
              <a:cubicBezTo>
                <a:pt x="2032923" y="197226"/>
                <a:pt x="2049780" y="195580"/>
                <a:pt x="2065020" y="190500"/>
              </a:cubicBezTo>
              <a:cubicBezTo>
                <a:pt x="2072640" y="187960"/>
                <a:pt x="2079890" y="183700"/>
                <a:pt x="2087880" y="182880"/>
              </a:cubicBezTo>
              <a:cubicBezTo>
                <a:pt x="2186940" y="172720"/>
                <a:pt x="2285630" y="157863"/>
                <a:pt x="2385060" y="152400"/>
              </a:cubicBezTo>
              <a:cubicBezTo>
                <a:pt x="2516965" y="145152"/>
                <a:pt x="2649220" y="147320"/>
                <a:pt x="2781300" y="144780"/>
              </a:cubicBezTo>
              <a:cubicBezTo>
                <a:pt x="2788920" y="142240"/>
                <a:pt x="2796976" y="140752"/>
                <a:pt x="2804160" y="137160"/>
              </a:cubicBezTo>
              <a:cubicBezTo>
                <a:pt x="2828235" y="125123"/>
                <a:pt x="2859889" y="92723"/>
                <a:pt x="2872740" y="76200"/>
              </a:cubicBezTo>
              <a:cubicBezTo>
                <a:pt x="2929567" y="3137"/>
                <a:pt x="2900177" y="20572"/>
                <a:pt x="294132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289560</xdr:colOff>
      <xdr:row>11</xdr:row>
      <xdr:rowOff>137146</xdr:rowOff>
    </xdr:from>
    <xdr:to>
      <xdr:col>21</xdr:col>
      <xdr:colOff>152400</xdr:colOff>
      <xdr:row>21</xdr:row>
      <xdr:rowOff>30480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A52CE1EB-3111-42E8-8EDF-809B51977619}"/>
            </a:ext>
          </a:extLst>
        </xdr:cNvPr>
        <xdr:cNvSpPr/>
      </xdr:nvSpPr>
      <xdr:spPr>
        <a:xfrm>
          <a:off x="13350240" y="2263126"/>
          <a:ext cx="3825240" cy="1722134"/>
        </a:xfrm>
        <a:custGeom>
          <a:avLst/>
          <a:gdLst>
            <a:gd name="connsiteX0" fmla="*/ 0 w 3825240"/>
            <a:gd name="connsiteY0" fmla="*/ 15254 h 1722134"/>
            <a:gd name="connsiteX1" fmla="*/ 266700 w 3825240"/>
            <a:gd name="connsiteY1" fmla="*/ 7634 h 1722134"/>
            <a:gd name="connsiteX2" fmla="*/ 373380 w 3825240"/>
            <a:gd name="connsiteY2" fmla="*/ 14 h 1722134"/>
            <a:gd name="connsiteX3" fmla="*/ 1005840 w 3825240"/>
            <a:gd name="connsiteY3" fmla="*/ 15254 h 1722134"/>
            <a:gd name="connsiteX4" fmla="*/ 1043940 w 3825240"/>
            <a:gd name="connsiteY4" fmla="*/ 30494 h 1722134"/>
            <a:gd name="connsiteX5" fmla="*/ 1066800 w 3825240"/>
            <a:gd name="connsiteY5" fmla="*/ 53354 h 1722134"/>
            <a:gd name="connsiteX6" fmla="*/ 1127760 w 3825240"/>
            <a:gd name="connsiteY6" fmla="*/ 121934 h 1722134"/>
            <a:gd name="connsiteX7" fmla="*/ 1158240 w 3825240"/>
            <a:gd name="connsiteY7" fmla="*/ 167654 h 1722134"/>
            <a:gd name="connsiteX8" fmla="*/ 1272540 w 3825240"/>
            <a:gd name="connsiteY8" fmla="*/ 297194 h 1722134"/>
            <a:gd name="connsiteX9" fmla="*/ 1295400 w 3825240"/>
            <a:gd name="connsiteY9" fmla="*/ 320054 h 1722134"/>
            <a:gd name="connsiteX10" fmla="*/ 1310640 w 3825240"/>
            <a:gd name="connsiteY10" fmla="*/ 342914 h 1722134"/>
            <a:gd name="connsiteX11" fmla="*/ 1386840 w 3825240"/>
            <a:gd name="connsiteY11" fmla="*/ 434354 h 1722134"/>
            <a:gd name="connsiteX12" fmla="*/ 1409700 w 3825240"/>
            <a:gd name="connsiteY12" fmla="*/ 464834 h 1722134"/>
            <a:gd name="connsiteX13" fmla="*/ 1432560 w 3825240"/>
            <a:gd name="connsiteY13" fmla="*/ 480074 h 1722134"/>
            <a:gd name="connsiteX14" fmla="*/ 1470660 w 3825240"/>
            <a:gd name="connsiteY14" fmla="*/ 510554 h 1722134"/>
            <a:gd name="connsiteX15" fmla="*/ 1485900 w 3825240"/>
            <a:gd name="connsiteY15" fmla="*/ 541034 h 1722134"/>
            <a:gd name="connsiteX16" fmla="*/ 1546860 w 3825240"/>
            <a:gd name="connsiteY16" fmla="*/ 624854 h 1722134"/>
            <a:gd name="connsiteX17" fmla="*/ 1584960 w 3825240"/>
            <a:gd name="connsiteY17" fmla="*/ 685814 h 1722134"/>
            <a:gd name="connsiteX18" fmla="*/ 1623060 w 3825240"/>
            <a:gd name="connsiteY18" fmla="*/ 739154 h 1722134"/>
            <a:gd name="connsiteX19" fmla="*/ 1653540 w 3825240"/>
            <a:gd name="connsiteY19" fmla="*/ 762014 h 1722134"/>
            <a:gd name="connsiteX20" fmla="*/ 1676400 w 3825240"/>
            <a:gd name="connsiteY20" fmla="*/ 777254 h 1722134"/>
            <a:gd name="connsiteX21" fmla="*/ 1729740 w 3825240"/>
            <a:gd name="connsiteY21" fmla="*/ 784874 h 1722134"/>
            <a:gd name="connsiteX22" fmla="*/ 1851660 w 3825240"/>
            <a:gd name="connsiteY22" fmla="*/ 800114 h 1722134"/>
            <a:gd name="connsiteX23" fmla="*/ 1935480 w 3825240"/>
            <a:gd name="connsiteY23" fmla="*/ 815354 h 1722134"/>
            <a:gd name="connsiteX24" fmla="*/ 2004060 w 3825240"/>
            <a:gd name="connsiteY24" fmla="*/ 822974 h 1722134"/>
            <a:gd name="connsiteX25" fmla="*/ 2148840 w 3825240"/>
            <a:gd name="connsiteY25" fmla="*/ 861074 h 1722134"/>
            <a:gd name="connsiteX26" fmla="*/ 2209800 w 3825240"/>
            <a:gd name="connsiteY26" fmla="*/ 899174 h 1722134"/>
            <a:gd name="connsiteX27" fmla="*/ 2263140 w 3825240"/>
            <a:gd name="connsiteY27" fmla="*/ 929654 h 1722134"/>
            <a:gd name="connsiteX28" fmla="*/ 2339340 w 3825240"/>
            <a:gd name="connsiteY28" fmla="*/ 982994 h 1722134"/>
            <a:gd name="connsiteX29" fmla="*/ 2362200 w 3825240"/>
            <a:gd name="connsiteY29" fmla="*/ 998234 h 1722134"/>
            <a:gd name="connsiteX30" fmla="*/ 2385060 w 3825240"/>
            <a:gd name="connsiteY30" fmla="*/ 1013474 h 1722134"/>
            <a:gd name="connsiteX31" fmla="*/ 2407920 w 3825240"/>
            <a:gd name="connsiteY31" fmla="*/ 1021094 h 1722134"/>
            <a:gd name="connsiteX32" fmla="*/ 2491740 w 3825240"/>
            <a:gd name="connsiteY32" fmla="*/ 1097294 h 1722134"/>
            <a:gd name="connsiteX33" fmla="*/ 2514600 w 3825240"/>
            <a:gd name="connsiteY33" fmla="*/ 1104914 h 1722134"/>
            <a:gd name="connsiteX34" fmla="*/ 2697480 w 3825240"/>
            <a:gd name="connsiteY34" fmla="*/ 1181114 h 1722134"/>
            <a:gd name="connsiteX35" fmla="*/ 2766060 w 3825240"/>
            <a:gd name="connsiteY35" fmla="*/ 1203974 h 1722134"/>
            <a:gd name="connsiteX36" fmla="*/ 2872740 w 3825240"/>
            <a:gd name="connsiteY36" fmla="*/ 1242074 h 1722134"/>
            <a:gd name="connsiteX37" fmla="*/ 3108960 w 3825240"/>
            <a:gd name="connsiteY37" fmla="*/ 1295414 h 1722134"/>
            <a:gd name="connsiteX38" fmla="*/ 3131820 w 3825240"/>
            <a:gd name="connsiteY38" fmla="*/ 1303034 h 1722134"/>
            <a:gd name="connsiteX39" fmla="*/ 3162300 w 3825240"/>
            <a:gd name="connsiteY39" fmla="*/ 1310654 h 1722134"/>
            <a:gd name="connsiteX40" fmla="*/ 3230880 w 3825240"/>
            <a:gd name="connsiteY40" fmla="*/ 1348754 h 1722134"/>
            <a:gd name="connsiteX41" fmla="*/ 3276600 w 3825240"/>
            <a:gd name="connsiteY41" fmla="*/ 1363994 h 1722134"/>
            <a:gd name="connsiteX42" fmla="*/ 3360420 w 3825240"/>
            <a:gd name="connsiteY42" fmla="*/ 1402094 h 1722134"/>
            <a:gd name="connsiteX43" fmla="*/ 3383280 w 3825240"/>
            <a:gd name="connsiteY43" fmla="*/ 1424954 h 1722134"/>
            <a:gd name="connsiteX44" fmla="*/ 3390900 w 3825240"/>
            <a:gd name="connsiteY44" fmla="*/ 1447814 h 1722134"/>
            <a:gd name="connsiteX45" fmla="*/ 3406140 w 3825240"/>
            <a:gd name="connsiteY45" fmla="*/ 1478294 h 1722134"/>
            <a:gd name="connsiteX46" fmla="*/ 3429000 w 3825240"/>
            <a:gd name="connsiteY46" fmla="*/ 1501154 h 1722134"/>
            <a:gd name="connsiteX47" fmla="*/ 3444240 w 3825240"/>
            <a:gd name="connsiteY47" fmla="*/ 1524014 h 1722134"/>
            <a:gd name="connsiteX48" fmla="*/ 3505200 w 3825240"/>
            <a:gd name="connsiteY48" fmla="*/ 1569734 h 1722134"/>
            <a:gd name="connsiteX49" fmla="*/ 3535680 w 3825240"/>
            <a:gd name="connsiteY49" fmla="*/ 1600214 h 1722134"/>
            <a:gd name="connsiteX50" fmla="*/ 3566160 w 3825240"/>
            <a:gd name="connsiteY50" fmla="*/ 1623074 h 1722134"/>
            <a:gd name="connsiteX51" fmla="*/ 3589020 w 3825240"/>
            <a:gd name="connsiteY51" fmla="*/ 1645934 h 1722134"/>
            <a:gd name="connsiteX52" fmla="*/ 3634740 w 3825240"/>
            <a:gd name="connsiteY52" fmla="*/ 1661174 h 1722134"/>
            <a:gd name="connsiteX53" fmla="*/ 3657600 w 3825240"/>
            <a:gd name="connsiteY53" fmla="*/ 1668794 h 1722134"/>
            <a:gd name="connsiteX54" fmla="*/ 3695700 w 3825240"/>
            <a:gd name="connsiteY54" fmla="*/ 1684034 h 1722134"/>
            <a:gd name="connsiteX55" fmla="*/ 3726180 w 3825240"/>
            <a:gd name="connsiteY55" fmla="*/ 1691654 h 1722134"/>
            <a:gd name="connsiteX56" fmla="*/ 3817620 w 3825240"/>
            <a:gd name="connsiteY56" fmla="*/ 1714514 h 1722134"/>
            <a:gd name="connsiteX57" fmla="*/ 3825240 w 3825240"/>
            <a:gd name="connsiteY57" fmla="*/ 1722134 h 1722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3825240" h="1722134">
              <a:moveTo>
                <a:pt x="0" y="15254"/>
              </a:moveTo>
              <a:lnTo>
                <a:pt x="266700" y="7634"/>
              </a:lnTo>
              <a:cubicBezTo>
                <a:pt x="302321" y="6180"/>
                <a:pt x="337731" y="-354"/>
                <a:pt x="373380" y="14"/>
              </a:cubicBezTo>
              <a:cubicBezTo>
                <a:pt x="584250" y="2188"/>
                <a:pt x="795020" y="10174"/>
                <a:pt x="1005840" y="15254"/>
              </a:cubicBezTo>
              <a:cubicBezTo>
                <a:pt x="1018540" y="20334"/>
                <a:pt x="1032341" y="23245"/>
                <a:pt x="1043940" y="30494"/>
              </a:cubicBezTo>
              <a:cubicBezTo>
                <a:pt x="1053078" y="36205"/>
                <a:pt x="1059518" y="45410"/>
                <a:pt x="1066800" y="53354"/>
              </a:cubicBezTo>
              <a:cubicBezTo>
                <a:pt x="1087467" y="75900"/>
                <a:pt x="1108653" y="98051"/>
                <a:pt x="1127760" y="121934"/>
              </a:cubicBezTo>
              <a:cubicBezTo>
                <a:pt x="1139202" y="136237"/>
                <a:pt x="1146575" y="153533"/>
                <a:pt x="1158240" y="167654"/>
              </a:cubicBezTo>
              <a:cubicBezTo>
                <a:pt x="1194915" y="212050"/>
                <a:pt x="1234017" y="254391"/>
                <a:pt x="1272540" y="297194"/>
              </a:cubicBezTo>
              <a:cubicBezTo>
                <a:pt x="1279749" y="305204"/>
                <a:pt x="1288501" y="311775"/>
                <a:pt x="1295400" y="320054"/>
              </a:cubicBezTo>
              <a:cubicBezTo>
                <a:pt x="1301263" y="327089"/>
                <a:pt x="1304919" y="335763"/>
                <a:pt x="1310640" y="342914"/>
              </a:cubicBezTo>
              <a:cubicBezTo>
                <a:pt x="1335425" y="373896"/>
                <a:pt x="1361821" y="403561"/>
                <a:pt x="1386840" y="434354"/>
              </a:cubicBezTo>
              <a:cubicBezTo>
                <a:pt x="1394849" y="444211"/>
                <a:pt x="1400720" y="455854"/>
                <a:pt x="1409700" y="464834"/>
              </a:cubicBezTo>
              <a:cubicBezTo>
                <a:pt x="1416176" y="471310"/>
                <a:pt x="1425234" y="474579"/>
                <a:pt x="1432560" y="480074"/>
              </a:cubicBezTo>
              <a:cubicBezTo>
                <a:pt x="1445571" y="489832"/>
                <a:pt x="1457960" y="500394"/>
                <a:pt x="1470660" y="510554"/>
              </a:cubicBezTo>
              <a:cubicBezTo>
                <a:pt x="1475740" y="520714"/>
                <a:pt x="1479599" y="531583"/>
                <a:pt x="1485900" y="541034"/>
              </a:cubicBezTo>
              <a:cubicBezTo>
                <a:pt x="1505064" y="569779"/>
                <a:pt x="1531410" y="593954"/>
                <a:pt x="1546860" y="624854"/>
              </a:cubicBezTo>
              <a:cubicBezTo>
                <a:pt x="1570729" y="672592"/>
                <a:pt x="1551987" y="639652"/>
                <a:pt x="1584960" y="685814"/>
              </a:cubicBezTo>
              <a:cubicBezTo>
                <a:pt x="1595777" y="700957"/>
                <a:pt x="1610608" y="726702"/>
                <a:pt x="1623060" y="739154"/>
              </a:cubicBezTo>
              <a:cubicBezTo>
                <a:pt x="1632040" y="748134"/>
                <a:pt x="1643206" y="754632"/>
                <a:pt x="1653540" y="762014"/>
              </a:cubicBezTo>
              <a:cubicBezTo>
                <a:pt x="1660992" y="767337"/>
                <a:pt x="1667628" y="774622"/>
                <a:pt x="1676400" y="777254"/>
              </a:cubicBezTo>
              <a:cubicBezTo>
                <a:pt x="1693603" y="782415"/>
                <a:pt x="1711960" y="782334"/>
                <a:pt x="1729740" y="784874"/>
              </a:cubicBezTo>
              <a:cubicBezTo>
                <a:pt x="1790011" y="804964"/>
                <a:pt x="1719883" y="783642"/>
                <a:pt x="1851660" y="800114"/>
              </a:cubicBezTo>
              <a:cubicBezTo>
                <a:pt x="1879839" y="803636"/>
                <a:pt x="1907396" y="811141"/>
                <a:pt x="1935480" y="815354"/>
              </a:cubicBezTo>
              <a:cubicBezTo>
                <a:pt x="1958226" y="818766"/>
                <a:pt x="1981200" y="820434"/>
                <a:pt x="2004060" y="822974"/>
              </a:cubicBezTo>
              <a:cubicBezTo>
                <a:pt x="2052320" y="835674"/>
                <a:pt x="2102043" y="843742"/>
                <a:pt x="2148840" y="861074"/>
              </a:cubicBezTo>
              <a:cubicBezTo>
                <a:pt x="2171311" y="869396"/>
                <a:pt x="2189252" y="886845"/>
                <a:pt x="2209800" y="899174"/>
              </a:cubicBezTo>
              <a:cubicBezTo>
                <a:pt x="2227360" y="909710"/>
                <a:pt x="2246364" y="917911"/>
                <a:pt x="2263140" y="929654"/>
              </a:cubicBezTo>
              <a:lnTo>
                <a:pt x="2339340" y="982994"/>
              </a:lnTo>
              <a:cubicBezTo>
                <a:pt x="2346870" y="988207"/>
                <a:pt x="2354580" y="993154"/>
                <a:pt x="2362200" y="998234"/>
              </a:cubicBezTo>
              <a:cubicBezTo>
                <a:pt x="2369820" y="1003314"/>
                <a:pt x="2376372" y="1010578"/>
                <a:pt x="2385060" y="1013474"/>
              </a:cubicBezTo>
              <a:lnTo>
                <a:pt x="2407920" y="1021094"/>
              </a:lnTo>
              <a:cubicBezTo>
                <a:pt x="2434309" y="1047483"/>
                <a:pt x="2461145" y="1075878"/>
                <a:pt x="2491740" y="1097294"/>
              </a:cubicBezTo>
              <a:cubicBezTo>
                <a:pt x="2498320" y="1101900"/>
                <a:pt x="2507288" y="1101590"/>
                <a:pt x="2514600" y="1104914"/>
              </a:cubicBezTo>
              <a:cubicBezTo>
                <a:pt x="2682851" y="1181392"/>
                <a:pt x="2604163" y="1162451"/>
                <a:pt x="2697480" y="1181114"/>
              </a:cubicBezTo>
              <a:cubicBezTo>
                <a:pt x="2761137" y="1212942"/>
                <a:pt x="2692202" y="1181817"/>
                <a:pt x="2766060" y="1203974"/>
              </a:cubicBezTo>
              <a:cubicBezTo>
                <a:pt x="2840946" y="1226440"/>
                <a:pt x="2765793" y="1217925"/>
                <a:pt x="2872740" y="1242074"/>
              </a:cubicBezTo>
              <a:lnTo>
                <a:pt x="3108960" y="1295414"/>
              </a:lnTo>
              <a:cubicBezTo>
                <a:pt x="3116779" y="1297254"/>
                <a:pt x="3124097" y="1300827"/>
                <a:pt x="3131820" y="1303034"/>
              </a:cubicBezTo>
              <a:cubicBezTo>
                <a:pt x="3141890" y="1305911"/>
                <a:pt x="3152140" y="1308114"/>
                <a:pt x="3162300" y="1310654"/>
              </a:cubicBezTo>
              <a:cubicBezTo>
                <a:pt x="3185160" y="1323354"/>
                <a:pt x="3207182" y="1337695"/>
                <a:pt x="3230880" y="1348754"/>
              </a:cubicBezTo>
              <a:cubicBezTo>
                <a:pt x="3245437" y="1355547"/>
                <a:pt x="3262232" y="1356810"/>
                <a:pt x="3276600" y="1363994"/>
              </a:cubicBezTo>
              <a:cubicBezTo>
                <a:pt x="3344744" y="1398066"/>
                <a:pt x="3316007" y="1387290"/>
                <a:pt x="3360420" y="1402094"/>
              </a:cubicBezTo>
              <a:cubicBezTo>
                <a:pt x="3368040" y="1409714"/>
                <a:pt x="3377302" y="1415988"/>
                <a:pt x="3383280" y="1424954"/>
              </a:cubicBezTo>
              <a:cubicBezTo>
                <a:pt x="3387735" y="1431637"/>
                <a:pt x="3387736" y="1440431"/>
                <a:pt x="3390900" y="1447814"/>
              </a:cubicBezTo>
              <a:cubicBezTo>
                <a:pt x="3395375" y="1458255"/>
                <a:pt x="3399538" y="1469051"/>
                <a:pt x="3406140" y="1478294"/>
              </a:cubicBezTo>
              <a:cubicBezTo>
                <a:pt x="3412404" y="1487063"/>
                <a:pt x="3422101" y="1492875"/>
                <a:pt x="3429000" y="1501154"/>
              </a:cubicBezTo>
              <a:cubicBezTo>
                <a:pt x="3434863" y="1508189"/>
                <a:pt x="3437764" y="1517538"/>
                <a:pt x="3444240" y="1524014"/>
              </a:cubicBezTo>
              <a:cubicBezTo>
                <a:pt x="3512312" y="1592086"/>
                <a:pt x="3455957" y="1527526"/>
                <a:pt x="3505200" y="1569734"/>
              </a:cubicBezTo>
              <a:cubicBezTo>
                <a:pt x="3516109" y="1579085"/>
                <a:pt x="3524867" y="1590752"/>
                <a:pt x="3535680" y="1600214"/>
              </a:cubicBezTo>
              <a:cubicBezTo>
                <a:pt x="3545238" y="1608577"/>
                <a:pt x="3556517" y="1614809"/>
                <a:pt x="3566160" y="1623074"/>
              </a:cubicBezTo>
              <a:cubicBezTo>
                <a:pt x="3574342" y="1630087"/>
                <a:pt x="3579600" y="1640701"/>
                <a:pt x="3589020" y="1645934"/>
              </a:cubicBezTo>
              <a:cubicBezTo>
                <a:pt x="3603063" y="1653736"/>
                <a:pt x="3619500" y="1656094"/>
                <a:pt x="3634740" y="1661174"/>
              </a:cubicBezTo>
              <a:cubicBezTo>
                <a:pt x="3642360" y="1663714"/>
                <a:pt x="3650142" y="1665811"/>
                <a:pt x="3657600" y="1668794"/>
              </a:cubicBezTo>
              <a:cubicBezTo>
                <a:pt x="3670300" y="1673874"/>
                <a:pt x="3682724" y="1679709"/>
                <a:pt x="3695700" y="1684034"/>
              </a:cubicBezTo>
              <a:cubicBezTo>
                <a:pt x="3705635" y="1687346"/>
                <a:pt x="3715911" y="1689600"/>
                <a:pt x="3726180" y="1691654"/>
              </a:cubicBezTo>
              <a:cubicBezTo>
                <a:pt x="3741920" y="1694802"/>
                <a:pt x="3804890" y="1701784"/>
                <a:pt x="3817620" y="1714514"/>
              </a:cubicBezTo>
              <a:lnTo>
                <a:pt x="3825240" y="172213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138546</xdr:colOff>
      <xdr:row>11</xdr:row>
      <xdr:rowOff>121227</xdr:rowOff>
    </xdr:from>
    <xdr:to>
      <xdr:col>7</xdr:col>
      <xdr:colOff>363682</xdr:colOff>
      <xdr:row>22</xdr:row>
      <xdr:rowOff>129887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9700D51-7D8F-4AB6-B85C-AFF0A8B6C928}"/>
            </a:ext>
          </a:extLst>
        </xdr:cNvPr>
        <xdr:cNvCxnSpPr/>
      </xdr:nvCxnSpPr>
      <xdr:spPr>
        <a:xfrm>
          <a:off x="1616826" y="2231967"/>
          <a:ext cx="5604856" cy="20736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150812</xdr:colOff>
      <xdr:row>34</xdr:row>
      <xdr:rowOff>111125</xdr:rowOff>
    </xdr:from>
    <xdr:to>
      <xdr:col>7</xdr:col>
      <xdr:colOff>222250</xdr:colOff>
      <xdr:row>46</xdr:row>
      <xdr:rowOff>111125</xdr:rowOff>
    </xdr:to>
    <xdr:cxnSp macro="">
      <xdr:nvCxnSpPr>
        <xdr:cNvPr id="3" name="5 Conector recto de flecha">
          <a:extLst>
            <a:ext uri="{FF2B5EF4-FFF2-40B4-BE49-F238E27FC236}">
              <a16:creationId xmlns:a16="http://schemas.microsoft.com/office/drawing/2014/main" id="{ABD2DAF6-4C43-4466-A52E-DE0B92EFA749}"/>
            </a:ext>
          </a:extLst>
        </xdr:cNvPr>
        <xdr:cNvCxnSpPr/>
      </xdr:nvCxnSpPr>
      <xdr:spPr>
        <a:xfrm>
          <a:off x="1629092" y="6511925"/>
          <a:ext cx="5451158" cy="22555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129267</xdr:colOff>
      <xdr:row>61</xdr:row>
      <xdr:rowOff>95250</xdr:rowOff>
    </xdr:from>
    <xdr:to>
      <xdr:col>7</xdr:col>
      <xdr:colOff>231321</xdr:colOff>
      <xdr:row>74</xdr:row>
      <xdr:rowOff>108857</xdr:rowOff>
    </xdr:to>
    <xdr:cxnSp macro="">
      <xdr:nvCxnSpPr>
        <xdr:cNvPr id="4" name="8 Conector recto de flecha">
          <a:extLst>
            <a:ext uri="{FF2B5EF4-FFF2-40B4-BE49-F238E27FC236}">
              <a16:creationId xmlns:a16="http://schemas.microsoft.com/office/drawing/2014/main" id="{1A69C4BF-D6A1-4E82-B650-1195E859CEBA}"/>
            </a:ext>
          </a:extLst>
        </xdr:cNvPr>
        <xdr:cNvCxnSpPr/>
      </xdr:nvCxnSpPr>
      <xdr:spPr>
        <a:xfrm>
          <a:off x="1607547" y="11532870"/>
          <a:ext cx="5481774" cy="242914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721178</xdr:colOff>
      <xdr:row>85</xdr:row>
      <xdr:rowOff>163285</xdr:rowOff>
    </xdr:from>
    <xdr:to>
      <xdr:col>7</xdr:col>
      <xdr:colOff>374196</xdr:colOff>
      <xdr:row>96</xdr:row>
      <xdr:rowOff>95250</xdr:rowOff>
    </xdr:to>
    <xdr:cxnSp macro="">
      <xdr:nvCxnSpPr>
        <xdr:cNvPr id="5" name="11 Conector recto de flecha">
          <a:extLst>
            <a:ext uri="{FF2B5EF4-FFF2-40B4-BE49-F238E27FC236}">
              <a16:creationId xmlns:a16="http://schemas.microsoft.com/office/drawing/2014/main" id="{3A143DF3-C6C3-404C-B55E-D20509EC888F}"/>
            </a:ext>
          </a:extLst>
        </xdr:cNvPr>
        <xdr:cNvCxnSpPr/>
      </xdr:nvCxnSpPr>
      <xdr:spPr>
        <a:xfrm>
          <a:off x="2199458" y="15228025"/>
          <a:ext cx="5032738" cy="1974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721178</xdr:colOff>
      <xdr:row>107</xdr:row>
      <xdr:rowOff>163285</xdr:rowOff>
    </xdr:from>
    <xdr:to>
      <xdr:col>7</xdr:col>
      <xdr:colOff>374196</xdr:colOff>
      <xdr:row>118</xdr:row>
      <xdr:rowOff>95250</xdr:rowOff>
    </xdr:to>
    <xdr:cxnSp macro="">
      <xdr:nvCxnSpPr>
        <xdr:cNvPr id="6" name="12 Conector recto de flecha">
          <a:extLst>
            <a:ext uri="{FF2B5EF4-FFF2-40B4-BE49-F238E27FC236}">
              <a16:creationId xmlns:a16="http://schemas.microsoft.com/office/drawing/2014/main" id="{D1B5913F-4A4C-4833-AA3B-08C56C718A43}"/>
            </a:ext>
          </a:extLst>
        </xdr:cNvPr>
        <xdr:cNvCxnSpPr/>
      </xdr:nvCxnSpPr>
      <xdr:spPr>
        <a:xfrm>
          <a:off x="2199458" y="19297105"/>
          <a:ext cx="5032738" cy="1974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257908</xdr:colOff>
      <xdr:row>532</xdr:row>
      <xdr:rowOff>0</xdr:rowOff>
    </xdr:from>
    <xdr:to>
      <xdr:col>25</xdr:col>
      <xdr:colOff>269631</xdr:colOff>
      <xdr:row>535</xdr:row>
      <xdr:rowOff>128953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4A542BF-7774-5B5E-D272-972515396F01}"/>
            </a:ext>
          </a:extLst>
        </xdr:cNvPr>
        <xdr:cNvCxnSpPr/>
      </xdr:nvCxnSpPr>
      <xdr:spPr>
        <a:xfrm>
          <a:off x="38586508" y="6746630"/>
          <a:ext cx="11723" cy="2426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281354</xdr:colOff>
      <xdr:row>535</xdr:row>
      <xdr:rowOff>140677</xdr:rowOff>
    </xdr:from>
    <xdr:to>
      <xdr:col>31</xdr:col>
      <xdr:colOff>592016</xdr:colOff>
      <xdr:row>535</xdr:row>
      <xdr:rowOff>158261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B7BF5A37-4B2A-B639-7869-87901B166596}"/>
            </a:ext>
          </a:extLst>
        </xdr:cNvPr>
        <xdr:cNvCxnSpPr/>
      </xdr:nvCxnSpPr>
      <xdr:spPr>
        <a:xfrm>
          <a:off x="38609954" y="9185031"/>
          <a:ext cx="5058508" cy="17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293077</xdr:colOff>
      <xdr:row>532</xdr:row>
      <xdr:rowOff>169985</xdr:rowOff>
    </xdr:from>
    <xdr:to>
      <xdr:col>31</xdr:col>
      <xdr:colOff>140677</xdr:colOff>
      <xdr:row>533</xdr:row>
      <xdr:rowOff>5861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7ED70A60-3C5B-EFD8-C1DB-F44B0D5B5062}"/>
            </a:ext>
          </a:extLst>
        </xdr:cNvPr>
        <xdr:cNvCxnSpPr/>
      </xdr:nvCxnSpPr>
      <xdr:spPr>
        <a:xfrm>
          <a:off x="38621677" y="8575431"/>
          <a:ext cx="4595446" cy="17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263769</xdr:colOff>
      <xdr:row>532</xdr:row>
      <xdr:rowOff>0</xdr:rowOff>
    </xdr:from>
    <xdr:to>
      <xdr:col>32</xdr:col>
      <xdr:colOff>5861</xdr:colOff>
      <xdr:row>533</xdr:row>
      <xdr:rowOff>35265</xdr:rowOff>
    </xdr:to>
    <xdr:sp macro="" textlink="">
      <xdr:nvSpPr>
        <xdr:cNvPr id="27" name="Forma libre: forma 26">
          <a:extLst>
            <a:ext uri="{FF2B5EF4-FFF2-40B4-BE49-F238E27FC236}">
              <a16:creationId xmlns:a16="http://schemas.microsoft.com/office/drawing/2014/main" id="{8CD3799A-692D-61B2-A3F4-2F1F5860FBF3}"/>
            </a:ext>
          </a:extLst>
        </xdr:cNvPr>
        <xdr:cNvSpPr/>
      </xdr:nvSpPr>
      <xdr:spPr>
        <a:xfrm>
          <a:off x="38592369" y="6822831"/>
          <a:ext cx="5281246" cy="1799588"/>
        </a:xfrm>
        <a:custGeom>
          <a:avLst/>
          <a:gdLst>
            <a:gd name="connsiteX0" fmla="*/ 0 w 5281246"/>
            <a:gd name="connsiteY0" fmla="*/ 0 h 1799588"/>
            <a:gd name="connsiteX1" fmla="*/ 11723 w 5281246"/>
            <a:gd name="connsiteY1" fmla="*/ 29307 h 1799588"/>
            <a:gd name="connsiteX2" fmla="*/ 70339 w 5281246"/>
            <a:gd name="connsiteY2" fmla="*/ 70338 h 1799588"/>
            <a:gd name="connsiteX3" fmla="*/ 123093 w 5281246"/>
            <a:gd name="connsiteY3" fmla="*/ 93784 h 1799588"/>
            <a:gd name="connsiteX4" fmla="*/ 146539 w 5281246"/>
            <a:gd name="connsiteY4" fmla="*/ 111369 h 1799588"/>
            <a:gd name="connsiteX5" fmla="*/ 193431 w 5281246"/>
            <a:gd name="connsiteY5" fmla="*/ 158261 h 1799588"/>
            <a:gd name="connsiteX6" fmla="*/ 252046 w 5281246"/>
            <a:gd name="connsiteY6" fmla="*/ 193431 h 1799588"/>
            <a:gd name="connsiteX7" fmla="*/ 369277 w 5281246"/>
            <a:gd name="connsiteY7" fmla="*/ 257907 h 1799588"/>
            <a:gd name="connsiteX8" fmla="*/ 427893 w 5281246"/>
            <a:gd name="connsiteY8" fmla="*/ 304800 h 1799588"/>
            <a:gd name="connsiteX9" fmla="*/ 457200 w 5281246"/>
            <a:gd name="connsiteY9" fmla="*/ 322384 h 1799588"/>
            <a:gd name="connsiteX10" fmla="*/ 644769 w 5281246"/>
            <a:gd name="connsiteY10" fmla="*/ 363415 h 1799588"/>
            <a:gd name="connsiteX11" fmla="*/ 679939 w 5281246"/>
            <a:gd name="connsiteY11" fmla="*/ 381000 h 1799588"/>
            <a:gd name="connsiteX12" fmla="*/ 720969 w 5281246"/>
            <a:gd name="connsiteY12" fmla="*/ 404446 h 1799588"/>
            <a:gd name="connsiteX13" fmla="*/ 914400 w 5281246"/>
            <a:gd name="connsiteY13" fmla="*/ 498231 h 1799588"/>
            <a:gd name="connsiteX14" fmla="*/ 943708 w 5281246"/>
            <a:gd name="connsiteY14" fmla="*/ 504092 h 1799588"/>
            <a:gd name="connsiteX15" fmla="*/ 984739 w 5281246"/>
            <a:gd name="connsiteY15" fmla="*/ 527538 h 1799588"/>
            <a:gd name="connsiteX16" fmla="*/ 1008185 w 5281246"/>
            <a:gd name="connsiteY16" fmla="*/ 533400 h 1799588"/>
            <a:gd name="connsiteX17" fmla="*/ 1137139 w 5281246"/>
            <a:gd name="connsiteY17" fmla="*/ 597877 h 1799588"/>
            <a:gd name="connsiteX18" fmla="*/ 1189893 w 5281246"/>
            <a:gd name="connsiteY18" fmla="*/ 633046 h 1799588"/>
            <a:gd name="connsiteX19" fmla="*/ 1271954 w 5281246"/>
            <a:gd name="connsiteY19" fmla="*/ 674077 h 1799588"/>
            <a:gd name="connsiteX20" fmla="*/ 1330569 w 5281246"/>
            <a:gd name="connsiteY20" fmla="*/ 715107 h 1799588"/>
            <a:gd name="connsiteX21" fmla="*/ 1359877 w 5281246"/>
            <a:gd name="connsiteY21" fmla="*/ 732692 h 1799588"/>
            <a:gd name="connsiteX22" fmla="*/ 1400908 w 5281246"/>
            <a:gd name="connsiteY22" fmla="*/ 762000 h 1799588"/>
            <a:gd name="connsiteX23" fmla="*/ 1459523 w 5281246"/>
            <a:gd name="connsiteY23" fmla="*/ 791307 h 1799588"/>
            <a:gd name="connsiteX24" fmla="*/ 1506416 w 5281246"/>
            <a:gd name="connsiteY24" fmla="*/ 832338 h 1799588"/>
            <a:gd name="connsiteX25" fmla="*/ 1541585 w 5281246"/>
            <a:gd name="connsiteY25" fmla="*/ 849923 h 1799588"/>
            <a:gd name="connsiteX26" fmla="*/ 1565031 w 5281246"/>
            <a:gd name="connsiteY26" fmla="*/ 867507 h 1799588"/>
            <a:gd name="connsiteX27" fmla="*/ 1623646 w 5281246"/>
            <a:gd name="connsiteY27" fmla="*/ 902677 h 1799588"/>
            <a:gd name="connsiteX28" fmla="*/ 1735016 w 5281246"/>
            <a:gd name="connsiteY28" fmla="*/ 973015 h 1799588"/>
            <a:gd name="connsiteX29" fmla="*/ 1787769 w 5281246"/>
            <a:gd name="connsiteY29" fmla="*/ 996461 h 1799588"/>
            <a:gd name="connsiteX30" fmla="*/ 1834662 w 5281246"/>
            <a:gd name="connsiteY30" fmla="*/ 1019907 h 1799588"/>
            <a:gd name="connsiteX31" fmla="*/ 1869831 w 5281246"/>
            <a:gd name="connsiteY31" fmla="*/ 1037492 h 1799588"/>
            <a:gd name="connsiteX32" fmla="*/ 1928446 w 5281246"/>
            <a:gd name="connsiteY32" fmla="*/ 1066800 h 1799588"/>
            <a:gd name="connsiteX33" fmla="*/ 1969477 w 5281246"/>
            <a:gd name="connsiteY33" fmla="*/ 1090246 h 1799588"/>
            <a:gd name="connsiteX34" fmla="*/ 2004646 w 5281246"/>
            <a:gd name="connsiteY34" fmla="*/ 1101969 h 1799588"/>
            <a:gd name="connsiteX35" fmla="*/ 2080846 w 5281246"/>
            <a:gd name="connsiteY35" fmla="*/ 1143000 h 1799588"/>
            <a:gd name="connsiteX36" fmla="*/ 2127739 w 5281246"/>
            <a:gd name="connsiteY36" fmla="*/ 1160584 h 1799588"/>
            <a:gd name="connsiteX37" fmla="*/ 2244969 w 5281246"/>
            <a:gd name="connsiteY37" fmla="*/ 1230923 h 1799588"/>
            <a:gd name="connsiteX38" fmla="*/ 2303585 w 5281246"/>
            <a:gd name="connsiteY38" fmla="*/ 1254369 h 1799588"/>
            <a:gd name="connsiteX39" fmla="*/ 2332893 w 5281246"/>
            <a:gd name="connsiteY39" fmla="*/ 1271954 h 1799588"/>
            <a:gd name="connsiteX40" fmla="*/ 2409093 w 5281246"/>
            <a:gd name="connsiteY40" fmla="*/ 1318846 h 1799588"/>
            <a:gd name="connsiteX41" fmla="*/ 2444262 w 5281246"/>
            <a:gd name="connsiteY41" fmla="*/ 1330569 h 1799588"/>
            <a:gd name="connsiteX42" fmla="*/ 2473569 w 5281246"/>
            <a:gd name="connsiteY42" fmla="*/ 1342292 h 1799588"/>
            <a:gd name="connsiteX43" fmla="*/ 2491154 w 5281246"/>
            <a:gd name="connsiteY43" fmla="*/ 1348154 h 1799588"/>
            <a:gd name="connsiteX44" fmla="*/ 2538046 w 5281246"/>
            <a:gd name="connsiteY44" fmla="*/ 1365738 h 1799588"/>
            <a:gd name="connsiteX45" fmla="*/ 2573216 w 5281246"/>
            <a:gd name="connsiteY45" fmla="*/ 1377461 h 1799588"/>
            <a:gd name="connsiteX46" fmla="*/ 2643554 w 5281246"/>
            <a:gd name="connsiteY46" fmla="*/ 1412631 h 1799588"/>
            <a:gd name="connsiteX47" fmla="*/ 2713893 w 5281246"/>
            <a:gd name="connsiteY47" fmla="*/ 1430215 h 1799588"/>
            <a:gd name="connsiteX48" fmla="*/ 2737339 w 5281246"/>
            <a:gd name="connsiteY48" fmla="*/ 1441938 h 1799588"/>
            <a:gd name="connsiteX49" fmla="*/ 2795954 w 5281246"/>
            <a:gd name="connsiteY49" fmla="*/ 1459523 h 1799588"/>
            <a:gd name="connsiteX50" fmla="*/ 2825262 w 5281246"/>
            <a:gd name="connsiteY50" fmla="*/ 1465384 h 1799588"/>
            <a:gd name="connsiteX51" fmla="*/ 2901462 w 5281246"/>
            <a:gd name="connsiteY51" fmla="*/ 1482969 h 1799588"/>
            <a:gd name="connsiteX52" fmla="*/ 2919046 w 5281246"/>
            <a:gd name="connsiteY52" fmla="*/ 1494692 h 1799588"/>
            <a:gd name="connsiteX53" fmla="*/ 2936631 w 5281246"/>
            <a:gd name="connsiteY53" fmla="*/ 1500554 h 1799588"/>
            <a:gd name="connsiteX54" fmla="*/ 2960077 w 5281246"/>
            <a:gd name="connsiteY54" fmla="*/ 1512277 h 1799588"/>
            <a:gd name="connsiteX55" fmla="*/ 3018693 w 5281246"/>
            <a:gd name="connsiteY55" fmla="*/ 1524000 h 1799588"/>
            <a:gd name="connsiteX56" fmla="*/ 3048000 w 5281246"/>
            <a:gd name="connsiteY56" fmla="*/ 1535723 h 1799588"/>
            <a:gd name="connsiteX57" fmla="*/ 3118339 w 5281246"/>
            <a:gd name="connsiteY57" fmla="*/ 1547446 h 1799588"/>
            <a:gd name="connsiteX58" fmla="*/ 3141785 w 5281246"/>
            <a:gd name="connsiteY58" fmla="*/ 1553307 h 1799588"/>
            <a:gd name="connsiteX59" fmla="*/ 3305908 w 5281246"/>
            <a:gd name="connsiteY59" fmla="*/ 1623646 h 1799588"/>
            <a:gd name="connsiteX60" fmla="*/ 3370385 w 5281246"/>
            <a:gd name="connsiteY60" fmla="*/ 1635369 h 1799588"/>
            <a:gd name="connsiteX61" fmla="*/ 3446585 w 5281246"/>
            <a:gd name="connsiteY61" fmla="*/ 1652954 h 1799588"/>
            <a:gd name="connsiteX62" fmla="*/ 3516923 w 5281246"/>
            <a:gd name="connsiteY62" fmla="*/ 1676400 h 1799588"/>
            <a:gd name="connsiteX63" fmla="*/ 3628293 w 5281246"/>
            <a:gd name="connsiteY63" fmla="*/ 1688123 h 1799588"/>
            <a:gd name="connsiteX64" fmla="*/ 3675185 w 5281246"/>
            <a:gd name="connsiteY64" fmla="*/ 1693984 h 1799588"/>
            <a:gd name="connsiteX65" fmla="*/ 3733800 w 5281246"/>
            <a:gd name="connsiteY65" fmla="*/ 1711569 h 1799588"/>
            <a:gd name="connsiteX66" fmla="*/ 3810000 w 5281246"/>
            <a:gd name="connsiteY66" fmla="*/ 1717431 h 1799588"/>
            <a:gd name="connsiteX67" fmla="*/ 3880339 w 5281246"/>
            <a:gd name="connsiteY67" fmla="*/ 1729154 h 1799588"/>
            <a:gd name="connsiteX68" fmla="*/ 3903785 w 5281246"/>
            <a:gd name="connsiteY68" fmla="*/ 1735015 h 1799588"/>
            <a:gd name="connsiteX69" fmla="*/ 3950677 w 5281246"/>
            <a:gd name="connsiteY69" fmla="*/ 1740877 h 1799588"/>
            <a:gd name="connsiteX70" fmla="*/ 4085493 w 5281246"/>
            <a:gd name="connsiteY70" fmla="*/ 1752600 h 1799588"/>
            <a:gd name="connsiteX71" fmla="*/ 4108939 w 5281246"/>
            <a:gd name="connsiteY71" fmla="*/ 1758461 h 1799588"/>
            <a:gd name="connsiteX72" fmla="*/ 4144108 w 5281246"/>
            <a:gd name="connsiteY72" fmla="*/ 1770184 h 1799588"/>
            <a:gd name="connsiteX73" fmla="*/ 4296508 w 5281246"/>
            <a:gd name="connsiteY73" fmla="*/ 1776046 h 1799588"/>
            <a:gd name="connsiteX74" fmla="*/ 4331677 w 5281246"/>
            <a:gd name="connsiteY74" fmla="*/ 1781907 h 1799588"/>
            <a:gd name="connsiteX75" fmla="*/ 4360985 w 5281246"/>
            <a:gd name="connsiteY75" fmla="*/ 1787769 h 1799588"/>
            <a:gd name="connsiteX76" fmla="*/ 4671646 w 5281246"/>
            <a:gd name="connsiteY76" fmla="*/ 1793631 h 1799588"/>
            <a:gd name="connsiteX77" fmla="*/ 4870939 w 5281246"/>
            <a:gd name="connsiteY77" fmla="*/ 1793631 h 1799588"/>
            <a:gd name="connsiteX78" fmla="*/ 5281246 w 5281246"/>
            <a:gd name="connsiteY78" fmla="*/ 1787769 h 17995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5281246" h="1799588">
              <a:moveTo>
                <a:pt x="0" y="0"/>
              </a:moveTo>
              <a:cubicBezTo>
                <a:pt x="3908" y="9769"/>
                <a:pt x="5534" y="20798"/>
                <a:pt x="11723" y="29307"/>
              </a:cubicBezTo>
              <a:cubicBezTo>
                <a:pt x="48175" y="79428"/>
                <a:pt x="32953" y="55959"/>
                <a:pt x="70339" y="70338"/>
              </a:cubicBezTo>
              <a:cubicBezTo>
                <a:pt x="88300" y="77246"/>
                <a:pt x="106150" y="84661"/>
                <a:pt x="123093" y="93784"/>
              </a:cubicBezTo>
              <a:cubicBezTo>
                <a:pt x="131695" y="98416"/>
                <a:pt x="139338" y="104768"/>
                <a:pt x="146539" y="111369"/>
              </a:cubicBezTo>
              <a:cubicBezTo>
                <a:pt x="162834" y="126306"/>
                <a:pt x="173660" y="148375"/>
                <a:pt x="193431" y="158261"/>
              </a:cubicBezTo>
              <a:cubicBezTo>
                <a:pt x="247031" y="185061"/>
                <a:pt x="181304" y="150986"/>
                <a:pt x="252046" y="193431"/>
              </a:cubicBezTo>
              <a:cubicBezTo>
                <a:pt x="318785" y="233475"/>
                <a:pt x="317038" y="231788"/>
                <a:pt x="369277" y="257907"/>
              </a:cubicBezTo>
              <a:cubicBezTo>
                <a:pt x="392095" y="280727"/>
                <a:pt x="386196" y="275934"/>
                <a:pt x="427893" y="304800"/>
              </a:cubicBezTo>
              <a:cubicBezTo>
                <a:pt x="437260" y="311285"/>
                <a:pt x="446447" y="318620"/>
                <a:pt x="457200" y="322384"/>
              </a:cubicBezTo>
              <a:cubicBezTo>
                <a:pt x="519847" y="344311"/>
                <a:pt x="579599" y="351915"/>
                <a:pt x="644769" y="363415"/>
              </a:cubicBezTo>
              <a:cubicBezTo>
                <a:pt x="656492" y="369277"/>
                <a:pt x="668399" y="374786"/>
                <a:pt x="679939" y="381000"/>
              </a:cubicBezTo>
              <a:cubicBezTo>
                <a:pt x="693808" y="388468"/>
                <a:pt x="707070" y="397033"/>
                <a:pt x="720969" y="404446"/>
              </a:cubicBezTo>
              <a:cubicBezTo>
                <a:pt x="780676" y="436289"/>
                <a:pt x="847652" y="475981"/>
                <a:pt x="914400" y="498231"/>
              </a:cubicBezTo>
              <a:cubicBezTo>
                <a:pt x="923851" y="501382"/>
                <a:pt x="933939" y="502138"/>
                <a:pt x="943708" y="504092"/>
              </a:cubicBezTo>
              <a:cubicBezTo>
                <a:pt x="958285" y="513809"/>
                <a:pt x="967741" y="521164"/>
                <a:pt x="984739" y="527538"/>
              </a:cubicBezTo>
              <a:cubicBezTo>
                <a:pt x="992282" y="530367"/>
                <a:pt x="1000871" y="530024"/>
                <a:pt x="1008185" y="533400"/>
              </a:cubicBezTo>
              <a:cubicBezTo>
                <a:pt x="1051820" y="553539"/>
                <a:pt x="1097152" y="571219"/>
                <a:pt x="1137139" y="597877"/>
              </a:cubicBezTo>
              <a:cubicBezTo>
                <a:pt x="1154724" y="609600"/>
                <a:pt x="1171494" y="622647"/>
                <a:pt x="1189893" y="633046"/>
              </a:cubicBezTo>
              <a:cubicBezTo>
                <a:pt x="1216517" y="648094"/>
                <a:pt x="1245538" y="658667"/>
                <a:pt x="1271954" y="674077"/>
              </a:cubicBezTo>
              <a:cubicBezTo>
                <a:pt x="1292555" y="686094"/>
                <a:pt x="1310725" y="701878"/>
                <a:pt x="1330569" y="715107"/>
              </a:cubicBezTo>
              <a:cubicBezTo>
                <a:pt x="1340049" y="721427"/>
                <a:pt x="1350398" y="726372"/>
                <a:pt x="1359877" y="732692"/>
              </a:cubicBezTo>
              <a:cubicBezTo>
                <a:pt x="1373862" y="742015"/>
                <a:pt x="1386421" y="753478"/>
                <a:pt x="1400908" y="762000"/>
              </a:cubicBezTo>
              <a:cubicBezTo>
                <a:pt x="1419736" y="773076"/>
                <a:pt x="1443083" y="776922"/>
                <a:pt x="1459523" y="791307"/>
              </a:cubicBezTo>
              <a:cubicBezTo>
                <a:pt x="1475154" y="804984"/>
                <a:pt x="1489515" y="820266"/>
                <a:pt x="1506416" y="832338"/>
              </a:cubicBezTo>
              <a:cubicBezTo>
                <a:pt x="1517081" y="839956"/>
                <a:pt x="1530346" y="843180"/>
                <a:pt x="1541585" y="849923"/>
              </a:cubicBezTo>
              <a:cubicBezTo>
                <a:pt x="1549962" y="854949"/>
                <a:pt x="1556813" y="862224"/>
                <a:pt x="1565031" y="867507"/>
              </a:cubicBezTo>
              <a:cubicBezTo>
                <a:pt x="1584198" y="879829"/>
                <a:pt x="1604381" y="890510"/>
                <a:pt x="1623646" y="902677"/>
              </a:cubicBezTo>
              <a:cubicBezTo>
                <a:pt x="1669439" y="931599"/>
                <a:pt x="1686223" y="947335"/>
                <a:pt x="1735016" y="973015"/>
              </a:cubicBezTo>
              <a:cubicBezTo>
                <a:pt x="1752044" y="981977"/>
                <a:pt x="1770358" y="988267"/>
                <a:pt x="1787769" y="996461"/>
              </a:cubicBezTo>
              <a:cubicBezTo>
                <a:pt x="1803582" y="1003902"/>
                <a:pt x="1819031" y="1012092"/>
                <a:pt x="1834662" y="1019907"/>
              </a:cubicBezTo>
              <a:cubicBezTo>
                <a:pt x="1846385" y="1025769"/>
                <a:pt x="1859346" y="1029628"/>
                <a:pt x="1869831" y="1037492"/>
              </a:cubicBezTo>
              <a:cubicBezTo>
                <a:pt x="1918775" y="1074201"/>
                <a:pt x="1864261" y="1037177"/>
                <a:pt x="1928446" y="1066800"/>
              </a:cubicBezTo>
              <a:cubicBezTo>
                <a:pt x="1942749" y="1073401"/>
                <a:pt x="1955174" y="1083645"/>
                <a:pt x="1969477" y="1090246"/>
              </a:cubicBezTo>
              <a:cubicBezTo>
                <a:pt x="1980697" y="1095424"/>
                <a:pt x="1993426" y="1096791"/>
                <a:pt x="2004646" y="1101969"/>
              </a:cubicBezTo>
              <a:cubicBezTo>
                <a:pt x="2103446" y="1147569"/>
                <a:pt x="1992990" y="1105348"/>
                <a:pt x="2080846" y="1143000"/>
              </a:cubicBezTo>
              <a:cubicBezTo>
                <a:pt x="2096190" y="1149576"/>
                <a:pt x="2113024" y="1152701"/>
                <a:pt x="2127739" y="1160584"/>
              </a:cubicBezTo>
              <a:cubicBezTo>
                <a:pt x="2167909" y="1182104"/>
                <a:pt x="2202657" y="1213999"/>
                <a:pt x="2244969" y="1230923"/>
              </a:cubicBezTo>
              <a:cubicBezTo>
                <a:pt x="2264508" y="1238738"/>
                <a:pt x="2285540" y="1243542"/>
                <a:pt x="2303585" y="1254369"/>
              </a:cubicBezTo>
              <a:cubicBezTo>
                <a:pt x="2313354" y="1260231"/>
                <a:pt x="2323560" y="1265421"/>
                <a:pt x="2332893" y="1271954"/>
              </a:cubicBezTo>
              <a:cubicBezTo>
                <a:pt x="2368663" y="1296993"/>
                <a:pt x="2361045" y="1302830"/>
                <a:pt x="2409093" y="1318846"/>
              </a:cubicBezTo>
              <a:cubicBezTo>
                <a:pt x="2420816" y="1322754"/>
                <a:pt x="2432649" y="1326346"/>
                <a:pt x="2444262" y="1330569"/>
              </a:cubicBezTo>
              <a:cubicBezTo>
                <a:pt x="2454150" y="1334165"/>
                <a:pt x="2463717" y="1338598"/>
                <a:pt x="2473569" y="1342292"/>
              </a:cubicBezTo>
              <a:cubicBezTo>
                <a:pt x="2479354" y="1344462"/>
                <a:pt x="2485347" y="1346042"/>
                <a:pt x="2491154" y="1348154"/>
              </a:cubicBezTo>
              <a:cubicBezTo>
                <a:pt x="2506842" y="1353859"/>
                <a:pt x="2522325" y="1360124"/>
                <a:pt x="2538046" y="1365738"/>
              </a:cubicBezTo>
              <a:cubicBezTo>
                <a:pt x="2549684" y="1369894"/>
                <a:pt x="2561924" y="1372442"/>
                <a:pt x="2573216" y="1377461"/>
              </a:cubicBezTo>
              <a:cubicBezTo>
                <a:pt x="2597170" y="1388107"/>
                <a:pt x="2619395" y="1402458"/>
                <a:pt x="2643554" y="1412631"/>
              </a:cubicBezTo>
              <a:cubicBezTo>
                <a:pt x="2663180" y="1420895"/>
                <a:pt x="2692339" y="1425905"/>
                <a:pt x="2713893" y="1430215"/>
              </a:cubicBezTo>
              <a:cubicBezTo>
                <a:pt x="2721708" y="1434123"/>
                <a:pt x="2729226" y="1438693"/>
                <a:pt x="2737339" y="1441938"/>
              </a:cubicBezTo>
              <a:cubicBezTo>
                <a:pt x="2755597" y="1449241"/>
                <a:pt x="2776527" y="1455206"/>
                <a:pt x="2795954" y="1459523"/>
              </a:cubicBezTo>
              <a:cubicBezTo>
                <a:pt x="2805680" y="1461684"/>
                <a:pt x="2815493" y="1463430"/>
                <a:pt x="2825262" y="1465384"/>
              </a:cubicBezTo>
              <a:cubicBezTo>
                <a:pt x="2913642" y="1500737"/>
                <a:pt x="2777583" y="1449183"/>
                <a:pt x="2901462" y="1482969"/>
              </a:cubicBezTo>
              <a:cubicBezTo>
                <a:pt x="2908258" y="1484823"/>
                <a:pt x="2912745" y="1491542"/>
                <a:pt x="2919046" y="1494692"/>
              </a:cubicBezTo>
              <a:cubicBezTo>
                <a:pt x="2924572" y="1497455"/>
                <a:pt x="2930952" y="1498120"/>
                <a:pt x="2936631" y="1500554"/>
              </a:cubicBezTo>
              <a:cubicBezTo>
                <a:pt x="2944662" y="1503996"/>
                <a:pt x="2951675" y="1509877"/>
                <a:pt x="2960077" y="1512277"/>
              </a:cubicBezTo>
              <a:cubicBezTo>
                <a:pt x="2979236" y="1517751"/>
                <a:pt x="2999154" y="1520092"/>
                <a:pt x="3018693" y="1524000"/>
              </a:cubicBezTo>
              <a:cubicBezTo>
                <a:pt x="3028462" y="1527908"/>
                <a:pt x="3037758" y="1533313"/>
                <a:pt x="3048000" y="1535723"/>
              </a:cubicBezTo>
              <a:cubicBezTo>
                <a:pt x="3071138" y="1541167"/>
                <a:pt x="3094976" y="1543066"/>
                <a:pt x="3118339" y="1547446"/>
              </a:cubicBezTo>
              <a:cubicBezTo>
                <a:pt x="3126257" y="1548931"/>
                <a:pt x="3133970" y="1551353"/>
                <a:pt x="3141785" y="1553307"/>
              </a:cubicBezTo>
              <a:cubicBezTo>
                <a:pt x="3191054" y="1577944"/>
                <a:pt x="3271188" y="1618686"/>
                <a:pt x="3305908" y="1623646"/>
              </a:cubicBezTo>
              <a:cubicBezTo>
                <a:pt x="3320892" y="1625786"/>
                <a:pt x="3353374" y="1628990"/>
                <a:pt x="3370385" y="1635369"/>
              </a:cubicBezTo>
              <a:cubicBezTo>
                <a:pt x="3428256" y="1657071"/>
                <a:pt x="3347483" y="1641942"/>
                <a:pt x="3446585" y="1652954"/>
              </a:cubicBezTo>
              <a:cubicBezTo>
                <a:pt x="3472017" y="1662491"/>
                <a:pt x="3491278" y="1671737"/>
                <a:pt x="3516923" y="1676400"/>
              </a:cubicBezTo>
              <a:cubicBezTo>
                <a:pt x="3560662" y="1684353"/>
                <a:pt x="3579238" y="1683217"/>
                <a:pt x="3628293" y="1688123"/>
              </a:cubicBezTo>
              <a:cubicBezTo>
                <a:pt x="3643967" y="1689690"/>
                <a:pt x="3659554" y="1692030"/>
                <a:pt x="3675185" y="1693984"/>
              </a:cubicBezTo>
              <a:cubicBezTo>
                <a:pt x="3684639" y="1697135"/>
                <a:pt x="3720112" y="1709959"/>
                <a:pt x="3733800" y="1711569"/>
              </a:cubicBezTo>
              <a:cubicBezTo>
                <a:pt x="3759101" y="1714546"/>
                <a:pt x="3784600" y="1715477"/>
                <a:pt x="3810000" y="1717431"/>
              </a:cubicBezTo>
              <a:cubicBezTo>
                <a:pt x="3849267" y="1730519"/>
                <a:pt x="3807422" y="1717936"/>
                <a:pt x="3880339" y="1729154"/>
              </a:cubicBezTo>
              <a:cubicBezTo>
                <a:pt x="3888301" y="1730379"/>
                <a:pt x="3895839" y="1733691"/>
                <a:pt x="3903785" y="1735015"/>
              </a:cubicBezTo>
              <a:cubicBezTo>
                <a:pt x="3919323" y="1737605"/>
                <a:pt x="3935033" y="1739036"/>
                <a:pt x="3950677" y="1740877"/>
              </a:cubicBezTo>
              <a:cubicBezTo>
                <a:pt x="4019354" y="1748957"/>
                <a:pt x="4003349" y="1746732"/>
                <a:pt x="4085493" y="1752600"/>
              </a:cubicBezTo>
              <a:cubicBezTo>
                <a:pt x="4093308" y="1754554"/>
                <a:pt x="4101223" y="1756146"/>
                <a:pt x="4108939" y="1758461"/>
              </a:cubicBezTo>
              <a:cubicBezTo>
                <a:pt x="4120775" y="1762012"/>
                <a:pt x="4131760" y="1769709"/>
                <a:pt x="4144108" y="1770184"/>
              </a:cubicBezTo>
              <a:lnTo>
                <a:pt x="4296508" y="1776046"/>
              </a:lnTo>
              <a:lnTo>
                <a:pt x="4331677" y="1781907"/>
              </a:lnTo>
              <a:cubicBezTo>
                <a:pt x="4341479" y="1783689"/>
                <a:pt x="4351028" y="1787426"/>
                <a:pt x="4360985" y="1787769"/>
              </a:cubicBezTo>
              <a:cubicBezTo>
                <a:pt x="4464496" y="1791339"/>
                <a:pt x="4568092" y="1791677"/>
                <a:pt x="4671646" y="1793631"/>
              </a:cubicBezTo>
              <a:cubicBezTo>
                <a:pt x="4799720" y="1804303"/>
                <a:pt x="4691315" y="1798297"/>
                <a:pt x="4870939" y="1793631"/>
              </a:cubicBezTo>
              <a:cubicBezTo>
                <a:pt x="5117141" y="1787236"/>
                <a:pt x="5114608" y="1787769"/>
                <a:pt x="5281246" y="178776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129540</xdr:rowOff>
    </xdr:from>
    <xdr:to>
      <xdr:col>7</xdr:col>
      <xdr:colOff>95849</xdr:colOff>
      <xdr:row>11</xdr:row>
      <xdr:rowOff>15240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128ADB-8053-413F-AEB0-1A28547F8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723900"/>
          <a:ext cx="4020149" cy="134874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0</xdr:rowOff>
    </xdr:from>
    <xdr:to>
      <xdr:col>6</xdr:col>
      <xdr:colOff>762001</xdr:colOff>
      <xdr:row>20</xdr:row>
      <xdr:rowOff>179376</xdr:rowOff>
    </xdr:to>
    <xdr:pic>
      <xdr:nvPicPr>
        <xdr:cNvPr id="3" name="Imagen 2" descr="ESTADISTICA: COVARIANZA">
          <a:extLst>
            <a:ext uri="{FF2B5EF4-FFF2-40B4-BE49-F238E27FC236}">
              <a16:creationId xmlns:a16="http://schemas.microsoft.com/office/drawing/2014/main" id="{175B73D9-5A34-48EF-8D59-D323F6BB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1" y="3017520"/>
          <a:ext cx="3931920" cy="910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25</xdr:row>
      <xdr:rowOff>0</xdr:rowOff>
    </xdr:from>
    <xdr:to>
      <xdr:col>7</xdr:col>
      <xdr:colOff>38101</xdr:colOff>
      <xdr:row>30</xdr:row>
      <xdr:rowOff>172843</xdr:rowOff>
    </xdr:to>
    <xdr:pic>
      <xdr:nvPicPr>
        <xdr:cNvPr id="4" name="Imagen 3" descr="Coeficiente de correlación lineal - Qué es, definición y concepto ...">
          <a:extLst>
            <a:ext uri="{FF2B5EF4-FFF2-40B4-BE49-F238E27FC236}">
              <a16:creationId xmlns:a16="http://schemas.microsoft.com/office/drawing/2014/main" id="{6E121061-7DB6-46E6-8EA9-539D7B1F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1" y="4709160"/>
          <a:ext cx="4000500" cy="1087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76201</xdr:rowOff>
    </xdr:from>
    <xdr:to>
      <xdr:col>7</xdr:col>
      <xdr:colOff>53340</xdr:colOff>
      <xdr:row>42</xdr:row>
      <xdr:rowOff>130851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6DC89D-2C76-43B2-9B72-33C553901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4960" y="6659881"/>
          <a:ext cx="4015740" cy="1334810"/>
        </a:xfrm>
        <a:prstGeom prst="rect">
          <a:avLst/>
        </a:prstGeom>
      </xdr:spPr>
    </xdr:pic>
    <xdr:clientData/>
  </xdr:twoCellAnchor>
  <xdr:twoCellAnchor editAs="oneCell">
    <xdr:from>
      <xdr:col>9</xdr:col>
      <xdr:colOff>101601</xdr:colOff>
      <xdr:row>4</xdr:row>
      <xdr:rowOff>133350</xdr:rowOff>
    </xdr:from>
    <xdr:to>
      <xdr:col>12</xdr:col>
      <xdr:colOff>112003</xdr:colOff>
      <xdr:row>9</xdr:row>
      <xdr:rowOff>114537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596AED-0657-4782-8EA8-105E59DA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3921" y="910590"/>
          <a:ext cx="2387842" cy="8955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513</xdr:row>
      <xdr:rowOff>0</xdr:rowOff>
    </xdr:from>
    <xdr:to>
      <xdr:col>12</xdr:col>
      <xdr:colOff>237126</xdr:colOff>
      <xdr:row>516</xdr:row>
      <xdr:rowOff>123825</xdr:rowOff>
    </xdr:to>
    <xdr:pic>
      <xdr:nvPicPr>
        <xdr:cNvPr id="2" name="Imagen 1" descr="Redalyc.Valor en riesgo: evaluación del desempeño de diferentes ...">
          <a:extLst>
            <a:ext uri="{FF2B5EF4-FFF2-40B4-BE49-F238E27FC236}">
              <a16:creationId xmlns:a16="http://schemas.microsoft.com/office/drawing/2014/main" id="{2C1DD38C-37D0-4796-A16F-B22798F4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5180" y="93863160"/>
          <a:ext cx="5798358" cy="672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958850</xdr:colOff>
      <xdr:row>511</xdr:row>
      <xdr:rowOff>63500</xdr:rowOff>
    </xdr:from>
    <xdr:to>
      <xdr:col>5</xdr:col>
      <xdr:colOff>673100</xdr:colOff>
      <xdr:row>516</xdr:row>
      <xdr:rowOff>63500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187CCA1-A924-4CD2-AC46-2E90A12CC253}"/>
            </a:ext>
          </a:extLst>
        </xdr:cNvPr>
        <xdr:cNvCxnSpPr/>
      </xdr:nvCxnSpPr>
      <xdr:spPr>
        <a:xfrm flipV="1">
          <a:off x="5810250" y="4248150"/>
          <a:ext cx="679450" cy="825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446942</xdr:colOff>
      <xdr:row>4</xdr:row>
      <xdr:rowOff>15304</xdr:rowOff>
    </xdr:from>
    <xdr:to>
      <xdr:col>14</xdr:col>
      <xdr:colOff>715718</xdr:colOff>
      <xdr:row>23</xdr:row>
      <xdr:rowOff>108590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C04312-79ED-4D1F-BFDB-471170E1F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788" y="742135"/>
          <a:ext cx="6599238" cy="3545732"/>
        </a:xfrm>
        <a:prstGeom prst="rect">
          <a:avLst/>
        </a:prstGeom>
      </xdr:spPr>
    </xdr:pic>
    <xdr:clientData/>
  </xdr:twoCellAnchor>
  <xdr:twoCellAnchor>
    <xdr:from>
      <xdr:col>4</xdr:col>
      <xdr:colOff>624417</xdr:colOff>
      <xdr:row>14</xdr:row>
      <xdr:rowOff>74083</xdr:rowOff>
    </xdr:from>
    <xdr:to>
      <xdr:col>7</xdr:col>
      <xdr:colOff>687917</xdr:colOff>
      <xdr:row>14</xdr:row>
      <xdr:rowOff>137583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C3656FD-BA52-442F-8E31-E78F932F0A00}"/>
            </a:ext>
          </a:extLst>
        </xdr:cNvPr>
        <xdr:cNvCxnSpPr/>
      </xdr:nvCxnSpPr>
      <xdr:spPr>
        <a:xfrm flipV="1">
          <a:off x="3672417" y="2741083"/>
          <a:ext cx="2349500" cy="635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74083</xdr:rowOff>
    </xdr:from>
    <xdr:to>
      <xdr:col>9</xdr:col>
      <xdr:colOff>698500</xdr:colOff>
      <xdr:row>20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2C42D7B-7319-44B3-A78D-86C1188AF6AE}"/>
            </a:ext>
          </a:extLst>
        </xdr:cNvPr>
        <xdr:cNvCxnSpPr/>
      </xdr:nvCxnSpPr>
      <xdr:spPr>
        <a:xfrm flipV="1">
          <a:off x="3810000" y="2360083"/>
          <a:ext cx="3746500" cy="154516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8</xdr:row>
      <xdr:rowOff>127000</xdr:rowOff>
    </xdr:from>
    <xdr:to>
      <xdr:col>10</xdr:col>
      <xdr:colOff>95250</xdr:colOff>
      <xdr:row>11</xdr:row>
      <xdr:rowOff>179917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5CACFB2-FEC4-4A63-97BA-245D26DDB10A}"/>
            </a:ext>
          </a:extLst>
        </xdr:cNvPr>
        <xdr:cNvCxnSpPr/>
      </xdr:nvCxnSpPr>
      <xdr:spPr>
        <a:xfrm>
          <a:off x="3714750" y="1651000"/>
          <a:ext cx="4000500" cy="62441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690563</xdr:colOff>
      <xdr:row>12</xdr:row>
      <xdr:rowOff>63500</xdr:rowOff>
    </xdr:from>
    <xdr:to>
      <xdr:col>14</xdr:col>
      <xdr:colOff>317500</xdr:colOff>
      <xdr:row>12</xdr:row>
      <xdr:rowOff>71438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3457C53A-D6C2-4243-ADD5-66B7C0263B31}"/>
            </a:ext>
          </a:extLst>
        </xdr:cNvPr>
        <xdr:cNvCxnSpPr/>
      </xdr:nvCxnSpPr>
      <xdr:spPr>
        <a:xfrm flipV="1">
          <a:off x="7548563" y="2349500"/>
          <a:ext cx="3436937" cy="7938"/>
        </a:xfrm>
        <a:prstGeom prst="line">
          <a:avLst/>
        </a:prstGeom>
        <a:ln w="158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c.com/" TargetMode="External"/><Relationship Id="rId2" Type="http://schemas.openxmlformats.org/officeDocument/2006/relationships/hyperlink" Target="http://www.tradingview.com/" TargetMode="External"/><Relationship Id="rId1" Type="http://schemas.openxmlformats.org/officeDocument/2006/relationships/hyperlink" Target="http://www.investing.com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F674-9134-4F34-B857-AC1394F6E9D2}">
  <dimension ref="B10:P51"/>
  <sheetViews>
    <sheetView topLeftCell="A27" zoomScale="80" zoomScaleNormal="80" workbookViewId="0">
      <selection activeCell="J55" sqref="J55"/>
    </sheetView>
  </sheetViews>
  <sheetFormatPr baseColWidth="10" defaultRowHeight="14.4" x14ac:dyDescent="0.3"/>
  <cols>
    <col min="3" max="3" width="14.44140625" customWidth="1"/>
    <col min="8" max="8" width="17.109375" bestFit="1" customWidth="1"/>
    <col min="10" max="10" width="15" bestFit="1" customWidth="1"/>
    <col min="12" max="12" width="19.6640625" bestFit="1" customWidth="1"/>
    <col min="13" max="16" width="11.88671875" bestFit="1" customWidth="1"/>
  </cols>
  <sheetData>
    <row r="10" spans="3:16" ht="18" x14ac:dyDescent="0.35">
      <c r="C10" s="157" t="s">
        <v>148</v>
      </c>
      <c r="D10" s="157"/>
      <c r="E10" s="157"/>
      <c r="F10" s="157"/>
      <c r="G10" s="157"/>
      <c r="H10" s="157"/>
      <c r="I10" s="157"/>
      <c r="L10" s="19"/>
      <c r="P10" s="22"/>
    </row>
    <row r="11" spans="3:16" ht="18" x14ac:dyDescent="0.35">
      <c r="C11" s="46" t="s">
        <v>1</v>
      </c>
      <c r="D11" s="46" t="s">
        <v>2</v>
      </c>
      <c r="E11" s="46" t="s">
        <v>8</v>
      </c>
      <c r="F11" s="46" t="s">
        <v>12</v>
      </c>
      <c r="G11" s="46" t="s">
        <v>13</v>
      </c>
      <c r="H11" s="46" t="s">
        <v>14</v>
      </c>
      <c r="I11" s="46" t="s">
        <v>16</v>
      </c>
      <c r="J11" s="46" t="s">
        <v>147</v>
      </c>
      <c r="K11" s="1"/>
      <c r="L11" s="24"/>
      <c r="M11" s="6"/>
      <c r="P11" s="22"/>
    </row>
    <row r="12" spans="3:16" x14ac:dyDescent="0.3">
      <c r="C12" s="1" t="s">
        <v>145</v>
      </c>
      <c r="D12" s="5">
        <v>1200000</v>
      </c>
      <c r="E12" s="86">
        <f>D12/$D$17</f>
        <v>0.2</v>
      </c>
      <c r="F12" s="3">
        <v>0.18943007783078092</v>
      </c>
      <c r="G12" s="9">
        <v>0.25793530479143628</v>
      </c>
      <c r="H12" s="2">
        <f>G12/F12</f>
        <v>1.3616385937498876</v>
      </c>
      <c r="I12" s="17">
        <f>$D$23*G12*SQRT($D$21/255)*D12</f>
        <v>142816.32943363197</v>
      </c>
      <c r="J12" s="9">
        <f>'PRECIO DE ACCIONES'!C527</f>
        <v>2.238170897354811E-2</v>
      </c>
      <c r="K12" s="1"/>
      <c r="L12" s="45"/>
      <c r="M12" s="4"/>
      <c r="N12" s="4"/>
      <c r="O12" s="4"/>
      <c r="P12" s="4"/>
    </row>
    <row r="13" spans="3:16" ht="18.600000000000001" thickBot="1" x14ac:dyDescent="0.4">
      <c r="C13" s="1" t="s">
        <v>144</v>
      </c>
      <c r="D13" s="5">
        <v>1200000</v>
      </c>
      <c r="E13" s="86">
        <f t="shared" ref="E13:E16" si="0">D13/$D$17</f>
        <v>0.2</v>
      </c>
      <c r="F13" s="3">
        <v>0.23834886817576573</v>
      </c>
      <c r="G13" s="9">
        <v>0.33906412008889442</v>
      </c>
      <c r="H13" s="2">
        <f t="shared" ref="H13:H16" si="1">G13/F13</f>
        <v>1.4225539340042437</v>
      </c>
      <c r="I13" s="17">
        <f t="shared" ref="I13:I16" si="2">$D$23*G13*SQRT($D$21/255)*D13</f>
        <v>187736.58422950335</v>
      </c>
      <c r="J13" s="9">
        <f>'PRECIO DE ACCIONES'!E527</f>
        <v>2.3953534603162241E-2</v>
      </c>
      <c r="K13" s="152" t="s">
        <v>24</v>
      </c>
      <c r="L13" s="152"/>
      <c r="M13" s="152"/>
      <c r="N13" s="152"/>
      <c r="O13" s="152"/>
      <c r="P13" s="152"/>
    </row>
    <row r="14" spans="3:16" x14ac:dyDescent="0.3">
      <c r="C14" s="1" t="s">
        <v>140</v>
      </c>
      <c r="D14" s="5">
        <v>1200000</v>
      </c>
      <c r="E14" s="86">
        <f t="shared" si="0"/>
        <v>0.2</v>
      </c>
      <c r="F14" s="3">
        <v>0.24115405552531288</v>
      </c>
      <c r="G14" s="9">
        <v>0.47140604075199888</v>
      </c>
      <c r="H14" s="2">
        <f t="shared" si="1"/>
        <v>1.9547920922379738</v>
      </c>
      <c r="I14" s="17">
        <f t="shared" si="2"/>
        <v>261013.04925077804</v>
      </c>
      <c r="J14" s="9">
        <f>'PRECIO DE ACCIONES'!G527</f>
        <v>1.6459435935838613E-2</v>
      </c>
      <c r="L14" s="1" t="s">
        <v>145</v>
      </c>
      <c r="M14" s="1" t="s">
        <v>144</v>
      </c>
      <c r="N14" s="1" t="s">
        <v>140</v>
      </c>
      <c r="O14" s="1" t="s">
        <v>146</v>
      </c>
      <c r="P14" s="1" t="s">
        <v>141</v>
      </c>
    </row>
    <row r="15" spans="3:16" x14ac:dyDescent="0.3">
      <c r="C15" s="1" t="s">
        <v>146</v>
      </c>
      <c r="D15" s="5">
        <v>1200000</v>
      </c>
      <c r="E15" s="86">
        <f t="shared" si="0"/>
        <v>0.2</v>
      </c>
      <c r="F15" s="87">
        <v>0.24041497519170041</v>
      </c>
      <c r="G15" s="9">
        <v>0.37679240074105835</v>
      </c>
      <c r="H15" s="2">
        <f t="shared" si="1"/>
        <v>1.5672584473600875</v>
      </c>
      <c r="I15" s="17">
        <f t="shared" si="2"/>
        <v>208626.37503553831</v>
      </c>
      <c r="J15" s="9">
        <f>'PRECIO DE ACCIONES'!I527</f>
        <v>2.8619262060764747E-2</v>
      </c>
      <c r="K15" s="1" t="s">
        <v>145</v>
      </c>
      <c r="L15" s="54">
        <v>2.6090439787392598E-4</v>
      </c>
      <c r="M15" s="55">
        <v>5.9842000900039484E-5</v>
      </c>
      <c r="N15" s="55">
        <v>1.1203454866175052E-4</v>
      </c>
      <c r="O15" s="55">
        <v>1.2503914264551993E-4</v>
      </c>
      <c r="P15" s="55">
        <v>6.4335142496111888E-5</v>
      </c>
    </row>
    <row r="16" spans="3:16" x14ac:dyDescent="0.3">
      <c r="C16" s="1" t="s">
        <v>141</v>
      </c>
      <c r="D16" s="5">
        <v>1200000</v>
      </c>
      <c r="E16" s="86">
        <f t="shared" si="0"/>
        <v>0.2</v>
      </c>
      <c r="F16" s="3">
        <v>0.18500095657164706</v>
      </c>
      <c r="G16" s="9">
        <v>0.2884110817082674</v>
      </c>
      <c r="H16" s="2">
        <f t="shared" si="1"/>
        <v>1.55897075914076</v>
      </c>
      <c r="I16" s="17">
        <f t="shared" si="2"/>
        <v>159690.47777644746</v>
      </c>
      <c r="J16" s="9">
        <f>'PRECIO DE ACCIONES'!K527</f>
        <v>1.4618165513812491E-2</v>
      </c>
      <c r="K16" s="1" t="s">
        <v>144</v>
      </c>
      <c r="L16" s="55">
        <v>5.9842000900039484E-5</v>
      </c>
      <c r="M16" s="54">
        <v>4.5084108835943555E-4</v>
      </c>
      <c r="N16" s="56">
        <v>1.2421584144400063E-4</v>
      </c>
      <c r="O16" s="56">
        <v>8.0253729358769973E-5</v>
      </c>
      <c r="P16" s="56">
        <v>8.6535750896638567E-5</v>
      </c>
    </row>
    <row r="17" spans="2:16" ht="15" thickBot="1" x14ac:dyDescent="0.35">
      <c r="C17" s="4"/>
      <c r="D17" s="10">
        <f>SUM(D12:D16)</f>
        <v>6000000</v>
      </c>
      <c r="E17" s="11">
        <f>SUM(E12:E16)</f>
        <v>1</v>
      </c>
      <c r="G17" s="12"/>
      <c r="I17" s="18">
        <f>SUM(I12:I16)</f>
        <v>959882.81572589919</v>
      </c>
      <c r="K17" s="1" t="s">
        <v>140</v>
      </c>
      <c r="L17" s="55">
        <v>1.1203454866175052E-4</v>
      </c>
      <c r="M17" s="56">
        <v>1.2421584144400063E-4</v>
      </c>
      <c r="N17" s="54">
        <v>8.7146531473519719E-4</v>
      </c>
      <c r="O17" s="57">
        <v>1.6922110062443681E-4</v>
      </c>
      <c r="P17" s="57">
        <v>7.8221224486544041E-5</v>
      </c>
    </row>
    <row r="18" spans="2:16" x14ac:dyDescent="0.3">
      <c r="K18" s="1" t="s">
        <v>146</v>
      </c>
      <c r="L18" s="55">
        <v>1.2503914264551993E-4</v>
      </c>
      <c r="M18" s="56">
        <v>8.0253729358769973E-5</v>
      </c>
      <c r="N18" s="57">
        <v>1.6922110062443681E-4</v>
      </c>
      <c r="O18" s="54">
        <v>5.5675495394592303E-4</v>
      </c>
      <c r="P18" s="58">
        <v>1.0366850087383255E-4</v>
      </c>
    </row>
    <row r="19" spans="2:16" x14ac:dyDescent="0.3">
      <c r="K19" s="1" t="s">
        <v>141</v>
      </c>
      <c r="L19" s="55">
        <v>6.4335142496111888E-5</v>
      </c>
      <c r="M19" s="56">
        <v>8.6535750896638567E-5</v>
      </c>
      <c r="N19" s="57">
        <v>7.8221224486544041E-5</v>
      </c>
      <c r="O19" s="58">
        <v>1.0366850087383255E-4</v>
      </c>
      <c r="P19" s="54">
        <v>3.2619981196914833E-4</v>
      </c>
    </row>
    <row r="20" spans="2:16" x14ac:dyDescent="0.3">
      <c r="C20" s="4"/>
      <c r="D20" s="7"/>
      <c r="E20" s="7"/>
      <c r="K20" s="1"/>
      <c r="L20" s="19"/>
      <c r="M20" s="19"/>
      <c r="N20" s="19"/>
      <c r="O20" s="19"/>
      <c r="P20" s="27"/>
    </row>
    <row r="21" spans="2:16" x14ac:dyDescent="0.3">
      <c r="B21" s="155" t="s">
        <v>6</v>
      </c>
      <c r="C21" s="155"/>
      <c r="D21" s="7">
        <v>10</v>
      </c>
      <c r="E21" s="7"/>
      <c r="F21" s="150" t="s">
        <v>17</v>
      </c>
      <c r="G21" s="150"/>
      <c r="H21" s="150"/>
      <c r="I21" s="14">
        <f>SUMPRODUCT(E12:E16,F12:F16)</f>
        <v>0.21886978665904139</v>
      </c>
      <c r="L21" s="19"/>
      <c r="M21" s="19"/>
      <c r="N21" s="19"/>
      <c r="O21" s="19"/>
      <c r="P21" s="20"/>
    </row>
    <row r="22" spans="2:16" x14ac:dyDescent="0.3">
      <c r="B22" s="155" t="s">
        <v>7</v>
      </c>
      <c r="C22" s="155"/>
      <c r="D22" s="8">
        <v>0.99</v>
      </c>
      <c r="E22" s="7"/>
      <c r="F22" s="150" t="s">
        <v>18</v>
      </c>
      <c r="G22" s="150"/>
      <c r="H22" s="150"/>
      <c r="I22" s="22">
        <f t="array" ref="I22">SQRT(MMULT(MMULT(TRANSPOSE(E12:E16),L15:P19),E12:E16))</f>
        <v>1.3375947864220942E-2</v>
      </c>
      <c r="K22" s="4"/>
      <c r="M22" s="19"/>
      <c r="N22" s="19"/>
      <c r="O22" s="19"/>
      <c r="P22" s="20"/>
    </row>
    <row r="23" spans="2:16" x14ac:dyDescent="0.3">
      <c r="B23" s="155" t="s">
        <v>15</v>
      </c>
      <c r="C23" s="155"/>
      <c r="D23" s="16">
        <f>ROUNDUP(NORMSINV(D22),2)</f>
        <v>2.3299999999999996</v>
      </c>
      <c r="E23" s="8"/>
      <c r="F23" s="156" t="s">
        <v>19</v>
      </c>
      <c r="G23" s="156"/>
      <c r="H23" s="156"/>
      <c r="I23" s="85">
        <f>I22*SQRT(255)</f>
        <v>0.2135967584560238</v>
      </c>
    </row>
    <row r="24" spans="2:16" x14ac:dyDescent="0.3">
      <c r="E24" s="8"/>
      <c r="F24" s="150" t="s">
        <v>20</v>
      </c>
      <c r="G24" s="150"/>
      <c r="H24" s="150"/>
      <c r="I24" s="48">
        <f>I23/I21</f>
        <v>0.97590792094464829</v>
      </c>
    </row>
    <row r="25" spans="2:16" x14ac:dyDescent="0.3">
      <c r="C25" s="6"/>
      <c r="D25" s="16"/>
      <c r="E25" s="8"/>
      <c r="F25" s="151" t="s">
        <v>21</v>
      </c>
      <c r="G25" s="151"/>
      <c r="H25" s="151"/>
      <c r="I25" s="40">
        <f>D23*I22*SQRT(D21)*D17</f>
        <v>591332.48638214753</v>
      </c>
    </row>
    <row r="26" spans="2:16" x14ac:dyDescent="0.3">
      <c r="C26" s="6"/>
      <c r="D26" s="16"/>
      <c r="E26" s="8"/>
      <c r="F26" s="150" t="s">
        <v>22</v>
      </c>
      <c r="G26" s="150"/>
      <c r="H26" s="150"/>
      <c r="I26" s="23">
        <f>I17-I25</f>
        <v>368550.32934375165</v>
      </c>
    </row>
    <row r="29" spans="2:16" ht="18.600000000000001" thickBot="1" x14ac:dyDescent="0.4">
      <c r="K29" s="152" t="s">
        <v>149</v>
      </c>
      <c r="L29" s="152"/>
      <c r="M29" s="152"/>
      <c r="N29" s="152"/>
      <c r="O29" s="152"/>
      <c r="P29" s="152"/>
    </row>
    <row r="30" spans="2:16" x14ac:dyDescent="0.3">
      <c r="L30" s="1" t="s">
        <v>145</v>
      </c>
      <c r="M30" s="1" t="s">
        <v>144</v>
      </c>
      <c r="N30" s="1" t="s">
        <v>140</v>
      </c>
      <c r="O30" s="1" t="s">
        <v>146</v>
      </c>
      <c r="P30" s="1" t="s">
        <v>141</v>
      </c>
    </row>
    <row r="31" spans="2:16" x14ac:dyDescent="0.3">
      <c r="K31" s="1" t="s">
        <v>145</v>
      </c>
      <c r="L31" s="54">
        <v>1</v>
      </c>
      <c r="M31" s="55">
        <f>$F$33</f>
        <v>1</v>
      </c>
      <c r="N31" s="55">
        <f t="shared" ref="N31:P32" si="3">$F$33</f>
        <v>1</v>
      </c>
      <c r="O31" s="55">
        <f t="shared" si="3"/>
        <v>1</v>
      </c>
      <c r="P31" s="55">
        <f t="shared" si="3"/>
        <v>1</v>
      </c>
    </row>
    <row r="32" spans="2:16" ht="15" thickBot="1" x14ac:dyDescent="0.35">
      <c r="K32" s="1" t="s">
        <v>144</v>
      </c>
      <c r="L32" s="55">
        <f t="array" ref="L32:L35">TRANSPOSE(M31:P31)</f>
        <v>1</v>
      </c>
      <c r="M32" s="54">
        <v>1</v>
      </c>
      <c r="N32" s="56">
        <f>$F$33</f>
        <v>1</v>
      </c>
      <c r="O32" s="56">
        <f t="shared" si="3"/>
        <v>1</v>
      </c>
      <c r="P32" s="56">
        <f t="shared" si="3"/>
        <v>1</v>
      </c>
    </row>
    <row r="33" spans="2:16" ht="15" thickBot="1" x14ac:dyDescent="0.35">
      <c r="C33" s="153" t="s">
        <v>150</v>
      </c>
      <c r="D33" s="154"/>
      <c r="E33" s="154"/>
      <c r="F33" s="99">
        <v>1</v>
      </c>
      <c r="K33" s="1" t="s">
        <v>140</v>
      </c>
      <c r="L33" s="55">
        <v>1</v>
      </c>
      <c r="M33" s="56">
        <f t="array" ref="M33:M35">TRANSPOSE(N32:P32)</f>
        <v>1</v>
      </c>
      <c r="N33" s="54">
        <v>1</v>
      </c>
      <c r="O33" s="57">
        <f>$F$33</f>
        <v>1</v>
      </c>
      <c r="P33" s="57">
        <f>$F$33</f>
        <v>1</v>
      </c>
    </row>
    <row r="34" spans="2:16" x14ac:dyDescent="0.3">
      <c r="K34" s="1" t="s">
        <v>146</v>
      </c>
      <c r="L34" s="55">
        <v>1</v>
      </c>
      <c r="M34" s="56">
        <v>1</v>
      </c>
      <c r="N34" s="57">
        <f t="array" ref="N34:N35">TRANSPOSE(O33:P33)</f>
        <v>1</v>
      </c>
      <c r="O34" s="54">
        <v>1</v>
      </c>
      <c r="P34" s="58">
        <f>F33</f>
        <v>1</v>
      </c>
    </row>
    <row r="35" spans="2:16" ht="18" x14ac:dyDescent="0.35">
      <c r="C35" s="157" t="s">
        <v>148</v>
      </c>
      <c r="D35" s="157"/>
      <c r="E35" s="157"/>
      <c r="F35" s="157"/>
      <c r="G35" s="157"/>
      <c r="H35" s="157"/>
      <c r="I35" s="157"/>
      <c r="K35" s="1" t="s">
        <v>141</v>
      </c>
      <c r="L35" s="55">
        <v>1</v>
      </c>
      <c r="M35" s="56">
        <v>1</v>
      </c>
      <c r="N35" s="57">
        <v>1</v>
      </c>
      <c r="O35" s="58">
        <f>P34</f>
        <v>1</v>
      </c>
      <c r="P35" s="54">
        <v>1</v>
      </c>
    </row>
    <row r="36" spans="2:16" ht="18" x14ac:dyDescent="0.35">
      <c r="C36" s="46" t="s">
        <v>1</v>
      </c>
      <c r="D36" s="46" t="s">
        <v>2</v>
      </c>
      <c r="E36" s="46" t="s">
        <v>8</v>
      </c>
      <c r="F36" s="46" t="s">
        <v>12</v>
      </c>
      <c r="G36" s="46" t="s">
        <v>13</v>
      </c>
      <c r="H36" s="46" t="s">
        <v>14</v>
      </c>
      <c r="I36" s="46" t="s">
        <v>16</v>
      </c>
      <c r="J36" s="46" t="s">
        <v>147</v>
      </c>
      <c r="K36" s="1"/>
      <c r="L36" s="24"/>
      <c r="M36" s="6"/>
      <c r="P36" s="22"/>
    </row>
    <row r="37" spans="2:16" x14ac:dyDescent="0.3">
      <c r="C37" s="1" t="s">
        <v>145</v>
      </c>
      <c r="D37" s="5">
        <v>1200000</v>
      </c>
      <c r="E37" s="86">
        <f>D37/$D$17</f>
        <v>0.2</v>
      </c>
      <c r="F37" s="3">
        <v>0.18943007783078092</v>
      </c>
      <c r="G37" s="9">
        <v>0.25793530479143628</v>
      </c>
      <c r="H37" s="2">
        <f>G37/F37</f>
        <v>1.3616385937498876</v>
      </c>
      <c r="I37" s="17">
        <f>$D$23*G37*SQRT($D$21/255)*D37</f>
        <v>142816.32943363197</v>
      </c>
      <c r="J37" s="9">
        <f>J12</f>
        <v>2.238170897354811E-2</v>
      </c>
      <c r="K37" s="1"/>
      <c r="L37" s="100">
        <f t="array" ref="L37:P37">TRANSPOSE(J37:J41)</f>
        <v>2.238170897354811E-2</v>
      </c>
      <c r="M37" s="100">
        <v>2.3953534603162241E-2</v>
      </c>
      <c r="N37" s="100">
        <v>1.6459435935838613E-2</v>
      </c>
      <c r="O37" s="100">
        <v>2.8619262060764747E-2</v>
      </c>
      <c r="P37" s="100">
        <v>1.4618165513812491E-2</v>
      </c>
    </row>
    <row r="38" spans="2:16" ht="18.600000000000001" thickBot="1" x14ac:dyDescent="0.4">
      <c r="C38" s="1" t="s">
        <v>144</v>
      </c>
      <c r="D38" s="5">
        <v>1200000</v>
      </c>
      <c r="E38" s="86">
        <f t="shared" ref="E38:E41" si="4">D38/$D$17</f>
        <v>0.2</v>
      </c>
      <c r="F38" s="3">
        <v>0.23834886817576573</v>
      </c>
      <c r="G38" s="9">
        <v>0.33906412008889442</v>
      </c>
      <c r="H38" s="2">
        <f t="shared" ref="H38:H41" si="5">G38/F38</f>
        <v>1.4225539340042437</v>
      </c>
      <c r="I38" s="17">
        <f t="shared" ref="I38:I41" si="6">$D$23*G38*SQRT($D$21/255)*D38</f>
        <v>187736.58422950335</v>
      </c>
      <c r="J38" s="9">
        <f t="shared" ref="J38:J41" si="7">J13</f>
        <v>2.3953534603162241E-2</v>
      </c>
      <c r="K38" s="152" t="s">
        <v>24</v>
      </c>
      <c r="L38" s="152"/>
      <c r="M38" s="152"/>
      <c r="N38" s="152"/>
      <c r="O38" s="152"/>
      <c r="P38" s="152"/>
    </row>
    <row r="39" spans="2:16" x14ac:dyDescent="0.3">
      <c r="C39" s="1" t="s">
        <v>140</v>
      </c>
      <c r="D39" s="5">
        <v>1200000</v>
      </c>
      <c r="E39" s="86">
        <f t="shared" si="4"/>
        <v>0.2</v>
      </c>
      <c r="F39" s="3">
        <v>0.24115405552531288</v>
      </c>
      <c r="G39" s="9">
        <v>0.47140604075199888</v>
      </c>
      <c r="H39" s="2">
        <f t="shared" si="5"/>
        <v>1.9547920922379738</v>
      </c>
      <c r="I39" s="17">
        <f t="shared" si="6"/>
        <v>261013.04925077804</v>
      </c>
      <c r="J39" s="9">
        <f t="shared" si="7"/>
        <v>1.6459435935838613E-2</v>
      </c>
      <c r="L39" s="1" t="s">
        <v>145</v>
      </c>
      <c r="M39" s="1" t="s">
        <v>144</v>
      </c>
      <c r="N39" s="1" t="s">
        <v>140</v>
      </c>
      <c r="O39" s="1" t="s">
        <v>146</v>
      </c>
      <c r="P39" s="1" t="s">
        <v>141</v>
      </c>
    </row>
    <row r="40" spans="2:16" x14ac:dyDescent="0.3">
      <c r="C40" s="1" t="s">
        <v>146</v>
      </c>
      <c r="D40" s="5">
        <v>1200000</v>
      </c>
      <c r="E40" s="86">
        <f t="shared" si="4"/>
        <v>0.2</v>
      </c>
      <c r="F40" s="87">
        <v>0.24041497519170041</v>
      </c>
      <c r="G40" s="9">
        <v>0.37679240074105835</v>
      </c>
      <c r="H40" s="2">
        <f t="shared" si="5"/>
        <v>1.5672584473600875</v>
      </c>
      <c r="I40" s="17">
        <f t="shared" si="6"/>
        <v>208626.37503553831</v>
      </c>
      <c r="J40" s="9">
        <f t="shared" si="7"/>
        <v>2.8619262060764747E-2</v>
      </c>
      <c r="K40" s="1" t="s">
        <v>145</v>
      </c>
      <c r="L40" s="54">
        <f>L31*($J37*L$37)</f>
        <v>5.0094089657660404E-4</v>
      </c>
      <c r="M40" s="54">
        <f t="shared" ref="M40:P40" si="8">M31*($J37*M$37)</f>
        <v>5.3612104037579155E-4</v>
      </c>
      <c r="N40" s="54">
        <f t="shared" si="8"/>
        <v>3.6839030498469935E-4</v>
      </c>
      <c r="O40" s="54">
        <f t="shared" si="8"/>
        <v>6.4054799448174337E-4</v>
      </c>
      <c r="P40" s="54">
        <f t="shared" si="8"/>
        <v>3.2717952625730854E-4</v>
      </c>
    </row>
    <row r="41" spans="2:16" x14ac:dyDescent="0.3">
      <c r="C41" s="1" t="s">
        <v>141</v>
      </c>
      <c r="D41" s="5">
        <v>1200000</v>
      </c>
      <c r="E41" s="86">
        <f t="shared" si="4"/>
        <v>0.2</v>
      </c>
      <c r="F41" s="3">
        <v>0.18500095657164706</v>
      </c>
      <c r="G41" s="9">
        <v>0.2884110817082674</v>
      </c>
      <c r="H41" s="2">
        <f t="shared" si="5"/>
        <v>1.55897075914076</v>
      </c>
      <c r="I41" s="17">
        <f t="shared" si="6"/>
        <v>159690.47777644746</v>
      </c>
      <c r="J41" s="9">
        <f t="shared" si="7"/>
        <v>1.4618165513812491E-2</v>
      </c>
      <c r="K41" s="1" t="s">
        <v>144</v>
      </c>
      <c r="L41" s="54">
        <f t="shared" ref="L41:P41" si="9">L32*($J38*L$37)</f>
        <v>5.3612104037579155E-4</v>
      </c>
      <c r="M41" s="54">
        <f t="shared" si="9"/>
        <v>5.7377181998489091E-4</v>
      </c>
      <c r="N41" s="54">
        <f t="shared" si="9"/>
        <v>3.9426166823764228E-4</v>
      </c>
      <c r="O41" s="54">
        <f t="shared" si="9"/>
        <v>6.8553248408949666E-4</v>
      </c>
      <c r="P41" s="54">
        <f t="shared" si="9"/>
        <v>3.5015673346986044E-4</v>
      </c>
    </row>
    <row r="42" spans="2:16" ht="15" thickBot="1" x14ac:dyDescent="0.35">
      <c r="C42" s="4"/>
      <c r="D42" s="10">
        <f>SUM(D37:D41)</f>
        <v>6000000</v>
      </c>
      <c r="E42" s="11">
        <f>SUM(E37:E41)</f>
        <v>1</v>
      </c>
      <c r="G42" s="12"/>
      <c r="I42" s="18">
        <f>SUM(I37:I41)</f>
        <v>959882.81572589919</v>
      </c>
      <c r="K42" s="1" t="s">
        <v>140</v>
      </c>
      <c r="L42" s="54">
        <f t="shared" ref="L42:P42" si="10">L33*($J39*L$37)</f>
        <v>3.6839030498469935E-4</v>
      </c>
      <c r="M42" s="54">
        <f t="shared" si="10"/>
        <v>3.9426166823764228E-4</v>
      </c>
      <c r="N42" s="54">
        <f t="shared" si="10"/>
        <v>2.7091303132597552E-4</v>
      </c>
      <c r="O42" s="54">
        <f t="shared" si="10"/>
        <v>4.7105691042013389E-4</v>
      </c>
      <c r="P42" s="54">
        <f t="shared" si="10"/>
        <v>2.4060675877408204E-4</v>
      </c>
    </row>
    <row r="43" spans="2:16" x14ac:dyDescent="0.3">
      <c r="K43" s="1" t="s">
        <v>146</v>
      </c>
      <c r="L43" s="54">
        <f t="shared" ref="L43:P43" si="11">L34*($J40*L$37)</f>
        <v>6.4054799448174337E-4</v>
      </c>
      <c r="M43" s="54">
        <f t="shared" si="11"/>
        <v>6.8553248408949666E-4</v>
      </c>
      <c r="N43" s="54">
        <f t="shared" si="11"/>
        <v>4.7105691042013389E-4</v>
      </c>
      <c r="O43" s="54">
        <f t="shared" si="11"/>
        <v>8.1906216090272838E-4</v>
      </c>
      <c r="P43" s="54">
        <f t="shared" si="11"/>
        <v>4.1836110968743341E-4</v>
      </c>
    </row>
    <row r="44" spans="2:16" x14ac:dyDescent="0.3">
      <c r="K44" s="1" t="s">
        <v>141</v>
      </c>
      <c r="L44" s="54">
        <f t="shared" ref="L44:P44" si="12">L35*($J41*L$37)</f>
        <v>3.2717952625730854E-4</v>
      </c>
      <c r="M44" s="54">
        <f t="shared" si="12"/>
        <v>3.5015673346986044E-4</v>
      </c>
      <c r="N44" s="54">
        <f t="shared" si="12"/>
        <v>2.4060675877408204E-4</v>
      </c>
      <c r="O44" s="54">
        <f t="shared" si="12"/>
        <v>4.1836110968743341E-4</v>
      </c>
      <c r="P44" s="54">
        <f t="shared" si="12"/>
        <v>2.1369076298921683E-4</v>
      </c>
    </row>
    <row r="45" spans="2:16" x14ac:dyDescent="0.3">
      <c r="C45" s="4"/>
      <c r="D45" s="7"/>
      <c r="E45" s="7"/>
      <c r="K45" s="1"/>
      <c r="L45" s="19"/>
      <c r="M45" s="19"/>
      <c r="N45" s="19"/>
      <c r="O45" s="19"/>
      <c r="P45" s="27"/>
    </row>
    <row r="46" spans="2:16" x14ac:dyDescent="0.3">
      <c r="B46" s="155" t="s">
        <v>6</v>
      </c>
      <c r="C46" s="155"/>
      <c r="D46" s="7">
        <v>10</v>
      </c>
      <c r="E46" s="7"/>
      <c r="F46" s="150" t="s">
        <v>17</v>
      </c>
      <c r="G46" s="150"/>
      <c r="H46" s="150"/>
      <c r="I46" s="14">
        <f>SUMPRODUCT(E37:E41,F37:F41)</f>
        <v>0.21886978665904139</v>
      </c>
      <c r="L46" s="19"/>
      <c r="M46" s="19"/>
      <c r="N46" s="19"/>
      <c r="O46" s="19"/>
      <c r="P46" s="20"/>
    </row>
    <row r="47" spans="2:16" x14ac:dyDescent="0.3">
      <c r="B47" s="155" t="s">
        <v>7</v>
      </c>
      <c r="C47" s="155"/>
      <c r="D47" s="8">
        <v>0.99</v>
      </c>
      <c r="E47" s="7"/>
      <c r="F47" s="150" t="s">
        <v>18</v>
      </c>
      <c r="G47" s="150"/>
      <c r="H47" s="150"/>
      <c r="I47" s="22">
        <f t="array" ref="I47">SQRT(MMULT(MMULT(TRANSPOSE(E37:E41),L40:P44),E37:E41))</f>
        <v>2.1206421417425243E-2</v>
      </c>
      <c r="K47" s="4"/>
      <c r="M47" s="19"/>
      <c r="N47" s="19"/>
      <c r="O47" s="19"/>
      <c r="P47" s="20"/>
    </row>
    <row r="48" spans="2:16" x14ac:dyDescent="0.3">
      <c r="B48" s="155" t="s">
        <v>15</v>
      </c>
      <c r="C48" s="155"/>
      <c r="D48" s="16">
        <f>ROUNDUP(NORMSINV(D47),2)</f>
        <v>2.3299999999999996</v>
      </c>
      <c r="E48" s="8"/>
      <c r="F48" s="156" t="s">
        <v>19</v>
      </c>
      <c r="G48" s="156"/>
      <c r="H48" s="156"/>
      <c r="I48" s="85">
        <f>I47*SQRT(255)</f>
        <v>0.33863939357379136</v>
      </c>
    </row>
    <row r="49" spans="3:9" x14ac:dyDescent="0.3">
      <c r="E49" s="8"/>
      <c r="F49" s="150" t="s">
        <v>20</v>
      </c>
      <c r="G49" s="150"/>
      <c r="H49" s="150"/>
      <c r="I49" s="48">
        <f>I48/I46</f>
        <v>1.5472185482655441</v>
      </c>
    </row>
    <row r="50" spans="3:9" x14ac:dyDescent="0.3">
      <c r="C50" s="6"/>
      <c r="D50" s="16"/>
      <c r="E50" s="8"/>
      <c r="F50" s="151" t="s">
        <v>21</v>
      </c>
      <c r="G50" s="151"/>
      <c r="H50" s="151"/>
      <c r="I50" s="40">
        <f>D48*I47*SQRT(D46)*D42</f>
        <v>937507.0859521525</v>
      </c>
    </row>
    <row r="51" spans="3:9" x14ac:dyDescent="0.3">
      <c r="C51" s="6"/>
      <c r="D51" s="16"/>
      <c r="E51" s="8"/>
      <c r="F51" s="150" t="s">
        <v>22</v>
      </c>
      <c r="G51" s="150"/>
      <c r="H51" s="150"/>
      <c r="I51" s="23">
        <f>I42-I50</f>
        <v>22375.729773746687</v>
      </c>
    </row>
  </sheetData>
  <mergeCells count="24">
    <mergeCell ref="C10:I10"/>
    <mergeCell ref="K13:P13"/>
    <mergeCell ref="F21:H21"/>
    <mergeCell ref="F22:H22"/>
    <mergeCell ref="F23:H23"/>
    <mergeCell ref="F25:H25"/>
    <mergeCell ref="F26:H26"/>
    <mergeCell ref="B21:C21"/>
    <mergeCell ref="B22:C22"/>
    <mergeCell ref="B23:C23"/>
    <mergeCell ref="F24:H24"/>
    <mergeCell ref="F49:H49"/>
    <mergeCell ref="F50:H50"/>
    <mergeCell ref="F51:H51"/>
    <mergeCell ref="K29:P29"/>
    <mergeCell ref="C33:E33"/>
    <mergeCell ref="K38:P38"/>
    <mergeCell ref="B46:C46"/>
    <mergeCell ref="F46:H46"/>
    <mergeCell ref="B47:C47"/>
    <mergeCell ref="F47:H47"/>
    <mergeCell ref="B48:C48"/>
    <mergeCell ref="F48:H48"/>
    <mergeCell ref="C35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401-7989-4C08-BF35-071FD986161A}">
  <dimension ref="B2:V58"/>
  <sheetViews>
    <sheetView topLeftCell="A39" zoomScale="90" zoomScaleNormal="90" workbookViewId="0">
      <selection activeCell="I7" sqref="I7"/>
    </sheetView>
  </sheetViews>
  <sheetFormatPr baseColWidth="10" defaultRowHeight="14.4" x14ac:dyDescent="0.3"/>
  <cols>
    <col min="1" max="1" width="4.5546875" customWidth="1"/>
    <col min="5" max="5" width="15.6640625" customWidth="1"/>
    <col min="6" max="6" width="14" bestFit="1" customWidth="1"/>
    <col min="9" max="9" width="12.5546875" customWidth="1"/>
    <col min="11" max="11" width="15" bestFit="1" customWidth="1"/>
    <col min="13" max="13" width="2.5546875" customWidth="1"/>
    <col min="15" max="15" width="22.109375" customWidth="1"/>
  </cols>
  <sheetData>
    <row r="2" spans="2:20" ht="23.4" x14ac:dyDescent="0.45">
      <c r="B2" s="159" t="s">
        <v>28</v>
      </c>
      <c r="C2" s="159"/>
      <c r="D2" s="159"/>
      <c r="E2" s="159"/>
      <c r="F2" s="159"/>
      <c r="G2" s="159"/>
      <c r="H2" s="159"/>
      <c r="I2" s="159"/>
    </row>
    <row r="3" spans="2:20" x14ac:dyDescent="0.3">
      <c r="B3" t="s">
        <v>29</v>
      </c>
      <c r="K3" t="s">
        <v>75</v>
      </c>
    </row>
    <row r="4" spans="2:20" x14ac:dyDescent="0.3">
      <c r="K4" t="s">
        <v>76</v>
      </c>
      <c r="T4" t="s">
        <v>59</v>
      </c>
    </row>
    <row r="5" spans="2:20" x14ac:dyDescent="0.3">
      <c r="B5" t="s">
        <v>30</v>
      </c>
    </row>
    <row r="6" spans="2:20" x14ac:dyDescent="0.3">
      <c r="K6" s="160" t="s">
        <v>56</v>
      </c>
      <c r="L6" s="160"/>
      <c r="N6" s="160" t="s">
        <v>59</v>
      </c>
      <c r="O6" s="160"/>
    </row>
    <row r="7" spans="2:20" x14ac:dyDescent="0.3">
      <c r="B7" t="s">
        <v>31</v>
      </c>
      <c r="K7" t="s">
        <v>57</v>
      </c>
      <c r="L7" t="s">
        <v>58</v>
      </c>
      <c r="N7" s="35" t="s">
        <v>57</v>
      </c>
      <c r="O7" s="35" t="s">
        <v>58</v>
      </c>
    </row>
    <row r="8" spans="2:20" x14ac:dyDescent="0.3">
      <c r="B8" t="s">
        <v>32</v>
      </c>
      <c r="K8" t="s">
        <v>63</v>
      </c>
      <c r="L8" t="s">
        <v>60</v>
      </c>
      <c r="N8" t="s">
        <v>61</v>
      </c>
      <c r="O8" t="s">
        <v>62</v>
      </c>
    </row>
    <row r="10" spans="2:20" x14ac:dyDescent="0.3">
      <c r="B10" s="90" t="s">
        <v>142</v>
      </c>
      <c r="C10" s="29"/>
      <c r="D10" s="29"/>
      <c r="E10" s="29"/>
      <c r="F10" s="29"/>
      <c r="G10" s="29"/>
      <c r="H10" s="29"/>
      <c r="K10" t="s">
        <v>64</v>
      </c>
      <c r="L10" t="s">
        <v>65</v>
      </c>
      <c r="N10" t="s">
        <v>64</v>
      </c>
      <c r="O10" t="s">
        <v>66</v>
      </c>
    </row>
    <row r="11" spans="2:20" x14ac:dyDescent="0.3">
      <c r="B11" s="30" t="s">
        <v>33</v>
      </c>
      <c r="L11" t="s">
        <v>55</v>
      </c>
      <c r="O11" t="s">
        <v>67</v>
      </c>
      <c r="P11" t="s">
        <v>56</v>
      </c>
      <c r="R11" t="s">
        <v>56</v>
      </c>
    </row>
    <row r="13" spans="2:20" x14ac:dyDescent="0.3">
      <c r="B13" t="s">
        <v>34</v>
      </c>
      <c r="D13" t="s">
        <v>35</v>
      </c>
      <c r="K13" s="160" t="s">
        <v>56</v>
      </c>
      <c r="L13" s="160"/>
      <c r="N13" s="160" t="s">
        <v>68</v>
      </c>
      <c r="O13" s="160"/>
      <c r="Q13" t="s">
        <v>59</v>
      </c>
    </row>
    <row r="14" spans="2:20" x14ac:dyDescent="0.3">
      <c r="D14" t="s">
        <v>36</v>
      </c>
      <c r="N14" t="s">
        <v>64</v>
      </c>
      <c r="O14" t="s">
        <v>69</v>
      </c>
      <c r="Q14" t="s">
        <v>70</v>
      </c>
    </row>
    <row r="15" spans="2:20" x14ac:dyDescent="0.3">
      <c r="K15" t="s">
        <v>57</v>
      </c>
      <c r="L15" t="s">
        <v>58</v>
      </c>
      <c r="N15" s="35" t="s">
        <v>57</v>
      </c>
      <c r="O15" s="35" t="s">
        <v>58</v>
      </c>
    </row>
    <row r="16" spans="2:20" x14ac:dyDescent="0.3">
      <c r="D16" t="s">
        <v>37</v>
      </c>
      <c r="K16" s="29" t="s">
        <v>63</v>
      </c>
      <c r="L16" t="s">
        <v>60</v>
      </c>
      <c r="N16" t="s">
        <v>61</v>
      </c>
      <c r="O16" s="29" t="s">
        <v>62</v>
      </c>
    </row>
    <row r="17" spans="2:22" x14ac:dyDescent="0.3">
      <c r="D17" t="s">
        <v>38</v>
      </c>
      <c r="N17" s="158" t="s">
        <v>126</v>
      </c>
      <c r="O17" s="158"/>
    </row>
    <row r="18" spans="2:22" x14ac:dyDescent="0.3">
      <c r="I18" s="161" t="s">
        <v>143</v>
      </c>
      <c r="J18" s="161"/>
    </row>
    <row r="19" spans="2:22" x14ac:dyDescent="0.3">
      <c r="B19" t="s">
        <v>39</v>
      </c>
      <c r="O19" t="s">
        <v>124</v>
      </c>
    </row>
    <row r="20" spans="2:22" x14ac:dyDescent="0.3">
      <c r="D20" t="s">
        <v>40</v>
      </c>
      <c r="I20" t="s">
        <v>129</v>
      </c>
      <c r="O20" t="s">
        <v>125</v>
      </c>
    </row>
    <row r="21" spans="2:22" x14ac:dyDescent="0.3">
      <c r="D21" s="42" t="s">
        <v>41</v>
      </c>
      <c r="E21" s="42"/>
      <c r="F21" s="42"/>
      <c r="I21" t="s">
        <v>130</v>
      </c>
      <c r="Q21" s="2"/>
      <c r="V21" t="s">
        <v>56</v>
      </c>
    </row>
    <row r="22" spans="2:22" x14ac:dyDescent="0.3">
      <c r="I22" t="s">
        <v>131</v>
      </c>
      <c r="O22" t="s">
        <v>127</v>
      </c>
      <c r="P22" s="9"/>
      <c r="U22" t="s">
        <v>59</v>
      </c>
    </row>
    <row r="23" spans="2:22" x14ac:dyDescent="0.3">
      <c r="B23" s="31" t="s">
        <v>42</v>
      </c>
      <c r="C23" s="29"/>
      <c r="I23" t="s">
        <v>132</v>
      </c>
      <c r="K23" s="42"/>
      <c r="O23" s="42" t="s">
        <v>128</v>
      </c>
    </row>
    <row r="24" spans="2:22" x14ac:dyDescent="0.3">
      <c r="C24" t="s">
        <v>43</v>
      </c>
      <c r="P24" s="2"/>
    </row>
    <row r="25" spans="2:22" x14ac:dyDescent="0.3">
      <c r="C25" t="s">
        <v>44</v>
      </c>
      <c r="O25" s="92"/>
      <c r="P25" s="92"/>
    </row>
    <row r="26" spans="2:22" x14ac:dyDescent="0.3">
      <c r="G26" s="49"/>
    </row>
    <row r="27" spans="2:22" x14ac:dyDescent="0.3">
      <c r="B27" s="31" t="s">
        <v>45</v>
      </c>
      <c r="C27" s="29"/>
      <c r="E27" t="s">
        <v>134</v>
      </c>
      <c r="G27" s="49"/>
      <c r="P27" s="26"/>
    </row>
    <row r="28" spans="2:22" x14ac:dyDescent="0.3">
      <c r="C28" t="s">
        <v>46</v>
      </c>
      <c r="P28" s="26"/>
    </row>
    <row r="29" spans="2:22" x14ac:dyDescent="0.3">
      <c r="C29" t="s">
        <v>47</v>
      </c>
      <c r="G29" s="49"/>
      <c r="P29" s="26"/>
    </row>
    <row r="30" spans="2:22" x14ac:dyDescent="0.3">
      <c r="C30" t="s">
        <v>48</v>
      </c>
      <c r="I30" t="s">
        <v>77</v>
      </c>
    </row>
    <row r="31" spans="2:22" x14ac:dyDescent="0.3">
      <c r="C31" t="s">
        <v>49</v>
      </c>
      <c r="J31" t="s">
        <v>78</v>
      </c>
    </row>
    <row r="32" spans="2:22" x14ac:dyDescent="0.3">
      <c r="D32" s="158" t="s">
        <v>133</v>
      </c>
      <c r="E32" s="158"/>
      <c r="F32" s="158"/>
      <c r="I32" s="50" t="s">
        <v>79</v>
      </c>
    </row>
    <row r="33" spans="2:11" x14ac:dyDescent="0.3">
      <c r="B33" s="31" t="s">
        <v>50</v>
      </c>
      <c r="C33" s="29"/>
    </row>
    <row r="34" spans="2:11" x14ac:dyDescent="0.3">
      <c r="C34" t="s">
        <v>51</v>
      </c>
      <c r="I34" s="51" t="s">
        <v>80</v>
      </c>
    </row>
    <row r="35" spans="2:11" ht="15" thickBot="1" x14ac:dyDescent="0.35"/>
    <row r="36" spans="2:11" ht="15" thickBot="1" x14ac:dyDescent="0.35">
      <c r="I36" s="162" t="s">
        <v>81</v>
      </c>
      <c r="J36" s="163"/>
      <c r="K36" s="164"/>
    </row>
    <row r="38" spans="2:11" x14ac:dyDescent="0.3">
      <c r="I38" s="49" t="s">
        <v>120</v>
      </c>
    </row>
    <row r="39" spans="2:11" x14ac:dyDescent="0.3">
      <c r="B39" s="150" t="s">
        <v>82</v>
      </c>
      <c r="C39" s="150"/>
      <c r="D39" s="150"/>
      <c r="E39" s="150"/>
    </row>
    <row r="40" spans="2:11" x14ac:dyDescent="0.3">
      <c r="B40" t="s">
        <v>83</v>
      </c>
      <c r="I40" s="49" t="s">
        <v>121</v>
      </c>
    </row>
    <row r="42" spans="2:11" x14ac:dyDescent="0.3">
      <c r="B42" s="150" t="s">
        <v>84</v>
      </c>
      <c r="C42" s="150"/>
      <c r="D42" s="150"/>
      <c r="E42" s="150"/>
      <c r="I42" s="49" t="s">
        <v>122</v>
      </c>
    </row>
    <row r="43" spans="2:11" x14ac:dyDescent="0.3">
      <c r="B43" t="s">
        <v>85</v>
      </c>
    </row>
    <row r="44" spans="2:11" x14ac:dyDescent="0.3">
      <c r="I44" t="s">
        <v>123</v>
      </c>
    </row>
    <row r="45" spans="2:11" x14ac:dyDescent="0.3">
      <c r="C45" t="s">
        <v>86</v>
      </c>
    </row>
    <row r="46" spans="2:11" x14ac:dyDescent="0.3">
      <c r="C46" t="s">
        <v>87</v>
      </c>
    </row>
    <row r="47" spans="2:11" x14ac:dyDescent="0.3">
      <c r="C47" t="s">
        <v>88</v>
      </c>
    </row>
    <row r="48" spans="2:11" x14ac:dyDescent="0.3">
      <c r="C48" t="s">
        <v>89</v>
      </c>
    </row>
    <row r="49" spans="3:6" x14ac:dyDescent="0.3">
      <c r="C49" t="s">
        <v>90</v>
      </c>
    </row>
    <row r="52" spans="3:6" x14ac:dyDescent="0.3">
      <c r="D52" s="2"/>
      <c r="E52" s="2"/>
    </row>
    <row r="53" spans="3:6" x14ac:dyDescent="0.3">
      <c r="D53" s="2"/>
      <c r="E53" s="2"/>
    </row>
    <row r="55" spans="3:6" x14ac:dyDescent="0.3">
      <c r="F55" s="2"/>
    </row>
    <row r="56" spans="3:6" x14ac:dyDescent="0.3">
      <c r="F56" s="25"/>
    </row>
    <row r="57" spans="3:6" x14ac:dyDescent="0.3">
      <c r="F57" s="26"/>
    </row>
    <row r="58" spans="3:6" x14ac:dyDescent="0.3">
      <c r="F58" s="26"/>
    </row>
  </sheetData>
  <mergeCells count="11">
    <mergeCell ref="I18:J18"/>
    <mergeCell ref="D32:F32"/>
    <mergeCell ref="I36:K36"/>
    <mergeCell ref="B39:E39"/>
    <mergeCell ref="B42:E42"/>
    <mergeCell ref="N17:O17"/>
    <mergeCell ref="B2:I2"/>
    <mergeCell ref="K6:L6"/>
    <mergeCell ref="N6:O6"/>
    <mergeCell ref="K13:L13"/>
    <mergeCell ref="N13:O13"/>
  </mergeCells>
  <hyperlinks>
    <hyperlink ref="I38" r:id="rId1" xr:uid="{10F93DE5-1B94-49BE-B029-97F862C52B98}"/>
    <hyperlink ref="I40" r:id="rId2" xr:uid="{12508062-69A7-484D-8C88-A085AB650C42}"/>
    <hyperlink ref="I42" r:id="rId3" xr:uid="{930CCFCB-CF8B-4DBE-9869-EEA032DB0471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9467-727D-4A63-A160-C20AC697D9CB}">
  <dimension ref="A1:R119"/>
  <sheetViews>
    <sheetView showGridLines="0" topLeftCell="D27" zoomScaleNormal="100" workbookViewId="0">
      <selection activeCell="O40" sqref="O40"/>
    </sheetView>
  </sheetViews>
  <sheetFormatPr baseColWidth="10" defaultRowHeight="14.4" x14ac:dyDescent="0.3"/>
  <cols>
    <col min="1" max="1" width="21.5546875" customWidth="1"/>
    <col min="7" max="7" width="20.6640625" customWidth="1"/>
    <col min="8" max="8" width="13.6640625" customWidth="1"/>
    <col min="9" max="9" width="16.33203125" customWidth="1"/>
    <col min="10" max="10" width="14.109375" customWidth="1"/>
    <col min="14" max="14" width="15" bestFit="1" customWidth="1"/>
    <col min="15" max="15" width="14" bestFit="1" customWidth="1"/>
    <col min="17" max="17" width="17.6640625" bestFit="1" customWidth="1"/>
  </cols>
  <sheetData>
    <row r="1" spans="1:10" ht="21" x14ac:dyDescent="0.4">
      <c r="A1" s="167" t="s">
        <v>411</v>
      </c>
      <c r="B1" s="167"/>
      <c r="C1" s="167"/>
      <c r="D1" s="167"/>
      <c r="E1" s="167"/>
      <c r="F1" s="167"/>
      <c r="G1" s="167"/>
      <c r="H1" s="167"/>
      <c r="I1" s="167"/>
      <c r="J1" s="167"/>
    </row>
    <row r="3" spans="1:10" x14ac:dyDescent="0.3">
      <c r="A3" s="107" t="s">
        <v>412</v>
      </c>
      <c r="B3" s="107"/>
      <c r="C3" s="107"/>
      <c r="D3" s="107"/>
    </row>
    <row r="4" spans="1:10" x14ac:dyDescent="0.3">
      <c r="A4" t="s">
        <v>413</v>
      </c>
    </row>
    <row r="5" spans="1:10" x14ac:dyDescent="0.3">
      <c r="A5" t="s">
        <v>414</v>
      </c>
    </row>
    <row r="6" spans="1:10" x14ac:dyDescent="0.3">
      <c r="A6" t="s">
        <v>415</v>
      </c>
    </row>
    <row r="7" spans="1:10" ht="15" thickBot="1" x14ac:dyDescent="0.35"/>
    <row r="8" spans="1:10" ht="15" thickBot="1" x14ac:dyDescent="0.35">
      <c r="A8" t="s">
        <v>416</v>
      </c>
      <c r="B8" s="2">
        <v>25</v>
      </c>
      <c r="C8" s="108"/>
      <c r="D8" s="2"/>
      <c r="G8" s="153" t="s">
        <v>417</v>
      </c>
      <c r="H8" s="154"/>
      <c r="I8" s="154"/>
      <c r="J8" s="166"/>
    </row>
    <row r="9" spans="1:10" x14ac:dyDescent="0.3">
      <c r="A9" t="s">
        <v>418</v>
      </c>
      <c r="B9" s="2">
        <v>30</v>
      </c>
      <c r="C9" s="26"/>
      <c r="D9" s="2"/>
      <c r="E9" s="9"/>
      <c r="G9" s="77" t="s">
        <v>419</v>
      </c>
      <c r="H9" s="16">
        <v>3500</v>
      </c>
      <c r="I9" t="s">
        <v>420</v>
      </c>
      <c r="J9" s="109">
        <v>3000</v>
      </c>
    </row>
    <row r="10" spans="1:10" x14ac:dyDescent="0.3">
      <c r="A10" t="s">
        <v>421</v>
      </c>
      <c r="B10" s="2">
        <v>0.5</v>
      </c>
      <c r="C10" s="9"/>
      <c r="D10" s="26"/>
      <c r="G10" s="77" t="s">
        <v>422</v>
      </c>
      <c r="H10" s="16">
        <v>29500</v>
      </c>
      <c r="I10" s="29" t="s">
        <v>423</v>
      </c>
      <c r="J10" s="110">
        <v>25000</v>
      </c>
    </row>
    <row r="11" spans="1:10" x14ac:dyDescent="0.3">
      <c r="A11" s="111" t="s">
        <v>424</v>
      </c>
      <c r="B11" s="112">
        <f>(B9/B8)-1</f>
        <v>0.19999999999999996</v>
      </c>
      <c r="G11" s="77"/>
      <c r="I11" s="29" t="s">
        <v>425</v>
      </c>
      <c r="J11" s="110">
        <v>5000</v>
      </c>
    </row>
    <row r="12" spans="1:10" ht="15" thickBot="1" x14ac:dyDescent="0.35">
      <c r="A12" t="s">
        <v>426</v>
      </c>
      <c r="B12" s="26">
        <f>B9-B10</f>
        <v>29.5</v>
      </c>
      <c r="C12" s="30" t="s">
        <v>427</v>
      </c>
      <c r="G12" s="113" t="s">
        <v>428</v>
      </c>
      <c r="H12" s="114">
        <f>H9+H10</f>
        <v>33000</v>
      </c>
      <c r="I12" s="21" t="s">
        <v>429</v>
      </c>
      <c r="J12" s="115">
        <f>J9+J10+J11</f>
        <v>33000</v>
      </c>
    </row>
    <row r="13" spans="1:10" ht="15" thickTop="1" x14ac:dyDescent="0.3">
      <c r="A13" t="s">
        <v>430</v>
      </c>
      <c r="B13" s="19">
        <f>B12/B9</f>
        <v>0.98333333333333328</v>
      </c>
      <c r="C13" t="s">
        <v>431</v>
      </c>
      <c r="G13" s="77"/>
      <c r="J13" s="78"/>
    </row>
    <row r="14" spans="1:10" x14ac:dyDescent="0.3">
      <c r="A14" t="s">
        <v>432</v>
      </c>
      <c r="B14" s="2">
        <f>B8*B13</f>
        <v>24.583333333333332</v>
      </c>
      <c r="G14" s="77" t="s">
        <v>433</v>
      </c>
      <c r="H14" s="16">
        <v>1000</v>
      </c>
      <c r="I14" t="s">
        <v>55</v>
      </c>
      <c r="J14" s="109">
        <f>B10*H14</f>
        <v>500</v>
      </c>
    </row>
    <row r="15" spans="1:10" ht="15" thickBot="1" x14ac:dyDescent="0.35">
      <c r="A15" s="111" t="s">
        <v>434</v>
      </c>
      <c r="B15" s="112">
        <f>(B12/B14)-1</f>
        <v>0.19999999999999996</v>
      </c>
      <c r="G15" s="116" t="s">
        <v>435</v>
      </c>
      <c r="H15" s="117">
        <f>B9/((J10+J11)/H14)</f>
        <v>1</v>
      </c>
      <c r="I15" s="101"/>
      <c r="J15" s="118"/>
    </row>
    <row r="16" spans="1:10" ht="15" thickBot="1" x14ac:dyDescent="0.35"/>
    <row r="17" spans="1:16" ht="15" thickBot="1" x14ac:dyDescent="0.35">
      <c r="A17" s="150" t="s">
        <v>476</v>
      </c>
      <c r="B17" s="150"/>
      <c r="D17" s="150" t="s">
        <v>478</v>
      </c>
      <c r="E17" s="150"/>
      <c r="G17" s="153" t="s">
        <v>436</v>
      </c>
      <c r="H17" s="154"/>
      <c r="I17" s="154"/>
      <c r="J17" s="166"/>
    </row>
    <row r="18" spans="1:16" x14ac:dyDescent="0.3">
      <c r="A18" s="34" t="s">
        <v>56</v>
      </c>
      <c r="B18" s="140">
        <v>25</v>
      </c>
      <c r="D18" s="34" t="s">
        <v>56</v>
      </c>
      <c r="E18" s="119">
        <f>B14</f>
        <v>24.583333333333332</v>
      </c>
      <c r="F18" s="139"/>
      <c r="G18" s="77" t="s">
        <v>419</v>
      </c>
      <c r="H18" s="16">
        <f>H9-J14</f>
        <v>3000</v>
      </c>
      <c r="I18" t="s">
        <v>420</v>
      </c>
      <c r="J18" s="109">
        <v>3000</v>
      </c>
    </row>
    <row r="19" spans="1:16" x14ac:dyDescent="0.3">
      <c r="A19" s="106" t="s">
        <v>477</v>
      </c>
      <c r="B19" s="141">
        <v>0.5</v>
      </c>
      <c r="C19" s="34"/>
      <c r="D19" s="34" t="s">
        <v>59</v>
      </c>
      <c r="E19" s="119">
        <f>B12</f>
        <v>29.5</v>
      </c>
      <c r="F19" s="34"/>
      <c r="G19" s="77" t="s">
        <v>422</v>
      </c>
      <c r="H19" s="16">
        <v>29500</v>
      </c>
      <c r="I19" s="29" t="s">
        <v>423</v>
      </c>
      <c r="J19" s="110">
        <v>25000</v>
      </c>
    </row>
    <row r="20" spans="1:16" x14ac:dyDescent="0.3">
      <c r="A20" s="106" t="s">
        <v>59</v>
      </c>
      <c r="B20" s="138">
        <v>29.5</v>
      </c>
      <c r="C20" s="34"/>
      <c r="D20" s="34" t="s">
        <v>424</v>
      </c>
      <c r="E20" s="96">
        <f>E19/E18-1</f>
        <v>0.19999999999999996</v>
      </c>
      <c r="F20" s="119"/>
      <c r="G20" s="77"/>
      <c r="I20" s="29" t="s">
        <v>425</v>
      </c>
      <c r="J20" s="110">
        <f>J11-J14</f>
        <v>4500</v>
      </c>
    </row>
    <row r="21" spans="1:16" ht="15" thickBot="1" x14ac:dyDescent="0.35">
      <c r="A21" s="106" t="s">
        <v>424</v>
      </c>
      <c r="B21" s="103">
        <f>(B20-B18+B19)/B18</f>
        <v>0.2</v>
      </c>
      <c r="C21" s="34"/>
      <c r="D21" s="34"/>
      <c r="E21" s="34"/>
      <c r="F21" s="119"/>
      <c r="G21" s="113" t="s">
        <v>428</v>
      </c>
      <c r="H21" s="114">
        <f>H18+H19</f>
        <v>32500</v>
      </c>
      <c r="I21" s="21" t="s">
        <v>429</v>
      </c>
      <c r="J21" s="115">
        <f>J18+J19+J20</f>
        <v>32500</v>
      </c>
      <c r="K21" s="26"/>
    </row>
    <row r="22" spans="1:16" ht="15" thickTop="1" x14ac:dyDescent="0.3">
      <c r="A22" s="34"/>
      <c r="B22" s="105"/>
      <c r="C22" s="34"/>
      <c r="D22" s="34"/>
      <c r="E22" s="34"/>
      <c r="F22" s="105"/>
      <c r="G22" s="77"/>
      <c r="J22" s="78"/>
      <c r="K22" s="2"/>
    </row>
    <row r="23" spans="1:16" ht="15" thickBot="1" x14ac:dyDescent="0.35">
      <c r="G23" s="116" t="s">
        <v>437</v>
      </c>
      <c r="H23" s="117">
        <f>(J19+J20)/H14</f>
        <v>29.5</v>
      </c>
      <c r="I23" s="101"/>
      <c r="J23" s="118"/>
    </row>
    <row r="25" spans="1:16" x14ac:dyDescent="0.3">
      <c r="A25" s="107" t="s">
        <v>438</v>
      </c>
      <c r="B25" s="107"/>
      <c r="C25" s="107"/>
      <c r="D25" s="107"/>
    </row>
    <row r="26" spans="1:16" x14ac:dyDescent="0.3">
      <c r="A26" t="s">
        <v>439</v>
      </c>
    </row>
    <row r="27" spans="1:16" x14ac:dyDescent="0.3">
      <c r="A27" t="s">
        <v>440</v>
      </c>
    </row>
    <row r="28" spans="1:16" x14ac:dyDescent="0.3">
      <c r="A28" t="s">
        <v>441</v>
      </c>
      <c r="N28" t="s">
        <v>442</v>
      </c>
      <c r="P28" s="5">
        <v>2000000</v>
      </c>
    </row>
    <row r="29" spans="1:16" ht="15" thickBot="1" x14ac:dyDescent="0.35"/>
    <row r="30" spans="1:16" ht="15" thickBot="1" x14ac:dyDescent="0.35">
      <c r="A30" t="s">
        <v>416</v>
      </c>
      <c r="B30" s="2">
        <v>25</v>
      </c>
      <c r="C30" s="108"/>
      <c r="G30" s="153" t="s">
        <v>443</v>
      </c>
      <c r="H30" s="154"/>
      <c r="I30" s="154"/>
      <c r="J30" s="166"/>
      <c r="N30" t="s">
        <v>444</v>
      </c>
      <c r="O30" s="120" t="s">
        <v>445</v>
      </c>
    </row>
    <row r="31" spans="1:16" x14ac:dyDescent="0.3">
      <c r="A31" t="s">
        <v>418</v>
      </c>
      <c r="B31" s="2">
        <v>30</v>
      </c>
      <c r="C31" s="108"/>
      <c r="G31" s="77" t="s">
        <v>419</v>
      </c>
      <c r="H31" s="104">
        <v>3500</v>
      </c>
      <c r="I31" s="34" t="s">
        <v>420</v>
      </c>
      <c r="J31" s="121">
        <v>3000</v>
      </c>
      <c r="N31" t="s">
        <v>446</v>
      </c>
      <c r="O31" s="102" t="s">
        <v>447</v>
      </c>
    </row>
    <row r="32" spans="1:16" x14ac:dyDescent="0.3">
      <c r="A32" t="s">
        <v>448</v>
      </c>
      <c r="B32" s="2">
        <v>1</v>
      </c>
      <c r="C32" s="9"/>
      <c r="G32" s="77" t="s">
        <v>422</v>
      </c>
      <c r="H32" s="104">
        <v>29500</v>
      </c>
      <c r="I32" s="122" t="s">
        <v>423</v>
      </c>
      <c r="J32" s="123">
        <v>25000</v>
      </c>
    </row>
    <row r="33" spans="1:18" x14ac:dyDescent="0.3">
      <c r="A33" t="s">
        <v>449</v>
      </c>
      <c r="B33" s="2">
        <v>8</v>
      </c>
      <c r="G33" s="77"/>
      <c r="H33" s="34"/>
      <c r="I33" s="122" t="s">
        <v>425</v>
      </c>
      <c r="J33" s="123">
        <v>5000</v>
      </c>
      <c r="N33" s="150" t="s">
        <v>450</v>
      </c>
      <c r="O33" s="150"/>
      <c r="Q33" s="150" t="s">
        <v>451</v>
      </c>
      <c r="R33" s="150"/>
    </row>
    <row r="34" spans="1:18" ht="15" thickBot="1" x14ac:dyDescent="0.35">
      <c r="A34" s="124" t="s">
        <v>424</v>
      </c>
      <c r="B34" s="125">
        <f>(B31/B30)-1</f>
        <v>0.19999999999999996</v>
      </c>
      <c r="G34" s="113" t="s">
        <v>428</v>
      </c>
      <c r="H34" s="114">
        <f>H31+H32</f>
        <v>33000</v>
      </c>
      <c r="I34" s="21" t="s">
        <v>429</v>
      </c>
      <c r="J34" s="115">
        <f>J31+J32+J33</f>
        <v>33000</v>
      </c>
      <c r="N34" s="34" t="s">
        <v>423</v>
      </c>
      <c r="O34" s="126">
        <v>50000</v>
      </c>
      <c r="Q34" s="34" t="s">
        <v>423</v>
      </c>
      <c r="R34" s="17">
        <f>+O34+P28</f>
        <v>2050000</v>
      </c>
    </row>
    <row r="35" spans="1:18" ht="15" thickTop="1" x14ac:dyDescent="0.3">
      <c r="A35" t="s">
        <v>426</v>
      </c>
      <c r="B35" s="127">
        <f>(B31*B33)/(B32+B33)</f>
        <v>26.666666666666668</v>
      </c>
      <c r="C35" s="30" t="s">
        <v>452</v>
      </c>
      <c r="D35" s="42"/>
      <c r="E35" s="42"/>
      <c r="G35" s="77"/>
      <c r="J35" s="78"/>
      <c r="N35" s="34" t="s">
        <v>425</v>
      </c>
      <c r="O35" s="126">
        <v>9950000</v>
      </c>
      <c r="Q35" s="34" t="s">
        <v>425</v>
      </c>
      <c r="R35" s="17">
        <f>+O35-P28</f>
        <v>7950000</v>
      </c>
    </row>
    <row r="36" spans="1:18" ht="15" thickBot="1" x14ac:dyDescent="0.35">
      <c r="A36" t="s">
        <v>430</v>
      </c>
      <c r="B36" s="19">
        <f>B35/B31</f>
        <v>0.88888888888888895</v>
      </c>
      <c r="C36" t="s">
        <v>431</v>
      </c>
      <c r="G36" s="77" t="s">
        <v>433</v>
      </c>
      <c r="H36" s="16">
        <v>1000</v>
      </c>
      <c r="J36" s="109"/>
      <c r="N36" s="21" t="s">
        <v>453</v>
      </c>
      <c r="O36" s="128">
        <f>O33+O34+O35</f>
        <v>10000000</v>
      </c>
      <c r="Q36" s="21" t="s">
        <v>453</v>
      </c>
      <c r="R36" s="128">
        <f>P31+R34+R35</f>
        <v>10000000</v>
      </c>
    </row>
    <row r="37" spans="1:18" ht="15.6" thickTop="1" thickBot="1" x14ac:dyDescent="0.35">
      <c r="A37" t="s">
        <v>432</v>
      </c>
      <c r="B37" s="38">
        <f>B30*B36</f>
        <v>22.222222222222225</v>
      </c>
      <c r="G37" s="116" t="s">
        <v>435</v>
      </c>
      <c r="H37" s="117">
        <f>B31/((J32+J33)/H36)</f>
        <v>1</v>
      </c>
      <c r="I37" s="101"/>
      <c r="J37" s="118"/>
    </row>
    <row r="38" spans="1:18" ht="15" thickBot="1" x14ac:dyDescent="0.35">
      <c r="A38" s="124" t="s">
        <v>434</v>
      </c>
      <c r="B38" s="125">
        <f>(B35/B37)-1</f>
        <v>0.19999999999999996</v>
      </c>
    </row>
    <row r="39" spans="1:18" ht="15" thickBot="1" x14ac:dyDescent="0.35">
      <c r="G39" s="153" t="s">
        <v>454</v>
      </c>
      <c r="H39" s="154"/>
      <c r="I39" s="154"/>
      <c r="J39" s="166"/>
    </row>
    <row r="40" spans="1:18" x14ac:dyDescent="0.3">
      <c r="G40" s="77" t="s">
        <v>419</v>
      </c>
      <c r="H40" s="16">
        <v>3500</v>
      </c>
      <c r="I40" t="s">
        <v>420</v>
      </c>
      <c r="J40" s="109">
        <v>3000</v>
      </c>
    </row>
    <row r="41" spans="1:18" x14ac:dyDescent="0.3">
      <c r="G41" s="77" t="s">
        <v>422</v>
      </c>
      <c r="H41" s="104">
        <v>29500</v>
      </c>
      <c r="I41" s="122" t="s">
        <v>423</v>
      </c>
      <c r="J41" s="123">
        <f>J32+(H45*B35)</f>
        <v>28333.333333333332</v>
      </c>
    </row>
    <row r="42" spans="1:18" x14ac:dyDescent="0.3">
      <c r="G42" s="77"/>
      <c r="H42" s="34"/>
      <c r="I42" s="122" t="s">
        <v>425</v>
      </c>
      <c r="J42" s="123">
        <f>J33-(H45*B35)</f>
        <v>1666.6666666666665</v>
      </c>
    </row>
    <row r="43" spans="1:18" ht="15" thickBot="1" x14ac:dyDescent="0.35">
      <c r="G43" s="113" t="s">
        <v>428</v>
      </c>
      <c r="H43" s="114">
        <f>H40+H41</f>
        <v>33000</v>
      </c>
      <c r="I43" s="21" t="s">
        <v>429</v>
      </c>
      <c r="J43" s="115">
        <f>J40+J41+J42</f>
        <v>33000</v>
      </c>
    </row>
    <row r="44" spans="1:18" ht="15" thickTop="1" x14ac:dyDescent="0.3">
      <c r="G44" s="77"/>
      <c r="J44" s="78"/>
    </row>
    <row r="45" spans="1:18" x14ac:dyDescent="0.3">
      <c r="D45" s="155"/>
      <c r="E45" s="155"/>
      <c r="G45" s="77" t="s">
        <v>455</v>
      </c>
      <c r="H45" s="26">
        <f>H36/(B33/B32)</f>
        <v>125</v>
      </c>
      <c r="J45" s="78"/>
    </row>
    <row r="46" spans="1:18" x14ac:dyDescent="0.3">
      <c r="G46" s="77" t="s">
        <v>456</v>
      </c>
      <c r="H46" s="26">
        <f>H45+H36</f>
        <v>1125</v>
      </c>
      <c r="J46" s="78"/>
    </row>
    <row r="47" spans="1:18" x14ac:dyDescent="0.3">
      <c r="G47" s="77" t="s">
        <v>437</v>
      </c>
      <c r="H47" s="127">
        <f>(J41+J42)/H46</f>
        <v>26.666666666666668</v>
      </c>
      <c r="J47" s="129"/>
    </row>
    <row r="48" spans="1:18" x14ac:dyDescent="0.3">
      <c r="G48" s="77" t="s">
        <v>457</v>
      </c>
      <c r="H48" s="26">
        <f>+H45*B35</f>
        <v>3333.3333333333335</v>
      </c>
      <c r="J48" s="129"/>
    </row>
    <row r="49" spans="1:10" x14ac:dyDescent="0.3">
      <c r="G49" s="77"/>
      <c r="H49" s="127"/>
      <c r="J49" s="129"/>
    </row>
    <row r="50" spans="1:10" ht="15" thickBot="1" x14ac:dyDescent="0.35">
      <c r="G50" s="116"/>
      <c r="H50" s="130"/>
      <c r="I50" s="101"/>
      <c r="J50" s="131"/>
    </row>
    <row r="51" spans="1:10" x14ac:dyDescent="0.3">
      <c r="A51" s="107" t="s">
        <v>458</v>
      </c>
      <c r="B51" s="132"/>
      <c r="C51" s="132"/>
      <c r="D51" s="132"/>
    </row>
    <row r="52" spans="1:10" x14ac:dyDescent="0.3">
      <c r="A52" t="s">
        <v>459</v>
      </c>
    </row>
    <row r="53" spans="1:10" x14ac:dyDescent="0.3">
      <c r="A53" t="s">
        <v>460</v>
      </c>
    </row>
    <row r="54" spans="1:10" x14ac:dyDescent="0.3">
      <c r="A54" t="s">
        <v>415</v>
      </c>
    </row>
    <row r="55" spans="1:10" ht="15" thickBot="1" x14ac:dyDescent="0.35"/>
    <row r="56" spans="1:10" ht="15" thickBot="1" x14ac:dyDescent="0.35">
      <c r="A56" t="s">
        <v>416</v>
      </c>
      <c r="B56" s="2">
        <v>25</v>
      </c>
      <c r="C56" s="108"/>
      <c r="G56" s="153" t="s">
        <v>461</v>
      </c>
      <c r="H56" s="154"/>
      <c r="I56" s="154"/>
      <c r="J56" s="166"/>
    </row>
    <row r="57" spans="1:10" x14ac:dyDescent="0.3">
      <c r="A57" s="42" t="s">
        <v>418</v>
      </c>
      <c r="B57" s="133">
        <v>30</v>
      </c>
      <c r="C57" s="108"/>
      <c r="G57" s="77" t="s">
        <v>419</v>
      </c>
      <c r="H57" s="16">
        <v>3500</v>
      </c>
      <c r="I57" t="s">
        <v>420</v>
      </c>
      <c r="J57" s="109">
        <v>3000</v>
      </c>
    </row>
    <row r="58" spans="1:10" x14ac:dyDescent="0.3">
      <c r="A58" t="s">
        <v>448</v>
      </c>
      <c r="B58" s="2">
        <v>4</v>
      </c>
      <c r="G58" s="77" t="s">
        <v>422</v>
      </c>
      <c r="H58" s="16">
        <v>29500</v>
      </c>
      <c r="I58" s="29" t="s">
        <v>423</v>
      </c>
      <c r="J58" s="123">
        <v>25000</v>
      </c>
    </row>
    <row r="59" spans="1:10" x14ac:dyDescent="0.3">
      <c r="A59" t="s">
        <v>449</v>
      </c>
      <c r="B59" s="2">
        <v>25</v>
      </c>
      <c r="G59" s="77"/>
      <c r="I59" s="29" t="s">
        <v>425</v>
      </c>
      <c r="J59" s="123">
        <v>5000</v>
      </c>
    </row>
    <row r="60" spans="1:10" ht="15" thickBot="1" x14ac:dyDescent="0.35">
      <c r="A60" t="s">
        <v>462</v>
      </c>
      <c r="B60" s="2">
        <v>4</v>
      </c>
      <c r="G60" s="113" t="s">
        <v>428</v>
      </c>
      <c r="H60" s="114">
        <f>H57+H58</f>
        <v>33000</v>
      </c>
      <c r="I60" s="21" t="s">
        <v>429</v>
      </c>
      <c r="J60" s="115">
        <f>J57+J58+J59</f>
        <v>33000</v>
      </c>
    </row>
    <row r="61" spans="1:10" ht="15" thickTop="1" x14ac:dyDescent="0.3">
      <c r="A61" s="124" t="s">
        <v>424</v>
      </c>
      <c r="B61" s="125">
        <f>(B57/B56)-1</f>
        <v>0.19999999999999996</v>
      </c>
      <c r="C61" s="9"/>
      <c r="G61" s="77"/>
      <c r="J61" s="78"/>
    </row>
    <row r="62" spans="1:10" x14ac:dyDescent="0.3">
      <c r="A62" t="s">
        <v>426</v>
      </c>
      <c r="B62" s="127">
        <f>((B57*B59)+(B60*B58))/(B58+B59)</f>
        <v>26.413793103448278</v>
      </c>
      <c r="C62" s="42" t="s">
        <v>463</v>
      </c>
      <c r="G62" s="77" t="s">
        <v>433</v>
      </c>
      <c r="H62" s="16">
        <v>1000</v>
      </c>
      <c r="J62" s="109"/>
    </row>
    <row r="63" spans="1:10" ht="15" thickBot="1" x14ac:dyDescent="0.35">
      <c r="A63" t="s">
        <v>430</v>
      </c>
      <c r="B63" s="19">
        <f>B62/B57</f>
        <v>0.88045977011494259</v>
      </c>
      <c r="C63" t="s">
        <v>431</v>
      </c>
      <c r="G63" s="116" t="s">
        <v>435</v>
      </c>
      <c r="H63" s="117">
        <f>B57/((J58+J59)/H62)</f>
        <v>1</v>
      </c>
      <c r="I63" s="101"/>
      <c r="J63" s="118"/>
    </row>
    <row r="64" spans="1:10" ht="15" thickBot="1" x14ac:dyDescent="0.35">
      <c r="A64" t="s">
        <v>432</v>
      </c>
      <c r="B64" s="38">
        <f>B56*B63</f>
        <v>22.011494252873565</v>
      </c>
    </row>
    <row r="65" spans="1:11" ht="15" thickBot="1" x14ac:dyDescent="0.35">
      <c r="A65" s="124" t="s">
        <v>434</v>
      </c>
      <c r="B65" s="125">
        <f>(B62/B64)-1</f>
        <v>0.19999999999999996</v>
      </c>
      <c r="G65" s="153" t="s">
        <v>464</v>
      </c>
      <c r="H65" s="154"/>
      <c r="I65" s="154"/>
      <c r="J65" s="166"/>
    </row>
    <row r="66" spans="1:11" x14ac:dyDescent="0.3">
      <c r="G66" s="77" t="s">
        <v>419</v>
      </c>
      <c r="H66" s="16">
        <f>H57+H74</f>
        <v>4140</v>
      </c>
      <c r="I66" t="s">
        <v>420</v>
      </c>
      <c r="J66" s="109">
        <v>3000</v>
      </c>
    </row>
    <row r="67" spans="1:11" x14ac:dyDescent="0.3">
      <c r="G67" s="77" t="s">
        <v>422</v>
      </c>
      <c r="H67" s="16">
        <v>29500</v>
      </c>
      <c r="I67" s="29" t="s">
        <v>423</v>
      </c>
      <c r="J67" s="110">
        <f>J58+(H72*B60)</f>
        <v>25640</v>
      </c>
    </row>
    <row r="68" spans="1:11" x14ac:dyDescent="0.3">
      <c r="G68" s="77"/>
      <c r="I68" s="29" t="s">
        <v>425</v>
      </c>
      <c r="J68" s="110">
        <f>J59</f>
        <v>5000</v>
      </c>
    </row>
    <row r="69" spans="1:11" ht="15" thickBot="1" x14ac:dyDescent="0.35">
      <c r="G69" s="113" t="s">
        <v>428</v>
      </c>
      <c r="H69" s="114">
        <f>H66+H67</f>
        <v>33640</v>
      </c>
      <c r="I69" s="21" t="s">
        <v>429</v>
      </c>
      <c r="J69" s="115">
        <f>J66+J67+J68</f>
        <v>33640</v>
      </c>
    </row>
    <row r="70" spans="1:11" ht="15" thickTop="1" x14ac:dyDescent="0.3">
      <c r="G70" s="77"/>
      <c r="J70" s="78"/>
      <c r="K70" s="26"/>
    </row>
    <row r="71" spans="1:11" x14ac:dyDescent="0.3">
      <c r="G71" s="77" t="s">
        <v>465</v>
      </c>
      <c r="H71" s="9">
        <f>+B58/B59</f>
        <v>0.16</v>
      </c>
      <c r="J71" s="78"/>
      <c r="K71" s="26"/>
    </row>
    <row r="72" spans="1:11" x14ac:dyDescent="0.3">
      <c r="G72" s="77" t="s">
        <v>455</v>
      </c>
      <c r="H72" s="26">
        <f>(B58/B59)*H62</f>
        <v>160</v>
      </c>
      <c r="J72" s="78"/>
      <c r="K72" s="38"/>
    </row>
    <row r="73" spans="1:11" x14ac:dyDescent="0.3">
      <c r="G73" s="77" t="s">
        <v>456</v>
      </c>
      <c r="H73" s="26">
        <f>H72+H62</f>
        <v>1160</v>
      </c>
      <c r="J73" s="78"/>
    </row>
    <row r="74" spans="1:11" x14ac:dyDescent="0.3">
      <c r="G74" s="77" t="s">
        <v>466</v>
      </c>
      <c r="H74" s="16">
        <f>H72*B60</f>
        <v>640</v>
      </c>
      <c r="J74" s="78"/>
    </row>
    <row r="75" spans="1:11" ht="15" thickBot="1" x14ac:dyDescent="0.35">
      <c r="G75" s="116" t="s">
        <v>437</v>
      </c>
      <c r="H75" s="134">
        <f>(J67+J68)/H73</f>
        <v>26.413793103448278</v>
      </c>
      <c r="I75" s="101"/>
      <c r="J75" s="135"/>
    </row>
    <row r="76" spans="1:11" x14ac:dyDescent="0.3">
      <c r="J76" s="38"/>
    </row>
    <row r="78" spans="1:11" x14ac:dyDescent="0.3">
      <c r="A78" s="107" t="s">
        <v>467</v>
      </c>
      <c r="B78" s="107"/>
      <c r="C78" s="107"/>
      <c r="D78" s="107"/>
    </row>
    <row r="79" spans="1:11" x14ac:dyDescent="0.3">
      <c r="A79" t="s">
        <v>468</v>
      </c>
    </row>
    <row r="81" spans="1:10" ht="15" thickBot="1" x14ac:dyDescent="0.35">
      <c r="A81" t="s">
        <v>416</v>
      </c>
      <c r="B81" s="133">
        <v>25</v>
      </c>
      <c r="C81" s="108"/>
      <c r="G81" s="165" t="s">
        <v>469</v>
      </c>
      <c r="H81" s="165"/>
      <c r="I81" s="165"/>
      <c r="J81" s="165"/>
    </row>
    <row r="82" spans="1:10" x14ac:dyDescent="0.3">
      <c r="A82" t="s">
        <v>418</v>
      </c>
      <c r="B82" s="133">
        <v>30</v>
      </c>
      <c r="C82" s="108"/>
      <c r="G82" t="s">
        <v>419</v>
      </c>
      <c r="H82" s="2">
        <v>3500</v>
      </c>
      <c r="I82" t="s">
        <v>420</v>
      </c>
      <c r="J82" s="2">
        <v>3000</v>
      </c>
    </row>
    <row r="83" spans="1:10" x14ac:dyDescent="0.3">
      <c r="A83" t="s">
        <v>448</v>
      </c>
      <c r="B83" s="2">
        <v>10</v>
      </c>
      <c r="G83" t="s">
        <v>422</v>
      </c>
      <c r="H83" s="2">
        <v>29500</v>
      </c>
      <c r="I83" s="29" t="s">
        <v>423</v>
      </c>
      <c r="J83" s="136">
        <v>25000</v>
      </c>
    </row>
    <row r="84" spans="1:10" x14ac:dyDescent="0.3">
      <c r="A84" t="s">
        <v>449</v>
      </c>
      <c r="B84" s="2">
        <v>1</v>
      </c>
      <c r="I84" s="29" t="s">
        <v>425</v>
      </c>
      <c r="J84" s="136">
        <v>5000</v>
      </c>
    </row>
    <row r="85" spans="1:10" ht="15" thickBot="1" x14ac:dyDescent="0.35">
      <c r="A85" t="s">
        <v>424</v>
      </c>
      <c r="B85" s="9">
        <f>(B82/B81)-1</f>
        <v>0.19999999999999996</v>
      </c>
      <c r="G85" s="21" t="s">
        <v>428</v>
      </c>
      <c r="H85" s="114">
        <f>H82+H83</f>
        <v>33000</v>
      </c>
      <c r="I85" s="21" t="s">
        <v>429</v>
      </c>
      <c r="J85" s="137">
        <f>J82+J83+J84</f>
        <v>33000</v>
      </c>
    </row>
    <row r="86" spans="1:10" ht="15" thickTop="1" x14ac:dyDescent="0.3">
      <c r="A86" t="s">
        <v>426</v>
      </c>
      <c r="B86" s="2">
        <f>(B82*B84)/B83</f>
        <v>3</v>
      </c>
      <c r="C86" s="42" t="s">
        <v>470</v>
      </c>
    </row>
    <row r="87" spans="1:10" x14ac:dyDescent="0.3">
      <c r="A87" t="s">
        <v>430</v>
      </c>
      <c r="B87" s="19">
        <f>B86/B82</f>
        <v>0.1</v>
      </c>
      <c r="C87" t="s">
        <v>431</v>
      </c>
      <c r="G87" t="s">
        <v>433</v>
      </c>
      <c r="H87" s="2">
        <v>1000</v>
      </c>
      <c r="J87" s="2"/>
    </row>
    <row r="88" spans="1:10" x14ac:dyDescent="0.3">
      <c r="A88" t="s">
        <v>432</v>
      </c>
      <c r="B88" s="2">
        <f>B81*B87</f>
        <v>2.5</v>
      </c>
      <c r="G88" t="s">
        <v>435</v>
      </c>
      <c r="H88" s="26">
        <f>B82/((J83+J84)/H87)</f>
        <v>1</v>
      </c>
    </row>
    <row r="89" spans="1:10" x14ac:dyDescent="0.3">
      <c r="A89" t="s">
        <v>434</v>
      </c>
      <c r="B89" s="9">
        <f>(B86/B88)-1</f>
        <v>0.19999999999999996</v>
      </c>
    </row>
    <row r="90" spans="1:10" ht="15" thickBot="1" x14ac:dyDescent="0.35">
      <c r="G90" s="165" t="s">
        <v>471</v>
      </c>
      <c r="H90" s="165"/>
      <c r="I90" s="165"/>
      <c r="J90" s="165"/>
    </row>
    <row r="91" spans="1:10" x14ac:dyDescent="0.3">
      <c r="G91" t="s">
        <v>419</v>
      </c>
      <c r="H91" s="2">
        <f>H82</f>
        <v>3500</v>
      </c>
      <c r="I91" t="s">
        <v>420</v>
      </c>
      <c r="J91" s="2">
        <v>3000</v>
      </c>
    </row>
    <row r="92" spans="1:10" x14ac:dyDescent="0.3">
      <c r="G92" t="s">
        <v>422</v>
      </c>
      <c r="H92" s="2">
        <v>29500</v>
      </c>
      <c r="I92" s="29" t="s">
        <v>423</v>
      </c>
      <c r="J92" s="136">
        <f>J83</f>
        <v>25000</v>
      </c>
    </row>
    <row r="93" spans="1:10" x14ac:dyDescent="0.3">
      <c r="I93" s="29" t="s">
        <v>425</v>
      </c>
      <c r="J93" s="136">
        <f>J84</f>
        <v>5000</v>
      </c>
    </row>
    <row r="94" spans="1:10" ht="15" thickBot="1" x14ac:dyDescent="0.35">
      <c r="G94" s="21" t="s">
        <v>428</v>
      </c>
      <c r="H94" s="114">
        <f>H91+H92</f>
        <v>33000</v>
      </c>
      <c r="I94" s="21" t="s">
        <v>429</v>
      </c>
      <c r="J94" s="137">
        <f>J91+J92+J93</f>
        <v>33000</v>
      </c>
    </row>
    <row r="95" spans="1:10" ht="15" thickTop="1" x14ac:dyDescent="0.3"/>
    <row r="96" spans="1:10" x14ac:dyDescent="0.3">
      <c r="G96" t="s">
        <v>456</v>
      </c>
      <c r="H96" s="26">
        <f>H87*B83</f>
        <v>10000</v>
      </c>
      <c r="I96" s="26"/>
    </row>
    <row r="97" spans="1:10" x14ac:dyDescent="0.3">
      <c r="G97" t="s">
        <v>437</v>
      </c>
      <c r="H97" s="26">
        <f>(J92+J93)/H96</f>
        <v>3</v>
      </c>
    </row>
    <row r="98" spans="1:10" x14ac:dyDescent="0.3">
      <c r="H98" s="2"/>
    </row>
    <row r="99" spans="1:10" x14ac:dyDescent="0.3">
      <c r="H99" s="127"/>
    </row>
    <row r="100" spans="1:10" x14ac:dyDescent="0.3">
      <c r="A100" s="107" t="s">
        <v>472</v>
      </c>
      <c r="B100" s="107"/>
      <c r="C100" s="107"/>
      <c r="D100" s="107"/>
    </row>
    <row r="101" spans="1:10" x14ac:dyDescent="0.3">
      <c r="A101" t="s">
        <v>473</v>
      </c>
    </row>
    <row r="103" spans="1:10" ht="15" thickBot="1" x14ac:dyDescent="0.35">
      <c r="A103" t="s">
        <v>416</v>
      </c>
      <c r="B103" s="2">
        <v>25</v>
      </c>
      <c r="C103" s="108"/>
      <c r="G103" s="165" t="s">
        <v>474</v>
      </c>
      <c r="H103" s="165"/>
      <c r="I103" s="165"/>
      <c r="J103" s="165"/>
    </row>
    <row r="104" spans="1:10" x14ac:dyDescent="0.3">
      <c r="A104" t="s">
        <v>418</v>
      </c>
      <c r="B104" s="2">
        <v>30</v>
      </c>
      <c r="C104" s="108"/>
      <c r="G104" t="s">
        <v>419</v>
      </c>
      <c r="H104" s="2">
        <v>3500</v>
      </c>
      <c r="I104" t="s">
        <v>420</v>
      </c>
      <c r="J104" s="2">
        <v>3000</v>
      </c>
    </row>
    <row r="105" spans="1:10" x14ac:dyDescent="0.3">
      <c r="A105" t="s">
        <v>448</v>
      </c>
      <c r="B105" s="2">
        <v>1</v>
      </c>
      <c r="G105" t="s">
        <v>422</v>
      </c>
      <c r="H105" s="2">
        <v>29500</v>
      </c>
      <c r="I105" t="s">
        <v>423</v>
      </c>
      <c r="J105" s="2">
        <v>25000</v>
      </c>
    </row>
    <row r="106" spans="1:10" x14ac:dyDescent="0.3">
      <c r="A106" t="s">
        <v>449</v>
      </c>
      <c r="B106" s="2">
        <v>10</v>
      </c>
      <c r="I106" t="s">
        <v>425</v>
      </c>
      <c r="J106" s="2">
        <v>5000</v>
      </c>
    </row>
    <row r="107" spans="1:10" ht="15" thickBot="1" x14ac:dyDescent="0.35">
      <c r="A107" t="s">
        <v>424</v>
      </c>
      <c r="B107" s="9">
        <f>(B104/B103)-1</f>
        <v>0.19999999999999996</v>
      </c>
      <c r="G107" s="21" t="s">
        <v>428</v>
      </c>
      <c r="H107" s="114">
        <f>H104+H105</f>
        <v>33000</v>
      </c>
      <c r="I107" s="21" t="s">
        <v>429</v>
      </c>
      <c r="J107" s="137">
        <f>J104+J105+J106</f>
        <v>33000</v>
      </c>
    </row>
    <row r="108" spans="1:10" ht="15" thickTop="1" x14ac:dyDescent="0.3">
      <c r="A108" t="s">
        <v>426</v>
      </c>
      <c r="B108" s="2">
        <f>(B104*B106)/B105</f>
        <v>300</v>
      </c>
      <c r="C108" s="42" t="s">
        <v>470</v>
      </c>
    </row>
    <row r="109" spans="1:10" x14ac:dyDescent="0.3">
      <c r="A109" t="s">
        <v>430</v>
      </c>
      <c r="B109" s="2">
        <f>B108/B104</f>
        <v>10</v>
      </c>
      <c r="C109" t="s">
        <v>431</v>
      </c>
      <c r="G109" t="s">
        <v>433</v>
      </c>
      <c r="H109" s="2">
        <v>1000</v>
      </c>
      <c r="J109" s="2"/>
    </row>
    <row r="110" spans="1:10" x14ac:dyDescent="0.3">
      <c r="A110" t="s">
        <v>432</v>
      </c>
      <c r="B110" s="2">
        <f>B103*B109</f>
        <v>250</v>
      </c>
      <c r="G110" t="s">
        <v>435</v>
      </c>
      <c r="H110" s="26">
        <f>B104/((J105+J106)/H109)</f>
        <v>1</v>
      </c>
    </row>
    <row r="111" spans="1:10" x14ac:dyDescent="0.3">
      <c r="A111" t="s">
        <v>434</v>
      </c>
      <c r="B111" s="9">
        <f>(B108/B110)-1</f>
        <v>0.19999999999999996</v>
      </c>
    </row>
    <row r="112" spans="1:10" ht="15" thickBot="1" x14ac:dyDescent="0.35">
      <c r="G112" s="165" t="s">
        <v>475</v>
      </c>
      <c r="H112" s="165"/>
      <c r="I112" s="165"/>
      <c r="J112" s="165"/>
    </row>
    <row r="113" spans="7:10" x14ac:dyDescent="0.3">
      <c r="G113" t="s">
        <v>419</v>
      </c>
      <c r="H113" s="2">
        <f>H104</f>
        <v>3500</v>
      </c>
      <c r="I113" t="s">
        <v>420</v>
      </c>
      <c r="J113" s="2">
        <v>3000</v>
      </c>
    </row>
    <row r="114" spans="7:10" x14ac:dyDescent="0.3">
      <c r="G114" t="s">
        <v>422</v>
      </c>
      <c r="H114" s="2">
        <v>29500</v>
      </c>
      <c r="I114" s="29" t="s">
        <v>423</v>
      </c>
      <c r="J114" s="136">
        <f>J105</f>
        <v>25000</v>
      </c>
    </row>
    <row r="115" spans="7:10" x14ac:dyDescent="0.3">
      <c r="I115" s="29" t="s">
        <v>425</v>
      </c>
      <c r="J115" s="136">
        <f>J106</f>
        <v>5000</v>
      </c>
    </row>
    <row r="116" spans="7:10" ht="15" thickBot="1" x14ac:dyDescent="0.35">
      <c r="G116" s="21" t="s">
        <v>428</v>
      </c>
      <c r="H116" s="114">
        <f>H113+H114</f>
        <v>33000</v>
      </c>
      <c r="I116" s="21" t="s">
        <v>429</v>
      </c>
      <c r="J116" s="137">
        <f>J113+J114+J115</f>
        <v>33000</v>
      </c>
    </row>
    <row r="117" spans="7:10" ht="15" thickTop="1" x14ac:dyDescent="0.3"/>
    <row r="118" spans="7:10" x14ac:dyDescent="0.3">
      <c r="G118" t="s">
        <v>456</v>
      </c>
      <c r="H118" s="26">
        <f>H109/B106</f>
        <v>100</v>
      </c>
      <c r="I118" s="26"/>
    </row>
    <row r="119" spans="7:10" x14ac:dyDescent="0.3">
      <c r="G119" t="s">
        <v>437</v>
      </c>
      <c r="H119" s="26">
        <f>(J114+J115)/H118</f>
        <v>300</v>
      </c>
    </row>
  </sheetData>
  <mergeCells count="16">
    <mergeCell ref="G30:J30"/>
    <mergeCell ref="A1:J1"/>
    <mergeCell ref="G8:J8"/>
    <mergeCell ref="G17:J17"/>
    <mergeCell ref="A17:B17"/>
    <mergeCell ref="D17:E17"/>
    <mergeCell ref="Q33:R33"/>
    <mergeCell ref="G39:J39"/>
    <mergeCell ref="G56:J56"/>
    <mergeCell ref="G65:J65"/>
    <mergeCell ref="G81:J81"/>
    <mergeCell ref="D45:E45"/>
    <mergeCell ref="G90:J90"/>
    <mergeCell ref="G103:J103"/>
    <mergeCell ref="G112:J112"/>
    <mergeCell ref="N33:O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2"/>
  <sheetViews>
    <sheetView tabSelected="1" topLeftCell="A9" zoomScale="90" zoomScaleNormal="90" workbookViewId="0">
      <selection activeCell="F543" sqref="F543"/>
    </sheetView>
  </sheetViews>
  <sheetFormatPr baseColWidth="10" defaultRowHeight="14.4" x14ac:dyDescent="0.3"/>
  <cols>
    <col min="1" max="1" width="34.5546875" customWidth="1"/>
    <col min="2" max="2" width="16.33203125" customWidth="1"/>
    <col min="3" max="3" width="13.109375" customWidth="1"/>
    <col min="4" max="4" width="12.33203125" customWidth="1"/>
    <col min="5" max="5" width="15" customWidth="1"/>
    <col min="6" max="6" width="16.88671875" customWidth="1"/>
    <col min="7" max="7" width="21.33203125" customWidth="1"/>
    <col min="8" max="8" width="15.33203125" customWidth="1"/>
    <col min="9" max="9" width="15" customWidth="1"/>
    <col min="10" max="10" width="24.5546875" customWidth="1"/>
    <col min="11" max="11" width="23" customWidth="1"/>
    <col min="12" max="12" width="13" bestFit="1" customWidth="1"/>
    <col min="14" max="14" width="11.88671875" bestFit="1" customWidth="1"/>
    <col min="15" max="18" width="12" bestFit="1" customWidth="1"/>
    <col min="19" max="19" width="11.88671875" bestFit="1" customWidth="1"/>
  </cols>
  <sheetData>
    <row r="1" spans="1:18" ht="25.8" x14ac:dyDescent="0.5">
      <c r="A1" s="169" t="s">
        <v>25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3" spans="1:18" x14ac:dyDescent="0.3">
      <c r="A3" s="28" t="s">
        <v>3</v>
      </c>
      <c r="B3" s="34"/>
      <c r="C3" s="34"/>
      <c r="D3" s="34"/>
    </row>
    <row r="4" spans="1:18" x14ac:dyDescent="0.3">
      <c r="A4" s="28" t="s">
        <v>4</v>
      </c>
      <c r="B4" s="34"/>
      <c r="C4" s="34"/>
      <c r="D4" s="34"/>
      <c r="H4" s="39"/>
      <c r="I4" s="39"/>
      <c r="J4" s="1"/>
      <c r="K4" s="1"/>
      <c r="L4" s="39"/>
    </row>
    <row r="5" spans="1:18" x14ac:dyDescent="0.3">
      <c r="A5" s="28" t="s">
        <v>5</v>
      </c>
      <c r="B5" s="34"/>
      <c r="C5" s="34"/>
      <c r="D5" s="34"/>
      <c r="G5" s="4"/>
      <c r="H5" s="2"/>
      <c r="I5" s="2"/>
      <c r="J5" s="9"/>
      <c r="K5" s="9"/>
      <c r="L5" s="2"/>
    </row>
    <row r="6" spans="1:18" x14ac:dyDescent="0.3">
      <c r="A6" s="28" t="s">
        <v>113</v>
      </c>
      <c r="B6" s="34"/>
      <c r="C6" s="34"/>
      <c r="D6" s="34"/>
      <c r="G6" s="4"/>
      <c r="H6" s="2"/>
      <c r="I6" s="2"/>
      <c r="J6" s="9"/>
      <c r="K6" s="9"/>
      <c r="L6" s="2"/>
    </row>
    <row r="7" spans="1:18" x14ac:dyDescent="0.3">
      <c r="A7" s="28" t="s">
        <v>114</v>
      </c>
      <c r="B7" s="34"/>
      <c r="C7" s="34"/>
      <c r="D7" s="34"/>
      <c r="G7" s="4"/>
      <c r="H7" s="2"/>
      <c r="I7" s="2"/>
      <c r="J7" s="9"/>
      <c r="K7" s="9"/>
      <c r="L7" s="2"/>
    </row>
    <row r="8" spans="1:18" x14ac:dyDescent="0.3">
      <c r="A8" s="28" t="s">
        <v>115</v>
      </c>
      <c r="B8" s="34"/>
      <c r="C8" s="34"/>
      <c r="D8" s="34"/>
      <c r="G8" s="4"/>
      <c r="H8" s="2"/>
      <c r="I8" s="2"/>
      <c r="J8" s="9"/>
      <c r="K8" s="9"/>
      <c r="L8" s="2"/>
    </row>
    <row r="9" spans="1:18" x14ac:dyDescent="0.3">
      <c r="A9" s="28" t="s">
        <v>116</v>
      </c>
      <c r="B9" s="34"/>
      <c r="C9" s="34"/>
      <c r="D9" s="34"/>
      <c r="G9" s="4"/>
      <c r="H9" s="2"/>
      <c r="I9" s="2"/>
      <c r="J9" s="9"/>
      <c r="K9" s="9"/>
      <c r="L9" s="2"/>
    </row>
    <row r="10" spans="1:18" x14ac:dyDescent="0.3">
      <c r="A10" s="28" t="s">
        <v>117</v>
      </c>
      <c r="B10" s="34"/>
      <c r="C10" s="34"/>
      <c r="D10" s="34"/>
      <c r="G10" s="4"/>
      <c r="H10" s="2"/>
      <c r="I10" s="2"/>
      <c r="J10" s="9"/>
      <c r="K10" s="9"/>
      <c r="L10" s="2"/>
    </row>
    <row r="11" spans="1:18" x14ac:dyDescent="0.3">
      <c r="A11" s="28" t="s">
        <v>620</v>
      </c>
      <c r="B11" s="34"/>
      <c r="C11" s="34"/>
      <c r="D11" s="34"/>
      <c r="J11" s="1"/>
      <c r="K11" s="14"/>
    </row>
    <row r="12" spans="1:18" x14ac:dyDescent="0.3">
      <c r="A12" s="28" t="s">
        <v>621</v>
      </c>
      <c r="B12" s="34"/>
      <c r="C12" s="34"/>
      <c r="D12" s="34"/>
      <c r="G12" s="1"/>
      <c r="H12" s="1"/>
      <c r="I12" s="1"/>
      <c r="J12" s="1"/>
      <c r="K12" s="14"/>
    </row>
    <row r="13" spans="1:18" x14ac:dyDescent="0.3">
      <c r="A13" s="28" t="s">
        <v>622</v>
      </c>
      <c r="B13" s="34"/>
      <c r="C13" s="34"/>
      <c r="D13" s="34"/>
      <c r="G13" s="150" t="s">
        <v>71</v>
      </c>
      <c r="H13" s="150"/>
      <c r="I13" s="150"/>
      <c r="J13" s="1"/>
      <c r="K13" s="14"/>
    </row>
    <row r="14" spans="1:18" x14ac:dyDescent="0.3">
      <c r="A14" s="28"/>
      <c r="G14" s="4" t="s">
        <v>72</v>
      </c>
      <c r="H14">
        <v>100</v>
      </c>
      <c r="I14">
        <v>15</v>
      </c>
      <c r="J14" s="1"/>
      <c r="K14" s="14"/>
      <c r="Q14" s="150"/>
      <c r="R14" s="150"/>
    </row>
    <row r="15" spans="1:18" x14ac:dyDescent="0.3">
      <c r="A15" s="28"/>
      <c r="G15" s="4" t="s">
        <v>73</v>
      </c>
      <c r="H15">
        <v>10</v>
      </c>
      <c r="I15">
        <v>10</v>
      </c>
      <c r="J15" s="1"/>
      <c r="K15" s="14"/>
    </row>
    <row r="16" spans="1:18" x14ac:dyDescent="0.3">
      <c r="G16" s="4" t="s">
        <v>71</v>
      </c>
      <c r="H16">
        <f>H14/H15</f>
        <v>10</v>
      </c>
      <c r="I16">
        <f>I14/I15</f>
        <v>1.5</v>
      </c>
    </row>
    <row r="17" spans="1:18" x14ac:dyDescent="0.3">
      <c r="G17" s="47" t="s">
        <v>74</v>
      </c>
      <c r="H17" s="52">
        <f>1/H16</f>
        <v>0.1</v>
      </c>
      <c r="I17" s="52">
        <f>1/I16</f>
        <v>0.66666666666666663</v>
      </c>
      <c r="L17" s="4"/>
    </row>
    <row r="18" spans="1:18" x14ac:dyDescent="0.3">
      <c r="L18" s="1"/>
    </row>
    <row r="19" spans="1:18" ht="18" x14ac:dyDescent="0.35">
      <c r="A19" s="170" t="s">
        <v>26</v>
      </c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"/>
    </row>
    <row r="20" spans="1:18" x14ac:dyDescent="0.3">
      <c r="A20" s="1" t="s">
        <v>0</v>
      </c>
      <c r="B20" s="98" t="s">
        <v>739</v>
      </c>
      <c r="C20" s="1" t="s">
        <v>9</v>
      </c>
      <c r="D20" s="98" t="s">
        <v>623</v>
      </c>
      <c r="E20" s="1" t="s">
        <v>9</v>
      </c>
      <c r="F20" s="98" t="s">
        <v>409</v>
      </c>
      <c r="G20" s="1" t="s">
        <v>9</v>
      </c>
      <c r="H20" s="98" t="s">
        <v>140</v>
      </c>
      <c r="I20" s="1" t="s">
        <v>9</v>
      </c>
      <c r="J20" s="98" t="s">
        <v>624</v>
      </c>
      <c r="K20" s="1" t="s">
        <v>9</v>
      </c>
      <c r="L20" s="2"/>
    </row>
    <row r="21" spans="1:18" x14ac:dyDescent="0.3">
      <c r="A21" s="4" t="s">
        <v>152</v>
      </c>
      <c r="B21" s="2">
        <v>15.11</v>
      </c>
      <c r="C21" s="2"/>
      <c r="D21" s="2">
        <v>283.77999999999997</v>
      </c>
      <c r="E21" s="2"/>
      <c r="F21" s="2">
        <v>222.46</v>
      </c>
      <c r="G21" s="2"/>
      <c r="H21">
        <v>17.55</v>
      </c>
      <c r="I21" s="2"/>
      <c r="J21" s="2">
        <v>124.36</v>
      </c>
      <c r="K21" s="2"/>
      <c r="L21" s="38"/>
      <c r="N21" s="1" t="s">
        <v>739</v>
      </c>
      <c r="O21" s="1" t="s">
        <v>623</v>
      </c>
      <c r="P21" s="1" t="s">
        <v>409</v>
      </c>
      <c r="Q21" s="1" t="s">
        <v>140</v>
      </c>
      <c r="R21" s="1" t="s">
        <v>624</v>
      </c>
    </row>
    <row r="22" spans="1:18" x14ac:dyDescent="0.3">
      <c r="A22" s="4" t="s">
        <v>153</v>
      </c>
      <c r="B22" s="2">
        <v>15.4</v>
      </c>
      <c r="C22" s="79">
        <f>B22/B21-1</f>
        <v>1.9192587690271434E-2</v>
      </c>
      <c r="D22" s="2">
        <v>283.19</v>
      </c>
      <c r="E22" s="79">
        <f>D22/D21-1</f>
        <v>-2.0790753400520279E-3</v>
      </c>
      <c r="F22" s="2">
        <v>216.5</v>
      </c>
      <c r="G22" s="79">
        <f>F22/F21-1</f>
        <v>-2.6791333273397444E-2</v>
      </c>
      <c r="H22">
        <v>17.66</v>
      </c>
      <c r="I22" s="94">
        <f>H22/H21-1</f>
        <v>6.2678062678063196E-3</v>
      </c>
      <c r="J22" s="2">
        <v>125.31</v>
      </c>
      <c r="K22" s="94">
        <f>J22/J21-1</f>
        <v>7.6391122547443402E-3</v>
      </c>
      <c r="L22" s="38"/>
      <c r="N22" s="3">
        <f>C22</f>
        <v>1.9192587690271434E-2</v>
      </c>
      <c r="O22" s="3">
        <f>E22</f>
        <v>-2.0790753400520279E-3</v>
      </c>
      <c r="P22" s="3">
        <f>G22</f>
        <v>-2.6791333273397444E-2</v>
      </c>
      <c r="Q22" s="3">
        <f>I22</f>
        <v>6.2678062678063196E-3</v>
      </c>
      <c r="R22" s="3">
        <f>K22</f>
        <v>7.6391122547443402E-3</v>
      </c>
    </row>
    <row r="23" spans="1:18" x14ac:dyDescent="0.3">
      <c r="A23" s="4" t="s">
        <v>154</v>
      </c>
      <c r="B23" s="2">
        <v>15.65</v>
      </c>
      <c r="C23" s="9">
        <f t="shared" ref="C23:E86" si="0">B23/B22-1</f>
        <v>1.6233766233766156E-2</v>
      </c>
      <c r="D23" s="2">
        <v>283.94</v>
      </c>
      <c r="E23" s="9">
        <f t="shared" si="0"/>
        <v>2.6483986016454519E-3</v>
      </c>
      <c r="F23" s="2">
        <v>221.99</v>
      </c>
      <c r="G23" s="9">
        <f t="shared" ref="G23" si="1">F23/F22-1</f>
        <v>2.5357967667436476E-2</v>
      </c>
      <c r="H23">
        <v>18.37</v>
      </c>
      <c r="I23" s="43">
        <f t="shared" ref="I23" si="2">H23/H22-1</f>
        <v>4.0203850509626271E-2</v>
      </c>
      <c r="J23" s="2">
        <v>124.9</v>
      </c>
      <c r="K23" s="43">
        <f t="shared" ref="K23" si="3">J23/J22-1</f>
        <v>-3.2718857234059762E-3</v>
      </c>
      <c r="L23" s="38"/>
      <c r="N23" s="3">
        <f t="shared" ref="N23:N86" si="4">C23</f>
        <v>1.6233766233766156E-2</v>
      </c>
      <c r="O23" s="3">
        <f t="shared" ref="O23:O86" si="5">E23</f>
        <v>2.6483986016454519E-3</v>
      </c>
      <c r="P23" s="3">
        <f t="shared" ref="P23:P86" si="6">G23</f>
        <v>2.5357967667436476E-2</v>
      </c>
      <c r="Q23" s="3">
        <f t="shared" ref="Q23:Q86" si="7">I23</f>
        <v>4.0203850509626271E-2</v>
      </c>
      <c r="R23" s="3">
        <f t="shared" ref="R23:R86" si="8">K23</f>
        <v>-3.2718857234059762E-3</v>
      </c>
    </row>
    <row r="24" spans="1:18" x14ac:dyDescent="0.3">
      <c r="A24" s="4" t="s">
        <v>155</v>
      </c>
      <c r="B24" s="2">
        <v>15.03</v>
      </c>
      <c r="C24" s="9">
        <f t="shared" si="0"/>
        <v>-3.96166134185304E-2</v>
      </c>
      <c r="D24" s="2">
        <v>289.26</v>
      </c>
      <c r="E24" s="9">
        <f t="shared" si="0"/>
        <v>1.8736352750581053E-2</v>
      </c>
      <c r="F24" s="2">
        <v>220.76</v>
      </c>
      <c r="G24" s="9">
        <f t="shared" ref="G24" si="9">F24/F23-1</f>
        <v>-5.5407901256814274E-3</v>
      </c>
      <c r="H24">
        <v>19.3</v>
      </c>
      <c r="I24" s="43">
        <f t="shared" ref="I24" si="10">H24/H23-1</f>
        <v>5.062602068590083E-2</v>
      </c>
      <c r="J24" s="2">
        <v>128.19</v>
      </c>
      <c r="K24" s="43">
        <f t="shared" ref="K24" si="11">J24/J23-1</f>
        <v>2.6341072858286463E-2</v>
      </c>
      <c r="L24" s="38"/>
      <c r="N24" s="3">
        <f t="shared" si="4"/>
        <v>-3.96166134185304E-2</v>
      </c>
      <c r="O24" s="3">
        <f t="shared" si="5"/>
        <v>1.8736352750581053E-2</v>
      </c>
      <c r="P24" s="3">
        <f t="shared" si="6"/>
        <v>-5.5407901256814274E-3</v>
      </c>
      <c r="Q24" s="3">
        <f t="shared" si="7"/>
        <v>5.062602068590083E-2</v>
      </c>
      <c r="R24" s="3">
        <f t="shared" si="8"/>
        <v>2.6341072858286463E-2</v>
      </c>
    </row>
    <row r="25" spans="1:18" x14ac:dyDescent="0.3">
      <c r="A25" s="4" t="s">
        <v>156</v>
      </c>
      <c r="B25" s="2">
        <v>14.87</v>
      </c>
      <c r="C25" s="9">
        <f t="shared" si="0"/>
        <v>-1.0645375914837052E-2</v>
      </c>
      <c r="D25" s="2">
        <v>284.37</v>
      </c>
      <c r="E25" s="9">
        <f t="shared" si="0"/>
        <v>-1.6905206388715954E-2</v>
      </c>
      <c r="F25" s="2">
        <v>219.78</v>
      </c>
      <c r="G25" s="9">
        <f t="shared" ref="G25" si="12">F25/F24-1</f>
        <v>-4.4392100018119107E-3</v>
      </c>
      <c r="H25">
        <v>17.95</v>
      </c>
      <c r="I25" s="43">
        <f t="shared" ref="I25" si="13">H25/H24-1</f>
        <v>-6.9948186528497436E-2</v>
      </c>
      <c r="J25" s="2">
        <v>126.39</v>
      </c>
      <c r="K25" s="43">
        <f t="shared" ref="K25" si="14">J25/J24-1</f>
        <v>-1.4041656915515954E-2</v>
      </c>
      <c r="L25" s="38"/>
      <c r="N25" s="3">
        <f t="shared" si="4"/>
        <v>-1.0645375914837052E-2</v>
      </c>
      <c r="O25" s="3">
        <f t="shared" si="5"/>
        <v>-1.6905206388715954E-2</v>
      </c>
      <c r="P25" s="3">
        <f t="shared" si="6"/>
        <v>-4.4392100018119107E-3</v>
      </c>
      <c r="Q25" s="3">
        <f t="shared" si="7"/>
        <v>-6.9948186528497436E-2</v>
      </c>
      <c r="R25" s="3">
        <f t="shared" si="8"/>
        <v>-1.4041656915515954E-2</v>
      </c>
    </row>
    <row r="26" spans="1:18" hidden="1" x14ac:dyDescent="0.3">
      <c r="A26" s="4" t="s">
        <v>157</v>
      </c>
      <c r="B26" s="2">
        <v>15.64</v>
      </c>
      <c r="C26" s="9">
        <f t="shared" si="0"/>
        <v>5.1782111634162797E-2</v>
      </c>
      <c r="D26" s="2">
        <v>282.32</v>
      </c>
      <c r="E26" s="9">
        <f t="shared" si="0"/>
        <v>-7.2089179589971408E-3</v>
      </c>
      <c r="F26" s="2">
        <v>218.99</v>
      </c>
      <c r="G26" s="9">
        <f t="shared" ref="G26" si="15">F26/F25-1</f>
        <v>-3.5945035945035286E-3</v>
      </c>
      <c r="H26">
        <v>18.059999999999999</v>
      </c>
      <c r="I26" s="43">
        <f t="shared" ref="I26" si="16">H26/H25-1</f>
        <v>6.1281337047354167E-3</v>
      </c>
      <c r="J26" s="2">
        <v>126.51</v>
      </c>
      <c r="K26" s="43">
        <f t="shared" ref="K26" si="17">J26/J25-1</f>
        <v>9.4944220270587465E-4</v>
      </c>
      <c r="L26" s="38"/>
      <c r="N26" s="3">
        <f t="shared" si="4"/>
        <v>5.1782111634162797E-2</v>
      </c>
      <c r="O26" s="3">
        <f t="shared" si="5"/>
        <v>-7.2089179589971408E-3</v>
      </c>
      <c r="P26" s="3">
        <f t="shared" si="6"/>
        <v>-3.5945035945035286E-3</v>
      </c>
      <c r="Q26" s="3">
        <f t="shared" si="7"/>
        <v>6.1281337047354167E-3</v>
      </c>
      <c r="R26" s="3">
        <f t="shared" si="8"/>
        <v>9.4944220270587465E-4</v>
      </c>
    </row>
    <row r="27" spans="1:18" hidden="1" x14ac:dyDescent="0.3">
      <c r="A27" s="4" t="s">
        <v>158</v>
      </c>
      <c r="B27" s="2">
        <v>15.63</v>
      </c>
      <c r="C27" s="9">
        <f t="shared" si="0"/>
        <v>-6.3938618925829527E-4</v>
      </c>
      <c r="D27" s="2">
        <v>279.77999999999997</v>
      </c>
      <c r="E27" s="9">
        <f t="shared" si="0"/>
        <v>-8.9968829696798203E-3</v>
      </c>
      <c r="F27" s="2">
        <v>216.66</v>
      </c>
      <c r="G27" s="9">
        <f t="shared" ref="G27" si="18">F27/F26-1</f>
        <v>-1.0639755239965298E-2</v>
      </c>
      <c r="H27">
        <v>18.100000000000001</v>
      </c>
      <c r="I27" s="43">
        <f t="shared" ref="I27" si="19">H27/H26-1</f>
        <v>2.2148394241419123E-3</v>
      </c>
      <c r="J27" s="2">
        <v>123.82</v>
      </c>
      <c r="K27" s="43">
        <f t="shared" ref="K27" si="20">J27/J26-1</f>
        <v>-2.1263141253655915E-2</v>
      </c>
      <c r="L27" s="38"/>
      <c r="N27" s="3">
        <f t="shared" si="4"/>
        <v>-6.3938618925829527E-4</v>
      </c>
      <c r="O27" s="3">
        <f t="shared" si="5"/>
        <v>-8.9968829696798203E-3</v>
      </c>
      <c r="P27" s="3">
        <f t="shared" si="6"/>
        <v>-1.0639755239965298E-2</v>
      </c>
      <c r="Q27" s="3">
        <f t="shared" si="7"/>
        <v>2.2148394241419123E-3</v>
      </c>
      <c r="R27" s="3">
        <f t="shared" si="8"/>
        <v>-2.1263141253655915E-2</v>
      </c>
    </row>
    <row r="28" spans="1:18" hidden="1" x14ac:dyDescent="0.3">
      <c r="A28" s="4" t="s">
        <v>159</v>
      </c>
      <c r="B28" s="2">
        <v>15.65</v>
      </c>
      <c r="C28" s="9">
        <f t="shared" si="0"/>
        <v>1.2795905310301059E-3</v>
      </c>
      <c r="D28" s="2">
        <v>283.14</v>
      </c>
      <c r="E28" s="9">
        <f t="shared" si="0"/>
        <v>1.2009435985417261E-2</v>
      </c>
      <c r="F28" s="2">
        <v>212.34</v>
      </c>
      <c r="G28" s="9">
        <f t="shared" ref="G28" si="21">F28/F27-1</f>
        <v>-1.993907504846304E-2</v>
      </c>
      <c r="H28">
        <v>17.75</v>
      </c>
      <c r="I28" s="43">
        <f t="shared" ref="I28" si="22">H28/H27-1</f>
        <v>-1.9337016574585753E-2</v>
      </c>
      <c r="J28" s="2">
        <v>125.2</v>
      </c>
      <c r="K28" s="43">
        <f t="shared" ref="K28" si="23">J28/J27-1</f>
        <v>1.1145210789856419E-2</v>
      </c>
      <c r="L28" s="38"/>
      <c r="N28" s="3">
        <f t="shared" si="4"/>
        <v>1.2795905310301059E-3</v>
      </c>
      <c r="O28" s="3">
        <f t="shared" si="5"/>
        <v>1.2009435985417261E-2</v>
      </c>
      <c r="P28" s="3">
        <f t="shared" si="6"/>
        <v>-1.993907504846304E-2</v>
      </c>
      <c r="Q28" s="3">
        <f t="shared" si="7"/>
        <v>-1.9337016574585753E-2</v>
      </c>
      <c r="R28" s="3">
        <f t="shared" si="8"/>
        <v>1.1145210789856419E-2</v>
      </c>
    </row>
    <row r="29" spans="1:18" hidden="1" x14ac:dyDescent="0.3">
      <c r="A29" s="4" t="s">
        <v>160</v>
      </c>
      <c r="B29" s="2">
        <v>15.79</v>
      </c>
      <c r="C29" s="9">
        <f t="shared" si="0"/>
        <v>8.9456869009583162E-3</v>
      </c>
      <c r="D29" s="2">
        <v>282.57</v>
      </c>
      <c r="E29" s="9">
        <f t="shared" si="0"/>
        <v>-2.0131383767747479E-3</v>
      </c>
      <c r="F29" s="2">
        <v>213.61</v>
      </c>
      <c r="G29" s="9">
        <f t="shared" ref="G29" si="24">F29/F28-1</f>
        <v>5.9809739097673731E-3</v>
      </c>
      <c r="H29">
        <v>17.66</v>
      </c>
      <c r="I29" s="43">
        <f t="shared" ref="I29" si="25">H29/H28-1</f>
        <v>-5.0704225352112831E-3</v>
      </c>
      <c r="J29" s="2">
        <v>125.24</v>
      </c>
      <c r="K29" s="43">
        <f t="shared" ref="K29" si="26">J29/J28-1</f>
        <v>3.1948881789123362E-4</v>
      </c>
      <c r="L29" s="38"/>
      <c r="N29" s="3">
        <f t="shared" si="4"/>
        <v>8.9456869009583162E-3</v>
      </c>
      <c r="O29" s="3">
        <f t="shared" si="5"/>
        <v>-2.0131383767747479E-3</v>
      </c>
      <c r="P29" s="3">
        <f t="shared" si="6"/>
        <v>5.9809739097673731E-3</v>
      </c>
      <c r="Q29" s="3">
        <f t="shared" si="7"/>
        <v>-5.0704225352112831E-3</v>
      </c>
      <c r="R29" s="3">
        <f t="shared" si="8"/>
        <v>3.1948881789123362E-4</v>
      </c>
    </row>
    <row r="30" spans="1:18" hidden="1" x14ac:dyDescent="0.3">
      <c r="A30" s="4" t="s">
        <v>161</v>
      </c>
      <c r="B30" s="2">
        <v>15.21</v>
      </c>
      <c r="C30" s="9">
        <f t="shared" si="0"/>
        <v>-3.6732108929702245E-2</v>
      </c>
      <c r="D30" s="2">
        <v>279.93</v>
      </c>
      <c r="E30" s="9">
        <f t="shared" si="0"/>
        <v>-9.3428177088862308E-3</v>
      </c>
      <c r="F30" s="2">
        <v>218.03</v>
      </c>
      <c r="G30" s="9">
        <f t="shared" ref="G30" si="27">F30/F29-1</f>
        <v>2.0691915172510678E-2</v>
      </c>
      <c r="H30">
        <v>17.48</v>
      </c>
      <c r="I30" s="43">
        <f t="shared" ref="I30" si="28">H30/H29-1</f>
        <v>-1.0192525481313663E-2</v>
      </c>
      <c r="J30" s="2">
        <v>121.63</v>
      </c>
      <c r="K30" s="43">
        <f t="shared" ref="K30" si="29">J30/J29-1</f>
        <v>-2.8824656659214298E-2</v>
      </c>
      <c r="L30" s="38"/>
      <c r="N30" s="3">
        <f t="shared" si="4"/>
        <v>-3.6732108929702245E-2</v>
      </c>
      <c r="O30" s="3">
        <f t="shared" si="5"/>
        <v>-9.3428177088862308E-3</v>
      </c>
      <c r="P30" s="3">
        <f t="shared" si="6"/>
        <v>2.0691915172510678E-2</v>
      </c>
      <c r="Q30" s="3">
        <f t="shared" si="7"/>
        <v>-1.0192525481313663E-2</v>
      </c>
      <c r="R30" s="3">
        <f t="shared" si="8"/>
        <v>-2.8824656659214298E-2</v>
      </c>
    </row>
    <row r="31" spans="1:18" hidden="1" x14ac:dyDescent="0.3">
      <c r="A31" s="4" t="s">
        <v>162</v>
      </c>
      <c r="B31" s="2">
        <v>15.54</v>
      </c>
      <c r="C31" s="9">
        <f t="shared" si="0"/>
        <v>2.1696252465483123E-2</v>
      </c>
      <c r="D31" s="2">
        <v>271.41000000000003</v>
      </c>
      <c r="E31" s="9">
        <f t="shared" si="0"/>
        <v>-3.0436180473689789E-2</v>
      </c>
      <c r="F31" s="2">
        <v>212.9</v>
      </c>
      <c r="G31" s="9">
        <f t="shared" ref="G31" si="30">F31/F30-1</f>
        <v>-2.3528872173554038E-2</v>
      </c>
      <c r="H31">
        <v>16.71</v>
      </c>
      <c r="I31" s="43">
        <f t="shared" ref="I31" si="31">H31/H30-1</f>
        <v>-4.4050343249427915E-2</v>
      </c>
      <c r="J31" s="2">
        <v>121.04</v>
      </c>
      <c r="K31" s="43">
        <f t="shared" ref="K31" si="32">J31/J30-1</f>
        <v>-4.8507769464769535E-3</v>
      </c>
      <c r="L31" s="38"/>
      <c r="N31" s="3">
        <f t="shared" si="4"/>
        <v>2.1696252465483123E-2</v>
      </c>
      <c r="O31" s="3">
        <f t="shared" si="5"/>
        <v>-3.0436180473689789E-2</v>
      </c>
      <c r="P31" s="3">
        <f t="shared" si="6"/>
        <v>-2.3528872173554038E-2</v>
      </c>
      <c r="Q31" s="3">
        <f t="shared" si="7"/>
        <v>-4.4050343249427915E-2</v>
      </c>
      <c r="R31" s="3">
        <f t="shared" si="8"/>
        <v>-4.8507769464769535E-3</v>
      </c>
    </row>
    <row r="32" spans="1:18" hidden="1" x14ac:dyDescent="0.3">
      <c r="A32" s="4" t="s">
        <v>163</v>
      </c>
      <c r="B32" s="2">
        <v>15.1</v>
      </c>
      <c r="C32" s="9">
        <f t="shared" si="0"/>
        <v>-2.8314028314028294E-2</v>
      </c>
      <c r="D32" s="2">
        <v>261.95999999999998</v>
      </c>
      <c r="E32" s="9">
        <f t="shared" si="0"/>
        <v>-3.4818171769647521E-2</v>
      </c>
      <c r="F32" s="2">
        <v>208.53</v>
      </c>
      <c r="G32" s="9">
        <f t="shared" ref="G32" si="33">F32/F31-1</f>
        <v>-2.0526068576796619E-2</v>
      </c>
      <c r="H32">
        <v>15.84</v>
      </c>
      <c r="I32" s="43">
        <f t="shared" ref="I32" si="34">H32/H31-1</f>
        <v>-5.2064631956912133E-2</v>
      </c>
      <c r="J32" s="2">
        <v>116.98</v>
      </c>
      <c r="K32" s="43">
        <f t="shared" ref="K32" si="35">J32/J31-1</f>
        <v>-3.3542630535360218E-2</v>
      </c>
      <c r="L32" s="38"/>
      <c r="N32" s="3">
        <f t="shared" si="4"/>
        <v>-2.8314028314028294E-2</v>
      </c>
      <c r="O32" s="3">
        <f t="shared" si="5"/>
        <v>-3.4818171769647521E-2</v>
      </c>
      <c r="P32" s="3">
        <f t="shared" si="6"/>
        <v>-2.0526068576796619E-2</v>
      </c>
      <c r="Q32" s="3">
        <f t="shared" si="7"/>
        <v>-5.2064631956912133E-2</v>
      </c>
      <c r="R32" s="3">
        <f t="shared" si="8"/>
        <v>-3.3542630535360218E-2</v>
      </c>
    </row>
    <row r="33" spans="1:18" hidden="1" x14ac:dyDescent="0.3">
      <c r="A33" s="4" t="s">
        <v>164</v>
      </c>
      <c r="B33" s="2">
        <v>14.42</v>
      </c>
      <c r="C33" s="9">
        <f t="shared" si="0"/>
        <v>-4.503311258278142E-2</v>
      </c>
      <c r="D33" s="2">
        <v>254.18</v>
      </c>
      <c r="E33" s="9">
        <f t="shared" si="0"/>
        <v>-2.9699190716139801E-2</v>
      </c>
      <c r="F33" s="2">
        <v>207.52</v>
      </c>
      <c r="G33" s="9">
        <f t="shared" ref="G33" si="36">F33/F32-1</f>
        <v>-4.8434278041528112E-3</v>
      </c>
      <c r="H33">
        <v>14.61</v>
      </c>
      <c r="I33" s="43">
        <f t="shared" ref="I33" si="37">H33/H32-1</f>
        <v>-7.7651515151515138E-2</v>
      </c>
      <c r="J33" s="2">
        <v>115.2</v>
      </c>
      <c r="K33" s="43">
        <f t="shared" ref="K33" si="38">J33/J32-1</f>
        <v>-1.5216276286544761E-2</v>
      </c>
      <c r="L33" s="38"/>
      <c r="N33" s="3">
        <f t="shared" si="4"/>
        <v>-4.503311258278142E-2</v>
      </c>
      <c r="O33" s="3">
        <f t="shared" si="5"/>
        <v>-2.9699190716139801E-2</v>
      </c>
      <c r="P33" s="3">
        <f t="shared" si="6"/>
        <v>-4.8434278041528112E-3</v>
      </c>
      <c r="Q33" s="3">
        <f t="shared" si="7"/>
        <v>-7.7651515151515138E-2</v>
      </c>
      <c r="R33" s="3">
        <f t="shared" si="8"/>
        <v>-1.5216276286544761E-2</v>
      </c>
    </row>
    <row r="34" spans="1:18" hidden="1" x14ac:dyDescent="0.3">
      <c r="A34" s="4" t="s">
        <v>165</v>
      </c>
      <c r="B34" s="2">
        <v>14.87</v>
      </c>
      <c r="C34" s="9">
        <f t="shared" si="0"/>
        <v>3.1206657420249639E-2</v>
      </c>
      <c r="D34" s="2">
        <v>263.39</v>
      </c>
      <c r="E34" s="9">
        <f t="shared" si="0"/>
        <v>3.6234164765126975E-2</v>
      </c>
      <c r="F34" s="2">
        <v>215.45</v>
      </c>
      <c r="G34" s="9">
        <f t="shared" ref="G34" si="39">F34/F33-1</f>
        <v>3.8213184271395528E-2</v>
      </c>
      <c r="H34">
        <v>14.69</v>
      </c>
      <c r="I34" s="43">
        <f t="shared" ref="I34" si="40">H34/H33-1</f>
        <v>5.4757015742641357E-3</v>
      </c>
      <c r="J34" s="2">
        <v>115.6</v>
      </c>
      <c r="K34" s="43">
        <f t="shared" ref="K34" si="41">J34/J33-1</f>
        <v>3.4722222222220989E-3</v>
      </c>
      <c r="L34" s="38"/>
      <c r="N34" s="3">
        <f t="shared" si="4"/>
        <v>3.1206657420249639E-2</v>
      </c>
      <c r="O34" s="3">
        <f t="shared" si="5"/>
        <v>3.6234164765126975E-2</v>
      </c>
      <c r="P34" s="3">
        <f t="shared" si="6"/>
        <v>3.8213184271395528E-2</v>
      </c>
      <c r="Q34" s="3">
        <f t="shared" si="7"/>
        <v>5.4757015742641357E-3</v>
      </c>
      <c r="R34" s="3">
        <f t="shared" si="8"/>
        <v>3.4722222222220989E-3</v>
      </c>
    </row>
    <row r="35" spans="1:18" hidden="1" x14ac:dyDescent="0.3">
      <c r="A35" s="4" t="s">
        <v>166</v>
      </c>
      <c r="B35" s="2">
        <v>14.87</v>
      </c>
      <c r="C35" s="9">
        <f t="shared" si="0"/>
        <v>0</v>
      </c>
      <c r="D35" s="2">
        <v>265.54000000000002</v>
      </c>
      <c r="E35" s="9">
        <f t="shared" si="0"/>
        <v>8.1628004100384732E-3</v>
      </c>
      <c r="F35" s="2">
        <v>211.33</v>
      </c>
      <c r="G35" s="9">
        <f t="shared" ref="G35" si="42">F35/F34-1</f>
        <v>-1.9122766303086403E-2</v>
      </c>
      <c r="H35">
        <v>15.47</v>
      </c>
      <c r="I35" s="43">
        <f t="shared" ref="I35" si="43">H35/H34-1</f>
        <v>5.3097345132743445E-2</v>
      </c>
      <c r="J35" s="2">
        <v>116.08</v>
      </c>
      <c r="K35" s="43">
        <f t="shared" ref="K35" si="44">J35/J34-1</f>
        <v>4.1522491349481605E-3</v>
      </c>
      <c r="L35" s="38"/>
      <c r="N35" s="3">
        <f t="shared" si="4"/>
        <v>0</v>
      </c>
      <c r="O35" s="3">
        <f t="shared" si="5"/>
        <v>8.1628004100384732E-3</v>
      </c>
      <c r="P35" s="3">
        <f t="shared" si="6"/>
        <v>-1.9122766303086403E-2</v>
      </c>
      <c r="Q35" s="3">
        <f t="shared" si="7"/>
        <v>5.3097345132743445E-2</v>
      </c>
      <c r="R35" s="3">
        <f t="shared" si="8"/>
        <v>4.1522491349481605E-3</v>
      </c>
    </row>
    <row r="36" spans="1:18" hidden="1" x14ac:dyDescent="0.3">
      <c r="A36" s="4" t="s">
        <v>167</v>
      </c>
      <c r="B36" s="2">
        <v>14.02</v>
      </c>
      <c r="C36" s="9">
        <f t="shared" si="0"/>
        <v>-5.7162071284465377E-2</v>
      </c>
      <c r="D36" s="2">
        <v>258.02</v>
      </c>
      <c r="E36" s="9">
        <f t="shared" si="0"/>
        <v>-2.8319650523461748E-2</v>
      </c>
      <c r="F36" s="2">
        <v>205.12</v>
      </c>
      <c r="G36" s="9">
        <f t="shared" ref="G36" si="45">F36/F35-1</f>
        <v>-2.9385321535040032E-2</v>
      </c>
      <c r="H36">
        <v>14.86</v>
      </c>
      <c r="I36" s="43">
        <f t="shared" ref="I36" si="46">H36/H35-1</f>
        <v>-3.9431157078215984E-2</v>
      </c>
      <c r="J36" s="2">
        <v>116.81</v>
      </c>
      <c r="K36" s="43">
        <f t="shared" ref="K36" si="47">J36/J35-1</f>
        <v>6.288766368022003E-3</v>
      </c>
      <c r="L36" s="38"/>
      <c r="N36" s="3">
        <f t="shared" si="4"/>
        <v>-5.7162071284465377E-2</v>
      </c>
      <c r="O36" s="3">
        <f t="shared" si="5"/>
        <v>-2.8319650523461748E-2</v>
      </c>
      <c r="P36" s="3">
        <f t="shared" si="6"/>
        <v>-2.9385321535040032E-2</v>
      </c>
      <c r="Q36" s="3">
        <f t="shared" si="7"/>
        <v>-3.9431157078215984E-2</v>
      </c>
      <c r="R36" s="3">
        <f t="shared" si="8"/>
        <v>6.288766368022003E-3</v>
      </c>
    </row>
    <row r="37" spans="1:18" hidden="1" x14ac:dyDescent="0.3">
      <c r="A37" s="4" t="s">
        <v>168</v>
      </c>
      <c r="B37" s="2">
        <v>13.84</v>
      </c>
      <c r="C37" s="9">
        <f t="shared" si="0"/>
        <v>-1.2838801711840153E-2</v>
      </c>
      <c r="D37" s="2">
        <v>248.54</v>
      </c>
      <c r="E37" s="9">
        <f t="shared" si="0"/>
        <v>-3.6741337880784375E-2</v>
      </c>
      <c r="F37" s="2">
        <v>192.9</v>
      </c>
      <c r="G37" s="9">
        <f t="shared" ref="G37" si="48">F37/F36-1</f>
        <v>-5.9574882995319767E-2</v>
      </c>
      <c r="H37">
        <v>14.23</v>
      </c>
      <c r="I37" s="43">
        <f t="shared" ref="I37" si="49">H37/H36-1</f>
        <v>-4.2395693135935386E-2</v>
      </c>
      <c r="J37" s="2">
        <v>117.67</v>
      </c>
      <c r="K37" s="43">
        <f t="shared" ref="K37" si="50">J37/J36-1</f>
        <v>7.3623833575893194E-3</v>
      </c>
      <c r="L37" s="38"/>
      <c r="N37" s="3">
        <f t="shared" si="4"/>
        <v>-1.2838801711840153E-2</v>
      </c>
      <c r="O37" s="3">
        <f t="shared" si="5"/>
        <v>-3.6741337880784375E-2</v>
      </c>
      <c r="P37" s="3">
        <f t="shared" si="6"/>
        <v>-5.9574882995319767E-2</v>
      </c>
      <c r="Q37" s="3">
        <f t="shared" si="7"/>
        <v>-4.2395693135935386E-2</v>
      </c>
      <c r="R37" s="3">
        <f t="shared" si="8"/>
        <v>7.3623833575893194E-3</v>
      </c>
    </row>
    <row r="38" spans="1:18" hidden="1" x14ac:dyDescent="0.3">
      <c r="A38" s="4" t="s">
        <v>169</v>
      </c>
      <c r="B38" s="2">
        <v>13.76</v>
      </c>
      <c r="C38" s="9">
        <f t="shared" si="0"/>
        <v>-5.7803468208093012E-3</v>
      </c>
      <c r="D38" s="2">
        <v>262.73</v>
      </c>
      <c r="E38" s="9">
        <f t="shared" si="0"/>
        <v>5.709342560553643E-2</v>
      </c>
      <c r="F38" s="2">
        <v>191.47</v>
      </c>
      <c r="G38" s="9">
        <f t="shared" ref="G38" si="51">F38/F37-1</f>
        <v>-7.4131674442716733E-3</v>
      </c>
      <c r="H38">
        <v>14.88</v>
      </c>
      <c r="I38" s="43">
        <f t="shared" ref="I38" si="52">H38/H37-1</f>
        <v>4.5678144764581985E-2</v>
      </c>
      <c r="J38" s="2">
        <v>120.8</v>
      </c>
      <c r="K38" s="43">
        <f t="shared" ref="K38" si="53">J38/J37-1</f>
        <v>2.6599813036457753E-2</v>
      </c>
      <c r="L38" s="38"/>
      <c r="N38" s="3">
        <f t="shared" si="4"/>
        <v>-5.7803468208093012E-3</v>
      </c>
      <c r="O38" s="3">
        <f t="shared" si="5"/>
        <v>5.709342560553643E-2</v>
      </c>
      <c r="P38" s="3">
        <f t="shared" si="6"/>
        <v>-7.4131674442716733E-3</v>
      </c>
      <c r="Q38" s="3">
        <f t="shared" si="7"/>
        <v>4.5678144764581985E-2</v>
      </c>
      <c r="R38" s="3">
        <f t="shared" si="8"/>
        <v>2.6599813036457753E-2</v>
      </c>
    </row>
    <row r="39" spans="1:18" hidden="1" x14ac:dyDescent="0.3">
      <c r="A39" s="4" t="s">
        <v>170</v>
      </c>
      <c r="B39" s="2">
        <v>13.2</v>
      </c>
      <c r="C39" s="9">
        <f t="shared" si="0"/>
        <v>-4.0697674418604723E-2</v>
      </c>
      <c r="D39" s="2">
        <v>265.38</v>
      </c>
      <c r="E39" s="9">
        <f t="shared" si="0"/>
        <v>1.0086400487192115E-2</v>
      </c>
      <c r="F39" s="2">
        <v>199.56</v>
      </c>
      <c r="G39" s="9">
        <f t="shared" ref="G39" si="54">F39/F38-1</f>
        <v>4.2252049929492941E-2</v>
      </c>
      <c r="H39">
        <v>16.21</v>
      </c>
      <c r="I39" s="43">
        <f t="shared" ref="I39" si="55">H39/H38-1</f>
        <v>8.9381720430107503E-2</v>
      </c>
      <c r="J39" s="2">
        <v>121.83</v>
      </c>
      <c r="K39" s="43">
        <f t="shared" ref="K39" si="56">J39/J38-1</f>
        <v>8.5264900662251897E-3</v>
      </c>
      <c r="L39" s="38"/>
      <c r="N39" s="3">
        <f t="shared" si="4"/>
        <v>-4.0697674418604723E-2</v>
      </c>
      <c r="O39" s="3">
        <f t="shared" si="5"/>
        <v>1.0086400487192115E-2</v>
      </c>
      <c r="P39" s="3">
        <f t="shared" si="6"/>
        <v>4.2252049929492941E-2</v>
      </c>
      <c r="Q39" s="3">
        <f t="shared" si="7"/>
        <v>8.9381720430107503E-2</v>
      </c>
      <c r="R39" s="3">
        <f t="shared" si="8"/>
        <v>8.5264900662251897E-3</v>
      </c>
    </row>
    <row r="40" spans="1:18" hidden="1" x14ac:dyDescent="0.3">
      <c r="A40" s="4" t="s">
        <v>171</v>
      </c>
      <c r="B40" s="2">
        <v>12.73</v>
      </c>
      <c r="C40" s="9">
        <f t="shared" si="0"/>
        <v>-3.560606060606053E-2</v>
      </c>
      <c r="D40" s="2">
        <v>269.07</v>
      </c>
      <c r="E40" s="9">
        <f t="shared" si="0"/>
        <v>1.390458964503738E-2</v>
      </c>
      <c r="F40" s="2">
        <v>197.73</v>
      </c>
      <c r="G40" s="9">
        <f t="shared" ref="G40" si="57">F40/F39-1</f>
        <v>-9.1701743836440919E-3</v>
      </c>
      <c r="H40">
        <v>16.34</v>
      </c>
      <c r="I40" s="43">
        <f t="shared" ref="I40" si="58">H40/H39-1</f>
        <v>8.0197409006785847E-3</v>
      </c>
      <c r="J40" s="2">
        <v>123.39</v>
      </c>
      <c r="K40" s="43">
        <f t="shared" ref="K40" si="59">J40/J39-1</f>
        <v>1.2804727899532242E-2</v>
      </c>
      <c r="L40" s="38"/>
      <c r="N40" s="3">
        <f t="shared" si="4"/>
        <v>-3.560606060606053E-2</v>
      </c>
      <c r="O40" s="3">
        <f t="shared" si="5"/>
        <v>1.390458964503738E-2</v>
      </c>
      <c r="P40" s="3">
        <f t="shared" si="6"/>
        <v>-9.1701743836440919E-3</v>
      </c>
      <c r="Q40" s="3">
        <f t="shared" si="7"/>
        <v>8.0197409006785847E-3</v>
      </c>
      <c r="R40" s="3">
        <f t="shared" si="8"/>
        <v>1.2804727899532242E-2</v>
      </c>
    </row>
    <row r="41" spans="1:18" hidden="1" x14ac:dyDescent="0.3">
      <c r="A41" s="4" t="s">
        <v>172</v>
      </c>
      <c r="B41" s="2">
        <v>13.37</v>
      </c>
      <c r="C41" s="9">
        <f t="shared" si="0"/>
        <v>5.0274941084053282E-2</v>
      </c>
      <c r="D41" s="2">
        <v>276.12</v>
      </c>
      <c r="E41" s="9">
        <f t="shared" si="0"/>
        <v>2.620136024082953E-2</v>
      </c>
      <c r="F41" s="2">
        <v>200.37</v>
      </c>
      <c r="G41" s="9">
        <f t="shared" ref="G41" si="60">F41/F40-1</f>
        <v>1.3351539978758931E-2</v>
      </c>
      <c r="H41">
        <v>16.46</v>
      </c>
      <c r="I41" s="43">
        <f t="shared" ref="I41" si="61">H41/H40-1</f>
        <v>7.3439412484701538E-3</v>
      </c>
      <c r="J41" s="2">
        <v>122.22</v>
      </c>
      <c r="K41" s="43">
        <f t="shared" ref="K41" si="62">J41/J40-1</f>
        <v>-9.4821298322392833E-3</v>
      </c>
      <c r="L41" s="38"/>
      <c r="N41" s="3">
        <f t="shared" si="4"/>
        <v>5.0274941084053282E-2</v>
      </c>
      <c r="O41" s="3">
        <f t="shared" si="5"/>
        <v>2.620136024082953E-2</v>
      </c>
      <c r="P41" s="3">
        <f t="shared" si="6"/>
        <v>1.3351539978758931E-2</v>
      </c>
      <c r="Q41" s="3">
        <f t="shared" si="7"/>
        <v>7.3439412484701538E-3</v>
      </c>
      <c r="R41" s="3">
        <f t="shared" si="8"/>
        <v>-9.4821298322392833E-3</v>
      </c>
    </row>
    <row r="42" spans="1:18" hidden="1" x14ac:dyDescent="0.3">
      <c r="A42" s="4" t="s">
        <v>173</v>
      </c>
      <c r="B42" s="2">
        <v>13.6</v>
      </c>
      <c r="C42" s="9">
        <f t="shared" si="0"/>
        <v>1.7202692595362779E-2</v>
      </c>
      <c r="D42" s="2">
        <v>271.48</v>
      </c>
      <c r="E42" s="9">
        <f t="shared" si="0"/>
        <v>-1.6804287990728639E-2</v>
      </c>
      <c r="F42" s="2">
        <v>201.14</v>
      </c>
      <c r="G42" s="9">
        <f t="shared" ref="G42" si="63">F42/F41-1</f>
        <v>3.8428906522931516E-3</v>
      </c>
      <c r="H42">
        <v>15.75</v>
      </c>
      <c r="I42" s="43">
        <f t="shared" ref="I42" si="64">H42/H41-1</f>
        <v>-4.3134872417983083E-2</v>
      </c>
      <c r="J42" s="2">
        <v>120.37</v>
      </c>
      <c r="K42" s="43">
        <f t="shared" ref="K42" si="65">J42/J41-1</f>
        <v>-1.5136638847979E-2</v>
      </c>
      <c r="L42" s="38"/>
      <c r="N42" s="3">
        <f t="shared" si="4"/>
        <v>1.7202692595362779E-2</v>
      </c>
      <c r="O42" s="3">
        <f t="shared" si="5"/>
        <v>-1.6804287990728639E-2</v>
      </c>
      <c r="P42" s="3">
        <f t="shared" si="6"/>
        <v>3.8428906522931516E-3</v>
      </c>
      <c r="Q42" s="3">
        <f t="shared" si="7"/>
        <v>-4.3134872417983083E-2</v>
      </c>
      <c r="R42" s="3">
        <f t="shared" si="8"/>
        <v>-1.5136638847979E-2</v>
      </c>
    </row>
    <row r="43" spans="1:18" hidden="1" x14ac:dyDescent="0.3">
      <c r="A43" s="4" t="s">
        <v>174</v>
      </c>
      <c r="B43" s="2">
        <v>13.69</v>
      </c>
      <c r="C43" s="9">
        <f t="shared" si="0"/>
        <v>6.6176470588235059E-3</v>
      </c>
      <c r="D43" s="2">
        <v>270.18</v>
      </c>
      <c r="E43" s="9">
        <f t="shared" si="0"/>
        <v>-4.7885663768970632E-3</v>
      </c>
      <c r="F43" s="2">
        <v>198.8</v>
      </c>
      <c r="G43" s="9">
        <f t="shared" ref="G43" si="66">F43/F42-1</f>
        <v>-1.1633687978522267E-2</v>
      </c>
      <c r="H43">
        <v>15.66</v>
      </c>
      <c r="I43" s="43">
        <f t="shared" ref="I43" si="67">H43/H42-1</f>
        <v>-5.7142857142856718E-3</v>
      </c>
      <c r="J43" s="2">
        <v>119.54</v>
      </c>
      <c r="K43" s="43">
        <f t="shared" ref="K43" si="68">J43/J42-1</f>
        <v>-6.8954058320179756E-3</v>
      </c>
      <c r="L43" s="38"/>
      <c r="N43" s="3">
        <f t="shared" si="4"/>
        <v>6.6176470588235059E-3</v>
      </c>
      <c r="O43" s="3">
        <f t="shared" si="5"/>
        <v>-4.7885663768970632E-3</v>
      </c>
      <c r="P43" s="3">
        <f t="shared" si="6"/>
        <v>-1.1633687978522267E-2</v>
      </c>
      <c r="Q43" s="3">
        <f t="shared" si="7"/>
        <v>-5.7142857142856718E-3</v>
      </c>
      <c r="R43" s="3">
        <f t="shared" si="8"/>
        <v>-6.8954058320179756E-3</v>
      </c>
    </row>
    <row r="44" spans="1:18" hidden="1" x14ac:dyDescent="0.3">
      <c r="A44" s="4" t="s">
        <v>175</v>
      </c>
      <c r="B44" s="2">
        <v>13.36</v>
      </c>
      <c r="C44" s="9">
        <f t="shared" si="0"/>
        <v>-2.4105186267348477E-2</v>
      </c>
      <c r="D44" s="2">
        <v>269.89</v>
      </c>
      <c r="E44" s="9">
        <f t="shared" si="0"/>
        <v>-1.0733585017396186E-3</v>
      </c>
      <c r="F44" s="2">
        <v>199.88</v>
      </c>
      <c r="G44" s="9">
        <f t="shared" ref="G44" si="69">F44/F43-1</f>
        <v>5.4325955734406683E-3</v>
      </c>
      <c r="H44">
        <v>15.1</v>
      </c>
      <c r="I44" s="43">
        <f t="shared" ref="I44" si="70">H44/H43-1</f>
        <v>-3.5759897828863352E-2</v>
      </c>
      <c r="J44" s="2">
        <v>119.58</v>
      </c>
      <c r="K44" s="43">
        <f t="shared" ref="K44" si="71">J44/J43-1</f>
        <v>3.3461602810769264E-4</v>
      </c>
      <c r="L44" s="38"/>
      <c r="N44" s="3">
        <f t="shared" si="4"/>
        <v>-2.4105186267348477E-2</v>
      </c>
      <c r="O44" s="3">
        <f t="shared" si="5"/>
        <v>-1.0733585017396186E-3</v>
      </c>
      <c r="P44" s="3">
        <f t="shared" si="6"/>
        <v>5.4325955734406683E-3</v>
      </c>
      <c r="Q44" s="3">
        <f t="shared" si="7"/>
        <v>-3.5759897828863352E-2</v>
      </c>
      <c r="R44" s="3">
        <f t="shared" si="8"/>
        <v>3.3461602810769264E-4</v>
      </c>
    </row>
    <row r="45" spans="1:18" hidden="1" x14ac:dyDescent="0.3">
      <c r="A45" s="4" t="s">
        <v>176</v>
      </c>
      <c r="B45" s="2">
        <v>13.51</v>
      </c>
      <c r="C45" s="9">
        <f t="shared" si="0"/>
        <v>1.1227544910179743E-2</v>
      </c>
      <c r="D45" s="2">
        <v>268.45</v>
      </c>
      <c r="E45" s="9">
        <f t="shared" si="0"/>
        <v>-5.3355070584312214E-3</v>
      </c>
      <c r="F45" s="2">
        <v>202.91</v>
      </c>
      <c r="G45" s="9">
        <f t="shared" ref="G45" si="72">F45/F44-1</f>
        <v>1.5159095457274452E-2</v>
      </c>
      <c r="H45">
        <v>14.96</v>
      </c>
      <c r="I45" s="43">
        <f t="shared" ref="I45" si="73">H45/H44-1</f>
        <v>-9.2715231788078611E-3</v>
      </c>
      <c r="J45" s="2">
        <v>117.74</v>
      </c>
      <c r="K45" s="43">
        <f t="shared" ref="K45" si="74">J45/J44-1</f>
        <v>-1.538718849305909E-2</v>
      </c>
      <c r="L45" s="38"/>
      <c r="N45" s="3">
        <f t="shared" si="4"/>
        <v>1.1227544910179743E-2</v>
      </c>
      <c r="O45" s="3">
        <f t="shared" si="5"/>
        <v>-5.3355070584312214E-3</v>
      </c>
      <c r="P45" s="3">
        <f t="shared" si="6"/>
        <v>1.5159095457274452E-2</v>
      </c>
      <c r="Q45" s="3">
        <f t="shared" si="7"/>
        <v>-9.2715231788078611E-3</v>
      </c>
      <c r="R45" s="3">
        <f t="shared" si="8"/>
        <v>-1.538718849305909E-2</v>
      </c>
    </row>
    <row r="46" spans="1:18" hidden="1" x14ac:dyDescent="0.3">
      <c r="A46" s="4" t="s">
        <v>177</v>
      </c>
      <c r="B46" s="2">
        <v>13.5</v>
      </c>
      <c r="C46" s="9">
        <f t="shared" si="0"/>
        <v>-7.4019245003698053E-4</v>
      </c>
      <c r="D46" s="2">
        <v>277.76</v>
      </c>
      <c r="E46" s="9">
        <f t="shared" si="0"/>
        <v>3.4680573663624426E-2</v>
      </c>
      <c r="F46" s="2">
        <v>201.98</v>
      </c>
      <c r="G46" s="9">
        <f t="shared" ref="G46" si="75">F46/F45-1</f>
        <v>-4.5833127987777722E-3</v>
      </c>
      <c r="H46">
        <v>14.95</v>
      </c>
      <c r="I46" s="43">
        <f t="shared" ref="I46" si="76">H46/H45-1</f>
        <v>-6.6844919786102075E-4</v>
      </c>
      <c r="J46" s="2">
        <v>119.98</v>
      </c>
      <c r="K46" s="43">
        <f t="shared" ref="K46" si="77">J46/J45-1</f>
        <v>1.9024970273483932E-2</v>
      </c>
      <c r="L46" s="38"/>
      <c r="N46" s="3">
        <f t="shared" si="4"/>
        <v>-7.4019245003698053E-4</v>
      </c>
      <c r="O46" s="3">
        <f t="shared" si="5"/>
        <v>3.4680573663624426E-2</v>
      </c>
      <c r="P46" s="3">
        <f t="shared" si="6"/>
        <v>-4.5833127987777722E-3</v>
      </c>
      <c r="Q46" s="3">
        <f t="shared" si="7"/>
        <v>-6.6844919786102075E-4</v>
      </c>
      <c r="R46" s="3">
        <f t="shared" si="8"/>
        <v>1.9024970273483932E-2</v>
      </c>
    </row>
    <row r="47" spans="1:18" hidden="1" x14ac:dyDescent="0.3">
      <c r="A47" s="4" t="s">
        <v>178</v>
      </c>
      <c r="B47" s="2">
        <v>13.15</v>
      </c>
      <c r="C47" s="9">
        <f t="shared" si="0"/>
        <v>-2.5925925925925908E-2</v>
      </c>
      <c r="D47" s="2">
        <v>283.83</v>
      </c>
      <c r="E47" s="9">
        <f t="shared" si="0"/>
        <v>2.1853398617511566E-2</v>
      </c>
      <c r="F47" s="2">
        <v>202.12</v>
      </c>
      <c r="G47" s="9">
        <f t="shared" ref="G47" si="78">F47/F46-1</f>
        <v>6.9313793444902849E-4</v>
      </c>
      <c r="H47">
        <v>14.58</v>
      </c>
      <c r="I47" s="43">
        <f t="shared" ref="I47" si="79">H47/H46-1</f>
        <v>-2.4749163879598579E-2</v>
      </c>
      <c r="J47" s="2">
        <v>118.42</v>
      </c>
      <c r="K47" s="43">
        <f t="shared" ref="K47" si="80">J47/J46-1</f>
        <v>-1.3002167027837963E-2</v>
      </c>
      <c r="L47" s="38"/>
      <c r="N47" s="3">
        <f t="shared" si="4"/>
        <v>-2.5925925925925908E-2</v>
      </c>
      <c r="O47" s="3">
        <f t="shared" si="5"/>
        <v>2.1853398617511566E-2</v>
      </c>
      <c r="P47" s="3">
        <f t="shared" si="6"/>
        <v>6.9313793444902849E-4</v>
      </c>
      <c r="Q47" s="3">
        <f t="shared" si="7"/>
        <v>-2.4749163879598579E-2</v>
      </c>
      <c r="R47" s="3">
        <f t="shared" si="8"/>
        <v>-1.3002167027837963E-2</v>
      </c>
    </row>
    <row r="48" spans="1:18" hidden="1" x14ac:dyDescent="0.3">
      <c r="A48" s="4" t="s">
        <v>179</v>
      </c>
      <c r="B48" s="2">
        <v>13.37</v>
      </c>
      <c r="C48" s="9">
        <f t="shared" si="0"/>
        <v>1.6730038022813698E-2</v>
      </c>
      <c r="D48" s="2">
        <v>285.67</v>
      </c>
      <c r="E48" s="9">
        <f t="shared" si="0"/>
        <v>6.4827537610543384E-3</v>
      </c>
      <c r="F48" s="2">
        <v>210.45</v>
      </c>
      <c r="G48" s="9">
        <f t="shared" ref="G48" si="81">F48/F47-1</f>
        <v>4.1213140708489915E-2</v>
      </c>
      <c r="H48">
        <v>15.38</v>
      </c>
      <c r="I48" s="43">
        <f t="shared" ref="I48" si="82">H48/H47-1</f>
        <v>5.4869684499314175E-2</v>
      </c>
      <c r="J48" s="2">
        <v>119.89</v>
      </c>
      <c r="K48" s="43">
        <f t="shared" ref="K48" si="83">J48/J47-1</f>
        <v>1.2413443675054925E-2</v>
      </c>
      <c r="L48" s="38"/>
      <c r="N48" s="3">
        <f t="shared" si="4"/>
        <v>1.6730038022813698E-2</v>
      </c>
      <c r="O48" s="3">
        <f t="shared" si="5"/>
        <v>6.4827537610543384E-3</v>
      </c>
      <c r="P48" s="3">
        <f t="shared" si="6"/>
        <v>4.1213140708489915E-2</v>
      </c>
      <c r="Q48" s="3">
        <f t="shared" si="7"/>
        <v>5.4869684499314175E-2</v>
      </c>
      <c r="R48" s="3">
        <f t="shared" si="8"/>
        <v>1.2413443675054925E-2</v>
      </c>
    </row>
    <row r="49" spans="1:18" hidden="1" x14ac:dyDescent="0.3">
      <c r="A49" s="4" t="s">
        <v>180</v>
      </c>
      <c r="B49" s="2">
        <v>14.14</v>
      </c>
      <c r="C49" s="9">
        <f t="shared" si="0"/>
        <v>5.7591623036649331E-2</v>
      </c>
      <c r="D49" s="2">
        <v>289.27</v>
      </c>
      <c r="E49" s="9">
        <f t="shared" si="0"/>
        <v>1.2601953302761704E-2</v>
      </c>
      <c r="F49" s="2">
        <v>206.46</v>
      </c>
      <c r="G49" s="9">
        <f t="shared" ref="G49" si="84">F49/F48-1</f>
        <v>-1.8959372772629934E-2</v>
      </c>
      <c r="H49">
        <v>15.92</v>
      </c>
      <c r="I49" s="43">
        <f t="shared" ref="I49" si="85">H49/H48-1</f>
        <v>3.5110533159947943E-2</v>
      </c>
      <c r="J49" s="2">
        <v>120.62</v>
      </c>
      <c r="K49" s="43">
        <f t="shared" ref="K49" si="86">J49/J48-1</f>
        <v>6.0889148386020775E-3</v>
      </c>
      <c r="L49" s="38"/>
      <c r="N49" s="3">
        <f t="shared" si="4"/>
        <v>5.7591623036649331E-2</v>
      </c>
      <c r="O49" s="3">
        <f t="shared" si="5"/>
        <v>1.2601953302761704E-2</v>
      </c>
      <c r="P49" s="3">
        <f t="shared" si="6"/>
        <v>-1.8959372772629934E-2</v>
      </c>
      <c r="Q49" s="3">
        <f t="shared" si="7"/>
        <v>3.5110533159947943E-2</v>
      </c>
      <c r="R49" s="3">
        <f t="shared" si="8"/>
        <v>6.0889148386020775E-3</v>
      </c>
    </row>
    <row r="50" spans="1:18" hidden="1" x14ac:dyDescent="0.3">
      <c r="A50" s="4" t="s">
        <v>181</v>
      </c>
      <c r="B50" s="2">
        <v>14.13</v>
      </c>
      <c r="C50" s="9">
        <f t="shared" si="0"/>
        <v>-7.0721357850067612E-4</v>
      </c>
      <c r="D50" s="2">
        <v>286.23</v>
      </c>
      <c r="E50" s="9">
        <f t="shared" si="0"/>
        <v>-1.0509212846129823E-2</v>
      </c>
      <c r="F50" s="2">
        <v>203.91</v>
      </c>
      <c r="G50" s="9">
        <f t="shared" ref="G50" si="87">F50/F49-1</f>
        <v>-1.2351060738157615E-2</v>
      </c>
      <c r="H50">
        <v>15.93</v>
      </c>
      <c r="I50" s="43">
        <f t="shared" ref="I50" si="88">H50/H49-1</f>
        <v>6.2814070351757678E-4</v>
      </c>
      <c r="J50" s="2">
        <v>121.75</v>
      </c>
      <c r="K50" s="43">
        <f t="shared" ref="K50" si="89">J50/J49-1</f>
        <v>9.3682639694909753E-3</v>
      </c>
      <c r="L50" s="38"/>
      <c r="N50" s="3">
        <f t="shared" si="4"/>
        <v>-7.0721357850067612E-4</v>
      </c>
      <c r="O50" s="3">
        <f t="shared" si="5"/>
        <v>-1.0509212846129823E-2</v>
      </c>
      <c r="P50" s="3">
        <f t="shared" si="6"/>
        <v>-1.2351060738157615E-2</v>
      </c>
      <c r="Q50" s="3">
        <f t="shared" si="7"/>
        <v>6.2814070351757678E-4</v>
      </c>
      <c r="R50" s="3">
        <f t="shared" si="8"/>
        <v>9.3682639694909753E-3</v>
      </c>
    </row>
    <row r="51" spans="1:18" hidden="1" x14ac:dyDescent="0.3">
      <c r="A51" s="4" t="s">
        <v>182</v>
      </c>
      <c r="B51" s="2">
        <v>14.16</v>
      </c>
      <c r="C51" s="9">
        <f t="shared" si="0"/>
        <v>2.1231422505307851E-3</v>
      </c>
      <c r="D51" s="2">
        <v>273.66000000000003</v>
      </c>
      <c r="E51" s="9">
        <f t="shared" si="0"/>
        <v>-4.391573210355304E-2</v>
      </c>
      <c r="F51" s="2">
        <v>215.67</v>
      </c>
      <c r="G51" s="9">
        <f t="shared" ref="G51" si="90">F51/F50-1</f>
        <v>5.7672502574665163E-2</v>
      </c>
      <c r="H51">
        <v>15.73</v>
      </c>
      <c r="I51" s="43">
        <f t="shared" ref="I51" si="91">H51/H50-1</f>
        <v>-1.2554927809165006E-2</v>
      </c>
      <c r="J51" s="2">
        <v>119.57</v>
      </c>
      <c r="K51" s="43">
        <f t="shared" ref="K51" si="92">J51/J50-1</f>
        <v>-1.7905544147843955E-2</v>
      </c>
      <c r="L51" s="38"/>
      <c r="N51" s="3">
        <f t="shared" si="4"/>
        <v>2.1231422505307851E-3</v>
      </c>
      <c r="O51" s="3">
        <f t="shared" si="5"/>
        <v>-4.391573210355304E-2</v>
      </c>
      <c r="P51" s="3">
        <f t="shared" si="6"/>
        <v>5.7672502574665163E-2</v>
      </c>
      <c r="Q51" s="3">
        <f t="shared" si="7"/>
        <v>-1.2554927809165006E-2</v>
      </c>
      <c r="R51" s="3">
        <f t="shared" si="8"/>
        <v>-1.7905544147843955E-2</v>
      </c>
    </row>
    <row r="52" spans="1:18" hidden="1" x14ac:dyDescent="0.3">
      <c r="A52" s="4" t="s">
        <v>183</v>
      </c>
      <c r="B52" s="2">
        <v>14.07</v>
      </c>
      <c r="C52" s="9">
        <f t="shared" si="0"/>
        <v>-6.3559322033898136E-3</v>
      </c>
      <c r="D52" s="2">
        <v>276.17</v>
      </c>
      <c r="E52" s="9">
        <f t="shared" si="0"/>
        <v>9.1719652123072315E-3</v>
      </c>
      <c r="F52" s="2">
        <v>215.56</v>
      </c>
      <c r="G52" s="9">
        <f t="shared" ref="G52" si="93">F52/F51-1</f>
        <v>-5.1003848472197522E-4</v>
      </c>
      <c r="H52">
        <v>16.760000000000002</v>
      </c>
      <c r="I52" s="43">
        <f t="shared" ref="I52" si="94">H52/H51-1</f>
        <v>6.5479974570883837E-2</v>
      </c>
      <c r="J52" s="2">
        <v>120.57</v>
      </c>
      <c r="K52" s="43">
        <f t="shared" ref="K52" si="95">J52/J51-1</f>
        <v>8.3633018315631968E-3</v>
      </c>
      <c r="L52" s="38"/>
      <c r="N52" s="3">
        <f t="shared" si="4"/>
        <v>-6.3559322033898136E-3</v>
      </c>
      <c r="O52" s="3">
        <f t="shared" si="5"/>
        <v>9.1719652123072315E-3</v>
      </c>
      <c r="P52" s="3">
        <f t="shared" si="6"/>
        <v>-5.1003848472197522E-4</v>
      </c>
      <c r="Q52" s="3">
        <f t="shared" si="7"/>
        <v>6.5479974570883837E-2</v>
      </c>
      <c r="R52" s="3">
        <f t="shared" si="8"/>
        <v>8.3633018315631968E-3</v>
      </c>
    </row>
    <row r="53" spans="1:18" hidden="1" x14ac:dyDescent="0.3">
      <c r="A53" s="4" t="s">
        <v>184</v>
      </c>
      <c r="B53" s="2">
        <v>14.42</v>
      </c>
      <c r="C53" s="9">
        <f t="shared" si="0"/>
        <v>2.4875621890547261E-2</v>
      </c>
      <c r="D53" s="2">
        <v>283.68</v>
      </c>
      <c r="E53" s="9">
        <f t="shared" si="0"/>
        <v>2.7193395372415496E-2</v>
      </c>
      <c r="F53" s="2">
        <v>216</v>
      </c>
      <c r="G53" s="9">
        <f t="shared" ref="G53" si="96">F53/F52-1</f>
        <v>2.0411950269065837E-3</v>
      </c>
      <c r="H53">
        <v>17.38</v>
      </c>
      <c r="I53" s="43">
        <f t="shared" ref="I53" si="97">H53/H52-1</f>
        <v>3.6992840095465329E-2</v>
      </c>
      <c r="J53" s="2">
        <v>120.76</v>
      </c>
      <c r="K53" s="43">
        <f t="shared" ref="K53" si="98">J53/J52-1</f>
        <v>1.5758480550718268E-3</v>
      </c>
      <c r="L53" s="38"/>
      <c r="N53" s="3">
        <f t="shared" si="4"/>
        <v>2.4875621890547261E-2</v>
      </c>
      <c r="O53" s="3">
        <f t="shared" si="5"/>
        <v>2.7193395372415496E-2</v>
      </c>
      <c r="P53" s="3">
        <f t="shared" si="6"/>
        <v>2.0411950269065837E-3</v>
      </c>
      <c r="Q53" s="3">
        <f t="shared" si="7"/>
        <v>3.6992840095465329E-2</v>
      </c>
      <c r="R53" s="3">
        <f t="shared" si="8"/>
        <v>1.5758480550718268E-3</v>
      </c>
    </row>
    <row r="54" spans="1:18" hidden="1" x14ac:dyDescent="0.3">
      <c r="A54" s="4" t="s">
        <v>185</v>
      </c>
      <c r="B54" s="2">
        <v>14.34</v>
      </c>
      <c r="C54" s="9">
        <f t="shared" si="0"/>
        <v>-5.5478502080443803E-3</v>
      </c>
      <c r="D54" s="2">
        <v>282.13</v>
      </c>
      <c r="E54" s="9">
        <f t="shared" si="0"/>
        <v>-5.4639029892837865E-3</v>
      </c>
      <c r="F54" s="2">
        <v>225.2</v>
      </c>
      <c r="G54" s="9">
        <f t="shared" ref="G54" si="99">F54/F53-1</f>
        <v>4.2592592592592515E-2</v>
      </c>
      <c r="H54">
        <v>16.600000000000001</v>
      </c>
      <c r="I54" s="43">
        <f t="shared" ref="I54" si="100">H54/H53-1</f>
        <v>-4.4879171461449818E-2</v>
      </c>
      <c r="J54" s="2">
        <v>123.02</v>
      </c>
      <c r="K54" s="43">
        <f t="shared" ref="K54" si="101">J54/J53-1</f>
        <v>1.8714806227227543E-2</v>
      </c>
      <c r="L54" s="38"/>
      <c r="N54" s="3">
        <f t="shared" si="4"/>
        <v>-5.5478502080443803E-3</v>
      </c>
      <c r="O54" s="3">
        <f t="shared" si="5"/>
        <v>-5.4639029892837865E-3</v>
      </c>
      <c r="P54" s="3">
        <f t="shared" si="6"/>
        <v>4.2592592592592515E-2</v>
      </c>
      <c r="Q54" s="3">
        <f t="shared" si="7"/>
        <v>-4.4879171461449818E-2</v>
      </c>
      <c r="R54" s="3">
        <f t="shared" si="8"/>
        <v>1.8714806227227543E-2</v>
      </c>
    </row>
    <row r="55" spans="1:18" hidden="1" x14ac:dyDescent="0.3">
      <c r="A55" s="4" t="s">
        <v>186</v>
      </c>
      <c r="B55" s="2">
        <v>14.38</v>
      </c>
      <c r="C55" s="9">
        <f t="shared" si="0"/>
        <v>2.7894002789401462E-3</v>
      </c>
      <c r="D55" s="2">
        <v>287.33</v>
      </c>
      <c r="E55" s="9">
        <f t="shared" si="0"/>
        <v>1.843121965051564E-2</v>
      </c>
      <c r="F55" s="2">
        <v>230.59</v>
      </c>
      <c r="G55" s="9">
        <f t="shared" ref="G55" si="102">F55/F54-1</f>
        <v>2.3934280639431593E-2</v>
      </c>
      <c r="H55">
        <v>16.46</v>
      </c>
      <c r="I55" s="43">
        <f t="shared" ref="I55" si="103">H55/H54-1</f>
        <v>-8.4337349397590744E-3</v>
      </c>
      <c r="J55" s="2">
        <v>124.64</v>
      </c>
      <c r="K55" s="43">
        <f t="shared" ref="K55" si="104">J55/J54-1</f>
        <v>1.3168590473093822E-2</v>
      </c>
      <c r="L55" s="38"/>
      <c r="N55" s="3">
        <f t="shared" si="4"/>
        <v>2.7894002789401462E-3</v>
      </c>
      <c r="O55" s="3">
        <f t="shared" si="5"/>
        <v>1.843121965051564E-2</v>
      </c>
      <c r="P55" s="3">
        <f t="shared" si="6"/>
        <v>2.3934280639431593E-2</v>
      </c>
      <c r="Q55" s="3">
        <f t="shared" si="7"/>
        <v>-8.4337349397590744E-3</v>
      </c>
      <c r="R55" s="3">
        <f t="shared" si="8"/>
        <v>1.3168590473093822E-2</v>
      </c>
    </row>
    <row r="56" spans="1:18" hidden="1" x14ac:dyDescent="0.3">
      <c r="A56" s="4" t="s">
        <v>187</v>
      </c>
      <c r="B56" s="2">
        <v>15.02</v>
      </c>
      <c r="C56" s="9">
        <f t="shared" si="0"/>
        <v>4.4506258692628586E-2</v>
      </c>
      <c r="D56" s="2">
        <v>289.02999999999997</v>
      </c>
      <c r="E56" s="9">
        <f t="shared" si="0"/>
        <v>5.9165419552431597E-3</v>
      </c>
      <c r="F56" s="2">
        <v>226.95</v>
      </c>
      <c r="G56" s="9">
        <f t="shared" ref="G56" si="105">F56/F55-1</f>
        <v>-1.5785593477601001E-2</v>
      </c>
      <c r="H56">
        <v>16.29</v>
      </c>
      <c r="I56" s="43">
        <f t="shared" ref="I56" si="106">H56/H55-1</f>
        <v>-1.0328068043742533E-2</v>
      </c>
      <c r="J56" s="2">
        <v>123.82</v>
      </c>
      <c r="K56" s="43">
        <f t="shared" ref="K56" si="107">J56/J55-1</f>
        <v>-6.5789473684211286E-3</v>
      </c>
      <c r="L56" s="38"/>
      <c r="N56" s="3">
        <f t="shared" si="4"/>
        <v>4.4506258692628586E-2</v>
      </c>
      <c r="O56" s="3">
        <f t="shared" si="5"/>
        <v>5.9165419552431597E-3</v>
      </c>
      <c r="P56" s="3">
        <f t="shared" si="6"/>
        <v>-1.5785593477601001E-2</v>
      </c>
      <c r="Q56" s="3">
        <f t="shared" si="7"/>
        <v>-1.0328068043742533E-2</v>
      </c>
      <c r="R56" s="3">
        <f t="shared" si="8"/>
        <v>-6.5789473684211286E-3</v>
      </c>
    </row>
    <row r="57" spans="1:18" hidden="1" x14ac:dyDescent="0.3">
      <c r="A57" s="4" t="s">
        <v>188</v>
      </c>
      <c r="B57" s="2">
        <v>15.19</v>
      </c>
      <c r="C57" s="9">
        <f t="shared" si="0"/>
        <v>1.131824234354184E-2</v>
      </c>
      <c r="D57" s="2">
        <v>291.79000000000002</v>
      </c>
      <c r="E57" s="9">
        <f t="shared" si="0"/>
        <v>9.549181745839741E-3</v>
      </c>
      <c r="F57" s="2">
        <v>227.72</v>
      </c>
      <c r="G57" s="9">
        <f t="shared" ref="G57" si="108">F57/F56-1</f>
        <v>3.3928178012778698E-3</v>
      </c>
      <c r="H57">
        <v>16.36</v>
      </c>
      <c r="I57" s="43">
        <f t="shared" ref="I57" si="109">H57/H56-1</f>
        <v>4.2971147943524635E-3</v>
      </c>
      <c r="J57" s="2">
        <v>123.5</v>
      </c>
      <c r="K57" s="43">
        <f t="shared" ref="K57" si="110">J57/J56-1</f>
        <v>-2.5843967048941874E-3</v>
      </c>
      <c r="L57" s="38"/>
      <c r="N57" s="3">
        <f t="shared" si="4"/>
        <v>1.131824234354184E-2</v>
      </c>
      <c r="O57" s="3">
        <f t="shared" si="5"/>
        <v>9.549181745839741E-3</v>
      </c>
      <c r="P57" s="3">
        <f t="shared" si="6"/>
        <v>3.3928178012778698E-3</v>
      </c>
      <c r="Q57" s="3">
        <f t="shared" si="7"/>
        <v>4.2971147943524635E-3</v>
      </c>
      <c r="R57" s="3">
        <f t="shared" si="8"/>
        <v>-2.5843967048941874E-3</v>
      </c>
    </row>
    <row r="58" spans="1:18" hidden="1" x14ac:dyDescent="0.3">
      <c r="A58" s="4" t="s">
        <v>189</v>
      </c>
      <c r="B58" s="2">
        <v>15.27</v>
      </c>
      <c r="C58" s="9">
        <f t="shared" si="0"/>
        <v>5.2666227781434927E-3</v>
      </c>
      <c r="D58" s="2">
        <v>299.66000000000003</v>
      </c>
      <c r="E58" s="9">
        <f t="shared" si="0"/>
        <v>2.697145207169549E-2</v>
      </c>
      <c r="F58" s="2">
        <v>229.83</v>
      </c>
      <c r="G58" s="9">
        <f t="shared" ref="G58" si="111">F58/F57-1</f>
        <v>9.2657649745302439E-3</v>
      </c>
      <c r="H58">
        <v>16.84</v>
      </c>
      <c r="I58" s="43">
        <f t="shared" ref="I58" si="112">H58/H57-1</f>
        <v>2.9339853300733632E-2</v>
      </c>
      <c r="J58" s="2">
        <v>124.81</v>
      </c>
      <c r="K58" s="43">
        <f t="shared" ref="K58" si="113">J58/J57-1</f>
        <v>1.0607287449392766E-2</v>
      </c>
      <c r="L58" s="38"/>
      <c r="N58" s="3">
        <f t="shared" si="4"/>
        <v>5.2666227781434927E-3</v>
      </c>
      <c r="O58" s="3">
        <f t="shared" si="5"/>
        <v>2.697145207169549E-2</v>
      </c>
      <c r="P58" s="3">
        <f t="shared" si="6"/>
        <v>9.2657649745302439E-3</v>
      </c>
      <c r="Q58" s="3">
        <f t="shared" si="7"/>
        <v>2.9339853300733632E-2</v>
      </c>
      <c r="R58" s="3">
        <f t="shared" si="8"/>
        <v>1.0607287449392766E-2</v>
      </c>
    </row>
    <row r="59" spans="1:18" hidden="1" x14ac:dyDescent="0.3">
      <c r="A59" s="4" t="s">
        <v>190</v>
      </c>
      <c r="B59" s="2">
        <v>15.69</v>
      </c>
      <c r="C59" s="9">
        <f t="shared" si="0"/>
        <v>2.7504911591355485E-2</v>
      </c>
      <c r="D59" s="2">
        <v>307.2</v>
      </c>
      <c r="E59" s="9">
        <f t="shared" si="0"/>
        <v>2.5161850096776295E-2</v>
      </c>
      <c r="F59" s="2">
        <v>228.87</v>
      </c>
      <c r="G59" s="9">
        <f t="shared" ref="G59" si="114">F59/F58-1</f>
        <v>-4.1770003915938547E-3</v>
      </c>
      <c r="H59">
        <v>16.87</v>
      </c>
      <c r="I59" s="43">
        <f t="shared" ref="I59" si="115">H59/H58-1</f>
        <v>1.7814726840856832E-3</v>
      </c>
      <c r="J59" s="2">
        <v>127.19</v>
      </c>
      <c r="K59" s="43">
        <f t="shared" ref="K59" si="116">J59/J58-1</f>
        <v>1.9068984856982496E-2</v>
      </c>
      <c r="L59" s="38"/>
      <c r="N59" s="3">
        <f t="shared" si="4"/>
        <v>2.7504911591355485E-2</v>
      </c>
      <c r="O59" s="3">
        <f t="shared" si="5"/>
        <v>2.5161850096776295E-2</v>
      </c>
      <c r="P59" s="3">
        <f t="shared" si="6"/>
        <v>-4.1770003915938547E-3</v>
      </c>
      <c r="Q59" s="3">
        <f t="shared" si="7"/>
        <v>1.7814726840856832E-3</v>
      </c>
      <c r="R59" s="3">
        <f t="shared" si="8"/>
        <v>1.9068984856982496E-2</v>
      </c>
    </row>
    <row r="60" spans="1:18" hidden="1" x14ac:dyDescent="0.3">
      <c r="A60" s="4" t="s">
        <v>191</v>
      </c>
      <c r="B60" s="2">
        <v>14.89</v>
      </c>
      <c r="C60" s="9">
        <f t="shared" si="0"/>
        <v>-5.0987890376035572E-2</v>
      </c>
      <c r="D60" s="2">
        <v>293.37</v>
      </c>
      <c r="E60" s="9">
        <f t="shared" si="0"/>
        <v>-4.5019531249999911E-2</v>
      </c>
      <c r="F60" s="2">
        <v>229.08</v>
      </c>
      <c r="G60" s="9">
        <f t="shared" ref="G60" si="117">F60/F59-1</f>
        <v>9.1755144842053937E-4</v>
      </c>
      <c r="H60">
        <v>16.21</v>
      </c>
      <c r="I60" s="43">
        <f t="shared" ref="I60" si="118">H60/H59-1</f>
        <v>-3.9122703023117933E-2</v>
      </c>
      <c r="J60" s="2">
        <v>123.92</v>
      </c>
      <c r="K60" s="43">
        <f t="shared" ref="K60" si="119">J60/J59-1</f>
        <v>-2.5709568362292656E-2</v>
      </c>
      <c r="L60" s="38"/>
      <c r="N60" s="3">
        <f t="shared" si="4"/>
        <v>-5.0987890376035572E-2</v>
      </c>
      <c r="O60" s="3">
        <f t="shared" si="5"/>
        <v>-4.5019531249999911E-2</v>
      </c>
      <c r="P60" s="3">
        <f t="shared" si="6"/>
        <v>9.1755144842053937E-4</v>
      </c>
      <c r="Q60" s="3">
        <f t="shared" si="7"/>
        <v>-3.9122703023117933E-2</v>
      </c>
      <c r="R60" s="3">
        <f t="shared" si="8"/>
        <v>-2.5709568362292656E-2</v>
      </c>
    </row>
    <row r="61" spans="1:18" hidden="1" x14ac:dyDescent="0.3">
      <c r="A61" s="4" t="s">
        <v>192</v>
      </c>
      <c r="B61" s="2">
        <v>14.5</v>
      </c>
      <c r="C61" s="9">
        <f t="shared" si="0"/>
        <v>-2.6192075218267385E-2</v>
      </c>
      <c r="D61" s="2">
        <v>305.95</v>
      </c>
      <c r="E61" s="9">
        <f t="shared" si="0"/>
        <v>4.2881003510924609E-2</v>
      </c>
      <c r="F61" s="2">
        <v>231.08</v>
      </c>
      <c r="G61" s="9">
        <f t="shared" ref="G61" si="120">F61/F60-1</f>
        <v>8.7305744718002565E-3</v>
      </c>
      <c r="H61">
        <v>16.78</v>
      </c>
      <c r="I61" s="43">
        <f t="shared" ref="I61" si="121">H61/H60-1</f>
        <v>3.5163479333744529E-2</v>
      </c>
      <c r="J61" s="2">
        <v>123.2</v>
      </c>
      <c r="K61" s="43">
        <f t="shared" ref="K61" si="122">J61/J60-1</f>
        <v>-5.8102001291155947E-3</v>
      </c>
      <c r="L61" s="38"/>
      <c r="N61" s="3">
        <f t="shared" si="4"/>
        <v>-2.6192075218267385E-2</v>
      </c>
      <c r="O61" s="3">
        <f t="shared" si="5"/>
        <v>4.2881003510924609E-2</v>
      </c>
      <c r="P61" s="3">
        <f t="shared" si="6"/>
        <v>8.7305744718002565E-3</v>
      </c>
      <c r="Q61" s="3">
        <f t="shared" si="7"/>
        <v>3.5163479333744529E-2</v>
      </c>
      <c r="R61" s="3">
        <f t="shared" si="8"/>
        <v>-5.8102001291155947E-3</v>
      </c>
    </row>
    <row r="62" spans="1:18" hidden="1" x14ac:dyDescent="0.3">
      <c r="A62" s="4" t="s">
        <v>193</v>
      </c>
      <c r="B62" s="2">
        <v>14.45</v>
      </c>
      <c r="C62" s="9">
        <f t="shared" si="0"/>
        <v>-3.4482758620689724E-3</v>
      </c>
      <c r="D62" s="2">
        <v>301.83999999999997</v>
      </c>
      <c r="E62" s="9">
        <f t="shared" si="0"/>
        <v>-1.3433567576401462E-2</v>
      </c>
      <c r="F62" s="2">
        <v>232.97</v>
      </c>
      <c r="G62" s="9">
        <f t="shared" ref="G62" si="123">F62/F61-1</f>
        <v>8.1789856326812682E-3</v>
      </c>
      <c r="H62">
        <v>17.34</v>
      </c>
      <c r="I62" s="43">
        <f t="shared" ref="I62" si="124">H62/H61-1</f>
        <v>3.3373063170440975E-2</v>
      </c>
      <c r="J62" s="2">
        <v>126.68</v>
      </c>
      <c r="K62" s="43">
        <f t="shared" ref="K62" si="125">J62/J61-1</f>
        <v>2.8246753246753187E-2</v>
      </c>
      <c r="L62" s="38"/>
      <c r="N62" s="3">
        <f t="shared" si="4"/>
        <v>-3.4482758620689724E-3</v>
      </c>
      <c r="O62" s="3">
        <f t="shared" si="5"/>
        <v>-1.3433567576401462E-2</v>
      </c>
      <c r="P62" s="3">
        <f t="shared" si="6"/>
        <v>8.1789856326812682E-3</v>
      </c>
      <c r="Q62" s="3">
        <f t="shared" si="7"/>
        <v>3.3373063170440975E-2</v>
      </c>
      <c r="R62" s="3">
        <f t="shared" si="8"/>
        <v>2.8246753246753187E-2</v>
      </c>
    </row>
    <row r="63" spans="1:18" hidden="1" x14ac:dyDescent="0.3">
      <c r="A63" s="4" t="s">
        <v>194</v>
      </c>
      <c r="B63" s="2">
        <v>14.36</v>
      </c>
      <c r="C63" s="9">
        <f t="shared" si="0"/>
        <v>-6.2283737024221297E-3</v>
      </c>
      <c r="D63" s="2">
        <v>305.76</v>
      </c>
      <c r="E63" s="9">
        <f t="shared" si="0"/>
        <v>1.2987012987013102E-2</v>
      </c>
      <c r="F63" s="2">
        <v>231.66</v>
      </c>
      <c r="G63" s="9">
        <f t="shared" ref="G63" si="126">F63/F62-1</f>
        <v>-5.6230415933382627E-3</v>
      </c>
      <c r="H63">
        <v>17.14</v>
      </c>
      <c r="I63" s="43">
        <f t="shared" ref="I63" si="127">H63/H62-1</f>
        <v>-1.1534025374855816E-2</v>
      </c>
      <c r="J63" s="2">
        <v>128.5</v>
      </c>
      <c r="K63" s="43">
        <f t="shared" ref="K63" si="128">J63/J62-1</f>
        <v>1.4366908746447749E-2</v>
      </c>
      <c r="L63" s="38"/>
      <c r="N63" s="3">
        <f t="shared" si="4"/>
        <v>-6.2283737024221297E-3</v>
      </c>
      <c r="O63" s="3">
        <f t="shared" si="5"/>
        <v>1.2987012987013102E-2</v>
      </c>
      <c r="P63" s="3">
        <f t="shared" si="6"/>
        <v>-5.6230415933382627E-3</v>
      </c>
      <c r="Q63" s="3">
        <f t="shared" si="7"/>
        <v>-1.1534025374855816E-2</v>
      </c>
      <c r="R63" s="3">
        <f t="shared" si="8"/>
        <v>1.4366908746447749E-2</v>
      </c>
    </row>
    <row r="64" spans="1:18" hidden="1" x14ac:dyDescent="0.3">
      <c r="A64" s="4" t="s">
        <v>195</v>
      </c>
      <c r="B64" s="2">
        <v>14.29</v>
      </c>
      <c r="C64" s="9">
        <f t="shared" si="0"/>
        <v>-4.8746518105849956E-3</v>
      </c>
      <c r="D64" s="2">
        <v>305.31</v>
      </c>
      <c r="E64" s="9">
        <f t="shared" si="0"/>
        <v>-1.4717425431710618E-3</v>
      </c>
      <c r="F64" s="2">
        <v>227.46</v>
      </c>
      <c r="G64" s="9">
        <f t="shared" ref="G64" si="129">F64/F63-1</f>
        <v>-1.8130018130018133E-2</v>
      </c>
      <c r="H64">
        <v>17.170000000000002</v>
      </c>
      <c r="I64" s="43">
        <f t="shared" ref="I64" si="130">H64/H63-1</f>
        <v>1.7502917152858455E-3</v>
      </c>
      <c r="J64" s="2">
        <v>128.13999999999999</v>
      </c>
      <c r="K64" s="43">
        <f t="shared" ref="K64" si="131">J64/J63-1</f>
        <v>-2.8015564202336085E-3</v>
      </c>
      <c r="L64" s="38"/>
      <c r="N64" s="3">
        <f t="shared" si="4"/>
        <v>-4.8746518105849956E-3</v>
      </c>
      <c r="O64" s="3">
        <f t="shared" si="5"/>
        <v>-1.4717425431710618E-3</v>
      </c>
      <c r="P64" s="3">
        <f t="shared" si="6"/>
        <v>-1.8130018130018133E-2</v>
      </c>
      <c r="Q64" s="3">
        <f t="shared" si="7"/>
        <v>1.7502917152858455E-3</v>
      </c>
      <c r="R64" s="3">
        <f t="shared" si="8"/>
        <v>-2.8015564202336085E-3</v>
      </c>
    </row>
    <row r="65" spans="1:18" hidden="1" x14ac:dyDescent="0.3">
      <c r="A65" s="4" t="s">
        <v>196</v>
      </c>
      <c r="B65" s="2">
        <v>15.13</v>
      </c>
      <c r="C65" s="9">
        <f t="shared" si="0"/>
        <v>5.8782365290412919E-2</v>
      </c>
      <c r="D65" s="2">
        <v>315.39999999999998</v>
      </c>
      <c r="E65" s="9">
        <f t="shared" si="0"/>
        <v>3.3048377059382128E-2</v>
      </c>
      <c r="F65" s="2">
        <v>226.54</v>
      </c>
      <c r="G65" s="9">
        <f t="shared" ref="G65" si="132">F65/F64-1</f>
        <v>-4.0446671942320211E-3</v>
      </c>
      <c r="H65">
        <v>18.45</v>
      </c>
      <c r="I65" s="43">
        <f t="shared" ref="I65" si="133">H65/H64-1</f>
        <v>7.454863133372136E-2</v>
      </c>
      <c r="J65" s="2">
        <v>128.25</v>
      </c>
      <c r="K65" s="43">
        <f t="shared" ref="K65" si="134">J65/J64-1</f>
        <v>8.5843608553148876E-4</v>
      </c>
      <c r="L65" s="38"/>
      <c r="N65" s="3">
        <f t="shared" si="4"/>
        <v>5.8782365290412919E-2</v>
      </c>
      <c r="O65" s="3">
        <f t="shared" si="5"/>
        <v>3.3048377059382128E-2</v>
      </c>
      <c r="P65" s="3">
        <f t="shared" si="6"/>
        <v>-4.0446671942320211E-3</v>
      </c>
      <c r="Q65" s="3">
        <f t="shared" si="7"/>
        <v>7.454863133372136E-2</v>
      </c>
      <c r="R65" s="3">
        <f t="shared" si="8"/>
        <v>8.5843608553148876E-4</v>
      </c>
    </row>
    <row r="66" spans="1:18" hidden="1" x14ac:dyDescent="0.3">
      <c r="A66" s="4" t="s">
        <v>197</v>
      </c>
      <c r="B66" s="2">
        <v>15.76</v>
      </c>
      <c r="C66" s="9">
        <f t="shared" si="0"/>
        <v>4.1639127561136746E-2</v>
      </c>
      <c r="D66" s="2">
        <v>328.34</v>
      </c>
      <c r="E66" s="9">
        <f t="shared" si="0"/>
        <v>4.1027266962587294E-2</v>
      </c>
      <c r="F66" s="2">
        <v>227.16</v>
      </c>
      <c r="G66" s="9">
        <f t="shared" ref="G66" si="135">F66/F65-1</f>
        <v>2.7368235190252665E-3</v>
      </c>
      <c r="H66">
        <v>19.3</v>
      </c>
      <c r="I66" s="43">
        <f t="shared" ref="I66" si="136">H66/H65-1</f>
        <v>4.6070460704607186E-2</v>
      </c>
      <c r="J66" s="2">
        <v>130.32</v>
      </c>
      <c r="K66" s="43">
        <f t="shared" ref="K66" si="137">J66/J65-1</f>
        <v>1.6140350877192899E-2</v>
      </c>
      <c r="L66" s="38"/>
      <c r="N66" s="3">
        <f t="shared" si="4"/>
        <v>4.1639127561136746E-2</v>
      </c>
      <c r="O66" s="3">
        <f t="shared" si="5"/>
        <v>4.1027266962587294E-2</v>
      </c>
      <c r="P66" s="3">
        <f t="shared" si="6"/>
        <v>2.7368235190252665E-3</v>
      </c>
      <c r="Q66" s="3">
        <f t="shared" si="7"/>
        <v>4.6070460704607186E-2</v>
      </c>
      <c r="R66" s="3">
        <f t="shared" si="8"/>
        <v>1.6140350877192899E-2</v>
      </c>
    </row>
    <row r="67" spans="1:18" hidden="1" x14ac:dyDescent="0.3">
      <c r="A67" s="4" t="s">
        <v>198</v>
      </c>
      <c r="B67" s="2">
        <v>15.22</v>
      </c>
      <c r="C67" s="9">
        <f t="shared" si="0"/>
        <v>-3.4263959390862908E-2</v>
      </c>
      <c r="D67" s="2">
        <v>326.58</v>
      </c>
      <c r="E67" s="9">
        <f t="shared" si="0"/>
        <v>-5.3602972528475901E-3</v>
      </c>
      <c r="F67" s="2">
        <v>230.3</v>
      </c>
      <c r="G67" s="9">
        <f t="shared" ref="G67" si="138">F67/F66-1</f>
        <v>1.3822856136643802E-2</v>
      </c>
      <c r="H67">
        <v>20.010000000000002</v>
      </c>
      <c r="I67" s="43">
        <f t="shared" ref="I67" si="139">H67/H66-1</f>
        <v>3.678756476683942E-2</v>
      </c>
      <c r="J67" s="2">
        <v>131.94999999999999</v>
      </c>
      <c r="K67" s="43">
        <f t="shared" ref="K67" si="140">J67/J66-1</f>
        <v>1.25076734192755E-2</v>
      </c>
      <c r="L67" s="38"/>
      <c r="N67" s="3">
        <f t="shared" si="4"/>
        <v>-3.4263959390862908E-2</v>
      </c>
      <c r="O67" s="3">
        <f t="shared" si="5"/>
        <v>-5.3602972528475901E-3</v>
      </c>
      <c r="P67" s="3">
        <f t="shared" si="6"/>
        <v>1.3822856136643802E-2</v>
      </c>
      <c r="Q67" s="3">
        <f t="shared" si="7"/>
        <v>3.678756476683942E-2</v>
      </c>
      <c r="R67" s="3">
        <f t="shared" si="8"/>
        <v>1.25076734192755E-2</v>
      </c>
    </row>
    <row r="68" spans="1:18" hidden="1" x14ac:dyDescent="0.3">
      <c r="A68" s="4" t="s">
        <v>199</v>
      </c>
      <c r="B68" s="2">
        <v>15.9</v>
      </c>
      <c r="C68" s="9">
        <f t="shared" si="0"/>
        <v>4.4678055190538801E-2</v>
      </c>
      <c r="D68" s="2">
        <v>318.23</v>
      </c>
      <c r="E68" s="9">
        <f t="shared" si="0"/>
        <v>-2.55680078388143E-2</v>
      </c>
      <c r="F68" s="2">
        <v>227.01</v>
      </c>
      <c r="G68" s="9">
        <f t="shared" ref="G68" si="141">F68/F67-1</f>
        <v>-1.4285714285714346E-2</v>
      </c>
      <c r="H68">
        <v>20.52</v>
      </c>
      <c r="I68" s="43">
        <f t="shared" ref="I68" si="142">H68/H67-1</f>
        <v>2.5487256371814038E-2</v>
      </c>
      <c r="J68" s="2">
        <v>131.61000000000001</v>
      </c>
      <c r="K68" s="43">
        <f t="shared" ref="K68" si="143">J68/J67-1</f>
        <v>-2.576733611216131E-3</v>
      </c>
      <c r="L68" s="38"/>
      <c r="N68" s="3">
        <f t="shared" si="4"/>
        <v>4.4678055190538801E-2</v>
      </c>
      <c r="O68" s="3">
        <f t="shared" si="5"/>
        <v>-2.55680078388143E-2</v>
      </c>
      <c r="P68" s="3">
        <f t="shared" si="6"/>
        <v>-1.4285714285714346E-2</v>
      </c>
      <c r="Q68" s="3">
        <f t="shared" si="7"/>
        <v>2.5487256371814038E-2</v>
      </c>
      <c r="R68" s="3">
        <f t="shared" si="8"/>
        <v>-2.576733611216131E-3</v>
      </c>
    </row>
    <row r="69" spans="1:18" hidden="1" x14ac:dyDescent="0.3">
      <c r="A69" s="4" t="s">
        <v>200</v>
      </c>
      <c r="B69" s="2">
        <v>15.83</v>
      </c>
      <c r="C69" s="9">
        <f t="shared" si="0"/>
        <v>-4.4025157232704393E-3</v>
      </c>
      <c r="D69" s="2">
        <v>311.89</v>
      </c>
      <c r="E69" s="9">
        <f t="shared" si="0"/>
        <v>-1.9922697420105107E-2</v>
      </c>
      <c r="F69" s="2">
        <v>230.32</v>
      </c>
      <c r="G69" s="9">
        <f t="shared" ref="G69" si="144">F69/F68-1</f>
        <v>1.4580855468922183E-2</v>
      </c>
      <c r="H69">
        <v>20.52</v>
      </c>
      <c r="I69" s="43">
        <f t="shared" ref="I69" si="145">H69/H68-1</f>
        <v>0</v>
      </c>
      <c r="J69" s="2">
        <v>133.49</v>
      </c>
      <c r="K69" s="43">
        <f t="shared" ref="K69" si="146">J69/J68-1</f>
        <v>1.4284628827596624E-2</v>
      </c>
      <c r="L69" s="38"/>
      <c r="N69" s="3">
        <f t="shared" si="4"/>
        <v>-4.4025157232704393E-3</v>
      </c>
      <c r="O69" s="3">
        <f t="shared" si="5"/>
        <v>-1.9922697420105107E-2</v>
      </c>
      <c r="P69" s="3">
        <f t="shared" si="6"/>
        <v>1.4580855468922183E-2</v>
      </c>
      <c r="Q69" s="3">
        <f t="shared" si="7"/>
        <v>0</v>
      </c>
      <c r="R69" s="3">
        <f t="shared" si="8"/>
        <v>1.4284628827596624E-2</v>
      </c>
    </row>
    <row r="70" spans="1:18" hidden="1" x14ac:dyDescent="0.3">
      <c r="A70" s="4" t="s">
        <v>201</v>
      </c>
      <c r="B70" s="2">
        <v>15.85</v>
      </c>
      <c r="C70" s="9">
        <f t="shared" si="0"/>
        <v>1.2634238787112562E-3</v>
      </c>
      <c r="D70" s="2">
        <v>311.35000000000002</v>
      </c>
      <c r="E70" s="9">
        <f t="shared" si="0"/>
        <v>-1.7313796530826764E-3</v>
      </c>
      <c r="F70" s="2">
        <v>232.72</v>
      </c>
      <c r="G70" s="9">
        <f t="shared" ref="G70" si="147">F70/F69-1</f>
        <v>1.0420284821118564E-2</v>
      </c>
      <c r="H70">
        <v>19.760000000000002</v>
      </c>
      <c r="I70" s="43">
        <f t="shared" ref="I70" si="148">H70/H69-1</f>
        <v>-3.7037037037036979E-2</v>
      </c>
      <c r="J70" s="2">
        <v>132.93</v>
      </c>
      <c r="K70" s="43">
        <f t="shared" ref="K70" si="149">J70/J69-1</f>
        <v>-4.1950707918195773E-3</v>
      </c>
      <c r="L70" s="38"/>
      <c r="N70" s="3">
        <f t="shared" si="4"/>
        <v>1.2634238787112562E-3</v>
      </c>
      <c r="O70" s="3">
        <f t="shared" si="5"/>
        <v>-1.7313796530826764E-3</v>
      </c>
      <c r="P70" s="3">
        <f t="shared" si="6"/>
        <v>1.0420284821118564E-2</v>
      </c>
      <c r="Q70" s="3">
        <f t="shared" si="7"/>
        <v>-3.7037037037036979E-2</v>
      </c>
      <c r="R70" s="3">
        <f t="shared" si="8"/>
        <v>-4.1950707918195773E-3</v>
      </c>
    </row>
    <row r="71" spans="1:18" hidden="1" x14ac:dyDescent="0.3">
      <c r="A71" s="4" t="s">
        <v>202</v>
      </c>
      <c r="B71" s="2">
        <v>15.79</v>
      </c>
      <c r="C71" s="9">
        <f t="shared" si="0"/>
        <v>-3.7854889589905572E-3</v>
      </c>
      <c r="D71" s="2">
        <v>311.18</v>
      </c>
      <c r="E71" s="9">
        <f t="shared" si="0"/>
        <v>-5.460093142766187E-4</v>
      </c>
      <c r="F71" s="2">
        <v>234.37</v>
      </c>
      <c r="G71" s="9">
        <f t="shared" ref="G71" si="150">F71/F70-1</f>
        <v>7.0900653145411496E-3</v>
      </c>
      <c r="H71">
        <v>19.489999999999998</v>
      </c>
      <c r="I71" s="43">
        <f t="shared" ref="I71" si="151">H71/H70-1</f>
        <v>-1.3663967611336147E-2</v>
      </c>
      <c r="J71" s="2">
        <v>134.36000000000001</v>
      </c>
      <c r="K71" s="43">
        <f t="shared" ref="K71" si="152">J71/J70-1</f>
        <v>1.0757541563228834E-2</v>
      </c>
      <c r="L71" s="38"/>
      <c r="N71" s="3">
        <f t="shared" si="4"/>
        <v>-3.7854889589905572E-3</v>
      </c>
      <c r="O71" s="3">
        <f t="shared" si="5"/>
        <v>-5.460093142766187E-4</v>
      </c>
      <c r="P71" s="3">
        <f t="shared" si="6"/>
        <v>7.0900653145411496E-3</v>
      </c>
      <c r="Q71" s="3">
        <f t="shared" si="7"/>
        <v>-1.3663967611336147E-2</v>
      </c>
      <c r="R71" s="3">
        <f t="shared" si="8"/>
        <v>1.0757541563228834E-2</v>
      </c>
    </row>
    <row r="72" spans="1:18" hidden="1" x14ac:dyDescent="0.3">
      <c r="A72" s="4" t="s">
        <v>203</v>
      </c>
      <c r="B72" s="2">
        <v>15.76</v>
      </c>
      <c r="C72" s="9">
        <f t="shared" si="0"/>
        <v>-1.8999366687776353E-3</v>
      </c>
      <c r="D72" s="2">
        <v>302.26</v>
      </c>
      <c r="E72" s="9">
        <f t="shared" si="0"/>
        <v>-2.866508130342571E-2</v>
      </c>
      <c r="F72" s="2">
        <v>229.02</v>
      </c>
      <c r="G72" s="9">
        <f t="shared" ref="G72" si="153">F72/F71-1</f>
        <v>-2.2827153645944454E-2</v>
      </c>
      <c r="H72">
        <v>19.79</v>
      </c>
      <c r="I72" s="43">
        <f t="shared" ref="I72" si="154">H72/H71-1</f>
        <v>1.5392508978963715E-2</v>
      </c>
      <c r="J72" s="2">
        <v>132.28</v>
      </c>
      <c r="K72" s="43">
        <f t="shared" ref="K72" si="155">J72/J71-1</f>
        <v>-1.5480797856505024E-2</v>
      </c>
      <c r="L72" s="38"/>
      <c r="N72" s="3">
        <f t="shared" si="4"/>
        <v>-1.8999366687776353E-3</v>
      </c>
      <c r="O72" s="3">
        <f t="shared" si="5"/>
        <v>-2.866508130342571E-2</v>
      </c>
      <c r="P72" s="3">
        <f t="shared" si="6"/>
        <v>-2.2827153645944454E-2</v>
      </c>
      <c r="Q72" s="3">
        <f t="shared" si="7"/>
        <v>1.5392508978963715E-2</v>
      </c>
      <c r="R72" s="3">
        <f t="shared" si="8"/>
        <v>-1.5480797856505024E-2</v>
      </c>
    </row>
    <row r="73" spans="1:18" hidden="1" x14ac:dyDescent="0.3">
      <c r="A73" s="4" t="s">
        <v>204</v>
      </c>
      <c r="B73" s="2">
        <v>15.84</v>
      </c>
      <c r="C73" s="9">
        <f t="shared" si="0"/>
        <v>5.0761421319795996E-3</v>
      </c>
      <c r="D73" s="2">
        <v>308.58</v>
      </c>
      <c r="E73" s="9">
        <f t="shared" si="0"/>
        <v>2.0909151061999642E-2</v>
      </c>
      <c r="F73" s="2">
        <v>238.71</v>
      </c>
      <c r="G73" s="9">
        <f t="shared" ref="G73" si="156">F73/F72-1</f>
        <v>4.231071522137797E-2</v>
      </c>
      <c r="H73">
        <v>19.8</v>
      </c>
      <c r="I73" s="43">
        <f t="shared" ref="I73" si="157">H73/H72-1</f>
        <v>5.0530570995466206E-4</v>
      </c>
      <c r="J73" s="2">
        <v>132.72</v>
      </c>
      <c r="K73" s="43">
        <f t="shared" ref="K73" si="158">J73/J72-1</f>
        <v>3.326277592984539E-3</v>
      </c>
      <c r="L73" s="38"/>
      <c r="N73" s="3">
        <f t="shared" si="4"/>
        <v>5.0761421319795996E-3</v>
      </c>
      <c r="O73" s="3">
        <f t="shared" si="5"/>
        <v>2.0909151061999642E-2</v>
      </c>
      <c r="P73" s="3">
        <f t="shared" si="6"/>
        <v>4.231071522137797E-2</v>
      </c>
      <c r="Q73" s="3">
        <f t="shared" si="7"/>
        <v>5.0530570995466206E-4</v>
      </c>
      <c r="R73" s="3">
        <f t="shared" si="8"/>
        <v>3.326277592984539E-3</v>
      </c>
    </row>
    <row r="74" spans="1:18" hidden="1" x14ac:dyDescent="0.3">
      <c r="A74" s="4" t="s">
        <v>205</v>
      </c>
      <c r="B74" s="2">
        <v>15.69</v>
      </c>
      <c r="C74" s="9">
        <f t="shared" si="0"/>
        <v>-9.4696969696970168E-3</v>
      </c>
      <c r="D74" s="2">
        <v>305.45999999999998</v>
      </c>
      <c r="E74" s="9">
        <f t="shared" si="0"/>
        <v>-1.0110830254715153E-2</v>
      </c>
      <c r="F74" s="2">
        <v>240.53</v>
      </c>
      <c r="G74" s="9">
        <f t="shared" ref="G74" si="159">F74/F73-1</f>
        <v>7.6243140211973426E-3</v>
      </c>
      <c r="H74">
        <v>19.84</v>
      </c>
      <c r="I74" s="43">
        <f t="shared" ref="I74" si="160">H74/H73-1</f>
        <v>2.0202020202020332E-3</v>
      </c>
      <c r="J74" s="2">
        <v>133.93</v>
      </c>
      <c r="K74" s="43">
        <f t="shared" ref="K74" si="161">J74/J73-1</f>
        <v>9.1169379144062646E-3</v>
      </c>
      <c r="L74" s="38"/>
      <c r="N74" s="3">
        <f t="shared" si="4"/>
        <v>-9.4696969696970168E-3</v>
      </c>
      <c r="O74" s="3">
        <f t="shared" si="5"/>
        <v>-1.0110830254715153E-2</v>
      </c>
      <c r="P74" s="3">
        <f t="shared" si="6"/>
        <v>7.6243140211973426E-3</v>
      </c>
      <c r="Q74" s="3">
        <f t="shared" si="7"/>
        <v>2.0202020202020332E-3</v>
      </c>
      <c r="R74" s="3">
        <f t="shared" si="8"/>
        <v>9.1169379144062646E-3</v>
      </c>
    </row>
    <row r="75" spans="1:18" hidden="1" x14ac:dyDescent="0.3">
      <c r="A75" s="4" t="s">
        <v>206</v>
      </c>
      <c r="B75" s="2">
        <v>15.86</v>
      </c>
      <c r="C75" s="9">
        <f t="shared" si="0"/>
        <v>1.0834926704907488E-2</v>
      </c>
      <c r="D75" s="2">
        <v>304.12</v>
      </c>
      <c r="E75" s="9">
        <f t="shared" si="0"/>
        <v>-4.3868264257185263E-3</v>
      </c>
      <c r="F75" s="2">
        <v>234.31</v>
      </c>
      <c r="G75" s="9">
        <f t="shared" ref="G75" si="162">F75/F74-1</f>
        <v>-2.5859560138028481E-2</v>
      </c>
      <c r="H75">
        <v>19.5</v>
      </c>
      <c r="I75" s="43">
        <f t="shared" ref="I75" si="163">H75/H74-1</f>
        <v>-1.7137096774193505E-2</v>
      </c>
      <c r="J75" s="2">
        <v>131.04</v>
      </c>
      <c r="K75" s="43">
        <f t="shared" ref="K75" si="164">J75/J74-1</f>
        <v>-2.1578436496677456E-2</v>
      </c>
      <c r="L75" s="38"/>
      <c r="N75" s="3">
        <f t="shared" si="4"/>
        <v>1.0834926704907488E-2</v>
      </c>
      <c r="O75" s="3">
        <f t="shared" si="5"/>
        <v>-4.3868264257185263E-3</v>
      </c>
      <c r="P75" s="3">
        <f t="shared" si="6"/>
        <v>-2.5859560138028481E-2</v>
      </c>
      <c r="Q75" s="3">
        <f t="shared" si="7"/>
        <v>-1.7137096774193505E-2</v>
      </c>
      <c r="R75" s="3">
        <f t="shared" si="8"/>
        <v>-2.1578436496677456E-2</v>
      </c>
    </row>
    <row r="76" spans="1:18" hidden="1" x14ac:dyDescent="0.3">
      <c r="A76" s="4" t="s">
        <v>207</v>
      </c>
      <c r="B76" s="2">
        <v>15.78</v>
      </c>
      <c r="C76" s="9">
        <f t="shared" si="0"/>
        <v>-5.0441361916772065E-3</v>
      </c>
      <c r="D76" s="2">
        <v>303.05</v>
      </c>
      <c r="E76" s="9">
        <f t="shared" si="0"/>
        <v>-3.5183480205182027E-3</v>
      </c>
      <c r="F76" s="2">
        <v>233.56</v>
      </c>
      <c r="G76" s="9">
        <f t="shared" ref="G76" si="165">F76/F75-1</f>
        <v>-3.2008877128589797E-3</v>
      </c>
      <c r="H76">
        <v>19.41</v>
      </c>
      <c r="I76" s="43">
        <f t="shared" ref="I76" si="166">H76/H75-1</f>
        <v>-4.6153846153845768E-3</v>
      </c>
      <c r="J76" s="2">
        <v>131.27000000000001</v>
      </c>
      <c r="K76" s="43">
        <f t="shared" ref="K76" si="167">J76/J75-1</f>
        <v>1.755189255189471E-3</v>
      </c>
      <c r="L76" s="38"/>
      <c r="N76" s="3">
        <f t="shared" si="4"/>
        <v>-5.0441361916772065E-3</v>
      </c>
      <c r="O76" s="3">
        <f t="shared" si="5"/>
        <v>-3.5183480205182027E-3</v>
      </c>
      <c r="P76" s="3">
        <f t="shared" si="6"/>
        <v>-3.2008877128589797E-3</v>
      </c>
      <c r="Q76" s="3">
        <f t="shared" si="7"/>
        <v>-4.6153846153845768E-3</v>
      </c>
      <c r="R76" s="3">
        <f t="shared" si="8"/>
        <v>1.755189255189471E-3</v>
      </c>
    </row>
    <row r="77" spans="1:18" hidden="1" x14ac:dyDescent="0.3">
      <c r="A77" s="4" t="s">
        <v>208</v>
      </c>
      <c r="B77" s="2">
        <v>15.5</v>
      </c>
      <c r="C77" s="9">
        <f t="shared" si="0"/>
        <v>-1.7743979721166037E-2</v>
      </c>
      <c r="D77" s="2">
        <v>292.51</v>
      </c>
      <c r="E77" s="9">
        <f t="shared" si="0"/>
        <v>-3.4779739316944447E-2</v>
      </c>
      <c r="F77" s="2">
        <v>231.61</v>
      </c>
      <c r="G77" s="9">
        <f t="shared" ref="G77" si="168">F77/F76-1</f>
        <v>-8.3490323685562196E-3</v>
      </c>
      <c r="H77">
        <v>18.93</v>
      </c>
      <c r="I77" s="43">
        <f t="shared" ref="I77" si="169">H77/H76-1</f>
        <v>-2.4729520865533261E-2</v>
      </c>
      <c r="J77" s="2">
        <v>129.28</v>
      </c>
      <c r="K77" s="43">
        <f t="shared" ref="K77" si="170">J77/J76-1</f>
        <v>-1.5159594728422432E-2</v>
      </c>
      <c r="L77" s="38"/>
      <c r="N77" s="3">
        <f t="shared" si="4"/>
        <v>-1.7743979721166037E-2</v>
      </c>
      <c r="O77" s="3">
        <f t="shared" si="5"/>
        <v>-3.4779739316944447E-2</v>
      </c>
      <c r="P77" s="3">
        <f t="shared" si="6"/>
        <v>-8.3490323685562196E-3</v>
      </c>
      <c r="Q77" s="3">
        <f t="shared" si="7"/>
        <v>-2.4729520865533261E-2</v>
      </c>
      <c r="R77" s="3">
        <f t="shared" si="8"/>
        <v>-1.5159594728422432E-2</v>
      </c>
    </row>
    <row r="78" spans="1:18" hidden="1" x14ac:dyDescent="0.3">
      <c r="A78" s="4" t="s">
        <v>209</v>
      </c>
      <c r="B78" s="2">
        <v>15.6</v>
      </c>
      <c r="C78" s="9">
        <f t="shared" si="0"/>
        <v>6.4516129032257119E-3</v>
      </c>
      <c r="D78" s="2">
        <v>304.01</v>
      </c>
      <c r="E78" s="9">
        <f t="shared" si="0"/>
        <v>3.9314895217257506E-2</v>
      </c>
      <c r="F78" s="2">
        <v>240.83</v>
      </c>
      <c r="G78" s="9">
        <f t="shared" ref="G78" si="171">F78/F77-1</f>
        <v>3.9808298432710165E-2</v>
      </c>
      <c r="H78">
        <v>19.149999999999999</v>
      </c>
      <c r="I78" s="43">
        <f t="shared" ref="I78" si="172">H78/H77-1</f>
        <v>1.1621764395139955E-2</v>
      </c>
      <c r="J78" s="2">
        <v>131.57</v>
      </c>
      <c r="K78" s="43">
        <f t="shared" ref="K78" si="173">J78/J77-1</f>
        <v>1.771349009900991E-2</v>
      </c>
      <c r="L78" s="38"/>
      <c r="N78" s="3">
        <f t="shared" si="4"/>
        <v>6.4516129032257119E-3</v>
      </c>
      <c r="O78" s="3">
        <f t="shared" si="5"/>
        <v>3.9314895217257506E-2</v>
      </c>
      <c r="P78" s="3">
        <f t="shared" si="6"/>
        <v>3.9808298432710165E-2</v>
      </c>
      <c r="Q78" s="3">
        <f t="shared" si="7"/>
        <v>1.1621764395139955E-2</v>
      </c>
      <c r="R78" s="3">
        <f t="shared" si="8"/>
        <v>1.771349009900991E-2</v>
      </c>
    </row>
    <row r="79" spans="1:18" hidden="1" x14ac:dyDescent="0.3">
      <c r="A79" s="4" t="s">
        <v>210</v>
      </c>
      <c r="B79" s="2">
        <v>16.059999999999999</v>
      </c>
      <c r="C79" s="9">
        <f t="shared" si="0"/>
        <v>2.9487179487179382E-2</v>
      </c>
      <c r="D79" s="2">
        <v>303.45</v>
      </c>
      <c r="E79" s="9">
        <f t="shared" si="0"/>
        <v>-1.8420446695832648E-3</v>
      </c>
      <c r="F79" s="2">
        <v>241.16</v>
      </c>
      <c r="G79" s="9">
        <f t="shared" ref="G79" si="174">F79/F78-1</f>
        <v>1.3702611800854303E-3</v>
      </c>
      <c r="H79">
        <v>19.66</v>
      </c>
      <c r="I79" s="43">
        <f t="shared" ref="I79" si="175">H79/H78-1</f>
        <v>2.6631853785900939E-2</v>
      </c>
      <c r="J79" s="2">
        <v>131.46</v>
      </c>
      <c r="K79" s="43">
        <f t="shared" ref="K79" si="176">J79/J78-1</f>
        <v>-8.3605685186582956E-4</v>
      </c>
      <c r="L79" s="38"/>
      <c r="N79" s="3">
        <f t="shared" si="4"/>
        <v>2.9487179487179382E-2</v>
      </c>
      <c r="O79" s="3">
        <f t="shared" si="5"/>
        <v>-1.8420446695832648E-3</v>
      </c>
      <c r="P79" s="3">
        <f t="shared" si="6"/>
        <v>1.3702611800854303E-3</v>
      </c>
      <c r="Q79" s="3">
        <f t="shared" si="7"/>
        <v>2.6631853785900939E-2</v>
      </c>
      <c r="R79" s="3">
        <f t="shared" si="8"/>
        <v>-8.3605685186582956E-4</v>
      </c>
    </row>
    <row r="80" spans="1:18" hidden="1" x14ac:dyDescent="0.3">
      <c r="A80" s="4" t="s">
        <v>211</v>
      </c>
      <c r="B80" s="2">
        <v>16.63</v>
      </c>
      <c r="C80" s="9">
        <f t="shared" si="0"/>
        <v>3.5491905354918973E-2</v>
      </c>
      <c r="D80" s="2">
        <v>295.51</v>
      </c>
      <c r="E80" s="9">
        <f t="shared" si="0"/>
        <v>-2.6165760421815731E-2</v>
      </c>
      <c r="F80" s="2">
        <v>245.75</v>
      </c>
      <c r="G80" s="9">
        <f t="shared" ref="G80" si="177">F80/F79-1</f>
        <v>1.9033007132194468E-2</v>
      </c>
      <c r="H80">
        <v>19.25</v>
      </c>
      <c r="I80" s="43">
        <f t="shared" ref="I80" si="178">H80/H79-1</f>
        <v>-2.0854526958290931E-2</v>
      </c>
      <c r="J80" s="2">
        <v>133.47</v>
      </c>
      <c r="K80" s="43">
        <f t="shared" ref="K80" si="179">J80/J79-1</f>
        <v>1.5289821999087128E-2</v>
      </c>
      <c r="L80" s="38"/>
      <c r="N80" s="3">
        <f t="shared" si="4"/>
        <v>3.5491905354918973E-2</v>
      </c>
      <c r="O80" s="3">
        <f t="shared" si="5"/>
        <v>-2.6165760421815731E-2</v>
      </c>
      <c r="P80" s="3">
        <f t="shared" si="6"/>
        <v>1.9033007132194468E-2</v>
      </c>
      <c r="Q80" s="3">
        <f t="shared" si="7"/>
        <v>-2.0854526958290931E-2</v>
      </c>
      <c r="R80" s="3">
        <f t="shared" si="8"/>
        <v>1.5289821999087128E-2</v>
      </c>
    </row>
    <row r="81" spans="1:18" hidden="1" x14ac:dyDescent="0.3">
      <c r="A81" s="4" t="s">
        <v>212</v>
      </c>
      <c r="B81" s="2">
        <v>16.73</v>
      </c>
      <c r="C81" s="9">
        <f t="shared" si="0"/>
        <v>6.0132291040289054E-3</v>
      </c>
      <c r="D81" s="2">
        <v>296.41000000000003</v>
      </c>
      <c r="E81" s="9">
        <f t="shared" si="0"/>
        <v>3.0455822138000244E-3</v>
      </c>
      <c r="F81" s="2">
        <v>245.43</v>
      </c>
      <c r="G81" s="9">
        <f t="shared" ref="G81" si="180">F81/F80-1</f>
        <v>-1.3021363173957301E-3</v>
      </c>
      <c r="H81">
        <v>19.149999999999999</v>
      </c>
      <c r="I81" s="43">
        <f t="shared" ref="I81" si="181">H81/H80-1</f>
        <v>-5.1948051948053076E-3</v>
      </c>
      <c r="J81" s="2">
        <v>133.11000000000001</v>
      </c>
      <c r="K81" s="43">
        <f t="shared" ref="K81" si="182">J81/J80-1</f>
        <v>-2.6972353337827437E-3</v>
      </c>
      <c r="L81" s="38"/>
      <c r="N81" s="3">
        <f t="shared" si="4"/>
        <v>6.0132291040289054E-3</v>
      </c>
      <c r="O81" s="3">
        <f t="shared" si="5"/>
        <v>3.0455822138000244E-3</v>
      </c>
      <c r="P81" s="3">
        <f t="shared" si="6"/>
        <v>-1.3021363173957301E-3</v>
      </c>
      <c r="Q81" s="3">
        <f t="shared" si="7"/>
        <v>-5.1948051948053076E-3</v>
      </c>
      <c r="R81" s="3">
        <f t="shared" si="8"/>
        <v>-2.6972353337827437E-3</v>
      </c>
    </row>
    <row r="82" spans="1:18" hidden="1" x14ac:dyDescent="0.3">
      <c r="A82" s="4" t="s">
        <v>213</v>
      </c>
      <c r="B82" s="2">
        <v>17</v>
      </c>
      <c r="C82" s="9">
        <f t="shared" si="0"/>
        <v>1.6138673042438656E-2</v>
      </c>
      <c r="D82" s="2">
        <v>305.56</v>
      </c>
      <c r="E82" s="9">
        <f t="shared" si="0"/>
        <v>3.0869403866266243E-2</v>
      </c>
      <c r="F82" s="2">
        <v>251.64</v>
      </c>
      <c r="G82" s="9">
        <f t="shared" ref="G82" si="183">F82/F81-1</f>
        <v>2.5302530253025202E-2</v>
      </c>
      <c r="H82">
        <v>19.010000000000002</v>
      </c>
      <c r="I82" s="43">
        <f t="shared" ref="I82" si="184">H82/H81-1</f>
        <v>-7.3107049608353014E-3</v>
      </c>
      <c r="J82" s="2">
        <v>135.07</v>
      </c>
      <c r="K82" s="43">
        <f t="shared" ref="K82" si="185">J82/J81-1</f>
        <v>1.4724663811884753E-2</v>
      </c>
      <c r="L82" s="38"/>
      <c r="N82" s="3">
        <f t="shared" si="4"/>
        <v>1.6138673042438656E-2</v>
      </c>
      <c r="O82" s="3">
        <f t="shared" si="5"/>
        <v>3.0869403866266243E-2</v>
      </c>
      <c r="P82" s="3">
        <f t="shared" si="6"/>
        <v>2.5302530253025202E-2</v>
      </c>
      <c r="Q82" s="3">
        <f t="shared" si="7"/>
        <v>-7.3107049608353014E-3</v>
      </c>
      <c r="R82" s="3">
        <f t="shared" si="8"/>
        <v>1.4724663811884753E-2</v>
      </c>
    </row>
    <row r="83" spans="1:18" hidden="1" x14ac:dyDescent="0.3">
      <c r="A83" s="4" t="s">
        <v>214</v>
      </c>
      <c r="B83" s="2">
        <v>17.71</v>
      </c>
      <c r="C83" s="9">
        <f t="shared" si="0"/>
        <v>4.1764705882352926E-2</v>
      </c>
      <c r="D83" s="2">
        <v>307.55</v>
      </c>
      <c r="E83" s="9">
        <f t="shared" si="0"/>
        <v>6.5126325435267418E-3</v>
      </c>
      <c r="F83" s="2">
        <v>253.24</v>
      </c>
      <c r="G83" s="9">
        <f t="shared" ref="G83" si="186">F83/F82-1</f>
        <v>6.3582896200922168E-3</v>
      </c>
      <c r="H83">
        <v>18.62</v>
      </c>
      <c r="I83" s="43">
        <f t="shared" ref="I83" si="187">H83/H82-1</f>
        <v>-2.0515518148342959E-2</v>
      </c>
      <c r="J83" s="2">
        <v>132.63999999999999</v>
      </c>
      <c r="K83" s="43">
        <f t="shared" ref="K83" si="188">J83/J82-1</f>
        <v>-1.7990671503664846E-2</v>
      </c>
      <c r="L83" s="38"/>
      <c r="N83" s="3">
        <f t="shared" si="4"/>
        <v>4.1764705882352926E-2</v>
      </c>
      <c r="O83" s="3">
        <f t="shared" si="5"/>
        <v>6.5126325435267418E-3</v>
      </c>
      <c r="P83" s="3">
        <f t="shared" si="6"/>
        <v>6.3582896200922168E-3</v>
      </c>
      <c r="Q83" s="3">
        <f t="shared" si="7"/>
        <v>-2.0515518148342959E-2</v>
      </c>
      <c r="R83" s="3">
        <f t="shared" si="8"/>
        <v>-1.7990671503664846E-2</v>
      </c>
    </row>
    <row r="84" spans="1:18" hidden="1" x14ac:dyDescent="0.3">
      <c r="A84" s="4" t="s">
        <v>215</v>
      </c>
      <c r="B84" s="2">
        <v>17.62</v>
      </c>
      <c r="C84" s="9">
        <f t="shared" si="0"/>
        <v>-5.0818746470919773E-3</v>
      </c>
      <c r="D84" s="2">
        <v>303.79000000000002</v>
      </c>
      <c r="E84" s="9">
        <f t="shared" si="0"/>
        <v>-1.222565436514389E-2</v>
      </c>
      <c r="F84" s="2">
        <v>256.07</v>
      </c>
      <c r="G84" s="9">
        <f t="shared" ref="G84" si="189">F84/F83-1</f>
        <v>1.1175169799399809E-2</v>
      </c>
      <c r="H84">
        <v>19.11</v>
      </c>
      <c r="I84" s="43">
        <f t="shared" ref="I84" si="190">H84/H83-1</f>
        <v>2.631578947368407E-2</v>
      </c>
      <c r="J84" s="2">
        <v>130.43</v>
      </c>
      <c r="K84" s="43">
        <f t="shared" ref="K84" si="191">J84/J83-1</f>
        <v>-1.6661640530759803E-2</v>
      </c>
      <c r="L84" s="38"/>
      <c r="N84" s="3">
        <f t="shared" si="4"/>
        <v>-5.0818746470919773E-3</v>
      </c>
      <c r="O84" s="3">
        <f t="shared" si="5"/>
        <v>-1.222565436514389E-2</v>
      </c>
      <c r="P84" s="3">
        <f t="shared" si="6"/>
        <v>1.1175169799399809E-2</v>
      </c>
      <c r="Q84" s="3">
        <f t="shared" si="7"/>
        <v>2.631578947368407E-2</v>
      </c>
      <c r="R84" s="3">
        <f t="shared" si="8"/>
        <v>-1.6661640530759803E-2</v>
      </c>
    </row>
    <row r="85" spans="1:18" hidden="1" x14ac:dyDescent="0.3">
      <c r="A85" s="4" t="s">
        <v>216</v>
      </c>
      <c r="B85" s="2">
        <v>17.21</v>
      </c>
      <c r="C85" s="9">
        <f t="shared" si="0"/>
        <v>-2.3269012485811591E-2</v>
      </c>
      <c r="D85" s="2">
        <v>300.81</v>
      </c>
      <c r="E85" s="9">
        <f t="shared" si="0"/>
        <v>-9.8094078146088171E-3</v>
      </c>
      <c r="F85" s="2">
        <v>249.67</v>
      </c>
      <c r="G85" s="9">
        <f t="shared" ref="G85" si="192">F85/F84-1</f>
        <v>-2.4993165931190719E-2</v>
      </c>
      <c r="H85">
        <v>19.399999999999999</v>
      </c>
      <c r="I85" s="43">
        <f t="shared" ref="I85" si="193">H85/H84-1</f>
        <v>1.5175300889586518E-2</v>
      </c>
      <c r="J85" s="2">
        <v>129.91999999999999</v>
      </c>
      <c r="K85" s="43">
        <f t="shared" ref="K85" si="194">J85/J84-1</f>
        <v>-3.9101433719237466E-3</v>
      </c>
      <c r="L85" s="38"/>
      <c r="N85" s="3">
        <f t="shared" si="4"/>
        <v>-2.3269012485811591E-2</v>
      </c>
      <c r="O85" s="3">
        <f t="shared" si="5"/>
        <v>-9.8094078146088171E-3</v>
      </c>
      <c r="P85" s="3">
        <f t="shared" si="6"/>
        <v>-2.4993165931190719E-2</v>
      </c>
      <c r="Q85" s="3">
        <f t="shared" si="7"/>
        <v>1.5175300889586518E-2</v>
      </c>
      <c r="R85" s="3">
        <f t="shared" si="8"/>
        <v>-3.9101433719237466E-3</v>
      </c>
    </row>
    <row r="86" spans="1:18" hidden="1" x14ac:dyDescent="0.3">
      <c r="A86" s="4" t="s">
        <v>217</v>
      </c>
      <c r="B86" s="2">
        <v>17.23</v>
      </c>
      <c r="C86" s="9">
        <f t="shared" si="0"/>
        <v>1.1621150493899002E-3</v>
      </c>
      <c r="D86" s="2">
        <v>299.07</v>
      </c>
      <c r="E86" s="9">
        <f t="shared" si="0"/>
        <v>-5.7843821681460295E-3</v>
      </c>
      <c r="F86" s="2">
        <v>254.15</v>
      </c>
      <c r="G86" s="9">
        <f t="shared" ref="G86" si="195">F86/F85-1</f>
        <v>1.7943685665077869E-2</v>
      </c>
      <c r="H86">
        <v>19.28</v>
      </c>
      <c r="I86" s="43">
        <f t="shared" ref="I86" si="196">H86/H85-1</f>
        <v>-6.1855670103091454E-3</v>
      </c>
      <c r="J86" s="2">
        <v>131.22</v>
      </c>
      <c r="K86" s="43">
        <f t="shared" ref="K86" si="197">J86/J85-1</f>
        <v>1.0006157635467972E-2</v>
      </c>
      <c r="L86" s="38"/>
      <c r="N86" s="3">
        <f t="shared" si="4"/>
        <v>1.1621150493899002E-3</v>
      </c>
      <c r="O86" s="3">
        <f t="shared" si="5"/>
        <v>-5.7843821681460295E-3</v>
      </c>
      <c r="P86" s="3">
        <f t="shared" si="6"/>
        <v>1.7943685665077869E-2</v>
      </c>
      <c r="Q86" s="3">
        <f t="shared" si="7"/>
        <v>-6.1855670103091454E-3</v>
      </c>
      <c r="R86" s="3">
        <f t="shared" si="8"/>
        <v>1.0006157635467972E-2</v>
      </c>
    </row>
    <row r="87" spans="1:18" hidden="1" x14ac:dyDescent="0.3">
      <c r="A87" s="4" t="s">
        <v>218</v>
      </c>
      <c r="B87" s="2">
        <v>17.45</v>
      </c>
      <c r="C87" s="9">
        <f t="shared" ref="C87:E150" si="198">B87/B86-1</f>
        <v>1.2768427161926832E-2</v>
      </c>
      <c r="D87" s="2">
        <v>294.91000000000003</v>
      </c>
      <c r="E87" s="9">
        <f t="shared" si="198"/>
        <v>-1.3909787006386343E-2</v>
      </c>
      <c r="F87" s="2">
        <v>254.89</v>
      </c>
      <c r="G87" s="9">
        <f t="shared" ref="G87" si="199">F87/F86-1</f>
        <v>2.9116663387762642E-3</v>
      </c>
      <c r="H87">
        <v>19.2</v>
      </c>
      <c r="I87" s="43">
        <f t="shared" ref="I87" si="200">H87/H86-1</f>
        <v>-4.1493775933610921E-3</v>
      </c>
      <c r="J87" s="2">
        <v>131.28</v>
      </c>
      <c r="K87" s="43">
        <f t="shared" ref="K87" si="201">J87/J86-1</f>
        <v>4.5724737082752931E-4</v>
      </c>
      <c r="L87" s="38"/>
      <c r="N87" s="3">
        <f t="shared" ref="N87:N150" si="202">C87</f>
        <v>1.2768427161926832E-2</v>
      </c>
      <c r="O87" s="3">
        <f t="shared" ref="O87:O150" si="203">E87</f>
        <v>-1.3909787006386343E-2</v>
      </c>
      <c r="P87" s="3">
        <f t="shared" ref="P87:P150" si="204">G87</f>
        <v>2.9116663387762642E-3</v>
      </c>
      <c r="Q87" s="3">
        <f t="shared" ref="Q87:Q150" si="205">I87</f>
        <v>-4.1493775933610921E-3</v>
      </c>
      <c r="R87" s="3">
        <f t="shared" ref="R87:R150" si="206">K87</f>
        <v>4.5724737082752931E-4</v>
      </c>
    </row>
    <row r="88" spans="1:18" hidden="1" x14ac:dyDescent="0.3">
      <c r="A88" s="4" t="s">
        <v>219</v>
      </c>
      <c r="B88" s="2">
        <v>17.57</v>
      </c>
      <c r="C88" s="9">
        <f t="shared" si="198"/>
        <v>6.8767908309457226E-3</v>
      </c>
      <c r="D88" s="2">
        <v>289.33999999999997</v>
      </c>
      <c r="E88" s="9">
        <f t="shared" si="198"/>
        <v>-1.8887118103828482E-2</v>
      </c>
      <c r="F88" s="2">
        <v>250.03</v>
      </c>
      <c r="G88" s="9">
        <f t="shared" ref="G88" si="207">F88/F87-1</f>
        <v>-1.9067048530738706E-2</v>
      </c>
      <c r="H88">
        <v>18.739999999999998</v>
      </c>
      <c r="I88" s="43">
        <f t="shared" ref="I88" si="208">H88/H87-1</f>
        <v>-2.3958333333333415E-2</v>
      </c>
      <c r="J88" s="2">
        <v>131.29</v>
      </c>
      <c r="K88" s="43">
        <f t="shared" ref="K88" si="209">J88/J87-1</f>
        <v>7.6173065204132584E-5</v>
      </c>
      <c r="L88" s="38"/>
      <c r="N88" s="3">
        <f t="shared" si="202"/>
        <v>6.8767908309457226E-3</v>
      </c>
      <c r="O88" s="3">
        <f t="shared" si="203"/>
        <v>-1.8887118103828482E-2</v>
      </c>
      <c r="P88" s="3">
        <f t="shared" si="204"/>
        <v>-1.9067048530738706E-2</v>
      </c>
      <c r="Q88" s="3">
        <f t="shared" si="205"/>
        <v>-2.3958333333333415E-2</v>
      </c>
      <c r="R88" s="3">
        <f t="shared" si="206"/>
        <v>7.6173065204132584E-5</v>
      </c>
    </row>
    <row r="89" spans="1:18" hidden="1" x14ac:dyDescent="0.3">
      <c r="A89" s="4" t="s">
        <v>220</v>
      </c>
      <c r="B89" s="2">
        <v>17.559999999999999</v>
      </c>
      <c r="C89" s="9">
        <f t="shared" si="198"/>
        <v>-5.6915196357432141E-4</v>
      </c>
      <c r="D89" s="2">
        <v>288.62</v>
      </c>
      <c r="E89" s="9">
        <f t="shared" si="198"/>
        <v>-2.48842192576193E-3</v>
      </c>
      <c r="F89" s="2">
        <v>249.03</v>
      </c>
      <c r="G89" s="9">
        <f t="shared" ref="G89" si="210">F89/F88-1</f>
        <v>-3.9995200575930756E-3</v>
      </c>
      <c r="H89">
        <v>17.809999999999999</v>
      </c>
      <c r="I89" s="43">
        <f t="shared" ref="I89" si="211">H89/H88-1</f>
        <v>-4.9626467449306322E-2</v>
      </c>
      <c r="J89" s="2">
        <v>132.97</v>
      </c>
      <c r="K89" s="43">
        <f t="shared" ref="K89" si="212">J89/J88-1</f>
        <v>1.2796100236118546E-2</v>
      </c>
      <c r="L89" s="38"/>
      <c r="N89" s="3">
        <f t="shared" si="202"/>
        <v>-5.6915196357432141E-4</v>
      </c>
      <c r="O89" s="3">
        <f t="shared" si="203"/>
        <v>-2.48842192576193E-3</v>
      </c>
      <c r="P89" s="3">
        <f t="shared" si="204"/>
        <v>-3.9995200575930756E-3</v>
      </c>
      <c r="Q89" s="3">
        <f t="shared" si="205"/>
        <v>-4.9626467449306322E-2</v>
      </c>
      <c r="R89" s="3">
        <f t="shared" si="206"/>
        <v>1.2796100236118546E-2</v>
      </c>
    </row>
    <row r="90" spans="1:18" hidden="1" x14ac:dyDescent="0.3">
      <c r="A90" s="4" t="s">
        <v>221</v>
      </c>
      <c r="B90" s="2">
        <v>17.45</v>
      </c>
      <c r="C90" s="9">
        <f t="shared" si="198"/>
        <v>-6.2642369020501354E-3</v>
      </c>
      <c r="D90" s="2">
        <v>286.64</v>
      </c>
      <c r="E90" s="9">
        <f t="shared" si="198"/>
        <v>-6.8602314461922997E-3</v>
      </c>
      <c r="F90" s="2">
        <v>257.07</v>
      </c>
      <c r="G90" s="9">
        <f t="shared" ref="G90" si="213">F90/F89-1</f>
        <v>3.2285266835321069E-2</v>
      </c>
      <c r="H90">
        <v>17.09</v>
      </c>
      <c r="I90" s="43">
        <f t="shared" ref="I90" si="214">H90/H89-1</f>
        <v>-4.0426726558113413E-2</v>
      </c>
      <c r="J90" s="2">
        <v>134.19</v>
      </c>
      <c r="K90" s="43">
        <f t="shared" ref="K90" si="215">J90/J89-1</f>
        <v>9.1750018801233235E-3</v>
      </c>
      <c r="L90" s="38"/>
      <c r="N90" s="3">
        <f t="shared" si="202"/>
        <v>-6.2642369020501354E-3</v>
      </c>
      <c r="O90" s="3">
        <f t="shared" si="203"/>
        <v>-6.8602314461922997E-3</v>
      </c>
      <c r="P90" s="3">
        <f t="shared" si="204"/>
        <v>3.2285266835321069E-2</v>
      </c>
      <c r="Q90" s="3">
        <f t="shared" si="205"/>
        <v>-4.0426726558113413E-2</v>
      </c>
      <c r="R90" s="3">
        <f t="shared" si="206"/>
        <v>9.1750018801233235E-3</v>
      </c>
    </row>
    <row r="91" spans="1:18" hidden="1" x14ac:dyDescent="0.3">
      <c r="A91" s="4" t="s">
        <v>222</v>
      </c>
      <c r="B91" s="2">
        <v>16.97</v>
      </c>
      <c r="C91" s="9">
        <f t="shared" si="198"/>
        <v>-2.7507163323782224E-2</v>
      </c>
      <c r="D91" s="2">
        <v>285.94</v>
      </c>
      <c r="E91" s="9">
        <f t="shared" si="198"/>
        <v>-2.4420876360591315E-3</v>
      </c>
      <c r="F91" s="2">
        <v>253.02</v>
      </c>
      <c r="G91" s="9">
        <f t="shared" ref="G91" si="216">F91/F90-1</f>
        <v>-1.5754463764733329E-2</v>
      </c>
      <c r="H91">
        <v>17.010000000000002</v>
      </c>
      <c r="I91" s="43">
        <f t="shared" ref="I91" si="217">H91/H90-1</f>
        <v>-4.681100058513632E-3</v>
      </c>
      <c r="J91" s="2">
        <v>133.91999999999999</v>
      </c>
      <c r="K91" s="43">
        <f t="shared" ref="K91" si="218">J91/J90-1</f>
        <v>-2.0120724346077701E-3</v>
      </c>
      <c r="L91" s="38"/>
      <c r="N91" s="3">
        <f t="shared" si="202"/>
        <v>-2.7507163323782224E-2</v>
      </c>
      <c r="O91" s="3">
        <f t="shared" si="203"/>
        <v>-2.4420876360591315E-3</v>
      </c>
      <c r="P91" s="3">
        <f t="shared" si="204"/>
        <v>-1.5754463764733329E-2</v>
      </c>
      <c r="Q91" s="3">
        <f t="shared" si="205"/>
        <v>-4.681100058513632E-3</v>
      </c>
      <c r="R91" s="3">
        <f t="shared" si="206"/>
        <v>-2.0120724346077701E-3</v>
      </c>
    </row>
    <row r="92" spans="1:18" hidden="1" x14ac:dyDescent="0.3">
      <c r="A92" s="4" t="s">
        <v>223</v>
      </c>
      <c r="B92" s="2">
        <v>16.850000000000001</v>
      </c>
      <c r="C92" s="9">
        <f t="shared" si="198"/>
        <v>-7.0713022981730989E-3</v>
      </c>
      <c r="D92" s="2">
        <v>292.12</v>
      </c>
      <c r="E92" s="9">
        <f t="shared" si="198"/>
        <v>2.1612925788627058E-2</v>
      </c>
      <c r="F92" s="2">
        <v>257.24</v>
      </c>
      <c r="G92" s="9">
        <f t="shared" ref="G92" si="219">F92/F91-1</f>
        <v>1.6678523436882475E-2</v>
      </c>
      <c r="H92">
        <v>16.97</v>
      </c>
      <c r="I92" s="43">
        <f t="shared" ref="I92" si="220">H92/H91-1</f>
        <v>-2.3515579071136106E-3</v>
      </c>
      <c r="J92" s="2">
        <v>135.56</v>
      </c>
      <c r="K92" s="43">
        <f t="shared" ref="K92" si="221">J92/J91-1</f>
        <v>1.2246117084826924E-2</v>
      </c>
      <c r="L92" s="38"/>
      <c r="N92" s="3">
        <f t="shared" si="202"/>
        <v>-7.0713022981730989E-3</v>
      </c>
      <c r="O92" s="3">
        <f t="shared" si="203"/>
        <v>2.1612925788627058E-2</v>
      </c>
      <c r="P92" s="3">
        <f t="shared" si="204"/>
        <v>1.6678523436882475E-2</v>
      </c>
      <c r="Q92" s="3">
        <f t="shared" si="205"/>
        <v>-2.3515579071136106E-3</v>
      </c>
      <c r="R92" s="3">
        <f t="shared" si="206"/>
        <v>1.2246117084826924E-2</v>
      </c>
    </row>
    <row r="93" spans="1:18" hidden="1" x14ac:dyDescent="0.3">
      <c r="A93" s="4" t="s">
        <v>224</v>
      </c>
      <c r="B93" s="2">
        <v>17.07</v>
      </c>
      <c r="C93" s="9">
        <f t="shared" si="198"/>
        <v>1.3056379821958286E-2</v>
      </c>
      <c r="D93" s="2">
        <v>292.76</v>
      </c>
      <c r="E93" s="9">
        <f t="shared" si="198"/>
        <v>2.1908804600847542E-3</v>
      </c>
      <c r="F93" s="2">
        <v>257.14999999999998</v>
      </c>
      <c r="G93" s="9">
        <f t="shared" ref="G93" si="222">F93/F92-1</f>
        <v>-3.4986782770962677E-4</v>
      </c>
      <c r="H93">
        <v>16.46</v>
      </c>
      <c r="I93" s="43">
        <f t="shared" ref="I93" si="223">H93/H92-1</f>
        <v>-3.0053034767236197E-2</v>
      </c>
      <c r="J93" s="2">
        <v>134.72999999999999</v>
      </c>
      <c r="K93" s="43">
        <f t="shared" ref="K93" si="224">J93/J92-1</f>
        <v>-6.1227500737681684E-3</v>
      </c>
      <c r="L93" s="38"/>
      <c r="N93" s="3">
        <f t="shared" si="202"/>
        <v>1.3056379821958286E-2</v>
      </c>
      <c r="O93" s="3">
        <f t="shared" si="203"/>
        <v>2.1908804600847542E-3</v>
      </c>
      <c r="P93" s="3">
        <f t="shared" si="204"/>
        <v>-3.4986782770962677E-4</v>
      </c>
      <c r="Q93" s="3">
        <f t="shared" si="205"/>
        <v>-3.0053034767236197E-2</v>
      </c>
      <c r="R93" s="3">
        <f t="shared" si="206"/>
        <v>-6.1227500737681684E-3</v>
      </c>
    </row>
    <row r="94" spans="1:18" hidden="1" x14ac:dyDescent="0.3">
      <c r="A94" s="4" t="s">
        <v>225</v>
      </c>
      <c r="B94" s="2">
        <v>17</v>
      </c>
      <c r="C94" s="9">
        <f t="shared" si="198"/>
        <v>-4.1007615700058286E-3</v>
      </c>
      <c r="D94" s="2">
        <v>292.64999999999998</v>
      </c>
      <c r="E94" s="9">
        <f t="shared" si="198"/>
        <v>-3.7573438994398245E-4</v>
      </c>
      <c r="F94" s="2">
        <v>260.51</v>
      </c>
      <c r="G94" s="9">
        <f t="shared" ref="G94" si="225">F94/F93-1</f>
        <v>1.3066303713785699E-2</v>
      </c>
      <c r="H94">
        <v>16.63</v>
      </c>
      <c r="I94" s="43">
        <f t="shared" ref="I94" si="226">H94/H93-1</f>
        <v>1.0328068043742311E-2</v>
      </c>
      <c r="J94" s="2">
        <v>135.97</v>
      </c>
      <c r="K94" s="43">
        <f t="shared" ref="K94" si="227">J94/J93-1</f>
        <v>9.2035923699251843E-3</v>
      </c>
      <c r="L94" s="38"/>
      <c r="N94" s="3">
        <f t="shared" si="202"/>
        <v>-4.1007615700058286E-3</v>
      </c>
      <c r="O94" s="3">
        <f t="shared" si="203"/>
        <v>-3.7573438994398245E-4</v>
      </c>
      <c r="P94" s="3">
        <f t="shared" si="204"/>
        <v>1.3066303713785699E-2</v>
      </c>
      <c r="Q94" s="3">
        <f t="shared" si="205"/>
        <v>1.0328068043742311E-2</v>
      </c>
      <c r="R94" s="3">
        <f t="shared" si="206"/>
        <v>9.2035923699251843E-3</v>
      </c>
    </row>
    <row r="95" spans="1:18" hidden="1" x14ac:dyDescent="0.3">
      <c r="A95" s="4" t="s">
        <v>226</v>
      </c>
      <c r="B95" s="2">
        <v>16.97</v>
      </c>
      <c r="C95" s="9">
        <f t="shared" si="198"/>
        <v>-1.7647058823530015E-3</v>
      </c>
      <c r="D95" s="2">
        <v>286.47000000000003</v>
      </c>
      <c r="E95" s="9">
        <f t="shared" si="198"/>
        <v>-2.1117375704766572E-2</v>
      </c>
      <c r="F95" s="2">
        <v>269.77</v>
      </c>
      <c r="G95" s="9">
        <f t="shared" ref="G95" si="228">F95/F94-1</f>
        <v>3.5545660435299942E-2</v>
      </c>
      <c r="H95">
        <v>16.86</v>
      </c>
      <c r="I95" s="43">
        <f t="shared" ref="I95" si="229">H95/H94-1</f>
        <v>1.3830426939266394E-2</v>
      </c>
      <c r="J95" s="2">
        <v>135.71</v>
      </c>
      <c r="K95" s="43">
        <f t="shared" ref="K95" si="230">J95/J94-1</f>
        <v>-1.9121865117304182E-3</v>
      </c>
      <c r="L95" s="38"/>
      <c r="N95" s="3">
        <f t="shared" si="202"/>
        <v>-1.7647058823530015E-3</v>
      </c>
      <c r="O95" s="3">
        <f t="shared" si="203"/>
        <v>-2.1117375704766572E-2</v>
      </c>
      <c r="P95" s="3">
        <f t="shared" si="204"/>
        <v>3.5545660435299942E-2</v>
      </c>
      <c r="Q95" s="3">
        <f t="shared" si="205"/>
        <v>1.3830426939266394E-2</v>
      </c>
      <c r="R95" s="3">
        <f t="shared" si="206"/>
        <v>-1.9121865117304182E-3</v>
      </c>
    </row>
    <row r="96" spans="1:18" hidden="1" x14ac:dyDescent="0.3">
      <c r="A96" s="4" t="s">
        <v>227</v>
      </c>
      <c r="B96" s="2">
        <v>16.89</v>
      </c>
      <c r="C96" s="9">
        <f t="shared" si="198"/>
        <v>-4.7142015321154362E-3</v>
      </c>
      <c r="D96" s="2">
        <v>290.39999999999998</v>
      </c>
      <c r="E96" s="9">
        <f t="shared" si="198"/>
        <v>1.3718714001465848E-2</v>
      </c>
      <c r="F96" s="2">
        <v>267.7</v>
      </c>
      <c r="G96" s="9">
        <f t="shared" ref="G96" si="231">F96/F95-1</f>
        <v>-7.6732030989361544E-3</v>
      </c>
      <c r="H96">
        <v>16.510000000000002</v>
      </c>
      <c r="I96" s="43">
        <f t="shared" ref="I96" si="232">H96/H95-1</f>
        <v>-2.0759193357058003E-2</v>
      </c>
      <c r="J96" s="2">
        <v>135.52000000000001</v>
      </c>
      <c r="K96" s="43">
        <f t="shared" ref="K96" si="233">J96/J95-1</f>
        <v>-1.4000442119224132E-3</v>
      </c>
      <c r="L96" s="38"/>
      <c r="N96" s="3">
        <f t="shared" si="202"/>
        <v>-4.7142015321154362E-3</v>
      </c>
      <c r="O96" s="3">
        <f t="shared" si="203"/>
        <v>1.3718714001465848E-2</v>
      </c>
      <c r="P96" s="3">
        <f t="shared" si="204"/>
        <v>-7.6732030989361544E-3</v>
      </c>
      <c r="Q96" s="3">
        <f t="shared" si="205"/>
        <v>-2.0759193357058003E-2</v>
      </c>
      <c r="R96" s="3">
        <f t="shared" si="206"/>
        <v>-1.4000442119224132E-3</v>
      </c>
    </row>
    <row r="97" spans="1:18" hidden="1" x14ac:dyDescent="0.3">
      <c r="A97" s="4" t="s">
        <v>228</v>
      </c>
      <c r="B97" s="2">
        <v>16.48</v>
      </c>
      <c r="C97" s="9">
        <f t="shared" si="198"/>
        <v>-2.4274718768502068E-2</v>
      </c>
      <c r="D97" s="2">
        <v>283.89999999999998</v>
      </c>
      <c r="E97" s="9">
        <f t="shared" si="198"/>
        <v>-2.2382920110192828E-2</v>
      </c>
      <c r="F97" s="2">
        <v>266.14999999999998</v>
      </c>
      <c r="G97" s="9">
        <f t="shared" ref="G97" si="234">F97/F96-1</f>
        <v>-5.7900635039223047E-3</v>
      </c>
      <c r="H97">
        <v>15.63</v>
      </c>
      <c r="I97" s="43">
        <f t="shared" ref="I97" si="235">H97/H96-1</f>
        <v>-5.3301029678982426E-2</v>
      </c>
      <c r="J97" s="2">
        <v>134.63999999999999</v>
      </c>
      <c r="K97" s="43">
        <f t="shared" ref="K97" si="236">J97/J96-1</f>
        <v>-6.4935064935066622E-3</v>
      </c>
      <c r="L97" s="38"/>
      <c r="N97" s="3">
        <f t="shared" si="202"/>
        <v>-2.4274718768502068E-2</v>
      </c>
      <c r="O97" s="3">
        <f t="shared" si="203"/>
        <v>-2.2382920110192828E-2</v>
      </c>
      <c r="P97" s="3">
        <f t="shared" si="204"/>
        <v>-5.7900635039223047E-3</v>
      </c>
      <c r="Q97" s="3">
        <f t="shared" si="205"/>
        <v>-5.3301029678982426E-2</v>
      </c>
      <c r="R97" s="3">
        <f t="shared" si="206"/>
        <v>-6.4935064935066622E-3</v>
      </c>
    </row>
    <row r="98" spans="1:18" hidden="1" x14ac:dyDescent="0.3">
      <c r="A98" s="4" t="s">
        <v>229</v>
      </c>
      <c r="B98" s="2">
        <v>16.59</v>
      </c>
      <c r="C98" s="9">
        <f t="shared" si="198"/>
        <v>6.6747572815533118E-3</v>
      </c>
      <c r="D98" s="2">
        <v>281.02999999999997</v>
      </c>
      <c r="E98" s="9">
        <f t="shared" si="198"/>
        <v>-1.0109193377950021E-2</v>
      </c>
      <c r="F98" s="2">
        <v>266.56</v>
      </c>
      <c r="G98" s="9">
        <f t="shared" ref="G98" si="237">F98/F97-1</f>
        <v>1.5404846890851864E-3</v>
      </c>
      <c r="H98">
        <v>16.27</v>
      </c>
      <c r="I98" s="43">
        <f t="shared" ref="I98" si="238">H98/H97-1</f>
        <v>4.0946896992962278E-2</v>
      </c>
      <c r="J98" s="2">
        <v>134.19999999999999</v>
      </c>
      <c r="K98" s="43">
        <f t="shared" ref="K98" si="239">J98/J97-1</f>
        <v>-3.2679738562091387E-3</v>
      </c>
      <c r="L98" s="38"/>
      <c r="N98" s="3">
        <f t="shared" si="202"/>
        <v>6.6747572815533118E-3</v>
      </c>
      <c r="O98" s="3">
        <f t="shared" si="203"/>
        <v>-1.0109193377950021E-2</v>
      </c>
      <c r="P98" s="3">
        <f t="shared" si="204"/>
        <v>1.5404846890851864E-3</v>
      </c>
      <c r="Q98" s="3">
        <f t="shared" si="205"/>
        <v>4.0946896992962278E-2</v>
      </c>
      <c r="R98" s="3">
        <f t="shared" si="206"/>
        <v>-3.2679738562091387E-3</v>
      </c>
    </row>
    <row r="99" spans="1:18" hidden="1" x14ac:dyDescent="0.3">
      <c r="A99" s="4" t="s">
        <v>230</v>
      </c>
      <c r="B99" s="2">
        <v>16.940000000000001</v>
      </c>
      <c r="C99" s="9">
        <f t="shared" si="198"/>
        <v>2.1097046413502296E-2</v>
      </c>
      <c r="D99" s="2">
        <v>272.56</v>
      </c>
      <c r="E99" s="9">
        <f t="shared" si="198"/>
        <v>-3.0139131053624091E-2</v>
      </c>
      <c r="F99" s="2">
        <v>260.74</v>
      </c>
      <c r="G99" s="9">
        <f t="shared" ref="G99" si="240">F99/F98-1</f>
        <v>-2.1833733493397345E-2</v>
      </c>
      <c r="H99">
        <v>16.309999999999999</v>
      </c>
      <c r="I99" s="43">
        <f t="shared" ref="I99" si="241">H99/H98-1</f>
        <v>2.4585125998770607E-3</v>
      </c>
      <c r="J99" s="2">
        <v>131.84</v>
      </c>
      <c r="K99" s="43">
        <f t="shared" ref="K99" si="242">J99/J98-1</f>
        <v>-1.7585692995528923E-2</v>
      </c>
      <c r="L99" s="38"/>
      <c r="N99" s="3">
        <f t="shared" si="202"/>
        <v>2.1097046413502296E-2</v>
      </c>
      <c r="O99" s="3">
        <f t="shared" si="203"/>
        <v>-3.0139131053624091E-2</v>
      </c>
      <c r="P99" s="3">
        <f t="shared" si="204"/>
        <v>-2.1833733493397345E-2</v>
      </c>
      <c r="Q99" s="3">
        <f t="shared" si="205"/>
        <v>2.4585125998770607E-3</v>
      </c>
      <c r="R99" s="3">
        <f t="shared" si="206"/>
        <v>-1.7585692995528923E-2</v>
      </c>
    </row>
    <row r="100" spans="1:18" hidden="1" x14ac:dyDescent="0.3">
      <c r="A100" s="4" t="s">
        <v>231</v>
      </c>
      <c r="B100" s="2">
        <v>17.64</v>
      </c>
      <c r="C100" s="9">
        <f t="shared" si="198"/>
        <v>4.1322314049586639E-2</v>
      </c>
      <c r="D100" s="2">
        <v>277.39</v>
      </c>
      <c r="E100" s="9">
        <f t="shared" si="198"/>
        <v>1.7720868799530276E-2</v>
      </c>
      <c r="F100" s="2">
        <v>264.66000000000003</v>
      </c>
      <c r="G100" s="9">
        <f t="shared" ref="G100" si="243">F100/F99-1</f>
        <v>1.5034133619697743E-2</v>
      </c>
      <c r="H100">
        <v>16.260000000000002</v>
      </c>
      <c r="I100" s="43">
        <f t="shared" ref="I100" si="244">H100/H99-1</f>
        <v>-3.065603923972815E-3</v>
      </c>
      <c r="J100" s="2">
        <v>130.1</v>
      </c>
      <c r="K100" s="43">
        <f t="shared" ref="K100" si="245">J100/J99-1</f>
        <v>-1.3197815533980695E-2</v>
      </c>
      <c r="L100" s="38"/>
      <c r="N100" s="3">
        <f t="shared" si="202"/>
        <v>4.1322314049586639E-2</v>
      </c>
      <c r="O100" s="3">
        <f t="shared" si="203"/>
        <v>1.7720868799530276E-2</v>
      </c>
      <c r="P100" s="3">
        <f t="shared" si="204"/>
        <v>1.5034133619697743E-2</v>
      </c>
      <c r="Q100" s="3">
        <f t="shared" si="205"/>
        <v>-3.065603923972815E-3</v>
      </c>
      <c r="R100" s="3">
        <f t="shared" si="206"/>
        <v>-1.3197815533980695E-2</v>
      </c>
    </row>
    <row r="101" spans="1:18" hidden="1" x14ac:dyDescent="0.3">
      <c r="A101" s="4" t="s">
        <v>232</v>
      </c>
      <c r="B101" s="2">
        <v>16.989999999999998</v>
      </c>
      <c r="C101" s="9">
        <f t="shared" si="198"/>
        <v>-3.6848072562358447E-2</v>
      </c>
      <c r="D101" s="2">
        <v>279.05</v>
      </c>
      <c r="E101" s="9">
        <f t="shared" si="198"/>
        <v>5.9843541584052584E-3</v>
      </c>
      <c r="F101" s="2">
        <v>260.76</v>
      </c>
      <c r="G101" s="9">
        <f t="shared" ref="G101" si="246">F101/F100-1</f>
        <v>-1.4735887553842808E-2</v>
      </c>
      <c r="H101">
        <v>15.26</v>
      </c>
      <c r="I101" s="43">
        <f t="shared" ref="I101" si="247">H101/H100-1</f>
        <v>-6.1500615006150117E-2</v>
      </c>
      <c r="J101" s="2">
        <v>126.46</v>
      </c>
      <c r="K101" s="43">
        <f t="shared" ref="K101" si="248">J101/J100-1</f>
        <v>-2.7978478093774073E-2</v>
      </c>
      <c r="L101" s="38"/>
      <c r="N101" s="3">
        <f t="shared" si="202"/>
        <v>-3.6848072562358447E-2</v>
      </c>
      <c r="O101" s="3">
        <f t="shared" si="203"/>
        <v>5.9843541584052584E-3</v>
      </c>
      <c r="P101" s="3">
        <f t="shared" si="204"/>
        <v>-1.4735887553842808E-2</v>
      </c>
      <c r="Q101" s="3">
        <f t="shared" si="205"/>
        <v>-6.1500615006150117E-2</v>
      </c>
      <c r="R101" s="3">
        <f t="shared" si="206"/>
        <v>-2.7978478093774073E-2</v>
      </c>
    </row>
    <row r="102" spans="1:18" hidden="1" x14ac:dyDescent="0.3">
      <c r="A102" s="4" t="s">
        <v>233</v>
      </c>
      <c r="B102" s="2">
        <v>17.28</v>
      </c>
      <c r="C102" s="9">
        <f t="shared" si="198"/>
        <v>1.7068864037669274E-2</v>
      </c>
      <c r="D102" s="2">
        <v>288.02</v>
      </c>
      <c r="E102" s="9">
        <f t="shared" si="198"/>
        <v>3.2144776921698481E-2</v>
      </c>
      <c r="F102" s="2">
        <v>261.37</v>
      </c>
      <c r="G102" s="9">
        <f t="shared" ref="G102" si="249">F102/F101-1</f>
        <v>2.3393158459887875E-3</v>
      </c>
      <c r="H102">
        <v>16.95</v>
      </c>
      <c r="I102" s="43">
        <f t="shared" ref="I102" si="250">H102/H101-1</f>
        <v>0.11074705111402361</v>
      </c>
      <c r="J102" s="2">
        <v>129.25</v>
      </c>
      <c r="K102" s="43">
        <f t="shared" ref="K102" si="251">J102/J101-1</f>
        <v>2.2062312193579015E-2</v>
      </c>
      <c r="L102" s="38"/>
      <c r="N102" s="3">
        <f t="shared" si="202"/>
        <v>1.7068864037669274E-2</v>
      </c>
      <c r="O102" s="3">
        <f t="shared" si="203"/>
        <v>3.2144776921698481E-2</v>
      </c>
      <c r="P102" s="3">
        <f t="shared" si="204"/>
        <v>2.3393158459887875E-3</v>
      </c>
      <c r="Q102" s="3">
        <f t="shared" si="205"/>
        <v>0.11074705111402361</v>
      </c>
      <c r="R102" s="3">
        <f t="shared" si="206"/>
        <v>2.2062312193579015E-2</v>
      </c>
    </row>
    <row r="103" spans="1:18" hidden="1" x14ac:dyDescent="0.3">
      <c r="A103" s="4" t="s">
        <v>234</v>
      </c>
      <c r="B103" s="2">
        <v>17.39</v>
      </c>
      <c r="C103" s="9">
        <f t="shared" si="198"/>
        <v>6.3657407407406996E-3</v>
      </c>
      <c r="D103" s="2">
        <v>299.11</v>
      </c>
      <c r="E103" s="9">
        <f t="shared" si="198"/>
        <v>3.8504270536768415E-2</v>
      </c>
      <c r="F103" s="2">
        <v>263.48</v>
      </c>
      <c r="G103" s="9">
        <f t="shared" ref="G103" si="252">F103/F102-1</f>
        <v>8.0728469219879528E-3</v>
      </c>
      <c r="H103">
        <v>17.18</v>
      </c>
      <c r="I103" s="43">
        <f t="shared" ref="I103" si="253">H103/H102-1</f>
        <v>1.3569321533923429E-2</v>
      </c>
      <c r="J103" s="2">
        <v>129.06</v>
      </c>
      <c r="K103" s="43">
        <f t="shared" ref="K103" si="254">J103/J102-1</f>
        <v>-1.4700193423597963E-3</v>
      </c>
      <c r="L103" s="38"/>
      <c r="N103" s="3">
        <f t="shared" si="202"/>
        <v>6.3657407407406996E-3</v>
      </c>
      <c r="O103" s="3">
        <f t="shared" si="203"/>
        <v>3.8504270536768415E-2</v>
      </c>
      <c r="P103" s="3">
        <f t="shared" si="204"/>
        <v>8.0728469219879528E-3</v>
      </c>
      <c r="Q103" s="3">
        <f t="shared" si="205"/>
        <v>1.3569321533923429E-2</v>
      </c>
      <c r="R103" s="3">
        <f t="shared" si="206"/>
        <v>-1.4700193423597963E-3</v>
      </c>
    </row>
    <row r="104" spans="1:18" hidden="1" x14ac:dyDescent="0.3">
      <c r="A104" s="4" t="s">
        <v>235</v>
      </c>
      <c r="B104" s="2">
        <v>17.62</v>
      </c>
      <c r="C104" s="9">
        <f t="shared" si="198"/>
        <v>1.3225991949396221E-2</v>
      </c>
      <c r="D104" s="2">
        <v>302.58</v>
      </c>
      <c r="E104" s="9">
        <f t="shared" si="198"/>
        <v>1.160108321353337E-2</v>
      </c>
      <c r="F104" s="2">
        <v>265.47000000000003</v>
      </c>
      <c r="G104" s="9">
        <f t="shared" ref="G104" si="255">F104/F103-1</f>
        <v>7.5527554273568942E-3</v>
      </c>
      <c r="H104">
        <v>17.88</v>
      </c>
      <c r="I104" s="43">
        <f t="shared" ref="I104" si="256">H104/H103-1</f>
        <v>4.0745052386495839E-2</v>
      </c>
      <c r="J104" s="2">
        <v>131.38</v>
      </c>
      <c r="K104" s="43">
        <f t="shared" ref="K104" si="257">J104/J103-1</f>
        <v>1.7976135130946869E-2</v>
      </c>
      <c r="L104" s="38"/>
      <c r="N104" s="3">
        <f t="shared" si="202"/>
        <v>1.3225991949396221E-2</v>
      </c>
      <c r="O104" s="3">
        <f t="shared" si="203"/>
        <v>1.160108321353337E-2</v>
      </c>
      <c r="P104" s="3">
        <f t="shared" si="204"/>
        <v>7.5527554273568942E-3</v>
      </c>
      <c r="Q104" s="3">
        <f t="shared" si="205"/>
        <v>4.0745052386495839E-2</v>
      </c>
      <c r="R104" s="3">
        <f t="shared" si="206"/>
        <v>1.7976135130946869E-2</v>
      </c>
    </row>
    <row r="105" spans="1:18" hidden="1" x14ac:dyDescent="0.3">
      <c r="A105" s="4" t="s">
        <v>236</v>
      </c>
      <c r="B105" s="2">
        <v>17.55</v>
      </c>
      <c r="C105" s="9">
        <f t="shared" si="198"/>
        <v>-3.9727582292848895E-3</v>
      </c>
      <c r="D105" s="2">
        <v>310.2</v>
      </c>
      <c r="E105" s="9">
        <f t="shared" si="198"/>
        <v>2.5183422565933089E-2</v>
      </c>
      <c r="F105" s="2">
        <v>267.27</v>
      </c>
      <c r="G105" s="9">
        <f t="shared" ref="G105" si="258">F105/F104-1</f>
        <v>6.7804271669114069E-3</v>
      </c>
      <c r="H105">
        <v>19.149999999999999</v>
      </c>
      <c r="I105" s="43">
        <f t="shared" ref="I105" si="259">H105/H104-1</f>
        <v>7.1029082774049179E-2</v>
      </c>
      <c r="J105" s="2">
        <v>130.77000000000001</v>
      </c>
      <c r="K105" s="43">
        <f t="shared" ref="K105" si="260">J105/J104-1</f>
        <v>-4.6430202466127835E-3</v>
      </c>
      <c r="L105" s="38"/>
      <c r="N105" s="3">
        <f t="shared" si="202"/>
        <v>-3.9727582292848895E-3</v>
      </c>
      <c r="O105" s="3">
        <f t="shared" si="203"/>
        <v>2.5183422565933089E-2</v>
      </c>
      <c r="P105" s="3">
        <f t="shared" si="204"/>
        <v>6.7804271669114069E-3</v>
      </c>
      <c r="Q105" s="3">
        <f t="shared" si="205"/>
        <v>7.1029082774049179E-2</v>
      </c>
      <c r="R105" s="3">
        <f t="shared" si="206"/>
        <v>-4.6430202466127835E-3</v>
      </c>
    </row>
    <row r="106" spans="1:18" hidden="1" x14ac:dyDescent="0.3">
      <c r="A106" s="4" t="s">
        <v>237</v>
      </c>
      <c r="B106" s="2">
        <v>17.62</v>
      </c>
      <c r="C106" s="9">
        <f t="shared" si="198"/>
        <v>3.9886039886039004E-3</v>
      </c>
      <c r="D106" s="2">
        <v>312.52999999999997</v>
      </c>
      <c r="E106" s="9">
        <f t="shared" si="198"/>
        <v>7.5112830431978139E-3</v>
      </c>
      <c r="F106" s="2">
        <v>270.43</v>
      </c>
      <c r="G106" s="9">
        <f t="shared" ref="G106" si="261">F106/F105-1</f>
        <v>1.1823249897107813E-2</v>
      </c>
      <c r="H106">
        <v>19.38</v>
      </c>
      <c r="I106" s="43">
        <f t="shared" ref="I106" si="262">H106/H105-1</f>
        <v>1.2010443864229892E-2</v>
      </c>
      <c r="J106" s="2">
        <v>130.91</v>
      </c>
      <c r="K106" s="43">
        <f t="shared" ref="K106" si="263">J106/J105-1</f>
        <v>1.0705819377532233E-3</v>
      </c>
      <c r="L106" s="38"/>
      <c r="N106" s="3">
        <f t="shared" si="202"/>
        <v>3.9886039886039004E-3</v>
      </c>
      <c r="O106" s="3">
        <f t="shared" si="203"/>
        <v>7.5112830431978139E-3</v>
      </c>
      <c r="P106" s="3">
        <f t="shared" si="204"/>
        <v>1.1823249897107813E-2</v>
      </c>
      <c r="Q106" s="3">
        <f t="shared" si="205"/>
        <v>1.2010443864229892E-2</v>
      </c>
      <c r="R106" s="3">
        <f t="shared" si="206"/>
        <v>1.0705819377532233E-3</v>
      </c>
    </row>
    <row r="107" spans="1:18" hidden="1" x14ac:dyDescent="0.3">
      <c r="A107" s="4" t="s">
        <v>238</v>
      </c>
      <c r="B107" s="2">
        <v>17.28</v>
      </c>
      <c r="C107" s="9">
        <f t="shared" si="198"/>
        <v>-1.9296254256526701E-2</v>
      </c>
      <c r="D107" s="2">
        <v>313.68</v>
      </c>
      <c r="E107" s="9">
        <f t="shared" si="198"/>
        <v>3.6796467539117472E-3</v>
      </c>
      <c r="F107" s="2">
        <v>270.58999999999997</v>
      </c>
      <c r="G107" s="9">
        <f t="shared" ref="G107" si="264">F107/F106-1</f>
        <v>5.9165033465213845E-4</v>
      </c>
      <c r="H107">
        <v>19.86</v>
      </c>
      <c r="I107" s="43">
        <f t="shared" ref="I107" si="265">H107/H106-1</f>
        <v>2.4767801857585203E-2</v>
      </c>
      <c r="J107" s="2">
        <v>134.21</v>
      </c>
      <c r="K107" s="43">
        <f t="shared" ref="K107" si="266">J107/J106-1</f>
        <v>2.5208158276678772E-2</v>
      </c>
      <c r="L107" s="38"/>
      <c r="N107" s="3">
        <f t="shared" si="202"/>
        <v>-1.9296254256526701E-2</v>
      </c>
      <c r="O107" s="3">
        <f t="shared" si="203"/>
        <v>3.6796467539117472E-3</v>
      </c>
      <c r="P107" s="3">
        <f t="shared" si="204"/>
        <v>5.9165033465213845E-4</v>
      </c>
      <c r="Q107" s="3">
        <f t="shared" si="205"/>
        <v>2.4767801857585203E-2</v>
      </c>
      <c r="R107" s="3">
        <f t="shared" si="206"/>
        <v>2.5208158276678772E-2</v>
      </c>
    </row>
    <row r="108" spans="1:18" hidden="1" x14ac:dyDescent="0.3">
      <c r="A108" s="4" t="s">
        <v>239</v>
      </c>
      <c r="B108" s="2">
        <v>17.39</v>
      </c>
      <c r="C108" s="9">
        <f t="shared" si="198"/>
        <v>6.3657407407406996E-3</v>
      </c>
      <c r="D108" s="2">
        <v>315.52999999999997</v>
      </c>
      <c r="E108" s="9">
        <f t="shared" si="198"/>
        <v>5.8977301708746932E-3</v>
      </c>
      <c r="F108" s="2">
        <v>267.8</v>
      </c>
      <c r="G108" s="9">
        <f t="shared" ref="G108" si="267">F108/F107-1</f>
        <v>-1.0310802320854351E-2</v>
      </c>
      <c r="H108">
        <v>20.03</v>
      </c>
      <c r="I108" s="43">
        <f t="shared" ref="I108:I171" si="268">H108/H107-1</f>
        <v>8.5599194360523878E-3</v>
      </c>
      <c r="J108" s="2">
        <v>132.84</v>
      </c>
      <c r="K108" s="43">
        <f t="shared" ref="K108" si="269">J108/J107-1</f>
        <v>-1.020788316816934E-2</v>
      </c>
      <c r="L108" s="38"/>
      <c r="N108" s="3">
        <f t="shared" si="202"/>
        <v>6.3657407407406996E-3</v>
      </c>
      <c r="O108" s="3">
        <f t="shared" si="203"/>
        <v>5.8977301708746932E-3</v>
      </c>
      <c r="P108" s="3">
        <f t="shared" si="204"/>
        <v>-1.0310802320854351E-2</v>
      </c>
      <c r="Q108" s="3">
        <f t="shared" si="205"/>
        <v>8.5599194360523878E-3</v>
      </c>
      <c r="R108" s="3">
        <f t="shared" si="206"/>
        <v>-1.020788316816934E-2</v>
      </c>
    </row>
    <row r="109" spans="1:18" hidden="1" x14ac:dyDescent="0.3">
      <c r="A109" s="4" t="s">
        <v>240</v>
      </c>
      <c r="B109" s="2">
        <v>17.39</v>
      </c>
      <c r="C109" s="9">
        <f t="shared" si="198"/>
        <v>0</v>
      </c>
      <c r="D109" s="2">
        <v>316.42</v>
      </c>
      <c r="E109" s="9">
        <f t="shared" si="198"/>
        <v>2.8206509682122682E-3</v>
      </c>
      <c r="F109" s="2">
        <v>267.93</v>
      </c>
      <c r="G109" s="9">
        <f t="shared" ref="G109" si="270">F109/F108-1</f>
        <v>4.8543689320390548E-4</v>
      </c>
      <c r="H109">
        <v>19.88</v>
      </c>
      <c r="I109" s="43">
        <f t="shared" si="268"/>
        <v>-7.4887668497255477E-3</v>
      </c>
      <c r="J109" s="2">
        <v>132.44999999999999</v>
      </c>
      <c r="K109" s="43">
        <f t="shared" ref="K109:K172" si="271">J109/J108-1</f>
        <v>-2.9358626919603337E-3</v>
      </c>
      <c r="L109" s="38"/>
      <c r="N109" s="3">
        <f t="shared" si="202"/>
        <v>0</v>
      </c>
      <c r="O109" s="3">
        <f t="shared" si="203"/>
        <v>2.8206509682122682E-3</v>
      </c>
      <c r="P109" s="3">
        <f t="shared" si="204"/>
        <v>4.8543689320390548E-4</v>
      </c>
      <c r="Q109" s="3">
        <f t="shared" si="205"/>
        <v>-7.4887668497255477E-3</v>
      </c>
      <c r="R109" s="3">
        <f t="shared" si="206"/>
        <v>-2.9358626919603337E-3</v>
      </c>
    </row>
    <row r="110" spans="1:18" hidden="1" x14ac:dyDescent="0.3">
      <c r="A110" s="4" t="s">
        <v>241</v>
      </c>
      <c r="B110" s="2">
        <v>17.66</v>
      </c>
      <c r="C110" s="9">
        <f t="shared" si="198"/>
        <v>1.5526164462334568E-2</v>
      </c>
      <c r="D110" s="2">
        <v>322.37</v>
      </c>
      <c r="E110" s="9">
        <f t="shared" si="198"/>
        <v>1.8804121104860627E-2</v>
      </c>
      <c r="F110" s="2">
        <v>275.08</v>
      </c>
      <c r="G110" s="9">
        <f t="shared" ref="G110" si="272">F110/F109-1</f>
        <v>2.6686074721009145E-2</v>
      </c>
      <c r="H110">
        <v>19.079999999999998</v>
      </c>
      <c r="I110" s="43">
        <f t="shared" si="268"/>
        <v>-4.0241448692152959E-2</v>
      </c>
      <c r="J110" s="2">
        <v>137.1</v>
      </c>
      <c r="K110" s="43">
        <f t="shared" si="271"/>
        <v>3.5107587768969495E-2</v>
      </c>
      <c r="L110" s="38"/>
      <c r="N110" s="3">
        <f t="shared" si="202"/>
        <v>1.5526164462334568E-2</v>
      </c>
      <c r="O110" s="3">
        <f t="shared" si="203"/>
        <v>1.8804121104860627E-2</v>
      </c>
      <c r="P110" s="3">
        <f t="shared" si="204"/>
        <v>2.6686074721009145E-2</v>
      </c>
      <c r="Q110" s="3">
        <f t="shared" si="205"/>
        <v>-4.0241448692152959E-2</v>
      </c>
      <c r="R110" s="3">
        <f t="shared" si="206"/>
        <v>3.5107587768969495E-2</v>
      </c>
    </row>
    <row r="111" spans="1:18" hidden="1" x14ac:dyDescent="0.3">
      <c r="A111" s="4" t="s">
        <v>242</v>
      </c>
      <c r="B111" s="2">
        <v>18.100000000000001</v>
      </c>
      <c r="C111" s="9">
        <f t="shared" si="198"/>
        <v>2.491506228765572E-2</v>
      </c>
      <c r="D111" s="2">
        <v>317.45</v>
      </c>
      <c r="E111" s="9">
        <f t="shared" si="198"/>
        <v>-1.5261966063839782E-2</v>
      </c>
      <c r="F111" s="2">
        <v>269.64999999999998</v>
      </c>
      <c r="G111" s="9">
        <f t="shared" ref="G111" si="273">F111/F110-1</f>
        <v>-1.9739712083757466E-2</v>
      </c>
      <c r="H111">
        <v>19.7</v>
      </c>
      <c r="I111" s="43">
        <f t="shared" si="268"/>
        <v>3.2494758909853205E-2</v>
      </c>
      <c r="J111" s="2">
        <v>134.9</v>
      </c>
      <c r="K111" s="43">
        <f t="shared" si="271"/>
        <v>-1.6046681254558659E-2</v>
      </c>
      <c r="L111" s="38"/>
      <c r="N111" s="3">
        <f t="shared" si="202"/>
        <v>2.491506228765572E-2</v>
      </c>
      <c r="O111" s="3">
        <f t="shared" si="203"/>
        <v>-1.5261966063839782E-2</v>
      </c>
      <c r="P111" s="3">
        <f t="shared" si="204"/>
        <v>-1.9739712083757466E-2</v>
      </c>
      <c r="Q111" s="3">
        <f t="shared" si="205"/>
        <v>3.2494758909853205E-2</v>
      </c>
      <c r="R111" s="3">
        <f t="shared" si="206"/>
        <v>-1.6046681254558659E-2</v>
      </c>
    </row>
    <row r="112" spans="1:18" hidden="1" x14ac:dyDescent="0.3">
      <c r="A112" s="4" t="s">
        <v>243</v>
      </c>
      <c r="B112" s="2">
        <v>17.489999999999998</v>
      </c>
      <c r="C112" s="9">
        <f t="shared" si="198"/>
        <v>-3.3701657458563683E-2</v>
      </c>
      <c r="D112" s="2">
        <v>320.66000000000003</v>
      </c>
      <c r="E112" s="9">
        <f t="shared" si="198"/>
        <v>1.0111828634430831E-2</v>
      </c>
      <c r="F112" s="2">
        <v>271.19</v>
      </c>
      <c r="G112" s="9">
        <f t="shared" ref="G112" si="274">F112/F111-1</f>
        <v>5.7111069905433354E-3</v>
      </c>
      <c r="H112">
        <v>20.23</v>
      </c>
      <c r="I112" s="43">
        <f t="shared" si="268"/>
        <v>2.6903553299492344E-2</v>
      </c>
      <c r="J112" s="2">
        <v>135.01</v>
      </c>
      <c r="K112" s="43">
        <f t="shared" si="271"/>
        <v>8.1541882876190463E-4</v>
      </c>
      <c r="L112" s="38"/>
      <c r="N112" s="3">
        <f t="shared" si="202"/>
        <v>-3.3701657458563683E-2</v>
      </c>
      <c r="O112" s="3">
        <f t="shared" si="203"/>
        <v>1.0111828634430831E-2</v>
      </c>
      <c r="P112" s="3">
        <f t="shared" si="204"/>
        <v>5.7111069905433354E-3</v>
      </c>
      <c r="Q112" s="3">
        <f t="shared" si="205"/>
        <v>2.6903553299492344E-2</v>
      </c>
      <c r="R112" s="3">
        <f t="shared" si="206"/>
        <v>8.1541882876190463E-4</v>
      </c>
    </row>
    <row r="113" spans="1:18" hidden="1" x14ac:dyDescent="0.3">
      <c r="A113" s="4" t="s">
        <v>244</v>
      </c>
      <c r="B113" s="2">
        <v>17.420000000000002</v>
      </c>
      <c r="C113" s="9">
        <f t="shared" si="198"/>
        <v>-4.0022870211547934E-3</v>
      </c>
      <c r="D113" s="2">
        <v>322.91000000000003</v>
      </c>
      <c r="E113" s="9">
        <f t="shared" si="198"/>
        <v>7.0167778955902982E-3</v>
      </c>
      <c r="F113" s="2">
        <v>274.37</v>
      </c>
      <c r="G113" s="9">
        <f t="shared" ref="G113" si="275">F113/F112-1</f>
        <v>1.1726096094988758E-2</v>
      </c>
      <c r="H113">
        <v>20.96</v>
      </c>
      <c r="I113" s="43">
        <f t="shared" si="268"/>
        <v>3.6085022244191745E-2</v>
      </c>
      <c r="J113" s="2">
        <v>133.29</v>
      </c>
      <c r="K113" s="43">
        <f t="shared" si="271"/>
        <v>-1.2739797052070179E-2</v>
      </c>
      <c r="L113" s="38"/>
      <c r="N113" s="3">
        <f t="shared" si="202"/>
        <v>-4.0022870211547934E-3</v>
      </c>
      <c r="O113" s="3">
        <f t="shared" si="203"/>
        <v>7.0167778955902982E-3</v>
      </c>
      <c r="P113" s="3">
        <f t="shared" si="204"/>
        <v>1.1726096094988758E-2</v>
      </c>
      <c r="Q113" s="3">
        <f t="shared" si="205"/>
        <v>3.6085022244191745E-2</v>
      </c>
      <c r="R113" s="3">
        <f t="shared" si="206"/>
        <v>-1.2739797052070179E-2</v>
      </c>
    </row>
    <row r="114" spans="1:18" hidden="1" x14ac:dyDescent="0.3">
      <c r="A114" s="4" t="s">
        <v>245</v>
      </c>
      <c r="B114" s="2">
        <v>17.489999999999998</v>
      </c>
      <c r="C114" s="9">
        <f t="shared" si="198"/>
        <v>4.0183696900113475E-3</v>
      </c>
      <c r="D114" s="2">
        <v>332.41</v>
      </c>
      <c r="E114" s="9">
        <f t="shared" si="198"/>
        <v>2.9419962218574902E-2</v>
      </c>
      <c r="F114" s="2">
        <v>273.70999999999998</v>
      </c>
      <c r="G114" s="9">
        <f t="shared" ref="G114" si="276">F114/F113-1</f>
        <v>-2.4055108065751396E-3</v>
      </c>
      <c r="H114">
        <v>20.77</v>
      </c>
      <c r="I114" s="43">
        <f t="shared" si="268"/>
        <v>-9.0648854961832281E-3</v>
      </c>
      <c r="J114" s="2">
        <v>133.87</v>
      </c>
      <c r="K114" s="43">
        <f t="shared" si="271"/>
        <v>4.3514142096181541E-3</v>
      </c>
      <c r="L114" s="38"/>
      <c r="N114" s="3">
        <f t="shared" si="202"/>
        <v>4.0183696900113475E-3</v>
      </c>
      <c r="O114" s="3">
        <f t="shared" si="203"/>
        <v>2.9419962218574902E-2</v>
      </c>
      <c r="P114" s="3">
        <f t="shared" si="204"/>
        <v>-2.4055108065751396E-3</v>
      </c>
      <c r="Q114" s="3">
        <f t="shared" si="205"/>
        <v>-9.0648854961832281E-3</v>
      </c>
      <c r="R114" s="3">
        <f t="shared" si="206"/>
        <v>4.3514142096181541E-3</v>
      </c>
    </row>
    <row r="115" spans="1:18" hidden="1" x14ac:dyDescent="0.3">
      <c r="A115" s="4" t="s">
        <v>246</v>
      </c>
      <c r="B115" s="2">
        <v>17.579999999999998</v>
      </c>
      <c r="C115" s="9">
        <f t="shared" si="198"/>
        <v>5.145797598627766E-3</v>
      </c>
      <c r="D115" s="2">
        <v>334.88</v>
      </c>
      <c r="E115" s="9">
        <f t="shared" si="198"/>
        <v>7.4305827141181169E-3</v>
      </c>
      <c r="F115" s="2">
        <v>275.04000000000002</v>
      </c>
      <c r="G115" s="9">
        <f t="shared" ref="G115" si="277">F115/F114-1</f>
        <v>4.8591575024663491E-3</v>
      </c>
      <c r="H115">
        <v>20.93</v>
      </c>
      <c r="I115" s="43">
        <f t="shared" si="268"/>
        <v>7.7034183919113541E-3</v>
      </c>
      <c r="J115" s="2">
        <v>138.27000000000001</v>
      </c>
      <c r="K115" s="43">
        <f t="shared" si="271"/>
        <v>3.2867707477403529E-2</v>
      </c>
      <c r="L115" s="38"/>
      <c r="N115" s="3">
        <f t="shared" si="202"/>
        <v>5.145797598627766E-3</v>
      </c>
      <c r="O115" s="3">
        <f t="shared" si="203"/>
        <v>7.4305827141181169E-3</v>
      </c>
      <c r="P115" s="3">
        <f t="shared" si="204"/>
        <v>4.8591575024663491E-3</v>
      </c>
      <c r="Q115" s="3">
        <f t="shared" si="205"/>
        <v>7.7034183919113541E-3</v>
      </c>
      <c r="R115" s="3">
        <f t="shared" si="206"/>
        <v>3.2867707477403529E-2</v>
      </c>
    </row>
    <row r="116" spans="1:18" hidden="1" x14ac:dyDescent="0.3">
      <c r="A116" s="4" t="s">
        <v>247</v>
      </c>
      <c r="B116" s="2">
        <v>17.05</v>
      </c>
      <c r="C116" s="9">
        <f t="shared" si="198"/>
        <v>-3.0147895335608466E-2</v>
      </c>
      <c r="D116" s="2">
        <v>340</v>
      </c>
      <c r="E116" s="9">
        <f t="shared" si="198"/>
        <v>1.5289058767319563E-2</v>
      </c>
      <c r="F116" s="2">
        <v>274.58999999999997</v>
      </c>
      <c r="G116" s="9">
        <f t="shared" ref="G116" si="278">F116/F115-1</f>
        <v>-1.6361256544504821E-3</v>
      </c>
      <c r="H116">
        <v>21.12</v>
      </c>
      <c r="I116" s="43">
        <f t="shared" si="268"/>
        <v>9.0778786430960601E-3</v>
      </c>
      <c r="J116" s="2">
        <v>141.13</v>
      </c>
      <c r="K116" s="43">
        <f t="shared" si="271"/>
        <v>2.0684168655529023E-2</v>
      </c>
      <c r="L116" s="38"/>
      <c r="N116" s="3">
        <f t="shared" si="202"/>
        <v>-3.0147895335608466E-2</v>
      </c>
      <c r="O116" s="3">
        <f t="shared" si="203"/>
        <v>1.5289058767319563E-2</v>
      </c>
      <c r="P116" s="3">
        <f t="shared" si="204"/>
        <v>-1.6361256544504821E-3</v>
      </c>
      <c r="Q116" s="3">
        <f t="shared" si="205"/>
        <v>9.0778786430960601E-3</v>
      </c>
      <c r="R116" s="3">
        <f t="shared" si="206"/>
        <v>2.0684168655529023E-2</v>
      </c>
    </row>
    <row r="117" spans="1:18" hidden="1" x14ac:dyDescent="0.3">
      <c r="A117" s="4" t="s">
        <v>248</v>
      </c>
      <c r="B117" s="2">
        <v>17.13</v>
      </c>
      <c r="C117" s="9">
        <f t="shared" si="198"/>
        <v>4.6920821114369016E-3</v>
      </c>
      <c r="D117" s="2">
        <v>335.82</v>
      </c>
      <c r="E117" s="9">
        <f t="shared" si="198"/>
        <v>-1.2294117647058789E-2</v>
      </c>
      <c r="F117" s="2">
        <v>274.29000000000002</v>
      </c>
      <c r="G117" s="9">
        <f t="shared" ref="G117" si="279">F117/F116-1</f>
        <v>-1.0925379656941958E-3</v>
      </c>
      <c r="H117">
        <v>21.35</v>
      </c>
      <c r="I117" s="43">
        <f t="shared" si="268"/>
        <v>1.0890151515151603E-2</v>
      </c>
      <c r="J117" s="2">
        <v>141.22</v>
      </c>
      <c r="K117" s="43">
        <f t="shared" si="271"/>
        <v>6.3770991284628487E-4</v>
      </c>
      <c r="L117" s="38"/>
      <c r="N117" s="3">
        <f t="shared" si="202"/>
        <v>4.6920821114369016E-3</v>
      </c>
      <c r="O117" s="3">
        <f t="shared" si="203"/>
        <v>-1.2294117647058789E-2</v>
      </c>
      <c r="P117" s="3">
        <f t="shared" si="204"/>
        <v>-1.0925379656941958E-3</v>
      </c>
      <c r="Q117" s="3">
        <f t="shared" si="205"/>
        <v>1.0890151515151603E-2</v>
      </c>
      <c r="R117" s="3">
        <f t="shared" si="206"/>
        <v>6.3770991284628487E-4</v>
      </c>
    </row>
    <row r="118" spans="1:18" hidden="1" x14ac:dyDescent="0.3">
      <c r="A118" s="4" t="s">
        <v>249</v>
      </c>
      <c r="B118" s="2">
        <v>17.38</v>
      </c>
      <c r="C118" s="9">
        <f t="shared" si="198"/>
        <v>1.4594279042615232E-2</v>
      </c>
      <c r="D118" s="2">
        <v>341.27</v>
      </c>
      <c r="E118" s="9">
        <f t="shared" si="198"/>
        <v>1.6228932166041377E-2</v>
      </c>
      <c r="F118" s="2">
        <v>282.67</v>
      </c>
      <c r="G118" s="9">
        <f t="shared" ref="G118" si="280">F118/F117-1</f>
        <v>3.0551605964490136E-2</v>
      </c>
      <c r="H118">
        <v>21.31</v>
      </c>
      <c r="I118" s="43">
        <f t="shared" si="268"/>
        <v>-1.8735362997659433E-3</v>
      </c>
      <c r="J118" s="2">
        <v>142.35</v>
      </c>
      <c r="K118" s="43">
        <f t="shared" si="271"/>
        <v>8.0016994759948279E-3</v>
      </c>
      <c r="L118" s="38"/>
      <c r="N118" s="3">
        <f t="shared" si="202"/>
        <v>1.4594279042615232E-2</v>
      </c>
      <c r="O118" s="3">
        <f t="shared" si="203"/>
        <v>1.6228932166041377E-2</v>
      </c>
      <c r="P118" s="3">
        <f t="shared" si="204"/>
        <v>3.0551605964490136E-2</v>
      </c>
      <c r="Q118" s="3">
        <f t="shared" si="205"/>
        <v>-1.8735362997659433E-3</v>
      </c>
      <c r="R118" s="3">
        <f t="shared" si="206"/>
        <v>8.0016994759948279E-3</v>
      </c>
    </row>
    <row r="119" spans="1:18" hidden="1" x14ac:dyDescent="0.3">
      <c r="A119" s="4" t="s">
        <v>250</v>
      </c>
      <c r="B119" s="2">
        <v>17.72</v>
      </c>
      <c r="C119" s="9">
        <f t="shared" si="198"/>
        <v>1.9562715765247374E-2</v>
      </c>
      <c r="D119" s="2">
        <v>327.73</v>
      </c>
      <c r="E119" s="9">
        <f t="shared" si="198"/>
        <v>-3.9675330383567187E-2</v>
      </c>
      <c r="F119" s="2">
        <v>276.49</v>
      </c>
      <c r="G119" s="9">
        <f t="shared" ref="G119" si="281">F119/F118-1</f>
        <v>-2.1862949729366421E-2</v>
      </c>
      <c r="H119">
        <v>20.75</v>
      </c>
      <c r="I119" s="43">
        <f t="shared" si="268"/>
        <v>-2.6278742374472031E-2</v>
      </c>
      <c r="J119" s="2">
        <v>138.97999999999999</v>
      </c>
      <c r="K119" s="43">
        <f t="shared" si="271"/>
        <v>-2.3674042852125043E-2</v>
      </c>
      <c r="L119" s="38"/>
      <c r="N119" s="3">
        <f t="shared" si="202"/>
        <v>1.9562715765247374E-2</v>
      </c>
      <c r="O119" s="3">
        <f t="shared" si="203"/>
        <v>-3.9675330383567187E-2</v>
      </c>
      <c r="P119" s="3">
        <f t="shared" si="204"/>
        <v>-2.1862949729366421E-2</v>
      </c>
      <c r="Q119" s="3">
        <f t="shared" si="205"/>
        <v>-2.6278742374472031E-2</v>
      </c>
      <c r="R119" s="3">
        <f t="shared" si="206"/>
        <v>-2.3674042852125043E-2</v>
      </c>
    </row>
    <row r="120" spans="1:18" hidden="1" x14ac:dyDescent="0.3">
      <c r="A120" s="4" t="s">
        <v>251</v>
      </c>
      <c r="B120" s="2">
        <v>17.28</v>
      </c>
      <c r="C120" s="9">
        <f t="shared" si="198"/>
        <v>-2.4830699774266218E-2</v>
      </c>
      <c r="D120" s="2">
        <v>318.27</v>
      </c>
      <c r="E120" s="9">
        <f t="shared" si="198"/>
        <v>-2.8865224422543023E-2</v>
      </c>
      <c r="F120" s="2">
        <v>274.97000000000003</v>
      </c>
      <c r="G120" s="9">
        <f t="shared" ref="G120" si="282">F120/F119-1</f>
        <v>-5.4974863467032176E-3</v>
      </c>
      <c r="H120">
        <v>20.56</v>
      </c>
      <c r="I120" s="43">
        <f t="shared" si="268"/>
        <v>-9.1566265060241125E-3</v>
      </c>
      <c r="J120" s="2">
        <v>139.87</v>
      </c>
      <c r="K120" s="43">
        <f t="shared" si="271"/>
        <v>6.403799107785435E-3</v>
      </c>
      <c r="L120" s="38"/>
      <c r="N120" s="3">
        <f t="shared" si="202"/>
        <v>-2.4830699774266218E-2</v>
      </c>
      <c r="O120" s="3">
        <f t="shared" si="203"/>
        <v>-2.8865224422543023E-2</v>
      </c>
      <c r="P120" s="3">
        <f t="shared" si="204"/>
        <v>-5.4974863467032176E-3</v>
      </c>
      <c r="Q120" s="3">
        <f t="shared" si="205"/>
        <v>-9.1566265060241125E-3</v>
      </c>
      <c r="R120" s="3">
        <f t="shared" si="206"/>
        <v>6.403799107785435E-3</v>
      </c>
    </row>
    <row r="121" spans="1:18" hidden="1" x14ac:dyDescent="0.3">
      <c r="A121" s="4" t="s">
        <v>252</v>
      </c>
      <c r="B121" s="2">
        <v>17.68</v>
      </c>
      <c r="C121" s="9">
        <f t="shared" si="198"/>
        <v>2.314814814814814E-2</v>
      </c>
      <c r="D121" s="2">
        <v>317.42</v>
      </c>
      <c r="E121" s="9">
        <f t="shared" si="198"/>
        <v>-2.6706884092122518E-3</v>
      </c>
      <c r="F121" s="2">
        <v>273.89</v>
      </c>
      <c r="G121" s="9">
        <f t="shared" ref="G121" si="283">F121/F120-1</f>
        <v>-3.9277012037678416E-3</v>
      </c>
      <c r="H121">
        <v>21.02</v>
      </c>
      <c r="I121" s="43">
        <f t="shared" si="268"/>
        <v>2.2373540856031271E-2</v>
      </c>
      <c r="J121" s="2">
        <v>143.26</v>
      </c>
      <c r="K121" s="43">
        <f t="shared" si="271"/>
        <v>2.4236791306212924E-2</v>
      </c>
      <c r="L121" s="38"/>
      <c r="N121" s="3">
        <f t="shared" si="202"/>
        <v>2.314814814814814E-2</v>
      </c>
      <c r="O121" s="3">
        <f t="shared" si="203"/>
        <v>-2.6706884092122518E-3</v>
      </c>
      <c r="P121" s="3">
        <f t="shared" si="204"/>
        <v>-3.9277012037678416E-3</v>
      </c>
      <c r="Q121" s="3">
        <f t="shared" si="205"/>
        <v>2.2373540856031271E-2</v>
      </c>
      <c r="R121" s="3">
        <f t="shared" si="206"/>
        <v>2.4236791306212924E-2</v>
      </c>
    </row>
    <row r="122" spans="1:18" hidden="1" x14ac:dyDescent="0.3">
      <c r="A122" s="4" t="s">
        <v>253</v>
      </c>
      <c r="B122" s="2">
        <v>18.420000000000002</v>
      </c>
      <c r="C122" s="9">
        <f t="shared" si="198"/>
        <v>4.1855203619909576E-2</v>
      </c>
      <c r="D122" s="2">
        <v>327.57</v>
      </c>
      <c r="E122" s="9">
        <f t="shared" si="198"/>
        <v>3.1976561023249861E-2</v>
      </c>
      <c r="F122" s="2">
        <v>276.54000000000002</v>
      </c>
      <c r="G122" s="9">
        <f t="shared" ref="G122" si="284">F122/F121-1</f>
        <v>9.6754171382673615E-3</v>
      </c>
      <c r="H122">
        <v>21.03</v>
      </c>
      <c r="I122" s="43">
        <f t="shared" si="268"/>
        <v>4.757373929591413E-4</v>
      </c>
      <c r="J122" s="2">
        <v>141.54</v>
      </c>
      <c r="K122" s="43">
        <f t="shared" si="271"/>
        <v>-1.200614267764899E-2</v>
      </c>
      <c r="L122" s="38"/>
      <c r="N122" s="3">
        <f t="shared" si="202"/>
        <v>4.1855203619909576E-2</v>
      </c>
      <c r="O122" s="3">
        <f t="shared" si="203"/>
        <v>3.1976561023249861E-2</v>
      </c>
      <c r="P122" s="3">
        <f t="shared" si="204"/>
        <v>9.6754171382673615E-3</v>
      </c>
      <c r="Q122" s="3">
        <f t="shared" si="205"/>
        <v>4.757373929591413E-4</v>
      </c>
      <c r="R122" s="3">
        <f t="shared" si="206"/>
        <v>-1.200614267764899E-2</v>
      </c>
    </row>
    <row r="123" spans="1:18" hidden="1" x14ac:dyDescent="0.3">
      <c r="A123" s="4" t="s">
        <v>254</v>
      </c>
      <c r="B123" s="2">
        <v>18.91</v>
      </c>
      <c r="C123" s="9">
        <f t="shared" si="198"/>
        <v>2.6601520086862118E-2</v>
      </c>
      <c r="D123" s="2">
        <v>328.39</v>
      </c>
      <c r="E123" s="9">
        <f t="shared" si="198"/>
        <v>2.5032817413070951E-3</v>
      </c>
      <c r="F123" s="2">
        <v>271.48</v>
      </c>
      <c r="G123" s="9">
        <f t="shared" ref="G123" si="285">F123/F122-1</f>
        <v>-1.8297533810660349E-2</v>
      </c>
      <c r="H123">
        <v>21.51</v>
      </c>
      <c r="I123" s="43">
        <f t="shared" si="268"/>
        <v>2.2824536376604865E-2</v>
      </c>
      <c r="J123" s="2">
        <v>138.52000000000001</v>
      </c>
      <c r="K123" s="43">
        <f t="shared" si="271"/>
        <v>-2.1336724600819479E-2</v>
      </c>
      <c r="L123" s="38"/>
      <c r="N123" s="3">
        <f t="shared" si="202"/>
        <v>2.6601520086862118E-2</v>
      </c>
      <c r="O123" s="3">
        <f t="shared" si="203"/>
        <v>2.5032817413070951E-3</v>
      </c>
      <c r="P123" s="3">
        <f t="shared" si="204"/>
        <v>-1.8297533810660349E-2</v>
      </c>
      <c r="Q123" s="3">
        <f t="shared" si="205"/>
        <v>2.2824536376604865E-2</v>
      </c>
      <c r="R123" s="3">
        <f t="shared" si="206"/>
        <v>-2.1336724600819479E-2</v>
      </c>
    </row>
    <row r="124" spans="1:18" hidden="1" x14ac:dyDescent="0.3">
      <c r="A124" s="4" t="s">
        <v>255</v>
      </c>
      <c r="B124" s="2">
        <v>19.010000000000002</v>
      </c>
      <c r="C124" s="9">
        <f t="shared" si="198"/>
        <v>5.2882072977260552E-3</v>
      </c>
      <c r="D124" s="2">
        <v>334.12</v>
      </c>
      <c r="E124" s="9">
        <f t="shared" si="198"/>
        <v>1.7448765187734194E-2</v>
      </c>
      <c r="F124" s="2">
        <v>269.57</v>
      </c>
      <c r="G124" s="9">
        <f t="shared" ref="G124" si="286">F124/F123-1</f>
        <v>-7.0355090614411253E-3</v>
      </c>
      <c r="H124">
        <v>21.49</v>
      </c>
      <c r="I124" s="43">
        <f t="shared" si="268"/>
        <v>-9.2980009298015975E-4</v>
      </c>
      <c r="J124" s="2">
        <v>138.66</v>
      </c>
      <c r="K124" s="43">
        <f t="shared" si="271"/>
        <v>1.0106843777071273E-3</v>
      </c>
      <c r="L124" s="38"/>
      <c r="N124" s="3">
        <f t="shared" si="202"/>
        <v>5.2882072977260552E-3</v>
      </c>
      <c r="O124" s="3">
        <f t="shared" si="203"/>
        <v>1.7448765187734194E-2</v>
      </c>
      <c r="P124" s="3">
        <f t="shared" si="204"/>
        <v>-7.0355090614411253E-3</v>
      </c>
      <c r="Q124" s="3">
        <f t="shared" si="205"/>
        <v>-9.2980009298015975E-4</v>
      </c>
      <c r="R124" s="3">
        <f t="shared" si="206"/>
        <v>1.0106843777071273E-3</v>
      </c>
    </row>
    <row r="125" spans="1:18" hidden="1" x14ac:dyDescent="0.3">
      <c r="A125" s="4" t="s">
        <v>256</v>
      </c>
      <c r="B125" s="2">
        <v>19.27</v>
      </c>
      <c r="C125" s="9">
        <f t="shared" si="198"/>
        <v>1.3677012098895158E-2</v>
      </c>
      <c r="D125" s="2">
        <v>337.18</v>
      </c>
      <c r="E125" s="9">
        <f t="shared" si="198"/>
        <v>9.1583862085478085E-3</v>
      </c>
      <c r="F125" s="2">
        <v>264.64999999999998</v>
      </c>
      <c r="G125" s="9">
        <f t="shared" ref="G125" si="287">F125/F124-1</f>
        <v>-1.8251289090032374E-2</v>
      </c>
      <c r="H125">
        <v>21.52</v>
      </c>
      <c r="I125" s="43">
        <f t="shared" si="268"/>
        <v>1.3959981386693077E-3</v>
      </c>
      <c r="J125" s="2">
        <v>136.11000000000001</v>
      </c>
      <c r="K125" s="43">
        <f t="shared" si="271"/>
        <v>-1.8390307226308855E-2</v>
      </c>
      <c r="L125" s="38"/>
      <c r="N125" s="3">
        <f t="shared" si="202"/>
        <v>1.3677012098895158E-2</v>
      </c>
      <c r="O125" s="3">
        <f t="shared" si="203"/>
        <v>9.1583862085478085E-3</v>
      </c>
      <c r="P125" s="3">
        <f t="shared" si="204"/>
        <v>-1.8251289090032374E-2</v>
      </c>
      <c r="Q125" s="3">
        <f t="shared" si="205"/>
        <v>1.3959981386693077E-3</v>
      </c>
      <c r="R125" s="3">
        <f t="shared" si="206"/>
        <v>-1.8390307226308855E-2</v>
      </c>
    </row>
    <row r="126" spans="1:18" hidden="1" x14ac:dyDescent="0.3">
      <c r="A126" s="4" t="s">
        <v>257</v>
      </c>
      <c r="B126" s="2">
        <v>18.89</v>
      </c>
      <c r="C126" s="9">
        <f t="shared" si="198"/>
        <v>-1.9719771665801744E-2</v>
      </c>
      <c r="D126" s="2">
        <v>339.56</v>
      </c>
      <c r="E126" s="9">
        <f t="shared" si="198"/>
        <v>7.0585443976511897E-3</v>
      </c>
      <c r="F126" s="2">
        <v>256.44</v>
      </c>
      <c r="G126" s="9">
        <f t="shared" ref="G126" si="288">F126/F125-1</f>
        <v>-3.1022104666540651E-2</v>
      </c>
      <c r="H126">
        <v>22.07</v>
      </c>
      <c r="I126" s="43">
        <f t="shared" si="268"/>
        <v>2.5557620817843851E-2</v>
      </c>
      <c r="J126" s="2">
        <v>133.46</v>
      </c>
      <c r="K126" s="43">
        <f t="shared" si="271"/>
        <v>-1.9469546690177086E-2</v>
      </c>
      <c r="L126" s="38"/>
      <c r="N126" s="3">
        <f t="shared" si="202"/>
        <v>-1.9719771665801744E-2</v>
      </c>
      <c r="O126" s="3">
        <f t="shared" si="203"/>
        <v>7.0585443976511897E-3</v>
      </c>
      <c r="P126" s="3">
        <f t="shared" si="204"/>
        <v>-3.1022104666540651E-2</v>
      </c>
      <c r="Q126" s="3">
        <f t="shared" si="205"/>
        <v>2.5557620817843851E-2</v>
      </c>
      <c r="R126" s="3">
        <f t="shared" si="206"/>
        <v>-1.9469546690177086E-2</v>
      </c>
    </row>
    <row r="127" spans="1:18" hidden="1" x14ac:dyDescent="0.3">
      <c r="A127" s="4" t="s">
        <v>258</v>
      </c>
      <c r="B127" s="2">
        <v>18.39</v>
      </c>
      <c r="C127" s="9">
        <f t="shared" si="198"/>
        <v>-2.6469031233456897E-2</v>
      </c>
      <c r="D127" s="2">
        <v>340.91</v>
      </c>
      <c r="E127" s="9">
        <f t="shared" si="198"/>
        <v>3.9757333019201369E-3</v>
      </c>
      <c r="F127" s="2">
        <v>251.07</v>
      </c>
      <c r="G127" s="9">
        <f t="shared" ref="G127" si="289">F127/F126-1</f>
        <v>-2.0940570893776322E-2</v>
      </c>
      <c r="H127">
        <v>21.4</v>
      </c>
      <c r="I127" s="43">
        <f t="shared" si="268"/>
        <v>-3.035795197100144E-2</v>
      </c>
      <c r="J127" s="2">
        <v>132.66999999999999</v>
      </c>
      <c r="K127" s="43">
        <f t="shared" si="271"/>
        <v>-5.919376592237513E-3</v>
      </c>
      <c r="L127" s="38"/>
      <c r="N127" s="3">
        <f t="shared" si="202"/>
        <v>-2.6469031233456897E-2</v>
      </c>
      <c r="O127" s="3">
        <f t="shared" si="203"/>
        <v>3.9757333019201369E-3</v>
      </c>
      <c r="P127" s="3">
        <f t="shared" si="204"/>
        <v>-2.0940570893776322E-2</v>
      </c>
      <c r="Q127" s="3">
        <f t="shared" si="205"/>
        <v>-3.035795197100144E-2</v>
      </c>
      <c r="R127" s="3">
        <f t="shared" si="206"/>
        <v>-5.919376592237513E-3</v>
      </c>
    </row>
    <row r="128" spans="1:18" hidden="1" x14ac:dyDescent="0.3">
      <c r="A128" s="4" t="s">
        <v>259</v>
      </c>
      <c r="B128" s="2">
        <v>17.86</v>
      </c>
      <c r="C128" s="9">
        <f t="shared" si="198"/>
        <v>-2.882001087547581E-2</v>
      </c>
      <c r="D128" s="2">
        <v>341.33</v>
      </c>
      <c r="E128" s="9">
        <f t="shared" si="198"/>
        <v>1.2319967146752209E-3</v>
      </c>
      <c r="F128" s="2">
        <v>245.88</v>
      </c>
      <c r="G128" s="9">
        <f t="shared" ref="G128" si="290">F128/F127-1</f>
        <v>-2.067152586927945E-2</v>
      </c>
      <c r="H128">
        <v>20.87</v>
      </c>
      <c r="I128" s="43">
        <f t="shared" si="268"/>
        <v>-2.4766355140186769E-2</v>
      </c>
      <c r="J128" s="2">
        <v>131.28</v>
      </c>
      <c r="K128" s="43">
        <f t="shared" si="271"/>
        <v>-1.0477123690359469E-2</v>
      </c>
      <c r="L128" s="38"/>
      <c r="N128" s="3">
        <f t="shared" si="202"/>
        <v>-2.882001087547581E-2</v>
      </c>
      <c r="O128" s="3">
        <f t="shared" si="203"/>
        <v>1.2319967146752209E-3</v>
      </c>
      <c r="P128" s="3">
        <f t="shared" si="204"/>
        <v>-2.067152586927945E-2</v>
      </c>
      <c r="Q128" s="3">
        <f t="shared" si="205"/>
        <v>-2.4766355140186769E-2</v>
      </c>
      <c r="R128" s="3">
        <f t="shared" si="206"/>
        <v>-1.0477123690359469E-2</v>
      </c>
    </row>
    <row r="129" spans="1:18" hidden="1" x14ac:dyDescent="0.3">
      <c r="A129" s="4" t="s">
        <v>260</v>
      </c>
      <c r="B129" s="2">
        <v>17.97</v>
      </c>
      <c r="C129" s="9">
        <f t="shared" si="198"/>
        <v>6.1590145576706501E-3</v>
      </c>
      <c r="D129" s="2">
        <v>348.71</v>
      </c>
      <c r="E129" s="9">
        <f t="shared" si="198"/>
        <v>2.1621304895555582E-2</v>
      </c>
      <c r="F129" s="2">
        <v>248.05</v>
      </c>
      <c r="G129" s="9">
        <f t="shared" ref="G129" si="291">F129/F128-1</f>
        <v>8.8254433056775827E-3</v>
      </c>
      <c r="H129">
        <v>20.99</v>
      </c>
      <c r="I129" s="43">
        <f t="shared" si="268"/>
        <v>5.7498802108288949E-3</v>
      </c>
      <c r="J129" s="2">
        <v>132.12</v>
      </c>
      <c r="K129" s="43">
        <f t="shared" si="271"/>
        <v>6.3985374771480252E-3</v>
      </c>
      <c r="L129" s="38"/>
      <c r="N129" s="3">
        <f t="shared" si="202"/>
        <v>6.1590145576706501E-3</v>
      </c>
      <c r="O129" s="3">
        <f t="shared" si="203"/>
        <v>2.1621304895555582E-2</v>
      </c>
      <c r="P129" s="3">
        <f t="shared" si="204"/>
        <v>8.8254433056775827E-3</v>
      </c>
      <c r="Q129" s="3">
        <f t="shared" si="205"/>
        <v>5.7498802108288949E-3</v>
      </c>
      <c r="R129" s="3">
        <f t="shared" si="206"/>
        <v>6.3985374771480252E-3</v>
      </c>
    </row>
    <row r="130" spans="1:18" hidden="1" x14ac:dyDescent="0.3">
      <c r="A130" s="4" t="s">
        <v>261</v>
      </c>
      <c r="B130" s="2">
        <v>17.63</v>
      </c>
      <c r="C130" s="9">
        <f t="shared" si="198"/>
        <v>-1.8920422927100722E-2</v>
      </c>
      <c r="D130" s="2">
        <v>349.34</v>
      </c>
      <c r="E130" s="9">
        <f t="shared" si="198"/>
        <v>1.8066588282525942E-3</v>
      </c>
      <c r="F130" s="2">
        <v>246.79</v>
      </c>
      <c r="G130" s="9">
        <f t="shared" ref="G130" si="292">F130/F129-1</f>
        <v>-5.079621044144389E-3</v>
      </c>
      <c r="H130">
        <v>20.97</v>
      </c>
      <c r="I130" s="43">
        <f t="shared" si="268"/>
        <v>-9.5283468318241304E-4</v>
      </c>
      <c r="J130" s="2">
        <v>131.96</v>
      </c>
      <c r="K130" s="43">
        <f t="shared" si="271"/>
        <v>-1.2110202845897478E-3</v>
      </c>
      <c r="L130" s="38"/>
      <c r="N130" s="3">
        <f t="shared" si="202"/>
        <v>-1.8920422927100722E-2</v>
      </c>
      <c r="O130" s="3">
        <f t="shared" si="203"/>
        <v>1.8066588282525942E-3</v>
      </c>
      <c r="P130" s="3">
        <f t="shared" si="204"/>
        <v>-5.079621044144389E-3</v>
      </c>
      <c r="Q130" s="3">
        <f t="shared" si="205"/>
        <v>-9.5283468318241304E-4</v>
      </c>
      <c r="R130" s="3">
        <f t="shared" si="206"/>
        <v>-1.2110202845897478E-3</v>
      </c>
    </row>
    <row r="131" spans="1:18" hidden="1" x14ac:dyDescent="0.3">
      <c r="A131" s="4" t="s">
        <v>262</v>
      </c>
      <c r="B131" s="2">
        <v>17.690000000000001</v>
      </c>
      <c r="C131" s="9">
        <f t="shared" si="198"/>
        <v>3.40328984685212E-3</v>
      </c>
      <c r="D131" s="2">
        <v>351.98</v>
      </c>
      <c r="E131" s="9">
        <f t="shared" si="198"/>
        <v>7.5571076887845923E-3</v>
      </c>
      <c r="F131" s="2">
        <v>252.48</v>
      </c>
      <c r="G131" s="9">
        <f t="shared" ref="G131" si="293">F131/F130-1</f>
        <v>2.3056039547793672E-2</v>
      </c>
      <c r="H131">
        <v>21.21</v>
      </c>
      <c r="I131" s="43">
        <f t="shared" si="268"/>
        <v>1.1444921316166035E-2</v>
      </c>
      <c r="J131" s="2">
        <v>131.54</v>
      </c>
      <c r="K131" s="43">
        <f t="shared" si="271"/>
        <v>-3.1827826614126975E-3</v>
      </c>
      <c r="L131" s="38"/>
      <c r="N131" s="3">
        <f t="shared" si="202"/>
        <v>3.40328984685212E-3</v>
      </c>
      <c r="O131" s="3">
        <f t="shared" si="203"/>
        <v>7.5571076887845923E-3</v>
      </c>
      <c r="P131" s="3">
        <f t="shared" si="204"/>
        <v>2.3056039547793672E-2</v>
      </c>
      <c r="Q131" s="3">
        <f t="shared" si="205"/>
        <v>1.1444921316166035E-2</v>
      </c>
      <c r="R131" s="3">
        <f t="shared" si="206"/>
        <v>-3.1827826614126975E-3</v>
      </c>
    </row>
    <row r="132" spans="1:18" hidden="1" x14ac:dyDescent="0.3">
      <c r="A132" s="4" t="s">
        <v>263</v>
      </c>
      <c r="B132" s="2">
        <v>17.489999999999998</v>
      </c>
      <c r="C132" s="9">
        <f t="shared" si="198"/>
        <v>-1.1305822498586915E-2</v>
      </c>
      <c r="D132" s="2">
        <v>349.53</v>
      </c>
      <c r="E132" s="9">
        <f t="shared" si="198"/>
        <v>-6.960622762657076E-3</v>
      </c>
      <c r="F132" s="2">
        <v>252.94</v>
      </c>
      <c r="G132" s="9">
        <f t="shared" ref="G132" si="294">F132/F131-1</f>
        <v>1.821926489226966E-3</v>
      </c>
      <c r="H132">
        <v>21.17</v>
      </c>
      <c r="I132" s="43">
        <f t="shared" si="268"/>
        <v>-1.885902876001877E-3</v>
      </c>
      <c r="J132" s="2">
        <v>129.76</v>
      </c>
      <c r="K132" s="43">
        <f t="shared" si="271"/>
        <v>-1.3532005473620212E-2</v>
      </c>
      <c r="L132" s="38"/>
      <c r="N132" s="3">
        <f t="shared" si="202"/>
        <v>-1.1305822498586915E-2</v>
      </c>
      <c r="O132" s="3">
        <f t="shared" si="203"/>
        <v>-6.960622762657076E-3</v>
      </c>
      <c r="P132" s="3">
        <f t="shared" si="204"/>
        <v>1.821926489226966E-3</v>
      </c>
      <c r="Q132" s="3">
        <f t="shared" si="205"/>
        <v>-1.885902876001877E-3</v>
      </c>
      <c r="R132" s="3">
        <f t="shared" si="206"/>
        <v>-1.3532005473620212E-2</v>
      </c>
    </row>
    <row r="133" spans="1:18" hidden="1" x14ac:dyDescent="0.3">
      <c r="A133" s="4" t="s">
        <v>264</v>
      </c>
      <c r="B133" s="2">
        <v>17.399999999999999</v>
      </c>
      <c r="C133" s="9">
        <f t="shared" si="198"/>
        <v>-5.145797598627766E-3</v>
      </c>
      <c r="D133" s="2">
        <v>348.03</v>
      </c>
      <c r="E133" s="9">
        <f t="shared" si="198"/>
        <v>-4.291477126426968E-3</v>
      </c>
      <c r="F133" s="2">
        <v>254.21</v>
      </c>
      <c r="G133" s="9">
        <f t="shared" ref="G133" si="295">F133/F132-1</f>
        <v>5.0209535858307675E-3</v>
      </c>
      <c r="H133">
        <v>20.84</v>
      </c>
      <c r="I133" s="43">
        <f t="shared" si="268"/>
        <v>-1.5588096362777581E-2</v>
      </c>
      <c r="J133" s="2">
        <v>131.44999999999999</v>
      </c>
      <c r="K133" s="43">
        <f t="shared" si="271"/>
        <v>1.3024044389642331E-2</v>
      </c>
      <c r="L133" s="38"/>
      <c r="N133" s="3">
        <f t="shared" si="202"/>
        <v>-5.145797598627766E-3</v>
      </c>
      <c r="O133" s="3">
        <f t="shared" si="203"/>
        <v>-4.291477126426968E-3</v>
      </c>
      <c r="P133" s="3">
        <f t="shared" si="204"/>
        <v>5.0209535858307675E-3</v>
      </c>
      <c r="Q133" s="3">
        <f t="shared" si="205"/>
        <v>-1.5588096362777581E-2</v>
      </c>
      <c r="R133" s="3">
        <f t="shared" si="206"/>
        <v>1.3024044389642331E-2</v>
      </c>
    </row>
    <row r="134" spans="1:18" hidden="1" x14ac:dyDescent="0.3">
      <c r="A134" s="4" t="s">
        <v>265</v>
      </c>
      <c r="B134" s="2">
        <v>18.010000000000002</v>
      </c>
      <c r="C134" s="9">
        <f t="shared" si="198"/>
        <v>3.505747126436809E-2</v>
      </c>
      <c r="D134" s="2">
        <v>362.81</v>
      </c>
      <c r="E134" s="9">
        <f t="shared" si="198"/>
        <v>4.2467603367525975E-2</v>
      </c>
      <c r="F134" s="2">
        <v>255.01</v>
      </c>
      <c r="G134" s="9">
        <f t="shared" ref="G134" si="296">F134/F133-1</f>
        <v>3.1470044451438195E-3</v>
      </c>
      <c r="H134">
        <v>21.15</v>
      </c>
      <c r="I134" s="43">
        <f t="shared" si="268"/>
        <v>1.4875239923224592E-2</v>
      </c>
      <c r="J134" s="2">
        <v>130.37</v>
      </c>
      <c r="K134" s="43">
        <f t="shared" si="271"/>
        <v>-8.2160517306959502E-3</v>
      </c>
      <c r="L134" s="38"/>
      <c r="N134" s="3">
        <f t="shared" si="202"/>
        <v>3.505747126436809E-2</v>
      </c>
      <c r="O134" s="3">
        <f t="shared" si="203"/>
        <v>4.2467603367525975E-2</v>
      </c>
      <c r="P134" s="3">
        <f t="shared" si="204"/>
        <v>3.1470044451438195E-3</v>
      </c>
      <c r="Q134" s="3">
        <f t="shared" si="205"/>
        <v>1.4875239923224592E-2</v>
      </c>
      <c r="R134" s="3">
        <f t="shared" si="206"/>
        <v>-8.2160517306959502E-3</v>
      </c>
    </row>
    <row r="135" spans="1:18" hidden="1" x14ac:dyDescent="0.3">
      <c r="A135" s="4" t="s">
        <v>266</v>
      </c>
      <c r="B135" s="2">
        <v>17.46</v>
      </c>
      <c r="C135" s="9">
        <f t="shared" si="198"/>
        <v>-3.0538589672404304E-2</v>
      </c>
      <c r="D135" s="2">
        <v>337.61</v>
      </c>
      <c r="E135" s="9">
        <f t="shared" si="198"/>
        <v>-6.9457842948099535E-2</v>
      </c>
      <c r="F135" s="2">
        <v>253.9</v>
      </c>
      <c r="G135" s="9">
        <f t="shared" ref="G135" si="297">F135/F134-1</f>
        <v>-4.3527704795889299E-3</v>
      </c>
      <c r="H135">
        <v>20.38</v>
      </c>
      <c r="I135" s="43">
        <f t="shared" si="268"/>
        <v>-3.6406619385342731E-2</v>
      </c>
      <c r="J135" s="2">
        <v>131.41999999999999</v>
      </c>
      <c r="K135" s="43">
        <f t="shared" si="271"/>
        <v>8.0540001534092909E-3</v>
      </c>
      <c r="L135" s="38"/>
      <c r="N135" s="3">
        <f t="shared" si="202"/>
        <v>-3.0538589672404304E-2</v>
      </c>
      <c r="O135" s="3">
        <f t="shared" si="203"/>
        <v>-6.9457842948099535E-2</v>
      </c>
      <c r="P135" s="3">
        <f t="shared" si="204"/>
        <v>-4.3527704795889299E-3</v>
      </c>
      <c r="Q135" s="3">
        <f t="shared" si="205"/>
        <v>-3.6406619385342731E-2</v>
      </c>
      <c r="R135" s="3">
        <f t="shared" si="206"/>
        <v>8.0540001534092909E-3</v>
      </c>
    </row>
    <row r="136" spans="1:18" hidden="1" x14ac:dyDescent="0.3">
      <c r="A136" s="4" t="s">
        <v>267</v>
      </c>
      <c r="B136" s="2">
        <v>17.3</v>
      </c>
      <c r="C136" s="9">
        <f t="shared" si="198"/>
        <v>-9.1638029782359354E-3</v>
      </c>
      <c r="D136" s="2">
        <v>337.75</v>
      </c>
      <c r="E136" s="9">
        <f t="shared" si="198"/>
        <v>4.1467965996266898E-4</v>
      </c>
      <c r="F136" s="2">
        <v>255.57</v>
      </c>
      <c r="G136" s="9">
        <f t="shared" ref="G136" si="298">F136/F135-1</f>
        <v>6.5773926742811462E-3</v>
      </c>
      <c r="H136">
        <v>20.88</v>
      </c>
      <c r="I136" s="43">
        <f t="shared" si="268"/>
        <v>2.4533856722276814E-2</v>
      </c>
      <c r="J136" s="2">
        <v>132.22</v>
      </c>
      <c r="K136" s="43">
        <f t="shared" si="271"/>
        <v>6.0873535230558939E-3</v>
      </c>
      <c r="L136" s="38"/>
      <c r="N136" s="3">
        <f t="shared" si="202"/>
        <v>-9.1638029782359354E-3</v>
      </c>
      <c r="O136" s="3">
        <f t="shared" si="203"/>
        <v>4.1467965996266898E-4</v>
      </c>
      <c r="P136" s="3">
        <f t="shared" si="204"/>
        <v>6.5773926742811462E-3</v>
      </c>
      <c r="Q136" s="3">
        <f t="shared" si="205"/>
        <v>2.4533856722276814E-2</v>
      </c>
      <c r="R136" s="3">
        <f t="shared" si="206"/>
        <v>6.0873535230558939E-3</v>
      </c>
    </row>
    <row r="137" spans="1:18" hidden="1" x14ac:dyDescent="0.3">
      <c r="A137" s="4" t="s">
        <v>268</v>
      </c>
      <c r="B137" s="2">
        <v>15.57</v>
      </c>
      <c r="C137" s="9">
        <f t="shared" si="198"/>
        <v>-9.9999999999999978E-2</v>
      </c>
      <c r="D137" s="2">
        <v>338.96</v>
      </c>
      <c r="E137" s="9">
        <f t="shared" si="198"/>
        <v>3.5825314581789947E-3</v>
      </c>
      <c r="F137" s="2">
        <v>259.92</v>
      </c>
      <c r="G137" s="9">
        <f t="shared" ref="G137" si="299">F137/F136-1</f>
        <v>1.7020777086512506E-2</v>
      </c>
      <c r="H137">
        <v>21.19</v>
      </c>
      <c r="I137" s="43">
        <f t="shared" si="268"/>
        <v>1.4846743295019227E-2</v>
      </c>
      <c r="J137" s="2">
        <v>132.47999999999999</v>
      </c>
      <c r="K137" s="43">
        <f t="shared" si="271"/>
        <v>1.9664196036908166E-3</v>
      </c>
      <c r="L137" s="38"/>
      <c r="N137" s="3">
        <f t="shared" si="202"/>
        <v>-9.9999999999999978E-2</v>
      </c>
      <c r="O137" s="3">
        <f t="shared" si="203"/>
        <v>3.5825314581789947E-3</v>
      </c>
      <c r="P137" s="3">
        <f t="shared" si="204"/>
        <v>1.7020777086512506E-2</v>
      </c>
      <c r="Q137" s="3">
        <f t="shared" si="205"/>
        <v>1.4846743295019227E-2</v>
      </c>
      <c r="R137" s="3">
        <f t="shared" si="206"/>
        <v>1.9664196036908166E-3</v>
      </c>
    </row>
    <row r="138" spans="1:18" hidden="1" x14ac:dyDescent="0.3">
      <c r="A138" s="4" t="s">
        <v>269</v>
      </c>
      <c r="B138" s="2">
        <v>15.42</v>
      </c>
      <c r="C138" s="9">
        <f t="shared" si="198"/>
        <v>-9.6339113680153909E-3</v>
      </c>
      <c r="D138" s="2">
        <v>338.03</v>
      </c>
      <c r="E138" s="9">
        <f t="shared" si="198"/>
        <v>-2.7436865706867986E-3</v>
      </c>
      <c r="F138" s="2">
        <v>265.06</v>
      </c>
      <c r="G138" s="9">
        <f t="shared" ref="G138" si="300">F138/F137-1</f>
        <v>1.9775315481686651E-2</v>
      </c>
      <c r="H138">
        <v>21.22</v>
      </c>
      <c r="I138" s="43">
        <f t="shared" si="268"/>
        <v>1.4157621519583774E-3</v>
      </c>
      <c r="J138" s="2">
        <v>134.43</v>
      </c>
      <c r="K138" s="43">
        <f t="shared" si="271"/>
        <v>1.4719202898550776E-2</v>
      </c>
      <c r="L138" s="38"/>
      <c r="N138" s="3">
        <f t="shared" si="202"/>
        <v>-9.6339113680153909E-3</v>
      </c>
      <c r="O138" s="3">
        <f t="shared" si="203"/>
        <v>-2.7436865706867986E-3</v>
      </c>
      <c r="P138" s="3">
        <f t="shared" si="204"/>
        <v>1.9775315481686651E-2</v>
      </c>
      <c r="Q138" s="3">
        <f t="shared" si="205"/>
        <v>1.4157621519583774E-3</v>
      </c>
      <c r="R138" s="3">
        <f t="shared" si="206"/>
        <v>1.4719202898550776E-2</v>
      </c>
    </row>
    <row r="139" spans="1:18" hidden="1" x14ac:dyDescent="0.3">
      <c r="A139" s="4" t="s">
        <v>271</v>
      </c>
      <c r="B139" s="2">
        <v>14.58</v>
      </c>
      <c r="C139" s="9">
        <f t="shared" si="198"/>
        <v>-5.4474708171206254E-2</v>
      </c>
      <c r="D139" s="2">
        <v>336.27</v>
      </c>
      <c r="E139" s="9">
        <f t="shared" si="198"/>
        <v>-5.2066384640416796E-3</v>
      </c>
      <c r="F139" s="2">
        <v>268.83</v>
      </c>
      <c r="G139" s="9">
        <f t="shared" ref="G139" si="301">F139/F138-1</f>
        <v>1.4223194748358869E-2</v>
      </c>
      <c r="H139">
        <v>21.64</v>
      </c>
      <c r="I139" s="43">
        <f t="shared" si="268"/>
        <v>1.9792648444863392E-2</v>
      </c>
      <c r="J139" s="2">
        <v>134.12</v>
      </c>
      <c r="K139" s="43">
        <f t="shared" si="271"/>
        <v>-2.3060328795655449E-3</v>
      </c>
      <c r="L139" s="38"/>
      <c r="N139" s="3">
        <f t="shared" si="202"/>
        <v>-5.4474708171206254E-2</v>
      </c>
      <c r="O139" s="3">
        <f t="shared" si="203"/>
        <v>-5.2066384640416796E-3</v>
      </c>
      <c r="P139" s="3">
        <f t="shared" si="204"/>
        <v>1.4223194748358869E-2</v>
      </c>
      <c r="Q139" s="3">
        <f t="shared" si="205"/>
        <v>1.9792648444863392E-2</v>
      </c>
      <c r="R139" s="3">
        <f t="shared" si="206"/>
        <v>-2.3060328795655449E-3</v>
      </c>
    </row>
    <row r="140" spans="1:18" hidden="1" x14ac:dyDescent="0.3">
      <c r="A140" s="4" t="s">
        <v>272</v>
      </c>
      <c r="B140" s="2">
        <v>14.77</v>
      </c>
      <c r="C140" s="9">
        <f t="shared" si="198"/>
        <v>1.3031550068587139E-2</v>
      </c>
      <c r="D140" s="2">
        <v>339.76</v>
      </c>
      <c r="E140" s="9">
        <f t="shared" si="198"/>
        <v>1.0378564843726901E-2</v>
      </c>
      <c r="F140" s="2">
        <v>268.20999999999998</v>
      </c>
      <c r="G140" s="9">
        <f t="shared" ref="G140" si="302">F140/F139-1</f>
        <v>-2.3062902205854829E-3</v>
      </c>
      <c r="H140">
        <v>21.71</v>
      </c>
      <c r="I140" s="43">
        <f t="shared" si="268"/>
        <v>3.2347504621073053E-3</v>
      </c>
      <c r="J140" s="2">
        <v>132.34</v>
      </c>
      <c r="K140" s="43">
        <f t="shared" si="271"/>
        <v>-1.3271696987772197E-2</v>
      </c>
      <c r="L140" s="38"/>
      <c r="N140" s="3">
        <f t="shared" si="202"/>
        <v>1.3031550068587139E-2</v>
      </c>
      <c r="O140" s="3">
        <f t="shared" si="203"/>
        <v>1.0378564843726901E-2</v>
      </c>
      <c r="P140" s="3">
        <f t="shared" si="204"/>
        <v>-2.3062902205854829E-3</v>
      </c>
      <c r="Q140" s="3">
        <f t="shared" si="205"/>
        <v>3.2347504621073053E-3</v>
      </c>
      <c r="R140" s="3">
        <f t="shared" si="206"/>
        <v>-1.3271696987772197E-2</v>
      </c>
    </row>
    <row r="141" spans="1:18" hidden="1" x14ac:dyDescent="0.3">
      <c r="A141" s="4" t="s">
        <v>273</v>
      </c>
      <c r="B141" s="2">
        <v>14.4</v>
      </c>
      <c r="C141" s="9">
        <f t="shared" si="198"/>
        <v>-2.5050778605280932E-2</v>
      </c>
      <c r="D141" s="2">
        <v>335.87</v>
      </c>
      <c r="E141" s="9">
        <f t="shared" si="198"/>
        <v>-1.144925829997645E-2</v>
      </c>
      <c r="F141" s="2">
        <v>267.63</v>
      </c>
      <c r="G141" s="9">
        <f t="shared" ref="G141" si="303">F141/F140-1</f>
        <v>-2.1624846202601411E-3</v>
      </c>
      <c r="H141">
        <v>21.75</v>
      </c>
      <c r="I141" s="43">
        <f t="shared" si="268"/>
        <v>1.8424689083371693E-3</v>
      </c>
      <c r="J141" s="2">
        <v>132.24</v>
      </c>
      <c r="K141" s="43">
        <f t="shared" si="271"/>
        <v>-7.5562943932294679E-4</v>
      </c>
      <c r="L141" s="38"/>
      <c r="N141" s="3">
        <f t="shared" si="202"/>
        <v>-2.5050778605280932E-2</v>
      </c>
      <c r="O141" s="3">
        <f t="shared" si="203"/>
        <v>-1.144925829997645E-2</v>
      </c>
      <c r="P141" s="3">
        <f t="shared" si="204"/>
        <v>-2.1624846202601411E-3</v>
      </c>
      <c r="Q141" s="3">
        <f t="shared" si="205"/>
        <v>1.8424689083371693E-3</v>
      </c>
      <c r="R141" s="3">
        <f t="shared" si="206"/>
        <v>-7.5562943932294679E-4</v>
      </c>
    </row>
    <row r="142" spans="1:18" hidden="1" x14ac:dyDescent="0.3">
      <c r="A142" s="4" t="s">
        <v>274</v>
      </c>
      <c r="B142" s="2">
        <v>14.66</v>
      </c>
      <c r="C142" s="9">
        <f t="shared" si="198"/>
        <v>1.8055555555555491E-2</v>
      </c>
      <c r="D142" s="2">
        <v>336.24</v>
      </c>
      <c r="E142" s="9">
        <f t="shared" si="198"/>
        <v>1.1016166969364249E-3</v>
      </c>
      <c r="F142" s="2">
        <v>268.81</v>
      </c>
      <c r="G142" s="9">
        <f t="shared" ref="G142" si="304">F142/F141-1</f>
        <v>4.4090722265814897E-3</v>
      </c>
      <c r="H142">
        <v>21.19</v>
      </c>
      <c r="I142" s="43">
        <f t="shared" si="268"/>
        <v>-2.5747126436781564E-2</v>
      </c>
      <c r="J142" s="2">
        <v>132.52000000000001</v>
      </c>
      <c r="K142" s="43">
        <f t="shared" si="271"/>
        <v>2.1173623714458856E-3</v>
      </c>
      <c r="L142" s="38"/>
      <c r="N142" s="3">
        <f t="shared" si="202"/>
        <v>1.8055555555555491E-2</v>
      </c>
      <c r="O142" s="3">
        <f t="shared" si="203"/>
        <v>1.1016166969364249E-3</v>
      </c>
      <c r="P142" s="3">
        <f t="shared" si="204"/>
        <v>4.4090722265814897E-3</v>
      </c>
      <c r="Q142" s="3">
        <f t="shared" si="205"/>
        <v>-2.5747126436781564E-2</v>
      </c>
      <c r="R142" s="3">
        <f t="shared" si="206"/>
        <v>2.1173623714458856E-3</v>
      </c>
    </row>
    <row r="143" spans="1:18" hidden="1" x14ac:dyDescent="0.3">
      <c r="A143" s="4" t="s">
        <v>275</v>
      </c>
      <c r="B143" s="2">
        <v>15.09</v>
      </c>
      <c r="C143" s="9">
        <f t="shared" si="198"/>
        <v>2.9331514324693053E-2</v>
      </c>
      <c r="D143" s="2">
        <v>337.85</v>
      </c>
      <c r="E143" s="9">
        <f t="shared" si="198"/>
        <v>4.788246490601944E-3</v>
      </c>
      <c r="F143" s="2">
        <v>276.31</v>
      </c>
      <c r="G143" s="9">
        <f t="shared" ref="G143" si="305">F143/F142-1</f>
        <v>2.7900747740039478E-2</v>
      </c>
      <c r="H143">
        <v>21.53</v>
      </c>
      <c r="I143" s="43">
        <f t="shared" si="268"/>
        <v>1.6045304388862647E-2</v>
      </c>
      <c r="J143" s="2">
        <v>133.08000000000001</v>
      </c>
      <c r="K143" s="43">
        <f t="shared" si="271"/>
        <v>4.2257772411711247E-3</v>
      </c>
      <c r="L143" s="38"/>
      <c r="N143" s="3">
        <f t="shared" si="202"/>
        <v>2.9331514324693053E-2</v>
      </c>
      <c r="O143" s="3">
        <f t="shared" si="203"/>
        <v>4.788246490601944E-3</v>
      </c>
      <c r="P143" s="3">
        <f t="shared" si="204"/>
        <v>2.7900747740039478E-2</v>
      </c>
      <c r="Q143" s="3">
        <f t="shared" si="205"/>
        <v>1.6045304388862647E-2</v>
      </c>
      <c r="R143" s="3">
        <f t="shared" si="206"/>
        <v>4.2257772411711247E-3</v>
      </c>
    </row>
    <row r="144" spans="1:18" hidden="1" x14ac:dyDescent="0.3">
      <c r="A144" s="4" t="s">
        <v>276</v>
      </c>
      <c r="B144" s="2">
        <v>15.2</v>
      </c>
      <c r="C144" s="9">
        <f t="shared" si="198"/>
        <v>7.2895957587806315E-3</v>
      </c>
      <c r="D144" s="2">
        <v>332.08</v>
      </c>
      <c r="E144" s="9">
        <f t="shared" si="198"/>
        <v>-1.7078585170933969E-2</v>
      </c>
      <c r="F144" s="2">
        <v>268.91000000000003</v>
      </c>
      <c r="G144" s="9">
        <f t="shared" ref="G144" si="306">F144/F143-1</f>
        <v>-2.678151351742597E-2</v>
      </c>
      <c r="H144">
        <v>21.75</v>
      </c>
      <c r="I144" s="43">
        <f t="shared" si="268"/>
        <v>1.021830004644686E-2</v>
      </c>
      <c r="J144" s="2">
        <v>136.91</v>
      </c>
      <c r="K144" s="43">
        <f t="shared" si="271"/>
        <v>2.8779681394649703E-2</v>
      </c>
      <c r="L144" s="38"/>
      <c r="N144" s="3">
        <f t="shared" si="202"/>
        <v>7.2895957587806315E-3</v>
      </c>
      <c r="O144" s="3">
        <f t="shared" si="203"/>
        <v>-1.7078585170933969E-2</v>
      </c>
      <c r="P144" s="3">
        <f t="shared" si="204"/>
        <v>-2.678151351742597E-2</v>
      </c>
      <c r="Q144" s="3">
        <f t="shared" si="205"/>
        <v>1.021830004644686E-2</v>
      </c>
      <c r="R144" s="3">
        <f t="shared" si="206"/>
        <v>2.8779681394649703E-2</v>
      </c>
    </row>
    <row r="145" spans="1:18" hidden="1" x14ac:dyDescent="0.3">
      <c r="A145" s="4" t="s">
        <v>277</v>
      </c>
      <c r="B145" s="2">
        <v>15.12</v>
      </c>
      <c r="C145" s="9">
        <f t="shared" si="198"/>
        <v>-5.2631578947368585E-3</v>
      </c>
      <c r="D145" s="2">
        <v>329.39</v>
      </c>
      <c r="E145" s="9">
        <f t="shared" si="198"/>
        <v>-8.1004577210310735E-3</v>
      </c>
      <c r="F145" s="2">
        <v>262.64</v>
      </c>
      <c r="G145" s="9">
        <f t="shared" ref="G145" si="307">F145/F144-1</f>
        <v>-2.3316351195567409E-2</v>
      </c>
      <c r="H145">
        <v>21.86</v>
      </c>
      <c r="I145" s="43">
        <f t="shared" si="268"/>
        <v>5.057471264367841E-3</v>
      </c>
      <c r="J145" s="2">
        <v>138.28</v>
      </c>
      <c r="K145" s="43">
        <f t="shared" si="271"/>
        <v>1.0006573661529572E-2</v>
      </c>
      <c r="L145" s="38"/>
      <c r="N145" s="3">
        <f t="shared" si="202"/>
        <v>-5.2631578947368585E-3</v>
      </c>
      <c r="O145" s="3">
        <f t="shared" si="203"/>
        <v>-8.1004577210310735E-3</v>
      </c>
      <c r="P145" s="3">
        <f t="shared" si="204"/>
        <v>-2.3316351195567409E-2</v>
      </c>
      <c r="Q145" s="3">
        <f t="shared" si="205"/>
        <v>5.057471264367841E-3</v>
      </c>
      <c r="R145" s="3">
        <f t="shared" si="206"/>
        <v>1.0006573661529572E-2</v>
      </c>
    </row>
    <row r="146" spans="1:18" hidden="1" x14ac:dyDescent="0.3">
      <c r="A146" s="4" t="s">
        <v>278</v>
      </c>
      <c r="B146" s="2">
        <v>15.61</v>
      </c>
      <c r="C146" s="9">
        <f t="shared" si="198"/>
        <v>3.240740740740744E-2</v>
      </c>
      <c r="D146" s="2">
        <v>329.28</v>
      </c>
      <c r="E146" s="9">
        <f t="shared" si="198"/>
        <v>-3.3395063602426056E-4</v>
      </c>
      <c r="F146" s="2">
        <v>262.61</v>
      </c>
      <c r="G146" s="9">
        <f t="shared" ref="G146" si="308">F146/F145-1</f>
        <v>-1.1422479439526789E-4</v>
      </c>
      <c r="H146">
        <v>21.7</v>
      </c>
      <c r="I146" s="43">
        <f t="shared" si="268"/>
        <v>-7.3193046660566807E-3</v>
      </c>
      <c r="J146" s="2">
        <v>140.65</v>
      </c>
      <c r="K146" s="43">
        <f t="shared" si="271"/>
        <v>1.713913798090827E-2</v>
      </c>
      <c r="L146" s="38"/>
      <c r="N146" s="3">
        <f t="shared" si="202"/>
        <v>3.240740740740744E-2</v>
      </c>
      <c r="O146" s="3">
        <f t="shared" si="203"/>
        <v>-3.3395063602426056E-4</v>
      </c>
      <c r="P146" s="3">
        <f t="shared" si="204"/>
        <v>-1.1422479439526789E-4</v>
      </c>
      <c r="Q146" s="3">
        <f t="shared" si="205"/>
        <v>-7.3193046660566807E-3</v>
      </c>
      <c r="R146" s="3">
        <f t="shared" si="206"/>
        <v>1.713913798090827E-2</v>
      </c>
    </row>
    <row r="147" spans="1:18" hidden="1" x14ac:dyDescent="0.3">
      <c r="A147" s="4" t="s">
        <v>279</v>
      </c>
      <c r="B147" s="2">
        <v>15.6</v>
      </c>
      <c r="C147" s="9">
        <f t="shared" si="198"/>
        <v>-6.4061499039080871E-4</v>
      </c>
      <c r="D147" s="2">
        <v>327.54000000000002</v>
      </c>
      <c r="E147" s="9">
        <f t="shared" si="198"/>
        <v>-5.2842565597666091E-3</v>
      </c>
      <c r="F147" s="2">
        <v>263.25</v>
      </c>
      <c r="G147" s="9">
        <f t="shared" ref="G147" si="309">F147/F146-1</f>
        <v>2.4370739880430481E-3</v>
      </c>
      <c r="H147">
        <v>22.82</v>
      </c>
      <c r="I147" s="43">
        <f t="shared" si="268"/>
        <v>5.1612903225806583E-2</v>
      </c>
      <c r="J147" s="2">
        <v>140.76</v>
      </c>
      <c r="K147" s="43">
        <f t="shared" si="271"/>
        <v>7.8208318521144626E-4</v>
      </c>
      <c r="L147" s="38"/>
      <c r="N147" s="3">
        <f t="shared" si="202"/>
        <v>-6.4061499039080871E-4</v>
      </c>
      <c r="O147" s="3">
        <f t="shared" si="203"/>
        <v>-5.2842565597666091E-3</v>
      </c>
      <c r="P147" s="3">
        <f t="shared" si="204"/>
        <v>2.4370739880430481E-3</v>
      </c>
      <c r="Q147" s="3">
        <f t="shared" si="205"/>
        <v>5.1612903225806583E-2</v>
      </c>
      <c r="R147" s="3">
        <f t="shared" si="206"/>
        <v>7.8208318521144626E-4</v>
      </c>
    </row>
    <row r="148" spans="1:18" hidden="1" x14ac:dyDescent="0.3">
      <c r="A148" s="4" t="s">
        <v>280</v>
      </c>
      <c r="B148" s="2">
        <v>14.74</v>
      </c>
      <c r="C148" s="9">
        <f t="shared" si="198"/>
        <v>-5.5128205128205043E-2</v>
      </c>
      <c r="D148" s="2">
        <v>329.36</v>
      </c>
      <c r="E148" s="9">
        <f t="shared" si="198"/>
        <v>5.5565732429627701E-3</v>
      </c>
      <c r="F148" s="2">
        <v>259.7</v>
      </c>
      <c r="G148" s="9">
        <f t="shared" ref="G148" si="310">F148/F147-1</f>
        <v>-1.3485280151946832E-2</v>
      </c>
      <c r="H148">
        <v>20.87</v>
      </c>
      <c r="I148" s="43">
        <f t="shared" si="268"/>
        <v>-8.5451358457493409E-2</v>
      </c>
      <c r="J148" s="2">
        <v>140.47</v>
      </c>
      <c r="K148" s="43">
        <f t="shared" si="271"/>
        <v>-2.0602443876100995E-3</v>
      </c>
      <c r="L148" s="38"/>
      <c r="N148" s="3">
        <f t="shared" si="202"/>
        <v>-5.5128205128205043E-2</v>
      </c>
      <c r="O148" s="3">
        <f t="shared" si="203"/>
        <v>5.5565732429627701E-3</v>
      </c>
      <c r="P148" s="3">
        <f t="shared" si="204"/>
        <v>-1.3485280151946832E-2</v>
      </c>
      <c r="Q148" s="3">
        <f t="shared" si="205"/>
        <v>-8.5451358457493409E-2</v>
      </c>
      <c r="R148" s="3">
        <f t="shared" si="206"/>
        <v>-2.0602443876100995E-3</v>
      </c>
    </row>
    <row r="149" spans="1:18" hidden="1" x14ac:dyDescent="0.3">
      <c r="A149" s="4" t="s">
        <v>281</v>
      </c>
      <c r="B149" s="2">
        <v>14.57</v>
      </c>
      <c r="C149" s="9">
        <f t="shared" si="198"/>
        <v>-1.1533242876526462E-2</v>
      </c>
      <c r="D149" s="2">
        <v>336.54</v>
      </c>
      <c r="E149" s="9">
        <f t="shared" si="198"/>
        <v>2.1799854262812834E-2</v>
      </c>
      <c r="F149" s="2">
        <v>263.54000000000002</v>
      </c>
      <c r="G149" s="9">
        <f t="shared" ref="G149" si="311">F149/F148-1</f>
        <v>1.4786291875240831E-2</v>
      </c>
      <c r="H149">
        <v>20.22</v>
      </c>
      <c r="I149" s="43">
        <f t="shared" si="268"/>
        <v>-3.1145184475323551E-2</v>
      </c>
      <c r="J149" s="2">
        <v>141.71</v>
      </c>
      <c r="K149" s="43">
        <f t="shared" si="271"/>
        <v>8.8275076528796514E-3</v>
      </c>
      <c r="L149" s="38"/>
      <c r="N149" s="3">
        <f t="shared" si="202"/>
        <v>-1.1533242876526462E-2</v>
      </c>
      <c r="O149" s="3">
        <f t="shared" si="203"/>
        <v>2.1799854262812834E-2</v>
      </c>
      <c r="P149" s="3">
        <f t="shared" si="204"/>
        <v>1.4786291875240831E-2</v>
      </c>
      <c r="Q149" s="3">
        <f t="shared" si="205"/>
        <v>-3.1145184475323551E-2</v>
      </c>
      <c r="R149" s="3">
        <f t="shared" si="206"/>
        <v>8.8275076528796514E-3</v>
      </c>
    </row>
    <row r="150" spans="1:18" hidden="1" x14ac:dyDescent="0.3">
      <c r="A150" s="4" t="s">
        <v>282</v>
      </c>
      <c r="B150" s="2">
        <v>14.37</v>
      </c>
      <c r="C150" s="9">
        <f t="shared" si="198"/>
        <v>-1.3726835964310347E-2</v>
      </c>
      <c r="D150" s="2">
        <v>333.76</v>
      </c>
      <c r="E150" s="9">
        <f t="shared" si="198"/>
        <v>-8.2605336661318862E-3</v>
      </c>
      <c r="F150" s="2">
        <v>267.01</v>
      </c>
      <c r="G150" s="9">
        <f t="shared" ref="G150" si="312">F150/F149-1</f>
        <v>1.3166881687789234E-2</v>
      </c>
      <c r="H150">
        <v>20.07</v>
      </c>
      <c r="I150" s="43">
        <f t="shared" si="268"/>
        <v>-7.4183976261127382E-3</v>
      </c>
      <c r="J150" s="2">
        <v>140.16999999999999</v>
      </c>
      <c r="K150" s="43">
        <f t="shared" si="271"/>
        <v>-1.0867264130971832E-2</v>
      </c>
      <c r="L150" s="38"/>
      <c r="N150" s="3">
        <f t="shared" si="202"/>
        <v>-1.3726835964310347E-2</v>
      </c>
      <c r="O150" s="3">
        <f t="shared" si="203"/>
        <v>-8.2605336661318862E-3</v>
      </c>
      <c r="P150" s="3">
        <f t="shared" si="204"/>
        <v>1.3166881687789234E-2</v>
      </c>
      <c r="Q150" s="3">
        <f t="shared" si="205"/>
        <v>-7.4183976261127382E-3</v>
      </c>
      <c r="R150" s="3">
        <f t="shared" si="206"/>
        <v>-1.0867264130971832E-2</v>
      </c>
    </row>
    <row r="151" spans="1:18" hidden="1" x14ac:dyDescent="0.3">
      <c r="A151" s="4" t="s">
        <v>283</v>
      </c>
      <c r="B151" s="2">
        <v>14.23</v>
      </c>
      <c r="C151" s="9">
        <f t="shared" ref="C151:E214" si="313">B151/B150-1</f>
        <v>-9.7425191370911213E-3</v>
      </c>
      <c r="D151" s="2">
        <v>326.05</v>
      </c>
      <c r="E151" s="9">
        <f t="shared" si="313"/>
        <v>-2.3100431447746872E-2</v>
      </c>
      <c r="F151" s="2">
        <v>260.25</v>
      </c>
      <c r="G151" s="9">
        <f t="shared" ref="G151" si="314">F151/F150-1</f>
        <v>-2.5317403842552655E-2</v>
      </c>
      <c r="H151">
        <v>19.75</v>
      </c>
      <c r="I151" s="43">
        <f t="shared" si="268"/>
        <v>-1.5944195316392684E-2</v>
      </c>
      <c r="J151" s="2">
        <v>142.11000000000001</v>
      </c>
      <c r="K151" s="43">
        <f t="shared" si="271"/>
        <v>1.3840336733966119E-2</v>
      </c>
      <c r="L151" s="38"/>
      <c r="N151" s="3">
        <f t="shared" ref="N151:N214" si="315">C151</f>
        <v>-9.7425191370911213E-3</v>
      </c>
      <c r="O151" s="3">
        <f t="shared" ref="O151:O214" si="316">E151</f>
        <v>-2.3100431447746872E-2</v>
      </c>
      <c r="P151" s="3">
        <f t="shared" ref="P151:P214" si="317">G151</f>
        <v>-2.5317403842552655E-2</v>
      </c>
      <c r="Q151" s="3">
        <f t="shared" ref="Q151:Q214" si="318">I151</f>
        <v>-1.5944195316392684E-2</v>
      </c>
      <c r="R151" s="3">
        <f t="shared" ref="R151:R214" si="319">K151</f>
        <v>1.3840336733966119E-2</v>
      </c>
    </row>
    <row r="152" spans="1:18" hidden="1" x14ac:dyDescent="0.3">
      <c r="A152" s="4" t="s">
        <v>284</v>
      </c>
      <c r="B152" s="2">
        <v>14.39</v>
      </c>
      <c r="C152" s="9">
        <f t="shared" si="313"/>
        <v>1.1243851018974071E-2</v>
      </c>
      <c r="D152" s="2">
        <v>329.27</v>
      </c>
      <c r="E152" s="9">
        <f t="shared" si="313"/>
        <v>9.8757859224043454E-3</v>
      </c>
      <c r="F152" s="2">
        <v>262.43</v>
      </c>
      <c r="G152" s="9">
        <f t="shared" ref="G152" si="320">F152/F151-1</f>
        <v>8.3765609990393841E-3</v>
      </c>
      <c r="H152">
        <v>20.14</v>
      </c>
      <c r="I152" s="43">
        <f t="shared" si="268"/>
        <v>1.9746835443037902E-2</v>
      </c>
      <c r="J152" s="2">
        <v>141.46</v>
      </c>
      <c r="K152" s="43">
        <f t="shared" si="271"/>
        <v>-4.5739216100204594E-3</v>
      </c>
      <c r="L152" s="38"/>
      <c r="N152" s="3">
        <f t="shared" si="315"/>
        <v>1.1243851018974071E-2</v>
      </c>
      <c r="O152" s="3">
        <f t="shared" si="316"/>
        <v>9.8757859224043454E-3</v>
      </c>
      <c r="P152" s="3">
        <f t="shared" si="317"/>
        <v>8.3765609990393841E-3</v>
      </c>
      <c r="Q152" s="3">
        <f t="shared" si="318"/>
        <v>1.9746835443037902E-2</v>
      </c>
      <c r="R152" s="3">
        <f t="shared" si="319"/>
        <v>-4.5739216100204594E-3</v>
      </c>
    </row>
    <row r="153" spans="1:18" hidden="1" x14ac:dyDescent="0.3">
      <c r="A153" s="4" t="s">
        <v>285</v>
      </c>
      <c r="B153" s="2">
        <v>14.32</v>
      </c>
      <c r="C153" s="9">
        <f t="shared" si="313"/>
        <v>-4.8644892286310304E-3</v>
      </c>
      <c r="D153" s="2">
        <v>327.13</v>
      </c>
      <c r="E153" s="9">
        <f t="shared" si="313"/>
        <v>-6.4992255595711645E-3</v>
      </c>
      <c r="F153" s="2">
        <v>258.76</v>
      </c>
      <c r="G153" s="9">
        <f t="shared" ref="G153" si="321">F153/F152-1</f>
        <v>-1.398468162938693E-2</v>
      </c>
      <c r="H153">
        <v>19.36</v>
      </c>
      <c r="I153" s="43">
        <f t="shared" si="268"/>
        <v>-3.8728897715988087E-2</v>
      </c>
      <c r="J153" s="2">
        <v>141.56</v>
      </c>
      <c r="K153" s="43">
        <f t="shared" si="271"/>
        <v>7.0691361515629048E-4</v>
      </c>
      <c r="L153" s="38"/>
      <c r="N153" s="3">
        <f t="shared" si="315"/>
        <v>-4.8644892286310304E-3</v>
      </c>
      <c r="O153" s="3">
        <f t="shared" si="316"/>
        <v>-6.4992255595711645E-3</v>
      </c>
      <c r="P153" s="3">
        <f t="shared" si="317"/>
        <v>-1.398468162938693E-2</v>
      </c>
      <c r="Q153" s="3">
        <f t="shared" si="318"/>
        <v>-3.8728897715988087E-2</v>
      </c>
      <c r="R153" s="3">
        <f t="shared" si="319"/>
        <v>7.0691361515629048E-4</v>
      </c>
    </row>
    <row r="154" spans="1:18" hidden="1" x14ac:dyDescent="0.3">
      <c r="A154" s="4" t="s">
        <v>286</v>
      </c>
      <c r="B154" s="2">
        <v>13.8</v>
      </c>
      <c r="C154" s="9">
        <f t="shared" si="313"/>
        <v>-3.6312849162011163E-2</v>
      </c>
      <c r="D154" s="2">
        <v>323.77</v>
      </c>
      <c r="E154" s="9">
        <f t="shared" si="313"/>
        <v>-1.0271146027573175E-2</v>
      </c>
      <c r="F154" s="2">
        <v>257.88</v>
      </c>
      <c r="G154" s="9">
        <f t="shared" ref="G154" si="322">F154/F153-1</f>
        <v>-3.4008347503478031E-3</v>
      </c>
      <c r="H154">
        <v>20.260000000000002</v>
      </c>
      <c r="I154" s="43">
        <f t="shared" si="268"/>
        <v>4.6487603305785274E-2</v>
      </c>
      <c r="J154" s="2">
        <v>143.72</v>
      </c>
      <c r="K154" s="43">
        <f t="shared" si="271"/>
        <v>1.5258547612319928E-2</v>
      </c>
      <c r="L154" s="38"/>
      <c r="N154" s="3">
        <f t="shared" si="315"/>
        <v>-3.6312849162011163E-2</v>
      </c>
      <c r="O154" s="3">
        <f t="shared" si="316"/>
        <v>-1.0271146027573175E-2</v>
      </c>
      <c r="P154" s="3">
        <f t="shared" si="317"/>
        <v>-3.4008347503478031E-3</v>
      </c>
      <c r="Q154" s="3">
        <f t="shared" si="318"/>
        <v>4.6487603305785274E-2</v>
      </c>
      <c r="R154" s="3">
        <f t="shared" si="319"/>
        <v>1.5258547612319928E-2</v>
      </c>
    </row>
    <row r="155" spans="1:18" hidden="1" x14ac:dyDescent="0.3">
      <c r="A155" s="4" t="s">
        <v>287</v>
      </c>
      <c r="B155" s="2">
        <v>13.68</v>
      </c>
      <c r="C155" s="9">
        <f t="shared" si="313"/>
        <v>-8.6956521739131043E-3</v>
      </c>
      <c r="D155" s="2">
        <v>326.54000000000002</v>
      </c>
      <c r="E155" s="9">
        <f t="shared" si="313"/>
        <v>8.5554560336043028E-3</v>
      </c>
      <c r="F155" s="2">
        <v>258.05</v>
      </c>
      <c r="G155" s="9">
        <f t="shared" ref="G155" si="323">F155/F154-1</f>
        <v>6.5922134326057424E-4</v>
      </c>
      <c r="H155">
        <v>20.65</v>
      </c>
      <c r="I155" s="43">
        <f t="shared" si="268"/>
        <v>1.9249753208292031E-2</v>
      </c>
      <c r="J155" s="2">
        <v>143.16</v>
      </c>
      <c r="K155" s="43">
        <f t="shared" si="271"/>
        <v>-3.8964653492903345E-3</v>
      </c>
      <c r="L155" s="38"/>
      <c r="N155" s="3">
        <f t="shared" si="315"/>
        <v>-8.6956521739131043E-3</v>
      </c>
      <c r="O155" s="3">
        <f t="shared" si="316"/>
        <v>8.5554560336043028E-3</v>
      </c>
      <c r="P155" s="3">
        <f t="shared" si="317"/>
        <v>6.5922134326057424E-4</v>
      </c>
      <c r="Q155" s="3">
        <f t="shared" si="318"/>
        <v>1.9249753208292031E-2</v>
      </c>
      <c r="R155" s="3">
        <f t="shared" si="319"/>
        <v>-3.8964653492903345E-3</v>
      </c>
    </row>
    <row r="156" spans="1:18" hidden="1" x14ac:dyDescent="0.3">
      <c r="A156" s="4" t="s">
        <v>288</v>
      </c>
      <c r="B156" s="2">
        <v>13.64</v>
      </c>
      <c r="C156" s="9">
        <f t="shared" si="313"/>
        <v>-2.9239766081871066E-3</v>
      </c>
      <c r="D156" s="2">
        <v>328.22</v>
      </c>
      <c r="E156" s="9">
        <f t="shared" si="313"/>
        <v>5.1448520855026381E-3</v>
      </c>
      <c r="F156" s="2">
        <v>251.28</v>
      </c>
      <c r="G156" s="9">
        <f t="shared" ref="G156" si="324">F156/F155-1</f>
        <v>-2.6235225731447431E-2</v>
      </c>
      <c r="H156">
        <v>20.82</v>
      </c>
      <c r="I156" s="43">
        <f t="shared" si="268"/>
        <v>8.2324455205811109E-3</v>
      </c>
      <c r="J156" s="2">
        <v>143.13</v>
      </c>
      <c r="K156" s="43">
        <f t="shared" si="271"/>
        <v>-2.0955574182734971E-4</v>
      </c>
      <c r="L156" s="38"/>
      <c r="N156" s="3">
        <f t="shared" si="315"/>
        <v>-2.9239766081871066E-3</v>
      </c>
      <c r="O156" s="3">
        <f t="shared" si="316"/>
        <v>5.1448520855026381E-3</v>
      </c>
      <c r="P156" s="3">
        <f t="shared" si="317"/>
        <v>-2.6235225731447431E-2</v>
      </c>
      <c r="Q156" s="3">
        <f t="shared" si="318"/>
        <v>8.2324455205811109E-3</v>
      </c>
      <c r="R156" s="3">
        <f t="shared" si="319"/>
        <v>-2.0955574182734971E-4</v>
      </c>
    </row>
    <row r="157" spans="1:18" hidden="1" x14ac:dyDescent="0.3">
      <c r="A157" s="4" t="s">
        <v>289</v>
      </c>
      <c r="B157" s="2">
        <v>13.9</v>
      </c>
      <c r="C157" s="9">
        <f t="shared" si="313"/>
        <v>1.9061583577712593E-2</v>
      </c>
      <c r="D157" s="2">
        <v>328.9</v>
      </c>
      <c r="E157" s="9">
        <f t="shared" si="313"/>
        <v>2.0717811224177929E-3</v>
      </c>
      <c r="F157" s="2">
        <v>252.19</v>
      </c>
      <c r="G157" s="9">
        <f t="shared" ref="G157" si="325">F157/F156-1</f>
        <v>3.6214581343521068E-3</v>
      </c>
      <c r="H157">
        <v>20.67</v>
      </c>
      <c r="I157" s="43">
        <f t="shared" si="268"/>
        <v>-7.2046109510085499E-3</v>
      </c>
      <c r="J157" s="2">
        <v>144.76</v>
      </c>
      <c r="K157" s="43">
        <f t="shared" si="271"/>
        <v>1.138824844546904E-2</v>
      </c>
      <c r="L157" s="38"/>
      <c r="N157" s="3">
        <f t="shared" si="315"/>
        <v>1.9061583577712593E-2</v>
      </c>
      <c r="O157" s="3">
        <f t="shared" si="316"/>
        <v>2.0717811224177929E-3</v>
      </c>
      <c r="P157" s="3">
        <f t="shared" si="317"/>
        <v>3.6214581343521068E-3</v>
      </c>
      <c r="Q157" s="3">
        <f t="shared" si="318"/>
        <v>-7.2046109510085499E-3</v>
      </c>
      <c r="R157" s="3">
        <f t="shared" si="319"/>
        <v>1.138824844546904E-2</v>
      </c>
    </row>
    <row r="158" spans="1:18" hidden="1" x14ac:dyDescent="0.3">
      <c r="A158" s="4" t="s">
        <v>290</v>
      </c>
      <c r="B158" s="2">
        <v>13.99</v>
      </c>
      <c r="C158" s="9">
        <f t="shared" si="313"/>
        <v>6.4748201438848962E-3</v>
      </c>
      <c r="D158" s="2">
        <v>334.53</v>
      </c>
      <c r="E158" s="9">
        <f t="shared" si="313"/>
        <v>1.7117664943751887E-2</v>
      </c>
      <c r="F158" s="2">
        <v>253.11</v>
      </c>
      <c r="G158" s="9">
        <f t="shared" ref="G158" si="326">F158/F157-1</f>
        <v>3.6480431420755632E-3</v>
      </c>
      <c r="H158">
        <v>20.81</v>
      </c>
      <c r="I158" s="43">
        <f t="shared" si="268"/>
        <v>6.7731011127236673E-3</v>
      </c>
      <c r="J158" s="2">
        <v>143.99</v>
      </c>
      <c r="K158" s="43">
        <f t="shared" si="271"/>
        <v>-5.3191489361701372E-3</v>
      </c>
      <c r="L158" s="38"/>
      <c r="N158" s="3">
        <f t="shared" si="315"/>
        <v>6.4748201438848962E-3</v>
      </c>
      <c r="O158" s="3">
        <f t="shared" si="316"/>
        <v>1.7117664943751887E-2</v>
      </c>
      <c r="P158" s="3">
        <f t="shared" si="317"/>
        <v>3.6480431420755632E-3</v>
      </c>
      <c r="Q158" s="3">
        <f t="shared" si="318"/>
        <v>6.7731011127236673E-3</v>
      </c>
      <c r="R158" s="3">
        <f t="shared" si="319"/>
        <v>-5.3191489361701372E-3</v>
      </c>
    </row>
    <row r="159" spans="1:18" hidden="1" x14ac:dyDescent="0.3">
      <c r="A159" s="4" t="s">
        <v>291</v>
      </c>
      <c r="B159" s="2">
        <v>13.95</v>
      </c>
      <c r="C159" s="9">
        <f t="shared" si="313"/>
        <v>-2.859185132237374E-3</v>
      </c>
      <c r="D159" s="2">
        <v>344.45</v>
      </c>
      <c r="E159" s="9">
        <f t="shared" si="313"/>
        <v>2.9653543777837577E-2</v>
      </c>
      <c r="F159" s="2">
        <v>256.37</v>
      </c>
      <c r="G159" s="9">
        <f t="shared" ref="G159" si="327">F159/F158-1</f>
        <v>1.2879775591639886E-2</v>
      </c>
      <c r="H159">
        <v>21.03</v>
      </c>
      <c r="I159" s="43">
        <f t="shared" si="268"/>
        <v>1.0571840461316873E-2</v>
      </c>
      <c r="J159" s="2">
        <v>142.91999999999999</v>
      </c>
      <c r="K159" s="43">
        <f t="shared" si="271"/>
        <v>-7.4310716021946943E-3</v>
      </c>
      <c r="L159" s="38"/>
      <c r="N159" s="3">
        <f t="shared" si="315"/>
        <v>-2.859185132237374E-3</v>
      </c>
      <c r="O159" s="3">
        <f t="shared" si="316"/>
        <v>2.9653543777837577E-2</v>
      </c>
      <c r="P159" s="3">
        <f t="shared" si="317"/>
        <v>1.2879775591639886E-2</v>
      </c>
      <c r="Q159" s="3">
        <f t="shared" si="318"/>
        <v>1.0571840461316873E-2</v>
      </c>
      <c r="R159" s="3">
        <f t="shared" si="319"/>
        <v>-7.4310716021946943E-3</v>
      </c>
    </row>
    <row r="160" spans="1:18" hidden="1" x14ac:dyDescent="0.3">
      <c r="A160" s="4" t="s">
        <v>292</v>
      </c>
      <c r="B160" s="2">
        <v>14.23</v>
      </c>
      <c r="C160" s="9">
        <f t="shared" si="313"/>
        <v>2.0071684587813721E-2</v>
      </c>
      <c r="D160" s="2">
        <v>345.99</v>
      </c>
      <c r="E160" s="9">
        <f t="shared" si="313"/>
        <v>4.4708956307157877E-3</v>
      </c>
      <c r="F160" s="2">
        <v>260.19</v>
      </c>
      <c r="G160" s="9">
        <f t="shared" ref="G160" si="328">F160/F159-1</f>
        <v>1.4900339353278502E-2</v>
      </c>
      <c r="H160">
        <v>21.46</v>
      </c>
      <c r="I160" s="43">
        <f t="shared" si="268"/>
        <v>2.0446980504041923E-2</v>
      </c>
      <c r="J160" s="2">
        <v>143.43</v>
      </c>
      <c r="K160" s="43">
        <f t="shared" si="271"/>
        <v>3.5684298908482681E-3</v>
      </c>
      <c r="L160" s="38"/>
      <c r="N160" s="3">
        <f t="shared" si="315"/>
        <v>2.0071684587813721E-2</v>
      </c>
      <c r="O160" s="3">
        <f t="shared" si="316"/>
        <v>4.4708956307157877E-3</v>
      </c>
      <c r="P160" s="3">
        <f t="shared" si="317"/>
        <v>1.4900339353278502E-2</v>
      </c>
      <c r="Q160" s="3">
        <f t="shared" si="318"/>
        <v>2.0446980504041923E-2</v>
      </c>
      <c r="R160" s="3">
        <f t="shared" si="319"/>
        <v>3.5684298908482681E-3</v>
      </c>
    </row>
    <row r="161" spans="1:18" hidden="1" x14ac:dyDescent="0.3">
      <c r="A161" s="4" t="s">
        <v>293</v>
      </c>
      <c r="B161" s="2">
        <v>14.6</v>
      </c>
      <c r="C161" s="9">
        <f t="shared" si="313"/>
        <v>2.6001405481377304E-2</v>
      </c>
      <c r="D161" s="2">
        <v>344.12</v>
      </c>
      <c r="E161" s="9">
        <f t="shared" si="313"/>
        <v>-5.4047804849851611E-3</v>
      </c>
      <c r="F161" s="2">
        <v>268.14999999999998</v>
      </c>
      <c r="G161" s="9">
        <f t="shared" ref="G161" si="329">F161/F160-1</f>
        <v>3.0593028171720604E-2</v>
      </c>
      <c r="H161">
        <v>21.88</v>
      </c>
      <c r="I161" s="43">
        <f t="shared" si="268"/>
        <v>1.9571295433364222E-2</v>
      </c>
      <c r="J161" s="2">
        <v>144.88999999999999</v>
      </c>
      <c r="K161" s="43">
        <f t="shared" si="271"/>
        <v>1.017918148225605E-2</v>
      </c>
      <c r="L161" s="38"/>
      <c r="N161" s="3">
        <f t="shared" si="315"/>
        <v>2.6001405481377304E-2</v>
      </c>
      <c r="O161" s="3">
        <f t="shared" si="316"/>
        <v>-5.4047804849851611E-3</v>
      </c>
      <c r="P161" s="3">
        <f t="shared" si="317"/>
        <v>3.0593028171720604E-2</v>
      </c>
      <c r="Q161" s="3">
        <f t="shared" si="318"/>
        <v>1.9571295433364222E-2</v>
      </c>
      <c r="R161" s="3">
        <f t="shared" si="319"/>
        <v>1.017918148225605E-2</v>
      </c>
    </row>
    <row r="162" spans="1:18" hidden="1" x14ac:dyDescent="0.3">
      <c r="A162" s="4" t="s">
        <v>294</v>
      </c>
      <c r="B162" s="2">
        <v>14.49</v>
      </c>
      <c r="C162" s="9">
        <f t="shared" si="313"/>
        <v>-7.534246575342407E-3</v>
      </c>
      <c r="D162" s="2">
        <v>342.33</v>
      </c>
      <c r="E162" s="9">
        <f t="shared" si="313"/>
        <v>-5.2016738347089309E-3</v>
      </c>
      <c r="F162" s="2">
        <v>265.83999999999997</v>
      </c>
      <c r="G162" s="9">
        <f t="shared" ref="G162" si="330">F162/F161-1</f>
        <v>-8.6145813910124547E-3</v>
      </c>
      <c r="H162">
        <v>22.2</v>
      </c>
      <c r="I162" s="43">
        <f t="shared" si="268"/>
        <v>1.4625228519195677E-2</v>
      </c>
      <c r="J162" s="2">
        <v>144.72999999999999</v>
      </c>
      <c r="K162" s="43">
        <f t="shared" si="271"/>
        <v>-1.1042860100766161E-3</v>
      </c>
      <c r="L162" s="38"/>
      <c r="N162" s="3">
        <f t="shared" si="315"/>
        <v>-7.534246575342407E-3</v>
      </c>
      <c r="O162" s="3">
        <f t="shared" si="316"/>
        <v>-5.2016738347089309E-3</v>
      </c>
      <c r="P162" s="3">
        <f t="shared" si="317"/>
        <v>-8.6145813910124547E-3</v>
      </c>
      <c r="Q162" s="3">
        <f t="shared" si="318"/>
        <v>1.4625228519195677E-2</v>
      </c>
      <c r="R162" s="3">
        <f t="shared" si="319"/>
        <v>-1.1042860100766161E-3</v>
      </c>
    </row>
    <row r="163" spans="1:18" hidden="1" x14ac:dyDescent="0.3">
      <c r="A163" s="4" t="s">
        <v>295</v>
      </c>
      <c r="B163" s="2">
        <v>13.99</v>
      </c>
      <c r="C163" s="9">
        <f t="shared" si="313"/>
        <v>-3.4506556245686659E-2</v>
      </c>
      <c r="D163" s="2">
        <v>344.24</v>
      </c>
      <c r="E163" s="9">
        <f t="shared" si="313"/>
        <v>5.5794116787895032E-3</v>
      </c>
      <c r="F163" s="2">
        <v>268.81</v>
      </c>
      <c r="G163" s="9">
        <f t="shared" ref="G163" si="331">F163/F162-1</f>
        <v>1.1172133614204105E-2</v>
      </c>
      <c r="H163">
        <v>21.05</v>
      </c>
      <c r="I163" s="43">
        <f t="shared" si="268"/>
        <v>-5.1801801801801717E-2</v>
      </c>
      <c r="J163" s="2">
        <v>147.03</v>
      </c>
      <c r="K163" s="43">
        <f t="shared" si="271"/>
        <v>1.5891660333033908E-2</v>
      </c>
      <c r="L163" s="38"/>
      <c r="N163" s="3">
        <f t="shared" si="315"/>
        <v>-3.4506556245686659E-2</v>
      </c>
      <c r="O163" s="3">
        <f t="shared" si="316"/>
        <v>5.5794116787895032E-3</v>
      </c>
      <c r="P163" s="3">
        <f t="shared" si="317"/>
        <v>1.1172133614204105E-2</v>
      </c>
      <c r="Q163" s="3">
        <f t="shared" si="318"/>
        <v>-5.1801801801801717E-2</v>
      </c>
      <c r="R163" s="3">
        <f t="shared" si="319"/>
        <v>1.5891660333033908E-2</v>
      </c>
    </row>
    <row r="164" spans="1:18" hidden="1" x14ac:dyDescent="0.3">
      <c r="A164" s="4" t="s">
        <v>296</v>
      </c>
      <c r="B164" s="2">
        <v>14.15</v>
      </c>
      <c r="C164" s="9">
        <f t="shared" si="313"/>
        <v>1.1436740528949274E-2</v>
      </c>
      <c r="D164" s="2">
        <v>347.62</v>
      </c>
      <c r="E164" s="9">
        <f t="shared" si="313"/>
        <v>9.8187311178248304E-3</v>
      </c>
      <c r="F164" s="2">
        <v>266.92</v>
      </c>
      <c r="G164" s="9">
        <f t="shared" ref="G164" si="332">F164/F163-1</f>
        <v>-7.0309884304898818E-3</v>
      </c>
      <c r="H164">
        <v>21.08</v>
      </c>
      <c r="I164" s="43">
        <f t="shared" si="268"/>
        <v>1.4251781472682801E-3</v>
      </c>
      <c r="J164" s="2">
        <v>147.53</v>
      </c>
      <c r="K164" s="43">
        <f t="shared" si="271"/>
        <v>3.4006665306400841E-3</v>
      </c>
      <c r="L164" s="38"/>
      <c r="N164" s="3">
        <f t="shared" si="315"/>
        <v>1.1436740528949274E-2</v>
      </c>
      <c r="O164" s="3">
        <f t="shared" si="316"/>
        <v>9.8187311178248304E-3</v>
      </c>
      <c r="P164" s="3">
        <f t="shared" si="317"/>
        <v>-7.0309884304898818E-3</v>
      </c>
      <c r="Q164" s="3">
        <f t="shared" si="318"/>
        <v>1.4251781472682801E-3</v>
      </c>
      <c r="R164" s="3">
        <f t="shared" si="319"/>
        <v>3.4006665306400841E-3</v>
      </c>
    </row>
    <row r="165" spans="1:18" hidden="1" x14ac:dyDescent="0.3">
      <c r="A165" s="4" t="s">
        <v>297</v>
      </c>
      <c r="B165" s="2">
        <v>14.05</v>
      </c>
      <c r="C165" s="9">
        <f t="shared" si="313"/>
        <v>-7.0671378091872183E-3</v>
      </c>
      <c r="D165" s="2">
        <v>341.83</v>
      </c>
      <c r="E165" s="9">
        <f t="shared" si="313"/>
        <v>-1.6656118750359661E-2</v>
      </c>
      <c r="F165" s="2">
        <v>266.64999999999998</v>
      </c>
      <c r="G165" s="9">
        <f t="shared" ref="G165" si="333">F165/F164-1</f>
        <v>-1.0115390379141775E-3</v>
      </c>
      <c r="H165">
        <v>20.32</v>
      </c>
      <c r="I165" s="43">
        <f t="shared" si="268"/>
        <v>-3.6053130929791233E-2</v>
      </c>
      <c r="J165" s="2">
        <v>149.03</v>
      </c>
      <c r="K165" s="43">
        <f t="shared" si="271"/>
        <v>1.0167423574866108E-2</v>
      </c>
      <c r="L165" s="38"/>
      <c r="N165" s="3">
        <f t="shared" si="315"/>
        <v>-7.0671378091872183E-3</v>
      </c>
      <c r="O165" s="3">
        <f t="shared" si="316"/>
        <v>-1.6656118750359661E-2</v>
      </c>
      <c r="P165" s="3">
        <f t="shared" si="317"/>
        <v>-1.0115390379141775E-3</v>
      </c>
      <c r="Q165" s="3">
        <f t="shared" si="318"/>
        <v>-3.6053130929791233E-2</v>
      </c>
      <c r="R165" s="3">
        <f t="shared" si="319"/>
        <v>1.0167423574866108E-2</v>
      </c>
    </row>
    <row r="166" spans="1:18" hidden="1" x14ac:dyDescent="0.3">
      <c r="A166" s="4" t="s">
        <v>298</v>
      </c>
      <c r="B166" s="2">
        <v>14.01</v>
      </c>
      <c r="C166" s="9">
        <f t="shared" si="313"/>
        <v>-2.846975088968029E-3</v>
      </c>
      <c r="D166" s="2">
        <v>349.7</v>
      </c>
      <c r="E166" s="9">
        <f t="shared" si="313"/>
        <v>2.3023140157388156E-2</v>
      </c>
      <c r="F166" s="2">
        <v>269.32</v>
      </c>
      <c r="G166" s="9">
        <f t="shared" ref="G166" si="334">F166/F165-1</f>
        <v>1.0013125820363733E-2</v>
      </c>
      <c r="H166">
        <v>20.329999999999998</v>
      </c>
      <c r="I166" s="43">
        <f t="shared" si="268"/>
        <v>4.9212598425185661E-4</v>
      </c>
      <c r="J166" s="2">
        <v>149.49</v>
      </c>
      <c r="K166" s="43">
        <f t="shared" si="271"/>
        <v>3.0866268536535735E-3</v>
      </c>
      <c r="L166" s="38"/>
      <c r="N166" s="3">
        <f t="shared" si="315"/>
        <v>-2.846975088968029E-3</v>
      </c>
      <c r="O166" s="3">
        <f t="shared" si="316"/>
        <v>2.3023140157388156E-2</v>
      </c>
      <c r="P166" s="3">
        <f t="shared" si="317"/>
        <v>1.0013125820363733E-2</v>
      </c>
      <c r="Q166" s="3">
        <f t="shared" si="318"/>
        <v>4.9212598425185661E-4</v>
      </c>
      <c r="R166" s="3">
        <f t="shared" si="319"/>
        <v>3.0866268536535735E-3</v>
      </c>
    </row>
    <row r="167" spans="1:18" hidden="1" x14ac:dyDescent="0.3">
      <c r="A167" s="4" t="s">
        <v>299</v>
      </c>
      <c r="B167" s="2">
        <v>14.3</v>
      </c>
      <c r="C167" s="9">
        <f t="shared" si="313"/>
        <v>2.0699500356887945E-2</v>
      </c>
      <c r="D167" s="2">
        <v>343.66</v>
      </c>
      <c r="E167" s="9">
        <f t="shared" si="313"/>
        <v>-1.7271947383471487E-2</v>
      </c>
      <c r="F167" s="2">
        <v>267.58999999999997</v>
      </c>
      <c r="G167" s="9">
        <f t="shared" ref="G167" si="335">F167/F166-1</f>
        <v>-6.423585326006287E-3</v>
      </c>
      <c r="H167">
        <v>20.65</v>
      </c>
      <c r="I167" s="43">
        <f t="shared" si="268"/>
        <v>1.5740285292670908E-2</v>
      </c>
      <c r="J167" s="2">
        <v>151.22999999999999</v>
      </c>
      <c r="K167" s="43">
        <f t="shared" si="271"/>
        <v>1.1639574553481635E-2</v>
      </c>
      <c r="L167" s="38"/>
      <c r="N167" s="3">
        <f t="shared" si="315"/>
        <v>2.0699500356887945E-2</v>
      </c>
      <c r="O167" s="3">
        <f t="shared" si="316"/>
        <v>-1.7271947383471487E-2</v>
      </c>
      <c r="P167" s="3">
        <f t="shared" si="317"/>
        <v>-6.423585326006287E-3</v>
      </c>
      <c r="Q167" s="3">
        <f t="shared" si="318"/>
        <v>1.5740285292670908E-2</v>
      </c>
      <c r="R167" s="3">
        <f t="shared" si="319"/>
        <v>1.1639574553481635E-2</v>
      </c>
    </row>
    <row r="168" spans="1:18" hidden="1" x14ac:dyDescent="0.3">
      <c r="A168" s="4" t="s">
        <v>300</v>
      </c>
      <c r="B168" s="2">
        <v>14.23</v>
      </c>
      <c r="C168" s="9">
        <f t="shared" si="313"/>
        <v>-4.8951048951049181E-3</v>
      </c>
      <c r="D168" s="2">
        <v>342.86</v>
      </c>
      <c r="E168" s="9">
        <f t="shared" si="313"/>
        <v>-2.327882209160248E-3</v>
      </c>
      <c r="F168" s="2">
        <v>267.12</v>
      </c>
      <c r="G168" s="9">
        <f t="shared" ref="G168" si="336">F168/F167-1</f>
        <v>-1.7564184012854867E-3</v>
      </c>
      <c r="H168">
        <v>20.49</v>
      </c>
      <c r="I168" s="43">
        <f t="shared" si="268"/>
        <v>-7.7481840193704965E-3</v>
      </c>
      <c r="J168" s="2">
        <v>150.79</v>
      </c>
      <c r="K168" s="43">
        <f t="shared" si="271"/>
        <v>-2.9094756331415894E-3</v>
      </c>
      <c r="L168" s="38"/>
      <c r="N168" s="3">
        <f t="shared" si="315"/>
        <v>-4.8951048951049181E-3</v>
      </c>
      <c r="O168" s="3">
        <f t="shared" si="316"/>
        <v>-2.327882209160248E-3</v>
      </c>
      <c r="P168" s="3">
        <f t="shared" si="317"/>
        <v>-1.7564184012854867E-3</v>
      </c>
      <c r="Q168" s="3">
        <f t="shared" si="318"/>
        <v>-7.7481840193704965E-3</v>
      </c>
      <c r="R168" s="3">
        <f t="shared" si="319"/>
        <v>-2.9094756331415894E-3</v>
      </c>
    </row>
    <row r="169" spans="1:18" hidden="1" x14ac:dyDescent="0.3">
      <c r="A169" s="4" t="s">
        <v>301</v>
      </c>
      <c r="B169" s="2">
        <v>14.53</v>
      </c>
      <c r="C169" s="9">
        <f t="shared" si="313"/>
        <v>2.1082220660576079E-2</v>
      </c>
      <c r="D169" s="2">
        <v>341.66</v>
      </c>
      <c r="E169" s="9">
        <f t="shared" si="313"/>
        <v>-3.499970833576338E-3</v>
      </c>
      <c r="F169" s="2">
        <v>265.70999999999998</v>
      </c>
      <c r="G169" s="9">
        <f t="shared" ref="G169" si="337">F169/F168-1</f>
        <v>-5.2785265049416497E-3</v>
      </c>
      <c r="H169">
        <v>22.73</v>
      </c>
      <c r="I169" s="43">
        <f t="shared" si="268"/>
        <v>0.10932162030258663</v>
      </c>
      <c r="J169" s="2">
        <v>150.4</v>
      </c>
      <c r="K169" s="43">
        <f t="shared" si="271"/>
        <v>-2.5863784070561113E-3</v>
      </c>
      <c r="L169" s="38"/>
      <c r="N169" s="3">
        <f t="shared" si="315"/>
        <v>2.1082220660576079E-2</v>
      </c>
      <c r="O169" s="3">
        <f t="shared" si="316"/>
        <v>-3.499970833576338E-3</v>
      </c>
      <c r="P169" s="3">
        <f t="shared" si="317"/>
        <v>-5.2785265049416497E-3</v>
      </c>
      <c r="Q169" s="3">
        <f t="shared" si="318"/>
        <v>0.10932162030258663</v>
      </c>
      <c r="R169" s="3">
        <f t="shared" si="319"/>
        <v>-2.5863784070561113E-3</v>
      </c>
    </row>
    <row r="170" spans="1:18" hidden="1" x14ac:dyDescent="0.3">
      <c r="A170" s="4" t="s">
        <v>302</v>
      </c>
      <c r="B170" s="2">
        <v>14.36</v>
      </c>
      <c r="C170" s="9">
        <f t="shared" si="313"/>
        <v>-1.16999311768754E-2</v>
      </c>
      <c r="D170" s="2">
        <v>340.82</v>
      </c>
      <c r="E170" s="9">
        <f t="shared" si="313"/>
        <v>-2.4585845577476118E-3</v>
      </c>
      <c r="F170" s="2">
        <v>257.81</v>
      </c>
      <c r="G170" s="9">
        <f t="shared" ref="G170" si="338">F170/F169-1</f>
        <v>-2.9731662338639775E-2</v>
      </c>
      <c r="H170">
        <v>21.77</v>
      </c>
      <c r="I170" s="43">
        <f t="shared" si="268"/>
        <v>-4.2234931808183052E-2</v>
      </c>
      <c r="J170" s="2">
        <v>150.80000000000001</v>
      </c>
      <c r="K170" s="43">
        <f t="shared" si="271"/>
        <v>2.6595744680850686E-3</v>
      </c>
      <c r="L170" s="38"/>
      <c r="N170" s="3">
        <f t="shared" si="315"/>
        <v>-1.16999311768754E-2</v>
      </c>
      <c r="O170" s="3">
        <f t="shared" si="316"/>
        <v>-2.4585845577476118E-3</v>
      </c>
      <c r="P170" s="3">
        <f t="shared" si="317"/>
        <v>-2.9731662338639775E-2</v>
      </c>
      <c r="Q170" s="3">
        <f t="shared" si="318"/>
        <v>-4.2234931808183052E-2</v>
      </c>
      <c r="R170" s="3">
        <f t="shared" si="319"/>
        <v>2.6595744680850686E-3</v>
      </c>
    </row>
    <row r="171" spans="1:18" hidden="1" x14ac:dyDescent="0.3">
      <c r="A171" s="4" t="s">
        <v>303</v>
      </c>
      <c r="B171" s="2">
        <v>14.46</v>
      </c>
      <c r="C171" s="9">
        <f t="shared" si="313"/>
        <v>6.9637883008357715E-3</v>
      </c>
      <c r="D171" s="2">
        <v>344.06</v>
      </c>
      <c r="E171" s="9">
        <f t="shared" si="313"/>
        <v>9.5064843612464589E-3</v>
      </c>
      <c r="F171" s="2">
        <v>256.76</v>
      </c>
      <c r="G171" s="9">
        <f t="shared" ref="G171" si="339">F171/F170-1</f>
        <v>-4.072766766223257E-3</v>
      </c>
      <c r="H171">
        <v>21.87</v>
      </c>
      <c r="I171" s="43">
        <f t="shared" si="268"/>
        <v>4.5934772622875375E-3</v>
      </c>
      <c r="J171" s="2">
        <v>150.4</v>
      </c>
      <c r="K171" s="43">
        <f t="shared" si="271"/>
        <v>-2.6525198938992522E-3</v>
      </c>
      <c r="L171" s="38"/>
      <c r="N171" s="3">
        <f t="shared" si="315"/>
        <v>6.9637883008357715E-3</v>
      </c>
      <c r="O171" s="3">
        <f t="shared" si="316"/>
        <v>9.5064843612464589E-3</v>
      </c>
      <c r="P171" s="3">
        <f t="shared" si="317"/>
        <v>-4.072766766223257E-3</v>
      </c>
      <c r="Q171" s="3">
        <f t="shared" si="318"/>
        <v>4.5934772622875375E-3</v>
      </c>
      <c r="R171" s="3">
        <f t="shared" si="319"/>
        <v>-2.6525198938992522E-3</v>
      </c>
    </row>
    <row r="172" spans="1:18" hidden="1" x14ac:dyDescent="0.3">
      <c r="A172" s="4" t="s">
        <v>304</v>
      </c>
      <c r="B172" s="2">
        <v>14.79</v>
      </c>
      <c r="C172" s="9">
        <f t="shared" si="313"/>
        <v>2.2821576763485396E-2</v>
      </c>
      <c r="D172" s="2">
        <v>326.25</v>
      </c>
      <c r="E172" s="9">
        <f t="shared" si="313"/>
        <v>-5.1764227169679766E-2</v>
      </c>
      <c r="F172" s="2">
        <v>259.48</v>
      </c>
      <c r="G172" s="9">
        <f t="shared" ref="G172" si="340">F172/F171-1</f>
        <v>1.0593550397258289E-2</v>
      </c>
      <c r="H172">
        <v>21.4</v>
      </c>
      <c r="I172" s="43">
        <f t="shared" ref="I172:I235" si="341">H172/H171-1</f>
        <v>-2.1490626428898096E-2</v>
      </c>
      <c r="J172" s="2">
        <v>150.28</v>
      </c>
      <c r="K172" s="43">
        <f t="shared" si="271"/>
        <v>-7.9787234042560939E-4</v>
      </c>
      <c r="L172" s="38"/>
      <c r="N172" s="3">
        <f t="shared" si="315"/>
        <v>2.2821576763485396E-2</v>
      </c>
      <c r="O172" s="3">
        <f t="shared" si="316"/>
        <v>-5.1764227169679766E-2</v>
      </c>
      <c r="P172" s="3">
        <f t="shared" si="317"/>
        <v>1.0593550397258289E-2</v>
      </c>
      <c r="Q172" s="3">
        <f t="shared" si="318"/>
        <v>-2.1490626428898096E-2</v>
      </c>
      <c r="R172" s="3">
        <f t="shared" si="319"/>
        <v>-7.9787234042560939E-4</v>
      </c>
    </row>
    <row r="173" spans="1:18" hidden="1" x14ac:dyDescent="0.3">
      <c r="A173" s="4" t="s">
        <v>305</v>
      </c>
      <c r="B173" s="2">
        <v>14.87</v>
      </c>
      <c r="C173" s="9">
        <f t="shared" si="313"/>
        <v>5.4090601757945667E-3</v>
      </c>
      <c r="D173" s="2">
        <v>327.45999999999998</v>
      </c>
      <c r="E173" s="9">
        <f t="shared" si="313"/>
        <v>3.7088122605364315E-3</v>
      </c>
      <c r="F173" s="2">
        <v>256.54000000000002</v>
      </c>
      <c r="G173" s="9">
        <f t="shared" ref="G173" si="342">F173/F172-1</f>
        <v>-1.1330353013719763E-2</v>
      </c>
      <c r="H173">
        <v>21.42</v>
      </c>
      <c r="I173" s="43">
        <f t="shared" si="341"/>
        <v>9.345794392525697E-4</v>
      </c>
      <c r="J173" s="2">
        <v>150.46</v>
      </c>
      <c r="K173" s="43">
        <f t="shared" ref="K173:K236" si="343">J173/J172-1</f>
        <v>1.1977641735427813E-3</v>
      </c>
      <c r="L173" s="38"/>
      <c r="N173" s="3">
        <f t="shared" si="315"/>
        <v>5.4090601757945667E-3</v>
      </c>
      <c r="O173" s="3">
        <f t="shared" si="316"/>
        <v>3.7088122605364315E-3</v>
      </c>
      <c r="P173" s="3">
        <f t="shared" si="317"/>
        <v>-1.1330353013719763E-2</v>
      </c>
      <c r="Q173" s="3">
        <f t="shared" si="318"/>
        <v>9.345794392525697E-4</v>
      </c>
      <c r="R173" s="3">
        <f t="shared" si="319"/>
        <v>1.1977641735427813E-3</v>
      </c>
    </row>
    <row r="174" spans="1:18" hidden="1" x14ac:dyDescent="0.3">
      <c r="A174" s="4" t="s">
        <v>306</v>
      </c>
      <c r="B174" s="2">
        <v>14.59</v>
      </c>
      <c r="C174" s="9">
        <f t="shared" si="313"/>
        <v>-1.8829858776059138E-2</v>
      </c>
      <c r="D174" s="2">
        <v>316.67</v>
      </c>
      <c r="E174" s="9">
        <f t="shared" si="313"/>
        <v>-3.2950589384962981E-2</v>
      </c>
      <c r="F174" s="2">
        <v>263.14999999999998</v>
      </c>
      <c r="G174" s="9">
        <f t="shared" ref="G174" si="344">F174/F173-1</f>
        <v>2.5765962423013766E-2</v>
      </c>
      <c r="H174">
        <v>21.39</v>
      </c>
      <c r="I174" s="43">
        <f t="shared" si="341"/>
        <v>-1.4005602240897419E-3</v>
      </c>
      <c r="J174" s="2">
        <v>150.47</v>
      </c>
      <c r="K174" s="43">
        <f t="shared" si="343"/>
        <v>6.6462847268411451E-5</v>
      </c>
      <c r="L174" s="38"/>
      <c r="N174" s="3">
        <f t="shared" si="315"/>
        <v>-1.8829858776059138E-2</v>
      </c>
      <c r="O174" s="3">
        <f t="shared" si="316"/>
        <v>-3.2950589384962981E-2</v>
      </c>
      <c r="P174" s="3">
        <f t="shared" si="317"/>
        <v>2.5765962423013766E-2</v>
      </c>
      <c r="Q174" s="3">
        <f t="shared" si="318"/>
        <v>-1.4005602240897419E-3</v>
      </c>
      <c r="R174" s="3">
        <f t="shared" si="319"/>
        <v>6.6462847268411451E-5</v>
      </c>
    </row>
    <row r="175" spans="1:18" hidden="1" x14ac:dyDescent="0.3">
      <c r="A175" s="4" t="s">
        <v>307</v>
      </c>
      <c r="B175" s="2">
        <v>14.82</v>
      </c>
      <c r="C175" s="9">
        <f t="shared" si="313"/>
        <v>1.5764222069911016E-2</v>
      </c>
      <c r="D175" s="2">
        <v>306.12</v>
      </c>
      <c r="E175" s="9">
        <f t="shared" si="313"/>
        <v>-3.3315438784854878E-2</v>
      </c>
      <c r="F175" s="2">
        <v>262.16000000000003</v>
      </c>
      <c r="G175" s="9">
        <f t="shared" ref="G175" si="345">F175/F174-1</f>
        <v>-3.7621128633856804E-3</v>
      </c>
      <c r="H175">
        <v>21.14</v>
      </c>
      <c r="I175" s="43">
        <f t="shared" si="341"/>
        <v>-1.1687704534829368E-2</v>
      </c>
      <c r="J175" s="2">
        <v>150.05000000000001</v>
      </c>
      <c r="K175" s="43">
        <f t="shared" si="343"/>
        <v>-2.7912540705787858E-3</v>
      </c>
      <c r="L175" s="38"/>
      <c r="N175" s="3">
        <f t="shared" si="315"/>
        <v>1.5764222069911016E-2</v>
      </c>
      <c r="O175" s="3">
        <f t="shared" si="316"/>
        <v>-3.3315438784854878E-2</v>
      </c>
      <c r="P175" s="3">
        <f t="shared" si="317"/>
        <v>-3.7621128633856804E-3</v>
      </c>
      <c r="Q175" s="3">
        <f t="shared" si="318"/>
        <v>-1.1687704534829368E-2</v>
      </c>
      <c r="R175" s="3">
        <f t="shared" si="319"/>
        <v>-2.7912540705787858E-3</v>
      </c>
    </row>
    <row r="176" spans="1:18" hidden="1" x14ac:dyDescent="0.3">
      <c r="A176" s="4" t="s">
        <v>308</v>
      </c>
      <c r="B176" s="2">
        <v>15.11</v>
      </c>
      <c r="C176" s="9">
        <f t="shared" si="313"/>
        <v>1.9568151147098423E-2</v>
      </c>
      <c r="D176" s="2">
        <v>308.89999999999998</v>
      </c>
      <c r="E176" s="9">
        <f t="shared" si="313"/>
        <v>9.0814059845811812E-3</v>
      </c>
      <c r="F176" s="2">
        <v>259.94</v>
      </c>
      <c r="G176" s="9">
        <f t="shared" ref="G176" si="346">F176/F175-1</f>
        <v>-8.4681110772049095E-3</v>
      </c>
      <c r="H176">
        <v>21.25</v>
      </c>
      <c r="I176" s="43">
        <f t="shared" si="341"/>
        <v>5.2034058656575954E-3</v>
      </c>
      <c r="J176" s="2">
        <v>151.97</v>
      </c>
      <c r="K176" s="43">
        <f t="shared" si="343"/>
        <v>1.2795734755081556E-2</v>
      </c>
      <c r="L176" s="38"/>
      <c r="N176" s="3">
        <f t="shared" si="315"/>
        <v>1.9568151147098423E-2</v>
      </c>
      <c r="O176" s="3">
        <f t="shared" si="316"/>
        <v>9.0814059845811812E-3</v>
      </c>
      <c r="P176" s="3">
        <f t="shared" si="317"/>
        <v>-8.4681110772049095E-3</v>
      </c>
      <c r="Q176" s="3">
        <f t="shared" si="318"/>
        <v>5.2034058656575954E-3</v>
      </c>
      <c r="R176" s="3">
        <f t="shared" si="319"/>
        <v>1.2795734755081556E-2</v>
      </c>
    </row>
    <row r="177" spans="1:18" hidden="1" x14ac:dyDescent="0.3">
      <c r="A177" s="4" t="s">
        <v>309</v>
      </c>
      <c r="B177" s="2">
        <v>15.25</v>
      </c>
      <c r="C177" s="9">
        <f t="shared" si="313"/>
        <v>9.2653871608205929E-3</v>
      </c>
      <c r="D177" s="2">
        <v>305.42</v>
      </c>
      <c r="E177" s="9">
        <f t="shared" si="313"/>
        <v>-1.1265781806409692E-2</v>
      </c>
      <c r="F177" s="2">
        <v>263.92</v>
      </c>
      <c r="G177" s="9">
        <f t="shared" ref="G177" si="347">F177/F176-1</f>
        <v>1.5311225667461903E-2</v>
      </c>
      <c r="H177">
        <v>19.760000000000002</v>
      </c>
      <c r="I177" s="43">
        <f t="shared" si="341"/>
        <v>-7.0117647058823507E-2</v>
      </c>
      <c r="J177" s="2">
        <v>152.27000000000001</v>
      </c>
      <c r="K177" s="43">
        <f t="shared" si="343"/>
        <v>1.9740738303613004E-3</v>
      </c>
      <c r="L177" s="38"/>
      <c r="N177" s="3">
        <f t="shared" si="315"/>
        <v>9.2653871608205929E-3</v>
      </c>
      <c r="O177" s="3">
        <f t="shared" si="316"/>
        <v>-1.1265781806409692E-2</v>
      </c>
      <c r="P177" s="3">
        <f t="shared" si="317"/>
        <v>1.5311225667461903E-2</v>
      </c>
      <c r="Q177" s="3">
        <f t="shared" si="318"/>
        <v>-7.0117647058823507E-2</v>
      </c>
      <c r="R177" s="3">
        <f t="shared" si="319"/>
        <v>1.9740738303613004E-3</v>
      </c>
    </row>
    <row r="178" spans="1:18" hidden="1" x14ac:dyDescent="0.3">
      <c r="A178" s="4" t="s">
        <v>310</v>
      </c>
      <c r="B178" s="2">
        <v>15.15</v>
      </c>
      <c r="C178" s="9">
        <f t="shared" si="313"/>
        <v>-6.5573770491803574E-3</v>
      </c>
      <c r="D178" s="2">
        <v>303.74</v>
      </c>
      <c r="E178" s="9">
        <f t="shared" si="313"/>
        <v>-5.5006220941654638E-3</v>
      </c>
      <c r="F178" s="2">
        <v>269</v>
      </c>
      <c r="G178" s="9">
        <f t="shared" ref="G178" si="348">F178/F177-1</f>
        <v>1.9248257047590034E-2</v>
      </c>
      <c r="H178">
        <v>19.73</v>
      </c>
      <c r="I178" s="43">
        <f t="shared" si="341"/>
        <v>-1.5182186234818928E-3</v>
      </c>
      <c r="J178" s="2">
        <v>151.06</v>
      </c>
      <c r="K178" s="43">
        <f t="shared" si="343"/>
        <v>-7.9464109804951999E-3</v>
      </c>
      <c r="L178" s="38"/>
      <c r="N178" s="3">
        <f t="shared" si="315"/>
        <v>-6.5573770491803574E-3</v>
      </c>
      <c r="O178" s="3">
        <f t="shared" si="316"/>
        <v>-5.5006220941654638E-3</v>
      </c>
      <c r="P178" s="3">
        <f t="shared" si="317"/>
        <v>1.9248257047590034E-2</v>
      </c>
      <c r="Q178" s="3">
        <f t="shared" si="318"/>
        <v>-1.5182186234818928E-3</v>
      </c>
      <c r="R178" s="3">
        <f t="shared" si="319"/>
        <v>-7.9464109804951999E-3</v>
      </c>
    </row>
    <row r="179" spans="1:18" hidden="1" x14ac:dyDescent="0.3">
      <c r="A179" s="4" t="s">
        <v>311</v>
      </c>
      <c r="B179" s="2">
        <v>15.28</v>
      </c>
      <c r="C179" s="9">
        <f t="shared" si="313"/>
        <v>8.5808580858084404E-3</v>
      </c>
      <c r="D179" s="2">
        <v>306.31</v>
      </c>
      <c r="E179" s="9">
        <f t="shared" si="313"/>
        <v>8.4611839072890049E-3</v>
      </c>
      <c r="F179" s="2">
        <v>281.73</v>
      </c>
      <c r="G179" s="9">
        <f t="shared" ref="G179" si="349">F179/F178-1</f>
        <v>4.7323420074349531E-2</v>
      </c>
      <c r="H179">
        <v>20.52</v>
      </c>
      <c r="I179" s="43">
        <f t="shared" si="341"/>
        <v>4.0040547389761816E-2</v>
      </c>
      <c r="J179" s="2">
        <v>148.44</v>
      </c>
      <c r="K179" s="43">
        <f t="shared" si="343"/>
        <v>-1.7344101681451063E-2</v>
      </c>
      <c r="L179" s="38"/>
      <c r="N179" s="3">
        <f t="shared" si="315"/>
        <v>8.5808580858084404E-3</v>
      </c>
      <c r="O179" s="3">
        <f t="shared" si="316"/>
        <v>8.4611839072890049E-3</v>
      </c>
      <c r="P179" s="3">
        <f t="shared" si="317"/>
        <v>4.7323420074349531E-2</v>
      </c>
      <c r="Q179" s="3">
        <f t="shared" si="318"/>
        <v>4.0040547389761816E-2</v>
      </c>
      <c r="R179" s="3">
        <f t="shared" si="319"/>
        <v>-1.7344101681451063E-2</v>
      </c>
    </row>
    <row r="180" spans="1:18" hidden="1" x14ac:dyDescent="0.3">
      <c r="A180" s="4" t="s">
        <v>312</v>
      </c>
      <c r="B180" s="2">
        <v>14.94</v>
      </c>
      <c r="C180" s="9">
        <f t="shared" si="313"/>
        <v>-2.2251308900523514E-2</v>
      </c>
      <c r="D180" s="2">
        <v>312.33999999999997</v>
      </c>
      <c r="E180" s="9">
        <f t="shared" si="313"/>
        <v>1.9685939081322656E-2</v>
      </c>
      <c r="F180" s="2">
        <v>281.43</v>
      </c>
      <c r="G180" s="9">
        <f t="shared" ref="G180" si="350">F180/F179-1</f>
        <v>-1.0648493238206713E-3</v>
      </c>
      <c r="H180">
        <v>21.18</v>
      </c>
      <c r="I180" s="43">
        <f t="shared" si="341"/>
        <v>3.2163742690058506E-2</v>
      </c>
      <c r="J180" s="2">
        <v>148.43</v>
      </c>
      <c r="K180" s="43">
        <f t="shared" si="343"/>
        <v>-6.7367286445629837E-5</v>
      </c>
      <c r="L180" s="38"/>
      <c r="N180" s="3">
        <f t="shared" si="315"/>
        <v>-2.2251308900523514E-2</v>
      </c>
      <c r="O180" s="3">
        <f t="shared" si="316"/>
        <v>1.9685939081322656E-2</v>
      </c>
      <c r="P180" s="3">
        <f t="shared" si="317"/>
        <v>-1.0648493238206713E-3</v>
      </c>
      <c r="Q180" s="3">
        <f t="shared" si="318"/>
        <v>3.2163742690058506E-2</v>
      </c>
      <c r="R180" s="3">
        <f t="shared" si="319"/>
        <v>-6.7367286445629837E-5</v>
      </c>
    </row>
    <row r="181" spans="1:18" hidden="1" x14ac:dyDescent="0.3">
      <c r="A181" s="4" t="s">
        <v>313</v>
      </c>
      <c r="B181" s="2">
        <v>15.41</v>
      </c>
      <c r="C181" s="9">
        <f t="shared" si="313"/>
        <v>3.1459170013386828E-2</v>
      </c>
      <c r="D181" s="2">
        <v>315.83</v>
      </c>
      <c r="E181" s="9">
        <f t="shared" si="313"/>
        <v>1.1173720945123922E-2</v>
      </c>
      <c r="F181" s="2">
        <v>278.49</v>
      </c>
      <c r="G181" s="9">
        <f t="shared" ref="G181" si="351">F181/F180-1</f>
        <v>-1.0446647478946747E-2</v>
      </c>
      <c r="H181">
        <v>21.68</v>
      </c>
      <c r="I181" s="43">
        <f t="shared" si="341"/>
        <v>2.3607176581680767E-2</v>
      </c>
      <c r="J181" s="2">
        <v>151.72</v>
      </c>
      <c r="K181" s="43">
        <f t="shared" si="343"/>
        <v>2.2165330458802091E-2</v>
      </c>
      <c r="L181" s="38"/>
      <c r="N181" s="3">
        <f t="shared" si="315"/>
        <v>3.1459170013386828E-2</v>
      </c>
      <c r="O181" s="3">
        <f t="shared" si="316"/>
        <v>1.1173720945123922E-2</v>
      </c>
      <c r="P181" s="3">
        <f t="shared" si="317"/>
        <v>-1.0446647478946747E-2</v>
      </c>
      <c r="Q181" s="3">
        <f t="shared" si="318"/>
        <v>2.3607176581680767E-2</v>
      </c>
      <c r="R181" s="3">
        <f t="shared" si="319"/>
        <v>2.2165330458802091E-2</v>
      </c>
    </row>
    <row r="182" spans="1:18" hidden="1" x14ac:dyDescent="0.3">
      <c r="A182" s="4" t="s">
        <v>314</v>
      </c>
      <c r="B182" s="2">
        <v>15.08</v>
      </c>
      <c r="C182" s="9">
        <f t="shared" si="313"/>
        <v>-2.1414665801427701E-2</v>
      </c>
      <c r="D182" s="2">
        <v>310.31</v>
      </c>
      <c r="E182" s="9">
        <f t="shared" si="313"/>
        <v>-1.7477757021182261E-2</v>
      </c>
      <c r="F182" s="2">
        <v>282.02999999999997</v>
      </c>
      <c r="G182" s="9">
        <f t="shared" ref="G182" si="352">F182/F181-1</f>
        <v>1.2711407950016129E-2</v>
      </c>
      <c r="H182">
        <v>21.5</v>
      </c>
      <c r="I182" s="43">
        <f t="shared" si="341"/>
        <v>-8.3025830258302014E-3</v>
      </c>
      <c r="J182" s="2">
        <v>153.79</v>
      </c>
      <c r="K182" s="43">
        <f t="shared" si="343"/>
        <v>1.3643553915106743E-2</v>
      </c>
      <c r="L182" s="38"/>
      <c r="N182" s="3">
        <f t="shared" si="315"/>
        <v>-2.1414665801427701E-2</v>
      </c>
      <c r="O182" s="3">
        <f t="shared" si="316"/>
        <v>-1.7477757021182261E-2</v>
      </c>
      <c r="P182" s="3">
        <f t="shared" si="317"/>
        <v>1.2711407950016129E-2</v>
      </c>
      <c r="Q182" s="3">
        <f t="shared" si="318"/>
        <v>-8.3025830258302014E-3</v>
      </c>
      <c r="R182" s="3">
        <f t="shared" si="319"/>
        <v>1.3643553915106743E-2</v>
      </c>
    </row>
    <row r="183" spans="1:18" hidden="1" x14ac:dyDescent="0.3">
      <c r="A183" s="4" t="s">
        <v>315</v>
      </c>
      <c r="B183" s="2">
        <v>14.71</v>
      </c>
      <c r="C183" s="9">
        <f t="shared" si="313"/>
        <v>-2.4535809018567556E-2</v>
      </c>
      <c r="D183" s="2">
        <v>303.39999999999998</v>
      </c>
      <c r="E183" s="9">
        <f t="shared" si="313"/>
        <v>-2.226805452611913E-2</v>
      </c>
      <c r="F183" s="2">
        <v>283.63</v>
      </c>
      <c r="G183" s="9">
        <f t="shared" ref="G183" si="353">F183/F182-1</f>
        <v>5.6731553380846567E-3</v>
      </c>
      <c r="H183">
        <v>20.43</v>
      </c>
      <c r="I183" s="43">
        <f t="shared" si="341"/>
        <v>-4.9767441860465111E-2</v>
      </c>
      <c r="J183" s="2">
        <v>155.75</v>
      </c>
      <c r="K183" s="43">
        <f t="shared" si="343"/>
        <v>1.2744651797906181E-2</v>
      </c>
      <c r="L183" s="38"/>
      <c r="N183" s="3">
        <f t="shared" si="315"/>
        <v>-2.4535809018567556E-2</v>
      </c>
      <c r="O183" s="3">
        <f t="shared" si="316"/>
        <v>-2.226805452611913E-2</v>
      </c>
      <c r="P183" s="3">
        <f t="shared" si="317"/>
        <v>5.6731553380846567E-3</v>
      </c>
      <c r="Q183" s="3">
        <f t="shared" si="318"/>
        <v>-4.9767441860465111E-2</v>
      </c>
      <c r="R183" s="3">
        <f t="shared" si="319"/>
        <v>1.2744651797906181E-2</v>
      </c>
    </row>
    <row r="184" spans="1:18" hidden="1" x14ac:dyDescent="0.3">
      <c r="A184" s="4" t="s">
        <v>316</v>
      </c>
      <c r="B184" s="2">
        <v>15.18</v>
      </c>
      <c r="C184" s="9">
        <f t="shared" si="313"/>
        <v>3.195105370496254E-2</v>
      </c>
      <c r="D184" s="2">
        <v>307.13</v>
      </c>
      <c r="E184" s="9">
        <f t="shared" si="313"/>
        <v>1.2294001318391645E-2</v>
      </c>
      <c r="F184" s="2">
        <v>285.08999999999997</v>
      </c>
      <c r="G184" s="9">
        <f t="shared" ref="G184" si="354">F184/F183-1</f>
        <v>5.1475513873708856E-3</v>
      </c>
      <c r="H184">
        <v>20.83</v>
      </c>
      <c r="I184" s="43">
        <f t="shared" si="341"/>
        <v>1.9579050416054677E-2</v>
      </c>
      <c r="J184" s="2">
        <v>157.22</v>
      </c>
      <c r="K184" s="43">
        <f t="shared" si="343"/>
        <v>9.4382022471910521E-3</v>
      </c>
      <c r="L184" s="38"/>
      <c r="N184" s="3">
        <f t="shared" si="315"/>
        <v>3.195105370496254E-2</v>
      </c>
      <c r="O184" s="3">
        <f t="shared" si="316"/>
        <v>1.2294001318391645E-2</v>
      </c>
      <c r="P184" s="3">
        <f t="shared" si="317"/>
        <v>5.1475513873708856E-3</v>
      </c>
      <c r="Q184" s="3">
        <f t="shared" si="318"/>
        <v>1.9579050416054677E-2</v>
      </c>
      <c r="R184" s="3">
        <f t="shared" si="319"/>
        <v>9.4382022471910521E-3</v>
      </c>
    </row>
    <row r="185" spans="1:18" hidden="1" x14ac:dyDescent="0.3">
      <c r="A185" s="4" t="s">
        <v>317</v>
      </c>
      <c r="B185" s="2">
        <v>14.92</v>
      </c>
      <c r="C185" s="9">
        <f t="shared" si="313"/>
        <v>-1.7127799736495364E-2</v>
      </c>
      <c r="D185" s="2">
        <v>311.99</v>
      </c>
      <c r="E185" s="9">
        <f t="shared" si="313"/>
        <v>1.5823918210529753E-2</v>
      </c>
      <c r="F185" s="2">
        <v>281.64</v>
      </c>
      <c r="G185" s="9">
        <f t="shared" ref="G185" si="355">F185/F184-1</f>
        <v>-1.2101441650005262E-2</v>
      </c>
      <c r="H185">
        <v>21.19</v>
      </c>
      <c r="I185" s="43">
        <f t="shared" si="341"/>
        <v>1.7282765242438991E-2</v>
      </c>
      <c r="J185" s="2">
        <v>160.53</v>
      </c>
      <c r="K185" s="43">
        <f t="shared" si="343"/>
        <v>2.1053301106729538E-2</v>
      </c>
      <c r="L185" s="38"/>
      <c r="N185" s="3">
        <f t="shared" si="315"/>
        <v>-1.7127799736495364E-2</v>
      </c>
      <c r="O185" s="3">
        <f t="shared" si="316"/>
        <v>1.5823918210529753E-2</v>
      </c>
      <c r="P185" s="3">
        <f t="shared" si="317"/>
        <v>-1.2101441650005262E-2</v>
      </c>
      <c r="Q185" s="3">
        <f t="shared" si="318"/>
        <v>1.7282765242438991E-2</v>
      </c>
      <c r="R185" s="3">
        <f t="shared" si="319"/>
        <v>2.1053301106729538E-2</v>
      </c>
    </row>
    <row r="186" spans="1:18" hidden="1" x14ac:dyDescent="0.3">
      <c r="A186" s="4" t="s">
        <v>318</v>
      </c>
      <c r="B186" s="2">
        <v>14.95</v>
      </c>
      <c r="C186" s="9">
        <f t="shared" si="313"/>
        <v>2.0107238605897582E-3</v>
      </c>
      <c r="D186" s="2">
        <v>314.8</v>
      </c>
      <c r="E186" s="9">
        <f t="shared" si="313"/>
        <v>9.0066989326580416E-3</v>
      </c>
      <c r="F186" s="2">
        <v>279.41000000000003</v>
      </c>
      <c r="G186" s="9">
        <f t="shared" ref="G186" si="356">F186/F185-1</f>
        <v>-7.9179093878709583E-3</v>
      </c>
      <c r="H186">
        <v>20.93</v>
      </c>
      <c r="I186" s="43">
        <f t="shared" si="341"/>
        <v>-1.2269938650306789E-2</v>
      </c>
      <c r="J186" s="2">
        <v>160.93</v>
      </c>
      <c r="K186" s="43">
        <f t="shared" si="343"/>
        <v>2.491746091073388E-3</v>
      </c>
      <c r="L186" s="38"/>
      <c r="N186" s="3">
        <f t="shared" si="315"/>
        <v>2.0107238605897582E-3</v>
      </c>
      <c r="O186" s="3">
        <f t="shared" si="316"/>
        <v>9.0066989326580416E-3</v>
      </c>
      <c r="P186" s="3">
        <f t="shared" si="317"/>
        <v>-7.9179093878709583E-3</v>
      </c>
      <c r="Q186" s="3">
        <f t="shared" si="318"/>
        <v>-1.2269938650306789E-2</v>
      </c>
      <c r="R186" s="3">
        <f t="shared" si="319"/>
        <v>2.491746091073388E-3</v>
      </c>
    </row>
    <row r="187" spans="1:18" hidden="1" x14ac:dyDescent="0.3">
      <c r="A187" s="4" t="s">
        <v>319</v>
      </c>
      <c r="B187" s="2">
        <v>15.04</v>
      </c>
      <c r="C187" s="9">
        <f t="shared" si="313"/>
        <v>6.0200668896321918E-3</v>
      </c>
      <c r="D187" s="2">
        <v>316.13</v>
      </c>
      <c r="E187" s="9">
        <f t="shared" si="313"/>
        <v>4.2249047013975805E-3</v>
      </c>
      <c r="F187" s="2">
        <v>278.57</v>
      </c>
      <c r="G187" s="9">
        <f t="shared" ref="G187" si="357">F187/F186-1</f>
        <v>-3.0063347768513049E-3</v>
      </c>
      <c r="H187">
        <v>21.23</v>
      </c>
      <c r="I187" s="43">
        <f t="shared" si="341"/>
        <v>1.4333492594362118E-2</v>
      </c>
      <c r="J187" s="2">
        <v>158.33000000000001</v>
      </c>
      <c r="K187" s="43">
        <f t="shared" si="343"/>
        <v>-1.6156092711116621E-2</v>
      </c>
      <c r="L187" s="38"/>
      <c r="N187" s="3">
        <f t="shared" si="315"/>
        <v>6.0200668896321918E-3</v>
      </c>
      <c r="O187" s="3">
        <f t="shared" si="316"/>
        <v>4.2249047013975805E-3</v>
      </c>
      <c r="P187" s="3">
        <f t="shared" si="317"/>
        <v>-3.0063347768513049E-3</v>
      </c>
      <c r="Q187" s="3">
        <f t="shared" si="318"/>
        <v>1.4333492594362118E-2</v>
      </c>
      <c r="R187" s="3">
        <f t="shared" si="319"/>
        <v>-1.6156092711116621E-2</v>
      </c>
    </row>
    <row r="188" spans="1:18" hidden="1" x14ac:dyDescent="0.3">
      <c r="A188" s="4" t="s">
        <v>320</v>
      </c>
      <c r="B188" s="2">
        <v>14.85</v>
      </c>
      <c r="C188" s="9">
        <f t="shared" si="313"/>
        <v>-1.2632978723404187E-2</v>
      </c>
      <c r="D188" s="2">
        <v>313.92</v>
      </c>
      <c r="E188" s="9">
        <f t="shared" si="313"/>
        <v>-6.9907949261379665E-3</v>
      </c>
      <c r="F188" s="2">
        <v>277.27</v>
      </c>
      <c r="G188" s="9">
        <f t="shared" ref="G188" si="358">F188/F187-1</f>
        <v>-4.6666905984134033E-3</v>
      </c>
      <c r="H188">
        <v>21.34</v>
      </c>
      <c r="I188" s="43">
        <f t="shared" si="341"/>
        <v>5.1813471502590858E-3</v>
      </c>
      <c r="J188" s="2">
        <v>159.16</v>
      </c>
      <c r="K188" s="43">
        <f t="shared" si="343"/>
        <v>5.2422156255920171E-3</v>
      </c>
      <c r="L188" s="38"/>
      <c r="N188" s="3">
        <f t="shared" si="315"/>
        <v>-1.2632978723404187E-2</v>
      </c>
      <c r="O188" s="3">
        <f t="shared" si="316"/>
        <v>-6.9907949261379665E-3</v>
      </c>
      <c r="P188" s="3">
        <f t="shared" si="317"/>
        <v>-4.6666905984134033E-3</v>
      </c>
      <c r="Q188" s="3">
        <f t="shared" si="318"/>
        <v>5.1813471502590858E-3</v>
      </c>
      <c r="R188" s="3">
        <f t="shared" si="319"/>
        <v>5.2422156255920171E-3</v>
      </c>
    </row>
    <row r="189" spans="1:18" hidden="1" x14ac:dyDescent="0.3">
      <c r="A189" s="4" t="s">
        <v>321</v>
      </c>
      <c r="B189" s="2">
        <v>15.19</v>
      </c>
      <c r="C189" s="9">
        <f t="shared" si="313"/>
        <v>2.2895622895622969E-2</v>
      </c>
      <c r="D189" s="2">
        <v>313</v>
      </c>
      <c r="E189" s="9">
        <f t="shared" si="313"/>
        <v>-2.9306829765546327E-3</v>
      </c>
      <c r="F189" s="2">
        <v>278.18</v>
      </c>
      <c r="G189" s="9">
        <f t="shared" ref="G189" si="359">F189/F188-1</f>
        <v>3.2819994950770148E-3</v>
      </c>
      <c r="H189">
        <v>21.14</v>
      </c>
      <c r="I189" s="43">
        <f t="shared" si="341"/>
        <v>-9.3720712277413076E-3</v>
      </c>
      <c r="J189" s="2">
        <v>156.16</v>
      </c>
      <c r="K189" s="43">
        <f t="shared" si="343"/>
        <v>-1.8848957024377944E-2</v>
      </c>
      <c r="L189" s="38"/>
      <c r="N189" s="3">
        <f t="shared" si="315"/>
        <v>2.2895622895622969E-2</v>
      </c>
      <c r="O189" s="3">
        <f t="shared" si="316"/>
        <v>-2.9306829765546327E-3</v>
      </c>
      <c r="P189" s="3">
        <f t="shared" si="317"/>
        <v>3.2819994950770148E-3</v>
      </c>
      <c r="Q189" s="3">
        <f t="shared" si="318"/>
        <v>-9.3720712277413076E-3</v>
      </c>
      <c r="R189" s="3">
        <f t="shared" si="319"/>
        <v>-1.8848957024377944E-2</v>
      </c>
    </row>
    <row r="190" spans="1:18" hidden="1" x14ac:dyDescent="0.3">
      <c r="A190" s="4" t="s">
        <v>322</v>
      </c>
      <c r="B190" s="2">
        <v>15.45</v>
      </c>
      <c r="C190" s="9">
        <f t="shared" si="313"/>
        <v>1.7116524028966351E-2</v>
      </c>
      <c r="D190" s="2">
        <v>317.08</v>
      </c>
      <c r="E190" s="9">
        <f t="shared" si="313"/>
        <v>1.3035143769968061E-2</v>
      </c>
      <c r="F190" s="2">
        <v>277.69</v>
      </c>
      <c r="G190" s="9">
        <f t="shared" ref="G190" si="360">F190/F189-1</f>
        <v>-1.761449421238126E-3</v>
      </c>
      <c r="H190">
        <v>22.02</v>
      </c>
      <c r="I190" s="43">
        <f t="shared" si="341"/>
        <v>4.1627246925260097E-2</v>
      </c>
      <c r="J190" s="2">
        <v>154.97</v>
      </c>
      <c r="K190" s="43">
        <f t="shared" si="343"/>
        <v>-7.620389344262235E-3</v>
      </c>
      <c r="L190" s="38"/>
      <c r="N190" s="3">
        <f t="shared" si="315"/>
        <v>1.7116524028966351E-2</v>
      </c>
      <c r="O190" s="3">
        <f t="shared" si="316"/>
        <v>1.3035143769968061E-2</v>
      </c>
      <c r="P190" s="3">
        <f t="shared" si="317"/>
        <v>-1.761449421238126E-3</v>
      </c>
      <c r="Q190" s="3">
        <f t="shared" si="318"/>
        <v>4.1627246925260097E-2</v>
      </c>
      <c r="R190" s="3">
        <f t="shared" si="319"/>
        <v>-7.620389344262235E-3</v>
      </c>
    </row>
    <row r="191" spans="1:18" hidden="1" x14ac:dyDescent="0.3">
      <c r="A191" s="4" t="s">
        <v>323</v>
      </c>
      <c r="B191" s="2">
        <v>15.36</v>
      </c>
      <c r="C191" s="9">
        <f t="shared" si="313"/>
        <v>-5.8252427184466438E-3</v>
      </c>
      <c r="D191" s="2">
        <v>315.08</v>
      </c>
      <c r="E191" s="9">
        <f t="shared" si="313"/>
        <v>-6.3075564526302585E-3</v>
      </c>
      <c r="F191" s="2">
        <v>275.77999999999997</v>
      </c>
      <c r="G191" s="9">
        <f t="shared" ref="G191" si="361">F191/F190-1</f>
        <v>-6.8781735028269342E-3</v>
      </c>
      <c r="H191">
        <v>22.61</v>
      </c>
      <c r="I191" s="43">
        <f t="shared" si="341"/>
        <v>2.6793823796548599E-2</v>
      </c>
      <c r="J191" s="2">
        <v>155.27000000000001</v>
      </c>
      <c r="K191" s="43">
        <f t="shared" si="343"/>
        <v>1.9358585532684991E-3</v>
      </c>
      <c r="L191" s="38"/>
      <c r="N191" s="3">
        <f t="shared" si="315"/>
        <v>-5.8252427184466438E-3</v>
      </c>
      <c r="O191" s="3">
        <f t="shared" si="316"/>
        <v>-6.3075564526302585E-3</v>
      </c>
      <c r="P191" s="3">
        <f t="shared" si="317"/>
        <v>-6.8781735028269342E-3</v>
      </c>
      <c r="Q191" s="3">
        <f t="shared" si="318"/>
        <v>2.6793823796548599E-2</v>
      </c>
      <c r="R191" s="3">
        <f t="shared" si="319"/>
        <v>1.9358585532684991E-3</v>
      </c>
    </row>
    <row r="192" spans="1:18" hidden="1" x14ac:dyDescent="0.3">
      <c r="A192" s="4" t="s">
        <v>324</v>
      </c>
      <c r="B192" s="2">
        <v>15.51</v>
      </c>
      <c r="C192" s="9">
        <f t="shared" si="313"/>
        <v>9.765625E-3</v>
      </c>
      <c r="D192" s="2">
        <v>318.26</v>
      </c>
      <c r="E192" s="9">
        <f t="shared" si="313"/>
        <v>1.0092674876222008E-2</v>
      </c>
      <c r="F192" s="2">
        <v>273.54000000000002</v>
      </c>
      <c r="G192" s="9">
        <f t="shared" ref="G192" si="362">F192/F191-1</f>
        <v>-8.1224164188844483E-3</v>
      </c>
      <c r="H192">
        <v>23.1</v>
      </c>
      <c r="I192" s="43">
        <f t="shared" si="341"/>
        <v>2.1671826625387025E-2</v>
      </c>
      <c r="J192" s="2">
        <v>155.52000000000001</v>
      </c>
      <c r="K192" s="43">
        <f t="shared" si="343"/>
        <v>1.6100985380305133E-3</v>
      </c>
      <c r="L192" s="38"/>
      <c r="N192" s="3">
        <f t="shared" si="315"/>
        <v>9.765625E-3</v>
      </c>
      <c r="O192" s="3">
        <f t="shared" si="316"/>
        <v>1.0092674876222008E-2</v>
      </c>
      <c r="P192" s="3">
        <f t="shared" si="317"/>
        <v>-8.1224164188844483E-3</v>
      </c>
      <c r="Q192" s="3">
        <f t="shared" si="318"/>
        <v>2.1671826625387025E-2</v>
      </c>
      <c r="R192" s="3">
        <f t="shared" si="319"/>
        <v>1.6100985380305133E-3</v>
      </c>
    </row>
    <row r="193" spans="1:18" hidden="1" x14ac:dyDescent="0.3">
      <c r="A193" s="4" t="s">
        <v>325</v>
      </c>
      <c r="B193" s="2">
        <v>15.42</v>
      </c>
      <c r="C193" s="9">
        <f t="shared" si="313"/>
        <v>-5.8027079303675233E-3</v>
      </c>
      <c r="D193" s="2">
        <v>320.2</v>
      </c>
      <c r="E193" s="9">
        <f t="shared" si="313"/>
        <v>6.0956450700684339E-3</v>
      </c>
      <c r="F193" s="2">
        <v>276</v>
      </c>
      <c r="G193" s="9">
        <f t="shared" ref="G193" si="363">F193/F192-1</f>
        <v>8.993200263215595E-3</v>
      </c>
      <c r="H193">
        <v>23.41</v>
      </c>
      <c r="I193" s="43">
        <f t="shared" si="341"/>
        <v>1.3419913419913332E-2</v>
      </c>
      <c r="J193" s="2">
        <v>156.31</v>
      </c>
      <c r="K193" s="43">
        <f t="shared" si="343"/>
        <v>5.0797325102880375E-3</v>
      </c>
      <c r="L193" s="38"/>
      <c r="N193" s="3">
        <f t="shared" si="315"/>
        <v>-5.8027079303675233E-3</v>
      </c>
      <c r="O193" s="3">
        <f t="shared" si="316"/>
        <v>6.0956450700684339E-3</v>
      </c>
      <c r="P193" s="3">
        <f t="shared" si="317"/>
        <v>8.993200263215595E-3</v>
      </c>
      <c r="Q193" s="3">
        <f t="shared" si="318"/>
        <v>1.3419913419913332E-2</v>
      </c>
      <c r="R193" s="3">
        <f t="shared" si="319"/>
        <v>5.0797325102880375E-3</v>
      </c>
    </row>
    <row r="194" spans="1:18" hidden="1" x14ac:dyDescent="0.3">
      <c r="A194" s="4" t="s">
        <v>326</v>
      </c>
      <c r="B194" s="2">
        <v>15.13</v>
      </c>
      <c r="C194" s="9">
        <f t="shared" si="313"/>
        <v>-1.8806744487678273E-2</v>
      </c>
      <c r="D194" s="2">
        <v>311.23</v>
      </c>
      <c r="E194" s="9">
        <f t="shared" si="313"/>
        <v>-2.801374141161761E-2</v>
      </c>
      <c r="F194" s="2">
        <v>272.45</v>
      </c>
      <c r="G194" s="9">
        <f t="shared" ref="G194" si="364">F194/F193-1</f>
        <v>-1.2862318840579756E-2</v>
      </c>
      <c r="H194">
        <v>23.25</v>
      </c>
      <c r="I194" s="43">
        <f t="shared" si="341"/>
        <v>-6.8346860316104152E-3</v>
      </c>
      <c r="J194" s="2">
        <v>157.72</v>
      </c>
      <c r="K194" s="43">
        <f t="shared" si="343"/>
        <v>9.0205361141322271E-3</v>
      </c>
      <c r="L194" s="38"/>
      <c r="N194" s="3">
        <f t="shared" si="315"/>
        <v>-1.8806744487678273E-2</v>
      </c>
      <c r="O194" s="3">
        <f t="shared" si="316"/>
        <v>-2.801374141161761E-2</v>
      </c>
      <c r="P194" s="3">
        <f t="shared" si="317"/>
        <v>-1.2862318840579756E-2</v>
      </c>
      <c r="Q194" s="3">
        <f t="shared" si="318"/>
        <v>-6.8346860316104152E-3</v>
      </c>
      <c r="R194" s="3">
        <f t="shared" si="319"/>
        <v>9.0205361141322271E-3</v>
      </c>
    </row>
    <row r="195" spans="1:18" hidden="1" x14ac:dyDescent="0.3">
      <c r="A195" s="4" t="s">
        <v>327</v>
      </c>
      <c r="B195" s="2">
        <v>15.13</v>
      </c>
      <c r="C195" s="9">
        <f t="shared" si="313"/>
        <v>0</v>
      </c>
      <c r="D195" s="2">
        <v>311.93</v>
      </c>
      <c r="E195" s="9">
        <f t="shared" si="313"/>
        <v>2.2491405070204085E-3</v>
      </c>
      <c r="F195" s="2">
        <v>266.38</v>
      </c>
      <c r="G195" s="9">
        <f t="shared" ref="G195" si="365">F195/F194-1</f>
        <v>-2.2279317305927693E-2</v>
      </c>
      <c r="H195">
        <v>22.84</v>
      </c>
      <c r="I195" s="43">
        <f t="shared" si="341"/>
        <v>-1.7634408602150597E-2</v>
      </c>
      <c r="J195" s="2">
        <v>154.05000000000001</v>
      </c>
      <c r="K195" s="43">
        <f t="shared" si="343"/>
        <v>-2.3269084453461764E-2</v>
      </c>
      <c r="L195" s="38"/>
      <c r="N195" s="3">
        <f t="shared" si="315"/>
        <v>0</v>
      </c>
      <c r="O195" s="3">
        <f t="shared" si="316"/>
        <v>2.2491405070204085E-3</v>
      </c>
      <c r="P195" s="3">
        <f t="shared" si="317"/>
        <v>-2.2279317305927693E-2</v>
      </c>
      <c r="Q195" s="3">
        <f t="shared" si="318"/>
        <v>-1.7634408602150597E-2</v>
      </c>
      <c r="R195" s="3">
        <f t="shared" si="319"/>
        <v>-2.3269084453461764E-2</v>
      </c>
    </row>
    <row r="196" spans="1:18" hidden="1" x14ac:dyDescent="0.3">
      <c r="A196" s="4" t="s">
        <v>328</v>
      </c>
      <c r="B196" s="2">
        <v>14.9</v>
      </c>
      <c r="C196" s="9">
        <f t="shared" si="313"/>
        <v>-1.5201586252478583E-2</v>
      </c>
      <c r="D196" s="2">
        <v>304.12</v>
      </c>
      <c r="E196" s="9">
        <f t="shared" si="313"/>
        <v>-2.5037668707722949E-2</v>
      </c>
      <c r="F196" s="2">
        <v>263.14999999999998</v>
      </c>
      <c r="G196" s="9">
        <f t="shared" ref="G196" si="366">F196/F195-1</f>
        <v>-1.2125534950071404E-2</v>
      </c>
      <c r="H196">
        <v>22.66</v>
      </c>
      <c r="I196" s="43">
        <f t="shared" si="341"/>
        <v>-7.8809106830122211E-3</v>
      </c>
      <c r="J196" s="2">
        <v>153.79</v>
      </c>
      <c r="K196" s="43">
        <f t="shared" si="343"/>
        <v>-1.6877637130803258E-3</v>
      </c>
      <c r="L196" s="38"/>
      <c r="N196" s="3">
        <f t="shared" si="315"/>
        <v>-1.5201586252478583E-2</v>
      </c>
      <c r="O196" s="3">
        <f t="shared" si="316"/>
        <v>-2.5037668707722949E-2</v>
      </c>
      <c r="P196" s="3">
        <f t="shared" si="317"/>
        <v>-1.2125534950071404E-2</v>
      </c>
      <c r="Q196" s="3">
        <f t="shared" si="318"/>
        <v>-7.8809106830122211E-3</v>
      </c>
      <c r="R196" s="3">
        <f t="shared" si="319"/>
        <v>-1.6877637130803258E-3</v>
      </c>
    </row>
    <row r="197" spans="1:18" hidden="1" x14ac:dyDescent="0.3">
      <c r="A197" s="4" t="s">
        <v>329</v>
      </c>
      <c r="B197" s="2">
        <v>14.79</v>
      </c>
      <c r="C197" s="9">
        <f t="shared" si="313"/>
        <v>-7.3825503355705591E-3</v>
      </c>
      <c r="D197" s="2">
        <v>305.45999999999998</v>
      </c>
      <c r="E197" s="9">
        <f t="shared" si="313"/>
        <v>4.4061554649479362E-3</v>
      </c>
      <c r="F197" s="2">
        <v>262.18</v>
      </c>
      <c r="G197" s="9">
        <f t="shared" ref="G197" si="367">F197/F196-1</f>
        <v>-3.6861105833173591E-3</v>
      </c>
      <c r="H197">
        <v>22.58</v>
      </c>
      <c r="I197" s="43">
        <f t="shared" si="341"/>
        <v>-3.530450132391949E-3</v>
      </c>
      <c r="J197" s="2">
        <v>151.72</v>
      </c>
      <c r="K197" s="43">
        <f t="shared" si="343"/>
        <v>-1.3459912868196811E-2</v>
      </c>
      <c r="L197" s="38"/>
      <c r="N197" s="3">
        <f t="shared" si="315"/>
        <v>-7.3825503355705591E-3</v>
      </c>
      <c r="O197" s="3">
        <f t="shared" si="316"/>
        <v>4.4061554649479362E-3</v>
      </c>
      <c r="P197" s="3">
        <f t="shared" si="317"/>
        <v>-3.6861105833173591E-3</v>
      </c>
      <c r="Q197" s="3">
        <f t="shared" si="318"/>
        <v>-3.530450132391949E-3</v>
      </c>
      <c r="R197" s="3">
        <f t="shared" si="319"/>
        <v>-1.3459912868196811E-2</v>
      </c>
    </row>
    <row r="198" spans="1:18" hidden="1" x14ac:dyDescent="0.3">
      <c r="A198" s="4" t="s">
        <v>330</v>
      </c>
      <c r="B198" s="2">
        <v>15.05</v>
      </c>
      <c r="C198" s="9">
        <f t="shared" si="313"/>
        <v>1.7579445571332064E-2</v>
      </c>
      <c r="D198" s="2">
        <v>305.04000000000002</v>
      </c>
      <c r="E198" s="9">
        <f t="shared" si="313"/>
        <v>-1.3749754468669328E-3</v>
      </c>
      <c r="F198" s="2">
        <v>262.8</v>
      </c>
      <c r="G198" s="9">
        <f t="shared" ref="G198" si="368">F198/F197-1</f>
        <v>2.3647875505377058E-3</v>
      </c>
      <c r="H198">
        <v>23.07</v>
      </c>
      <c r="I198" s="43">
        <f t="shared" si="341"/>
        <v>2.1700620017714778E-2</v>
      </c>
      <c r="J198" s="2">
        <v>151.77000000000001</v>
      </c>
      <c r="K198" s="43">
        <f t="shared" si="343"/>
        <v>3.2955444239401999E-4</v>
      </c>
      <c r="L198" s="38"/>
      <c r="N198" s="3">
        <f t="shared" si="315"/>
        <v>1.7579445571332064E-2</v>
      </c>
      <c r="O198" s="3">
        <f t="shared" si="316"/>
        <v>-1.3749754468669328E-3</v>
      </c>
      <c r="P198" s="3">
        <f t="shared" si="317"/>
        <v>2.3647875505377058E-3</v>
      </c>
      <c r="Q198" s="3">
        <f t="shared" si="318"/>
        <v>2.1700620017714778E-2</v>
      </c>
      <c r="R198" s="3">
        <f t="shared" si="319"/>
        <v>3.2955444239401999E-4</v>
      </c>
    </row>
    <row r="199" spans="1:18" hidden="1" x14ac:dyDescent="0.3">
      <c r="A199" s="4" t="s">
        <v>331</v>
      </c>
      <c r="B199" s="2">
        <v>15.08</v>
      </c>
      <c r="C199" s="9">
        <f t="shared" si="313"/>
        <v>1.9933554817275212E-3</v>
      </c>
      <c r="D199" s="2">
        <v>310.95</v>
      </c>
      <c r="E199" s="9">
        <f t="shared" si="313"/>
        <v>1.9374508261211565E-2</v>
      </c>
      <c r="F199" s="2">
        <v>276.13</v>
      </c>
      <c r="G199" s="9">
        <f t="shared" ref="G199" si="369">F199/F198-1</f>
        <v>5.0722983257229792E-2</v>
      </c>
      <c r="H199">
        <v>24.12</v>
      </c>
      <c r="I199" s="43">
        <f t="shared" si="341"/>
        <v>4.5513654096228873E-2</v>
      </c>
      <c r="J199" s="2">
        <v>150.03</v>
      </c>
      <c r="K199" s="43">
        <f t="shared" si="343"/>
        <v>-1.146471634710422E-2</v>
      </c>
      <c r="L199" s="38"/>
      <c r="N199" s="3">
        <f t="shared" si="315"/>
        <v>1.9933554817275212E-3</v>
      </c>
      <c r="O199" s="3">
        <f t="shared" si="316"/>
        <v>1.9374508261211565E-2</v>
      </c>
      <c r="P199" s="3">
        <f t="shared" si="317"/>
        <v>5.0722983257229792E-2</v>
      </c>
      <c r="Q199" s="3">
        <f t="shared" si="318"/>
        <v>4.5513654096228873E-2</v>
      </c>
      <c r="R199" s="3">
        <f t="shared" si="319"/>
        <v>-1.146471634710422E-2</v>
      </c>
    </row>
    <row r="200" spans="1:18" hidden="1" x14ac:dyDescent="0.3">
      <c r="A200" s="4" t="s">
        <v>332</v>
      </c>
      <c r="B200" s="2">
        <v>15.14</v>
      </c>
      <c r="C200" s="9">
        <f t="shared" si="313"/>
        <v>3.9787798408488229E-3</v>
      </c>
      <c r="D200" s="2">
        <v>321.14</v>
      </c>
      <c r="E200" s="9">
        <f t="shared" si="313"/>
        <v>3.2770541887763294E-2</v>
      </c>
      <c r="F200" s="2">
        <v>274.11</v>
      </c>
      <c r="G200" s="9">
        <f t="shared" ref="G200" si="370">F200/F199-1</f>
        <v>-7.3153949226812953E-3</v>
      </c>
      <c r="H200">
        <v>23.99</v>
      </c>
      <c r="I200" s="43">
        <f t="shared" si="341"/>
        <v>-5.3897180762852992E-3</v>
      </c>
      <c r="J200" s="2">
        <v>145.72</v>
      </c>
      <c r="K200" s="43">
        <f t="shared" si="343"/>
        <v>-2.8727587815770228E-2</v>
      </c>
      <c r="L200" s="38"/>
      <c r="N200" s="3">
        <f t="shared" si="315"/>
        <v>3.9787798408488229E-3</v>
      </c>
      <c r="O200" s="3">
        <f t="shared" si="316"/>
        <v>3.2770541887763294E-2</v>
      </c>
      <c r="P200" s="3">
        <f t="shared" si="317"/>
        <v>-7.3153949226812953E-3</v>
      </c>
      <c r="Q200" s="3">
        <f t="shared" si="318"/>
        <v>-5.3897180762852992E-3</v>
      </c>
      <c r="R200" s="3">
        <f t="shared" si="319"/>
        <v>-2.8727587815770228E-2</v>
      </c>
    </row>
    <row r="201" spans="1:18" hidden="1" x14ac:dyDescent="0.3">
      <c r="A201" s="4" t="s">
        <v>333</v>
      </c>
      <c r="B201" s="2">
        <v>14.58</v>
      </c>
      <c r="C201" s="9">
        <f t="shared" si="313"/>
        <v>-3.6988110964332965E-2</v>
      </c>
      <c r="D201" s="2">
        <v>304.38</v>
      </c>
      <c r="E201" s="9">
        <f t="shared" si="313"/>
        <v>-5.2189076415270597E-2</v>
      </c>
      <c r="F201" s="2">
        <v>277.08999999999997</v>
      </c>
      <c r="G201" s="9">
        <f t="shared" ref="G201" si="371">F201/F200-1</f>
        <v>1.0871547918718694E-2</v>
      </c>
      <c r="H201">
        <v>23.97</v>
      </c>
      <c r="I201" s="43">
        <f t="shared" si="341"/>
        <v>-8.3368070029177233E-4</v>
      </c>
      <c r="J201" s="2">
        <v>148.55000000000001</v>
      </c>
      <c r="K201" s="43">
        <f t="shared" si="343"/>
        <v>1.9420807027175524E-2</v>
      </c>
      <c r="L201" s="38"/>
      <c r="N201" s="3">
        <f t="shared" si="315"/>
        <v>-3.6988110964332965E-2</v>
      </c>
      <c r="O201" s="3">
        <f t="shared" si="316"/>
        <v>-5.2189076415270597E-2</v>
      </c>
      <c r="P201" s="3">
        <f t="shared" si="317"/>
        <v>1.0871547918718694E-2</v>
      </c>
      <c r="Q201" s="3">
        <f t="shared" si="318"/>
        <v>-8.3368070029177233E-4</v>
      </c>
      <c r="R201" s="3">
        <f t="shared" si="319"/>
        <v>1.9420807027175524E-2</v>
      </c>
    </row>
    <row r="202" spans="1:18" hidden="1" x14ac:dyDescent="0.3">
      <c r="A202" s="4" t="s">
        <v>334</v>
      </c>
      <c r="B202" s="2">
        <v>14.85</v>
      </c>
      <c r="C202" s="9">
        <f t="shared" si="313"/>
        <v>1.8518518518518379E-2</v>
      </c>
      <c r="D202" s="2">
        <v>305.58</v>
      </c>
      <c r="E202" s="9">
        <f t="shared" si="313"/>
        <v>3.9424403705894395E-3</v>
      </c>
      <c r="F202" s="2">
        <v>271.88</v>
      </c>
      <c r="G202" s="9">
        <f t="shared" ref="G202" si="372">F202/F201-1</f>
        <v>-1.8802555126493092E-2</v>
      </c>
      <c r="H202">
        <v>24.4</v>
      </c>
      <c r="I202" s="43">
        <f t="shared" si="341"/>
        <v>1.7939090529828894E-2</v>
      </c>
      <c r="J202" s="2">
        <v>145.29</v>
      </c>
      <c r="K202" s="43">
        <f t="shared" si="343"/>
        <v>-2.1945472904746022E-2</v>
      </c>
      <c r="L202" s="38"/>
      <c r="N202" s="3">
        <f t="shared" si="315"/>
        <v>1.8518518518518379E-2</v>
      </c>
      <c r="O202" s="3">
        <f t="shared" si="316"/>
        <v>3.9424403705894395E-3</v>
      </c>
      <c r="P202" s="3">
        <f t="shared" si="317"/>
        <v>-1.8802555126493092E-2</v>
      </c>
      <c r="Q202" s="3">
        <f t="shared" si="318"/>
        <v>1.7939090529828894E-2</v>
      </c>
      <c r="R202" s="3">
        <f t="shared" si="319"/>
        <v>-2.1945472904746022E-2</v>
      </c>
    </row>
    <row r="203" spans="1:18" hidden="1" x14ac:dyDescent="0.3">
      <c r="A203" s="4" t="s">
        <v>335</v>
      </c>
      <c r="B203" s="2">
        <v>15.07</v>
      </c>
      <c r="C203" s="9">
        <f t="shared" si="313"/>
        <v>1.4814814814814836E-2</v>
      </c>
      <c r="D203" s="2">
        <v>294.27999999999997</v>
      </c>
      <c r="E203" s="9">
        <f t="shared" si="313"/>
        <v>-3.6978859873028402E-2</v>
      </c>
      <c r="F203" s="2">
        <v>267.01</v>
      </c>
      <c r="G203" s="9">
        <f t="shared" ref="G203" si="373">F203/F202-1</f>
        <v>-1.7912314256289585E-2</v>
      </c>
      <c r="H203">
        <v>24.86</v>
      </c>
      <c r="I203" s="43">
        <f t="shared" si="341"/>
        <v>1.885245901639343E-2</v>
      </c>
      <c r="J203" s="2">
        <v>146.46</v>
      </c>
      <c r="K203" s="43">
        <f t="shared" si="343"/>
        <v>8.0528597976461391E-3</v>
      </c>
      <c r="L203" s="38"/>
      <c r="N203" s="3">
        <f t="shared" si="315"/>
        <v>1.4814814814814836E-2</v>
      </c>
      <c r="O203" s="3">
        <f t="shared" si="316"/>
        <v>-3.6978859873028402E-2</v>
      </c>
      <c r="P203" s="3">
        <f t="shared" si="317"/>
        <v>-1.7912314256289585E-2</v>
      </c>
      <c r="Q203" s="3">
        <f t="shared" si="318"/>
        <v>1.885245901639343E-2</v>
      </c>
      <c r="R203" s="3">
        <f t="shared" si="319"/>
        <v>8.0528597976461391E-3</v>
      </c>
    </row>
    <row r="204" spans="1:18" hidden="1" x14ac:dyDescent="0.3">
      <c r="A204" s="4" t="s">
        <v>336</v>
      </c>
      <c r="B204" s="2">
        <v>15.33</v>
      </c>
      <c r="C204" s="9">
        <f t="shared" si="313"/>
        <v>1.725282017252816E-2</v>
      </c>
      <c r="D204" s="2">
        <v>303.87</v>
      </c>
      <c r="E204" s="9">
        <f t="shared" si="313"/>
        <v>3.2588011417697516E-2</v>
      </c>
      <c r="F204" s="2">
        <v>267.3</v>
      </c>
      <c r="G204" s="9">
        <f t="shared" ref="G204" si="374">F204/F203-1</f>
        <v>1.0861016441332527E-3</v>
      </c>
      <c r="H204">
        <v>25</v>
      </c>
      <c r="I204" s="43">
        <f t="shared" si="341"/>
        <v>5.6315366049879412E-3</v>
      </c>
      <c r="J204" s="2">
        <v>146.94999999999999</v>
      </c>
      <c r="K204" s="43">
        <f t="shared" si="343"/>
        <v>3.3456233783966116E-3</v>
      </c>
      <c r="L204" s="38"/>
      <c r="N204" s="3">
        <f t="shared" si="315"/>
        <v>1.725282017252816E-2</v>
      </c>
      <c r="O204" s="3">
        <f t="shared" si="316"/>
        <v>3.2588011417697516E-2</v>
      </c>
      <c r="P204" s="3">
        <f t="shared" si="317"/>
        <v>1.0861016441332527E-3</v>
      </c>
      <c r="Q204" s="3">
        <f t="shared" si="318"/>
        <v>5.6315366049879412E-3</v>
      </c>
      <c r="R204" s="3">
        <f t="shared" si="319"/>
        <v>3.3456233783966116E-3</v>
      </c>
    </row>
    <row r="205" spans="1:18" hidden="1" x14ac:dyDescent="0.3">
      <c r="A205" s="4" t="s">
        <v>337</v>
      </c>
      <c r="B205" s="2">
        <v>15</v>
      </c>
      <c r="C205" s="9">
        <f t="shared" si="313"/>
        <v>-2.1526418786692814E-2</v>
      </c>
      <c r="D205" s="2">
        <v>297.57</v>
      </c>
      <c r="E205" s="9">
        <f t="shared" si="313"/>
        <v>-2.0732550103662817E-2</v>
      </c>
      <c r="F205" s="2">
        <v>268.73</v>
      </c>
      <c r="G205" s="9">
        <f t="shared" ref="G205" si="375">F205/F204-1</f>
        <v>5.3497942386830921E-3</v>
      </c>
      <c r="H205">
        <v>25.04</v>
      </c>
      <c r="I205" s="43">
        <f t="shared" si="341"/>
        <v>1.6000000000000458E-3</v>
      </c>
      <c r="J205" s="2">
        <v>147.75</v>
      </c>
      <c r="K205" s="43">
        <f t="shared" si="343"/>
        <v>5.4440285811501177E-3</v>
      </c>
      <c r="L205" s="38"/>
      <c r="N205" s="3">
        <f t="shared" si="315"/>
        <v>-2.1526418786692814E-2</v>
      </c>
      <c r="O205" s="3">
        <f t="shared" si="316"/>
        <v>-2.0732550103662817E-2</v>
      </c>
      <c r="P205" s="3">
        <f t="shared" si="317"/>
        <v>5.3497942386830921E-3</v>
      </c>
      <c r="Q205" s="3">
        <f t="shared" si="318"/>
        <v>1.6000000000000458E-3</v>
      </c>
      <c r="R205" s="3">
        <f t="shared" si="319"/>
        <v>5.4440285811501177E-3</v>
      </c>
    </row>
    <row r="206" spans="1:18" hidden="1" x14ac:dyDescent="0.3">
      <c r="A206" s="4" t="s">
        <v>338</v>
      </c>
      <c r="B206" s="2">
        <v>15.11</v>
      </c>
      <c r="C206" s="9">
        <f t="shared" si="313"/>
        <v>7.3333333333331918E-3</v>
      </c>
      <c r="D206" s="2">
        <v>309.61</v>
      </c>
      <c r="E206" s="9">
        <f t="shared" si="313"/>
        <v>4.046106798400384E-2</v>
      </c>
      <c r="F206" s="2">
        <v>274.23</v>
      </c>
      <c r="G206" s="9">
        <f t="shared" ref="G206" si="376">F206/F205-1</f>
        <v>2.0466639377814122E-2</v>
      </c>
      <c r="H206">
        <v>25.16</v>
      </c>
      <c r="I206" s="43">
        <f t="shared" si="341"/>
        <v>4.7923322683707248E-3</v>
      </c>
      <c r="J206" s="2">
        <v>147.91999999999999</v>
      </c>
      <c r="K206" s="43">
        <f t="shared" si="343"/>
        <v>1.1505922165819804E-3</v>
      </c>
      <c r="L206" s="38"/>
      <c r="N206" s="3">
        <f t="shared" si="315"/>
        <v>7.3333333333331918E-3</v>
      </c>
      <c r="O206" s="3">
        <f t="shared" si="316"/>
        <v>4.046106798400384E-2</v>
      </c>
      <c r="P206" s="3">
        <f t="shared" si="317"/>
        <v>2.0466639377814122E-2</v>
      </c>
      <c r="Q206" s="3">
        <f t="shared" si="318"/>
        <v>4.7923322683707248E-3</v>
      </c>
      <c r="R206" s="3">
        <f t="shared" si="319"/>
        <v>1.1505922165819804E-3</v>
      </c>
    </row>
    <row r="207" spans="1:18" hidden="1" x14ac:dyDescent="0.3">
      <c r="A207" s="4" t="s">
        <v>339</v>
      </c>
      <c r="B207" s="2">
        <v>14.84</v>
      </c>
      <c r="C207" s="9">
        <f t="shared" si="313"/>
        <v>-1.786896095301127E-2</v>
      </c>
      <c r="D207" s="2">
        <v>307.06</v>
      </c>
      <c r="E207" s="9">
        <f t="shared" si="313"/>
        <v>-8.2361680824263317E-3</v>
      </c>
      <c r="F207" s="2">
        <v>273.81</v>
      </c>
      <c r="G207" s="9">
        <f t="shared" ref="G207" si="377">F207/F206-1</f>
        <v>-1.5315610983481776E-3</v>
      </c>
      <c r="H207">
        <v>25.18</v>
      </c>
      <c r="I207" s="43">
        <f t="shared" si="341"/>
        <v>7.9491255961849916E-4</v>
      </c>
      <c r="J207" s="2">
        <v>151.09</v>
      </c>
      <c r="K207" s="43">
        <f t="shared" si="343"/>
        <v>2.1430502974580934E-2</v>
      </c>
      <c r="L207" s="38"/>
      <c r="N207" s="3">
        <f t="shared" si="315"/>
        <v>-1.786896095301127E-2</v>
      </c>
      <c r="O207" s="3">
        <f t="shared" si="316"/>
        <v>-8.2361680824263317E-3</v>
      </c>
      <c r="P207" s="3">
        <f t="shared" si="317"/>
        <v>-1.5315610983481776E-3</v>
      </c>
      <c r="Q207" s="3">
        <f t="shared" si="318"/>
        <v>7.9491255961849916E-4</v>
      </c>
      <c r="R207" s="3">
        <f t="shared" si="319"/>
        <v>2.1430502974580934E-2</v>
      </c>
    </row>
    <row r="208" spans="1:18" hidden="1" x14ac:dyDescent="0.3">
      <c r="A208" s="4" t="s">
        <v>340</v>
      </c>
      <c r="B208" s="2">
        <v>14.9</v>
      </c>
      <c r="C208" s="9">
        <f t="shared" si="313"/>
        <v>4.0431266846361336E-3</v>
      </c>
      <c r="D208" s="2">
        <v>303.63</v>
      </c>
      <c r="E208" s="9">
        <f t="shared" si="313"/>
        <v>-1.1170455285612002E-2</v>
      </c>
      <c r="F208" s="2">
        <v>277.95</v>
      </c>
      <c r="G208" s="9">
        <f t="shared" ref="G208" si="378">F208/F207-1</f>
        <v>1.5119973704393441E-2</v>
      </c>
      <c r="H208">
        <v>25.32</v>
      </c>
      <c r="I208" s="43">
        <f t="shared" si="341"/>
        <v>5.5599682287530428E-3</v>
      </c>
      <c r="J208" s="2">
        <v>152.93</v>
      </c>
      <c r="K208" s="43">
        <f t="shared" si="343"/>
        <v>1.21781719504932E-2</v>
      </c>
      <c r="L208" s="38"/>
      <c r="N208" s="3">
        <f t="shared" si="315"/>
        <v>4.0431266846361336E-3</v>
      </c>
      <c r="O208" s="3">
        <f t="shared" si="316"/>
        <v>-1.1170455285612002E-2</v>
      </c>
      <c r="P208" s="3">
        <f t="shared" si="317"/>
        <v>1.5119973704393441E-2</v>
      </c>
      <c r="Q208" s="3">
        <f t="shared" si="318"/>
        <v>5.5599682287530428E-3</v>
      </c>
      <c r="R208" s="3">
        <f t="shared" si="319"/>
        <v>1.21781719504932E-2</v>
      </c>
    </row>
    <row r="209" spans="1:18" hidden="1" x14ac:dyDescent="0.3">
      <c r="A209" s="4" t="s">
        <v>341</v>
      </c>
      <c r="B209" s="2">
        <v>14.64</v>
      </c>
      <c r="C209" s="9">
        <f t="shared" si="313"/>
        <v>-1.7449664429530221E-2</v>
      </c>
      <c r="D209" s="2">
        <v>299.97000000000003</v>
      </c>
      <c r="E209" s="9">
        <f t="shared" si="313"/>
        <v>-1.2054144847347015E-2</v>
      </c>
      <c r="F209" s="2">
        <v>278.37</v>
      </c>
      <c r="G209" s="9">
        <f t="shared" ref="G209" si="379">F209/F208-1</f>
        <v>1.5110631408528086E-3</v>
      </c>
      <c r="H209">
        <v>25.34</v>
      </c>
      <c r="I209" s="43">
        <f t="shared" si="341"/>
        <v>7.898894154818592E-4</v>
      </c>
      <c r="J209" s="2">
        <v>153.44999999999999</v>
      </c>
      <c r="K209" s="43">
        <f t="shared" si="343"/>
        <v>3.4002484796964438E-3</v>
      </c>
      <c r="L209" s="38"/>
      <c r="N209" s="3">
        <f t="shared" si="315"/>
        <v>-1.7449664429530221E-2</v>
      </c>
      <c r="O209" s="3">
        <f t="shared" si="316"/>
        <v>-1.2054144847347015E-2</v>
      </c>
      <c r="P209" s="3">
        <f t="shared" si="317"/>
        <v>1.5110631408528086E-3</v>
      </c>
      <c r="Q209" s="3">
        <f t="shared" si="318"/>
        <v>7.898894154818592E-4</v>
      </c>
      <c r="R209" s="3">
        <f t="shared" si="319"/>
        <v>3.4002484796964438E-3</v>
      </c>
    </row>
    <row r="210" spans="1:18" hidden="1" x14ac:dyDescent="0.3">
      <c r="A210" s="4" t="s">
        <v>342</v>
      </c>
      <c r="B210" s="2">
        <v>14.36</v>
      </c>
      <c r="C210" s="9">
        <f t="shared" si="313"/>
        <v>-1.9125683060109422E-2</v>
      </c>
      <c r="D210" s="2">
        <v>308.54000000000002</v>
      </c>
      <c r="E210" s="9">
        <f t="shared" si="313"/>
        <v>2.8569523619028647E-2</v>
      </c>
      <c r="F210" s="2">
        <v>274.63</v>
      </c>
      <c r="G210" s="9">
        <f t="shared" ref="G210" si="380">F210/F209-1</f>
        <v>-1.3435355821388884E-2</v>
      </c>
      <c r="H210">
        <v>25.04</v>
      </c>
      <c r="I210" s="43">
        <f t="shared" si="341"/>
        <v>-1.1838989739542227E-2</v>
      </c>
      <c r="J210" s="2">
        <v>152.75</v>
      </c>
      <c r="K210" s="43">
        <f t="shared" si="343"/>
        <v>-4.5617464972302901E-3</v>
      </c>
      <c r="L210" s="38"/>
      <c r="N210" s="3">
        <f t="shared" si="315"/>
        <v>-1.9125683060109422E-2</v>
      </c>
      <c r="O210" s="3">
        <f t="shared" si="316"/>
        <v>2.8569523619028647E-2</v>
      </c>
      <c r="P210" s="3">
        <f t="shared" si="317"/>
        <v>-1.3435355821388884E-2</v>
      </c>
      <c r="Q210" s="3">
        <f t="shared" si="318"/>
        <v>-1.1838989739542227E-2</v>
      </c>
      <c r="R210" s="3">
        <f t="shared" si="319"/>
        <v>-4.5617464972302901E-3</v>
      </c>
    </row>
    <row r="211" spans="1:18" hidden="1" x14ac:dyDescent="0.3">
      <c r="A211" s="4" t="s">
        <v>343</v>
      </c>
      <c r="B211" s="2">
        <v>14.14</v>
      </c>
      <c r="C211" s="9">
        <f t="shared" si="313"/>
        <v>-1.532033426183832E-2</v>
      </c>
      <c r="D211" s="2">
        <v>312.23</v>
      </c>
      <c r="E211" s="9">
        <f t="shared" si="313"/>
        <v>1.1959551435794413E-2</v>
      </c>
      <c r="F211" s="2">
        <v>273.49</v>
      </c>
      <c r="G211" s="9">
        <f t="shared" ref="G211" si="381">F211/F210-1</f>
        <v>-4.1510395805264277E-3</v>
      </c>
      <c r="H211">
        <v>25.1</v>
      </c>
      <c r="I211" s="43">
        <f t="shared" si="341"/>
        <v>2.3961661341853624E-3</v>
      </c>
      <c r="J211" s="2">
        <v>152.15</v>
      </c>
      <c r="K211" s="43">
        <f t="shared" si="343"/>
        <v>-3.9279869067102569E-3</v>
      </c>
      <c r="L211" s="38"/>
      <c r="N211" s="3">
        <f t="shared" si="315"/>
        <v>-1.532033426183832E-2</v>
      </c>
      <c r="O211" s="3">
        <f t="shared" si="316"/>
        <v>1.1959551435794413E-2</v>
      </c>
      <c r="P211" s="3">
        <f t="shared" si="317"/>
        <v>-4.1510395805264277E-3</v>
      </c>
      <c r="Q211" s="3">
        <f t="shared" si="318"/>
        <v>2.3961661341853624E-3</v>
      </c>
      <c r="R211" s="3">
        <f t="shared" si="319"/>
        <v>-3.9279869067102569E-3</v>
      </c>
    </row>
    <row r="212" spans="1:18" hidden="1" x14ac:dyDescent="0.3">
      <c r="A212" s="4" t="s">
        <v>344</v>
      </c>
      <c r="B212" s="2">
        <v>14.19</v>
      </c>
      <c r="C212" s="9">
        <f t="shared" si="313"/>
        <v>3.5360678925033806E-3</v>
      </c>
      <c r="D212" s="2">
        <v>318.5</v>
      </c>
      <c r="E212" s="9">
        <f t="shared" si="313"/>
        <v>2.0081350286647703E-2</v>
      </c>
      <c r="F212" s="2">
        <v>275.91000000000003</v>
      </c>
      <c r="G212" s="9">
        <f t="shared" ref="G212" si="382">F212/F211-1</f>
        <v>8.8485867856229472E-3</v>
      </c>
      <c r="H212">
        <v>25.49</v>
      </c>
      <c r="I212" s="43">
        <f t="shared" si="341"/>
        <v>1.5537848605577498E-2</v>
      </c>
      <c r="J212" s="2">
        <v>151.58000000000001</v>
      </c>
      <c r="K212" s="43">
        <f t="shared" si="343"/>
        <v>-3.7463029904698519E-3</v>
      </c>
      <c r="L212" s="38"/>
      <c r="N212" s="3">
        <f t="shared" si="315"/>
        <v>3.5360678925033806E-3</v>
      </c>
      <c r="O212" s="3">
        <f t="shared" si="316"/>
        <v>2.0081350286647703E-2</v>
      </c>
      <c r="P212" s="3">
        <f t="shared" si="317"/>
        <v>8.8485867856229472E-3</v>
      </c>
      <c r="Q212" s="3">
        <f t="shared" si="318"/>
        <v>1.5537848605577498E-2</v>
      </c>
      <c r="R212" s="3">
        <f t="shared" si="319"/>
        <v>-3.7463029904698519E-3</v>
      </c>
    </row>
    <row r="213" spans="1:18" hidden="1" x14ac:dyDescent="0.3">
      <c r="A213" s="4" t="s">
        <v>345</v>
      </c>
      <c r="B213" s="2">
        <v>14.2</v>
      </c>
      <c r="C213" s="9">
        <f t="shared" si="313"/>
        <v>7.0472163495427509E-4</v>
      </c>
      <c r="D213" s="2">
        <v>320.02</v>
      </c>
      <c r="E213" s="9">
        <f t="shared" si="313"/>
        <v>4.7723704866562411E-3</v>
      </c>
      <c r="F213" s="2">
        <v>275.13</v>
      </c>
      <c r="G213" s="9">
        <f t="shared" ref="G213" si="383">F213/F212-1</f>
        <v>-2.8270088072198662E-3</v>
      </c>
      <c r="H213">
        <v>25.1</v>
      </c>
      <c r="I213" s="43">
        <f t="shared" si="341"/>
        <v>-1.5300117693212933E-2</v>
      </c>
      <c r="J213" s="2">
        <v>151.15</v>
      </c>
      <c r="K213" s="43">
        <f t="shared" si="343"/>
        <v>-2.8367858556538339E-3</v>
      </c>
      <c r="L213" s="38"/>
      <c r="N213" s="3">
        <f t="shared" si="315"/>
        <v>7.0472163495427509E-4</v>
      </c>
      <c r="O213" s="3">
        <f t="shared" si="316"/>
        <v>4.7723704866562411E-3</v>
      </c>
      <c r="P213" s="3">
        <f t="shared" si="317"/>
        <v>-2.8270088072198662E-3</v>
      </c>
      <c r="Q213" s="3">
        <f t="shared" si="318"/>
        <v>-1.5300117693212933E-2</v>
      </c>
      <c r="R213" s="3">
        <f t="shared" si="319"/>
        <v>-2.8367858556538339E-3</v>
      </c>
    </row>
    <row r="214" spans="1:18" hidden="1" x14ac:dyDescent="0.3">
      <c r="A214" s="4" t="s">
        <v>346</v>
      </c>
      <c r="B214" s="2">
        <v>14.21</v>
      </c>
      <c r="C214" s="9">
        <f t="shared" si="313"/>
        <v>7.0422535211278614E-4</v>
      </c>
      <c r="D214" s="2">
        <v>323.41000000000003</v>
      </c>
      <c r="E214" s="9">
        <f t="shared" si="313"/>
        <v>1.0593087932004419E-2</v>
      </c>
      <c r="F214" s="2">
        <v>276.89</v>
      </c>
      <c r="G214" s="9">
        <f t="shared" ref="G214" si="384">F214/F213-1</f>
        <v>6.3969759749935573E-3</v>
      </c>
      <c r="H214">
        <v>24.98</v>
      </c>
      <c r="I214" s="43">
        <f t="shared" si="341"/>
        <v>-4.7808764940239223E-3</v>
      </c>
      <c r="J214" s="2">
        <v>150.41999999999999</v>
      </c>
      <c r="K214" s="43">
        <f t="shared" si="343"/>
        <v>-4.8296394310288759E-3</v>
      </c>
      <c r="L214" s="38"/>
      <c r="N214" s="3">
        <f t="shared" si="315"/>
        <v>7.0422535211278614E-4</v>
      </c>
      <c r="O214" s="3">
        <f t="shared" si="316"/>
        <v>1.0593087932004419E-2</v>
      </c>
      <c r="P214" s="3">
        <f t="shared" si="317"/>
        <v>6.3969759749935573E-3</v>
      </c>
      <c r="Q214" s="3">
        <f t="shared" si="318"/>
        <v>-4.7808764940239223E-3</v>
      </c>
      <c r="R214" s="3">
        <f t="shared" si="319"/>
        <v>-4.8296394310288759E-3</v>
      </c>
    </row>
    <row r="215" spans="1:18" hidden="1" x14ac:dyDescent="0.3">
      <c r="A215" s="4" t="s">
        <v>347</v>
      </c>
      <c r="B215" s="2">
        <v>14.08</v>
      </c>
      <c r="C215" s="9">
        <f t="shared" ref="C215:E525" si="385">B215/B214-1</f>
        <v>-9.1484869809993485E-3</v>
      </c>
      <c r="D215" s="2">
        <v>316.81</v>
      </c>
      <c r="E215" s="9">
        <f t="shared" si="385"/>
        <v>-2.0407532234624881E-2</v>
      </c>
      <c r="F215" s="2">
        <v>275.86</v>
      </c>
      <c r="G215" s="9">
        <f t="shared" ref="G215" si="386">F215/F214-1</f>
        <v>-3.7198887644912526E-3</v>
      </c>
      <c r="H215">
        <v>24.92</v>
      </c>
      <c r="I215" s="43">
        <f t="shared" si="341"/>
        <v>-2.4019215372297342E-3</v>
      </c>
      <c r="J215" s="2">
        <v>152.05000000000001</v>
      </c>
      <c r="K215" s="43">
        <f t="shared" si="343"/>
        <v>1.0836324956787768E-2</v>
      </c>
      <c r="L215" s="38"/>
      <c r="N215" s="3">
        <f t="shared" ref="N215:N278" si="387">C215</f>
        <v>-9.1484869809993485E-3</v>
      </c>
      <c r="O215" s="3">
        <f t="shared" ref="O215:O278" si="388">E215</f>
        <v>-2.0407532234624881E-2</v>
      </c>
      <c r="P215" s="3">
        <f t="shared" ref="P215:P278" si="389">G215</f>
        <v>-3.7198887644912526E-3</v>
      </c>
      <c r="Q215" s="3">
        <f t="shared" ref="Q215:Q278" si="390">I215</f>
        <v>-2.4019215372297342E-3</v>
      </c>
      <c r="R215" s="3">
        <f t="shared" ref="R215:R278" si="391">K215</f>
        <v>1.0836324956787768E-2</v>
      </c>
    </row>
    <row r="216" spans="1:18" hidden="1" x14ac:dyDescent="0.3">
      <c r="A216" s="4" t="s">
        <v>348</v>
      </c>
      <c r="B216" s="2">
        <v>14.45</v>
      </c>
      <c r="C216" s="9">
        <f t="shared" si="385"/>
        <v>2.627840909090895E-2</v>
      </c>
      <c r="D216" s="2">
        <v>310.14</v>
      </c>
      <c r="E216" s="9">
        <f t="shared" si="385"/>
        <v>-2.1053628357690757E-2</v>
      </c>
      <c r="F216" s="2">
        <v>275.42</v>
      </c>
      <c r="G216" s="9">
        <f t="shared" ref="G216" si="392">F216/F215-1</f>
        <v>-1.5950119625897097E-3</v>
      </c>
      <c r="H216">
        <v>24.48</v>
      </c>
      <c r="I216" s="43">
        <f t="shared" si="341"/>
        <v>-1.7656500802568309E-2</v>
      </c>
      <c r="J216" s="2">
        <v>151.04</v>
      </c>
      <c r="K216" s="43">
        <f t="shared" si="343"/>
        <v>-6.6425517921737676E-3</v>
      </c>
      <c r="L216" s="38"/>
      <c r="N216" s="3">
        <f t="shared" si="387"/>
        <v>2.627840909090895E-2</v>
      </c>
      <c r="O216" s="3">
        <f t="shared" si="388"/>
        <v>-2.1053628357690757E-2</v>
      </c>
      <c r="P216" s="3">
        <f t="shared" si="389"/>
        <v>-1.5950119625897097E-3</v>
      </c>
      <c r="Q216" s="3">
        <f t="shared" si="390"/>
        <v>-1.7656500802568309E-2</v>
      </c>
      <c r="R216" s="3">
        <f t="shared" si="391"/>
        <v>-6.6425517921737676E-3</v>
      </c>
    </row>
    <row r="217" spans="1:18" hidden="1" x14ac:dyDescent="0.3">
      <c r="A217" s="4" t="s">
        <v>349</v>
      </c>
      <c r="B217" s="2">
        <v>14.49</v>
      </c>
      <c r="C217" s="9">
        <f t="shared" si="385"/>
        <v>2.7681660899654403E-3</v>
      </c>
      <c r="D217" s="2">
        <v>309.29000000000002</v>
      </c>
      <c r="E217" s="9">
        <f t="shared" si="385"/>
        <v>-2.7406977494033313E-3</v>
      </c>
      <c r="F217" s="2">
        <v>273.38</v>
      </c>
      <c r="G217" s="9">
        <f t="shared" ref="G217" si="393">F217/F216-1</f>
        <v>-7.4068695083873148E-3</v>
      </c>
      <c r="H217">
        <v>24.19</v>
      </c>
      <c r="I217" s="43">
        <f t="shared" si="341"/>
        <v>-1.1846405228758128E-2</v>
      </c>
      <c r="J217" s="2">
        <v>151.57</v>
      </c>
      <c r="K217" s="43">
        <f t="shared" si="343"/>
        <v>3.5090042372880603E-3</v>
      </c>
      <c r="L217" s="38"/>
      <c r="N217" s="3">
        <f t="shared" si="387"/>
        <v>2.7681660899654403E-3</v>
      </c>
      <c r="O217" s="3">
        <f t="shared" si="388"/>
        <v>-2.7406977494033313E-3</v>
      </c>
      <c r="P217" s="3">
        <f t="shared" si="389"/>
        <v>-7.4068695083873148E-3</v>
      </c>
      <c r="Q217" s="3">
        <f t="shared" si="390"/>
        <v>-1.1846405228758128E-2</v>
      </c>
      <c r="R217" s="3">
        <f t="shared" si="391"/>
        <v>3.5090042372880603E-3</v>
      </c>
    </row>
    <row r="218" spans="1:18" hidden="1" x14ac:dyDescent="0.3">
      <c r="A218" s="4" t="s">
        <v>350</v>
      </c>
      <c r="B218" s="2">
        <v>14.2</v>
      </c>
      <c r="C218" s="9">
        <f t="shared" si="385"/>
        <v>-2.00138026224983E-2</v>
      </c>
      <c r="D218" s="2">
        <v>306.99</v>
      </c>
      <c r="E218" s="9">
        <f t="shared" si="385"/>
        <v>-7.4363865627727899E-3</v>
      </c>
      <c r="F218" s="2">
        <v>273.39999999999998</v>
      </c>
      <c r="G218" s="9">
        <f t="shared" ref="G218" si="394">F218/F217-1</f>
        <v>7.3158241275850244E-5</v>
      </c>
      <c r="H218">
        <v>24.17</v>
      </c>
      <c r="I218" s="43">
        <f t="shared" si="341"/>
        <v>-8.267879288962332E-4</v>
      </c>
      <c r="J218" s="2">
        <v>151.29</v>
      </c>
      <c r="K218" s="43">
        <f t="shared" si="343"/>
        <v>-1.8473312660817198E-3</v>
      </c>
      <c r="L218" s="38"/>
      <c r="N218" s="3">
        <f t="shared" si="387"/>
        <v>-2.00138026224983E-2</v>
      </c>
      <c r="O218" s="3">
        <f t="shared" si="388"/>
        <v>-7.4363865627727899E-3</v>
      </c>
      <c r="P218" s="3">
        <f t="shared" si="389"/>
        <v>7.3158241275850244E-5</v>
      </c>
      <c r="Q218" s="3">
        <f t="shared" si="390"/>
        <v>-8.267879288962332E-4</v>
      </c>
      <c r="R218" s="3">
        <f t="shared" si="391"/>
        <v>-1.8473312660817198E-3</v>
      </c>
    </row>
    <row r="219" spans="1:18" hidden="1" x14ac:dyDescent="0.3">
      <c r="A219" s="4" t="s">
        <v>351</v>
      </c>
      <c r="B219" s="2">
        <v>14.17</v>
      </c>
      <c r="C219" s="9">
        <f t="shared" si="385"/>
        <v>-2.1126760563380254E-3</v>
      </c>
      <c r="D219" s="2">
        <v>300.41000000000003</v>
      </c>
      <c r="E219" s="9">
        <f t="shared" si="385"/>
        <v>-2.1433922929085636E-2</v>
      </c>
      <c r="F219" s="2">
        <v>269.63</v>
      </c>
      <c r="G219" s="9">
        <f t="shared" ref="G219" si="395">F219/F218-1</f>
        <v>-1.3789319678127243E-2</v>
      </c>
      <c r="H219">
        <v>23.98</v>
      </c>
      <c r="I219" s="43">
        <f t="shared" si="341"/>
        <v>-7.8609846917666593E-3</v>
      </c>
      <c r="J219" s="2">
        <v>149.07</v>
      </c>
      <c r="K219" s="43">
        <f t="shared" si="343"/>
        <v>-1.467380527463813E-2</v>
      </c>
      <c r="L219" s="38"/>
      <c r="N219" s="3">
        <f t="shared" si="387"/>
        <v>-2.1126760563380254E-3</v>
      </c>
      <c r="O219" s="3">
        <f t="shared" si="388"/>
        <v>-2.1433922929085636E-2</v>
      </c>
      <c r="P219" s="3">
        <f t="shared" si="389"/>
        <v>-1.3789319678127243E-2</v>
      </c>
      <c r="Q219" s="3">
        <f t="shared" si="390"/>
        <v>-7.8609846917666593E-3</v>
      </c>
      <c r="R219" s="3">
        <f t="shared" si="391"/>
        <v>-1.467380527463813E-2</v>
      </c>
    </row>
    <row r="220" spans="1:18" hidden="1" x14ac:dyDescent="0.3">
      <c r="A220" s="4" t="s">
        <v>352</v>
      </c>
      <c r="B220" s="2">
        <v>13.89</v>
      </c>
      <c r="C220" s="9">
        <f t="shared" si="385"/>
        <v>-1.9760056457304165E-2</v>
      </c>
      <c r="D220" s="2">
        <v>298.89999999999998</v>
      </c>
      <c r="E220" s="9">
        <f t="shared" si="385"/>
        <v>-5.0264638327620625E-3</v>
      </c>
      <c r="F220" s="2">
        <v>267.95999999999998</v>
      </c>
      <c r="G220" s="9">
        <f t="shared" ref="G220" si="396">F220/F219-1</f>
        <v>-6.193672810889006E-3</v>
      </c>
      <c r="H220">
        <v>23.97</v>
      </c>
      <c r="I220" s="43">
        <f t="shared" si="341"/>
        <v>-4.1701417848216682E-4</v>
      </c>
      <c r="J220" s="2">
        <v>146.54</v>
      </c>
      <c r="K220" s="43">
        <f t="shared" si="343"/>
        <v>-1.6971892399543886E-2</v>
      </c>
      <c r="L220" s="38"/>
      <c r="N220" s="3">
        <f t="shared" si="387"/>
        <v>-1.9760056457304165E-2</v>
      </c>
      <c r="O220" s="3">
        <f t="shared" si="388"/>
        <v>-5.0264638327620625E-3</v>
      </c>
      <c r="P220" s="3">
        <f t="shared" si="389"/>
        <v>-6.193672810889006E-3</v>
      </c>
      <c r="Q220" s="3">
        <f t="shared" si="390"/>
        <v>-4.1701417848216682E-4</v>
      </c>
      <c r="R220" s="3">
        <f t="shared" si="391"/>
        <v>-1.6971892399543886E-2</v>
      </c>
    </row>
    <row r="221" spans="1:18" hidden="1" x14ac:dyDescent="0.3">
      <c r="A221" s="4" t="s">
        <v>353</v>
      </c>
      <c r="B221" s="2">
        <v>13.79</v>
      </c>
      <c r="C221" s="9">
        <f t="shared" si="385"/>
        <v>-7.1994240460764303E-3</v>
      </c>
      <c r="D221" s="2">
        <v>300.86</v>
      </c>
      <c r="E221" s="9">
        <f t="shared" si="385"/>
        <v>6.5573770491804684E-3</v>
      </c>
      <c r="F221" s="2">
        <v>272.17</v>
      </c>
      <c r="G221" s="9">
        <f t="shared" ref="G221" si="397">F221/F220-1</f>
        <v>1.5711300194058975E-2</v>
      </c>
      <c r="H221">
        <v>24.21</v>
      </c>
      <c r="I221" s="43">
        <f t="shared" si="341"/>
        <v>1.0012515644555853E-2</v>
      </c>
      <c r="J221" s="2">
        <v>144.94999999999999</v>
      </c>
      <c r="K221" s="43">
        <f t="shared" si="343"/>
        <v>-1.0850279787088857E-2</v>
      </c>
      <c r="L221" s="38"/>
      <c r="N221" s="3">
        <f t="shared" si="387"/>
        <v>-7.1994240460764303E-3</v>
      </c>
      <c r="O221" s="3">
        <f t="shared" si="388"/>
        <v>6.5573770491804684E-3</v>
      </c>
      <c r="P221" s="3">
        <f t="shared" si="389"/>
        <v>1.5711300194058975E-2</v>
      </c>
      <c r="Q221" s="3">
        <f t="shared" si="390"/>
        <v>1.0012515644555853E-2</v>
      </c>
      <c r="R221" s="3">
        <f t="shared" si="391"/>
        <v>-1.0850279787088857E-2</v>
      </c>
    </row>
    <row r="222" spans="1:18" hidden="1" x14ac:dyDescent="0.3">
      <c r="A222" s="4" t="s">
        <v>354</v>
      </c>
      <c r="B222" s="2">
        <v>13.77</v>
      </c>
      <c r="C222" s="9">
        <f t="shared" si="385"/>
        <v>-1.4503263234227903E-3</v>
      </c>
      <c r="D222" s="2">
        <v>298.16000000000003</v>
      </c>
      <c r="E222" s="9">
        <f t="shared" si="385"/>
        <v>-8.9742737485873914E-3</v>
      </c>
      <c r="F222" s="2">
        <v>269.62</v>
      </c>
      <c r="G222" s="9">
        <f t="shared" ref="G222" si="398">F222/F221-1</f>
        <v>-9.3691442848220507E-3</v>
      </c>
      <c r="H222">
        <v>24.25</v>
      </c>
      <c r="I222" s="43">
        <f t="shared" si="341"/>
        <v>1.652209830648399E-3</v>
      </c>
      <c r="J222" s="2">
        <v>144.13999999999999</v>
      </c>
      <c r="K222" s="43">
        <f t="shared" si="343"/>
        <v>-5.5881338392549385E-3</v>
      </c>
      <c r="L222" s="38"/>
      <c r="N222" s="3">
        <f t="shared" si="387"/>
        <v>-1.4503263234227903E-3</v>
      </c>
      <c r="O222" s="3">
        <f t="shared" si="388"/>
        <v>-8.9742737485873914E-3</v>
      </c>
      <c r="P222" s="3">
        <f t="shared" si="389"/>
        <v>-9.3691442848220507E-3</v>
      </c>
      <c r="Q222" s="3">
        <f t="shared" si="390"/>
        <v>1.652209830648399E-3</v>
      </c>
      <c r="R222" s="3">
        <f t="shared" si="391"/>
        <v>-5.5881338392549385E-3</v>
      </c>
    </row>
    <row r="223" spans="1:18" hidden="1" x14ac:dyDescent="0.3">
      <c r="A223" s="4" t="s">
        <v>355</v>
      </c>
      <c r="B223" s="2">
        <v>13.7</v>
      </c>
      <c r="C223" s="9">
        <f t="shared" si="385"/>
        <v>-5.0835148874365244E-3</v>
      </c>
      <c r="D223" s="2">
        <v>297.01</v>
      </c>
      <c r="E223" s="9">
        <f t="shared" si="385"/>
        <v>-3.8569895358198103E-3</v>
      </c>
      <c r="F223" s="2">
        <v>270.87</v>
      </c>
      <c r="G223" s="9">
        <f t="shared" ref="G223" si="399">F223/F222-1</f>
        <v>4.6361545879385346E-3</v>
      </c>
      <c r="H223">
        <v>24.13</v>
      </c>
      <c r="I223" s="43">
        <f t="shared" si="341"/>
        <v>-4.9484536082474717E-3</v>
      </c>
      <c r="J223" s="2">
        <v>143.01</v>
      </c>
      <c r="K223" s="43">
        <f t="shared" si="343"/>
        <v>-7.8396003885111698E-3</v>
      </c>
      <c r="L223" s="38"/>
      <c r="N223" s="3">
        <f t="shared" si="387"/>
        <v>-5.0835148874365244E-3</v>
      </c>
      <c r="O223" s="3">
        <f t="shared" si="388"/>
        <v>-3.8569895358198103E-3</v>
      </c>
      <c r="P223" s="3">
        <f t="shared" si="389"/>
        <v>4.6361545879385346E-3</v>
      </c>
      <c r="Q223" s="3">
        <f t="shared" si="390"/>
        <v>-4.9484536082474717E-3</v>
      </c>
      <c r="R223" s="3">
        <f t="shared" si="391"/>
        <v>-7.8396003885111698E-3</v>
      </c>
    </row>
    <row r="224" spans="1:18" hidden="1" x14ac:dyDescent="0.3">
      <c r="A224" s="4" t="s">
        <v>356</v>
      </c>
      <c r="B224" s="2">
        <v>13.2</v>
      </c>
      <c r="C224" s="9">
        <f t="shared" si="385"/>
        <v>-3.6496350364963459E-2</v>
      </c>
      <c r="D224" s="2">
        <v>299.98</v>
      </c>
      <c r="E224" s="9">
        <f t="shared" si="385"/>
        <v>9.9996633109997735E-3</v>
      </c>
      <c r="F224" s="2">
        <v>274.77999999999997</v>
      </c>
      <c r="G224" s="9">
        <f t="shared" ref="G224" si="400">F224/F223-1</f>
        <v>1.4434968804223347E-2</v>
      </c>
      <c r="H224">
        <v>23.97</v>
      </c>
      <c r="I224" s="43">
        <f t="shared" si="341"/>
        <v>-6.6307501036054761E-3</v>
      </c>
      <c r="J224" s="2">
        <v>143.08000000000001</v>
      </c>
      <c r="K224" s="43">
        <f t="shared" si="343"/>
        <v>4.8947626040152237E-4</v>
      </c>
      <c r="L224" s="38"/>
      <c r="N224" s="3">
        <f t="shared" si="387"/>
        <v>-3.6496350364963459E-2</v>
      </c>
      <c r="O224" s="3">
        <f t="shared" si="388"/>
        <v>9.9996633109997735E-3</v>
      </c>
      <c r="P224" s="3">
        <f t="shared" si="389"/>
        <v>1.4434968804223347E-2</v>
      </c>
      <c r="Q224" s="3">
        <f t="shared" si="390"/>
        <v>-6.6307501036054761E-3</v>
      </c>
      <c r="R224" s="3">
        <f t="shared" si="391"/>
        <v>4.8947626040152237E-4</v>
      </c>
    </row>
    <row r="225" spans="1:18" hidden="1" x14ac:dyDescent="0.3">
      <c r="A225" s="4" t="s">
        <v>357</v>
      </c>
      <c r="B225" s="2">
        <v>13.81</v>
      </c>
      <c r="C225" s="9">
        <f t="shared" si="385"/>
        <v>4.6212121212121371E-2</v>
      </c>
      <c r="D225" s="2">
        <v>318.16000000000003</v>
      </c>
      <c r="E225" s="9">
        <f t="shared" si="385"/>
        <v>6.0604040269351289E-2</v>
      </c>
      <c r="F225" s="2">
        <v>280.45999999999998</v>
      </c>
      <c r="G225" s="9">
        <f t="shared" ref="G225" si="401">F225/F224-1</f>
        <v>2.0671082320401712E-2</v>
      </c>
      <c r="H225">
        <v>23.99</v>
      </c>
      <c r="I225" s="43">
        <f t="shared" si="341"/>
        <v>8.343763037128582E-4</v>
      </c>
      <c r="J225" s="2">
        <v>144.02000000000001</v>
      </c>
      <c r="K225" s="43">
        <f t="shared" si="343"/>
        <v>6.5697511881463999E-3</v>
      </c>
      <c r="L225" s="38"/>
      <c r="N225" s="3">
        <f t="shared" si="387"/>
        <v>4.6212121212121371E-2</v>
      </c>
      <c r="O225" s="3">
        <f t="shared" si="388"/>
        <v>6.0604040269351289E-2</v>
      </c>
      <c r="P225" s="3">
        <f t="shared" si="389"/>
        <v>2.0671082320401712E-2</v>
      </c>
      <c r="Q225" s="3">
        <f t="shared" si="390"/>
        <v>8.343763037128582E-4</v>
      </c>
      <c r="R225" s="3">
        <f t="shared" si="391"/>
        <v>6.5697511881463999E-3</v>
      </c>
    </row>
    <row r="226" spans="1:18" hidden="1" x14ac:dyDescent="0.3">
      <c r="A226" s="4" t="s">
        <v>358</v>
      </c>
      <c r="B226" s="2">
        <v>13.84</v>
      </c>
      <c r="C226" s="9">
        <f t="shared" si="385"/>
        <v>2.1723388848660097E-3</v>
      </c>
      <c r="D226" s="2">
        <v>307.33999999999997</v>
      </c>
      <c r="E226" s="9">
        <f t="shared" si="385"/>
        <v>-3.4008046266029823E-2</v>
      </c>
      <c r="F226" s="2">
        <v>282.85000000000002</v>
      </c>
      <c r="G226" s="9">
        <f t="shared" ref="G226" si="402">F226/F225-1</f>
        <v>8.5217143264637585E-3</v>
      </c>
      <c r="H226">
        <v>23.98</v>
      </c>
      <c r="I226" s="43">
        <f t="shared" si="341"/>
        <v>-4.1684035014577514E-4</v>
      </c>
      <c r="J226" s="2">
        <v>140.91</v>
      </c>
      <c r="K226" s="43">
        <f t="shared" si="343"/>
        <v>-2.1594223024580028E-2</v>
      </c>
      <c r="L226" s="38"/>
      <c r="N226" s="3">
        <f t="shared" si="387"/>
        <v>2.1723388848660097E-3</v>
      </c>
      <c r="O226" s="3">
        <f t="shared" si="388"/>
        <v>-3.4008046266029823E-2</v>
      </c>
      <c r="P226" s="3">
        <f t="shared" si="389"/>
        <v>8.5217143264637585E-3</v>
      </c>
      <c r="Q226" s="3">
        <f t="shared" si="390"/>
        <v>-4.1684035014577514E-4</v>
      </c>
      <c r="R226" s="3">
        <f t="shared" si="391"/>
        <v>-2.1594223024580028E-2</v>
      </c>
    </row>
    <row r="227" spans="1:18" hidden="1" x14ac:dyDescent="0.3">
      <c r="A227" s="4" t="s">
        <v>359</v>
      </c>
      <c r="B227" s="2">
        <v>13.59</v>
      </c>
      <c r="C227" s="9">
        <f t="shared" si="385"/>
        <v>-1.8063583815028927E-2</v>
      </c>
      <c r="D227" s="2">
        <v>309.81</v>
      </c>
      <c r="E227" s="9">
        <f t="shared" si="385"/>
        <v>8.0367020238174547E-3</v>
      </c>
      <c r="F227" s="2">
        <v>285.04000000000002</v>
      </c>
      <c r="G227" s="9">
        <f t="shared" ref="G227" si="403">F227/F226-1</f>
        <v>7.7426197631254023E-3</v>
      </c>
      <c r="H227">
        <v>23.78</v>
      </c>
      <c r="I227" s="43">
        <f t="shared" si="341"/>
        <v>-8.340283569641338E-3</v>
      </c>
      <c r="J227" s="2">
        <v>142.53</v>
      </c>
      <c r="K227" s="43">
        <f t="shared" si="343"/>
        <v>1.1496700021290218E-2</v>
      </c>
      <c r="L227" s="38"/>
      <c r="N227" s="3">
        <f t="shared" si="387"/>
        <v>-1.8063583815028927E-2</v>
      </c>
      <c r="O227" s="3">
        <f t="shared" si="388"/>
        <v>8.0367020238174547E-3</v>
      </c>
      <c r="P227" s="3">
        <f t="shared" si="389"/>
        <v>7.7426197631254023E-3</v>
      </c>
      <c r="Q227" s="3">
        <f t="shared" si="390"/>
        <v>-8.340283569641338E-3</v>
      </c>
      <c r="R227" s="3">
        <f t="shared" si="391"/>
        <v>1.1496700021290218E-2</v>
      </c>
    </row>
    <row r="228" spans="1:18" hidden="1" x14ac:dyDescent="0.3">
      <c r="A228" s="4" t="s">
        <v>360</v>
      </c>
      <c r="B228" s="2">
        <v>13.32</v>
      </c>
      <c r="C228" s="9">
        <f t="shared" si="385"/>
        <v>-1.9867549668874163E-2</v>
      </c>
      <c r="D228" s="2">
        <v>305.97000000000003</v>
      </c>
      <c r="E228" s="9">
        <f t="shared" si="385"/>
        <v>-1.2394693521835864E-2</v>
      </c>
      <c r="F228" s="2">
        <v>280.89999999999998</v>
      </c>
      <c r="G228" s="9">
        <f t="shared" ref="G228" si="404">F228/F227-1</f>
        <v>-1.4524277294414967E-2</v>
      </c>
      <c r="H228">
        <v>23.08</v>
      </c>
      <c r="I228" s="43">
        <f t="shared" si="341"/>
        <v>-2.9436501261564496E-2</v>
      </c>
      <c r="J228" s="2">
        <v>140.74</v>
      </c>
      <c r="K228" s="43">
        <f t="shared" si="343"/>
        <v>-1.2558759559390897E-2</v>
      </c>
      <c r="L228" s="38"/>
      <c r="N228" s="3">
        <f t="shared" si="387"/>
        <v>-1.9867549668874163E-2</v>
      </c>
      <c r="O228" s="3">
        <f t="shared" si="388"/>
        <v>-1.2394693521835864E-2</v>
      </c>
      <c r="P228" s="3">
        <f t="shared" si="389"/>
        <v>-1.4524277294414967E-2</v>
      </c>
      <c r="Q228" s="3">
        <f t="shared" si="390"/>
        <v>-2.9436501261564496E-2</v>
      </c>
      <c r="R228" s="3">
        <f t="shared" si="391"/>
        <v>-1.2558759559390897E-2</v>
      </c>
    </row>
    <row r="229" spans="1:18" hidden="1" x14ac:dyDescent="0.3">
      <c r="A229" s="4" t="s">
        <v>361</v>
      </c>
      <c r="B229" s="2">
        <v>13.4</v>
      </c>
      <c r="C229" s="9">
        <f t="shared" si="385"/>
        <v>6.0060060060060927E-3</v>
      </c>
      <c r="D229" s="2">
        <v>312.04000000000002</v>
      </c>
      <c r="E229" s="9">
        <f t="shared" si="385"/>
        <v>1.9838546262705536E-2</v>
      </c>
      <c r="F229" s="2">
        <v>279.04000000000002</v>
      </c>
      <c r="G229" s="9">
        <f t="shared" ref="G229" si="405">F229/F228-1</f>
        <v>-6.6215735137058473E-3</v>
      </c>
      <c r="H229">
        <v>23.31</v>
      </c>
      <c r="I229" s="43">
        <f t="shared" si="341"/>
        <v>9.9653379549393684E-3</v>
      </c>
      <c r="J229" s="2">
        <v>140.16</v>
      </c>
      <c r="K229" s="43">
        <f t="shared" si="343"/>
        <v>-4.1210743214439294E-3</v>
      </c>
      <c r="L229" s="38"/>
      <c r="N229" s="3">
        <f t="shared" si="387"/>
        <v>6.0060060060060927E-3</v>
      </c>
      <c r="O229" s="3">
        <f t="shared" si="388"/>
        <v>1.9838546262705536E-2</v>
      </c>
      <c r="P229" s="3">
        <f t="shared" si="389"/>
        <v>-6.6215735137058473E-3</v>
      </c>
      <c r="Q229" s="3">
        <f t="shared" si="390"/>
        <v>9.9653379549393684E-3</v>
      </c>
      <c r="R229" s="3">
        <f t="shared" si="391"/>
        <v>-4.1210743214439294E-3</v>
      </c>
    </row>
    <row r="230" spans="1:18" hidden="1" x14ac:dyDescent="0.3">
      <c r="A230" s="4" t="s">
        <v>362</v>
      </c>
      <c r="B230" s="2">
        <v>13.33</v>
      </c>
      <c r="C230" s="9">
        <f t="shared" si="385"/>
        <v>-5.2238805970149516E-3</v>
      </c>
      <c r="D230" s="2">
        <v>309.76</v>
      </c>
      <c r="E230" s="9">
        <f t="shared" si="385"/>
        <v>-7.3067555441610477E-3</v>
      </c>
      <c r="F230" s="2">
        <v>283.14</v>
      </c>
      <c r="G230" s="9">
        <f t="shared" ref="G230" si="406">F230/F229-1</f>
        <v>1.4693233944953921E-2</v>
      </c>
      <c r="H230">
        <v>22.91</v>
      </c>
      <c r="I230" s="43">
        <f t="shared" si="341"/>
        <v>-1.7160017160017138E-2</v>
      </c>
      <c r="J230" s="2">
        <v>138.46</v>
      </c>
      <c r="K230" s="43">
        <f t="shared" si="343"/>
        <v>-1.2128995433789869E-2</v>
      </c>
      <c r="L230" s="38"/>
      <c r="N230" s="3">
        <f t="shared" si="387"/>
        <v>-5.2238805970149516E-3</v>
      </c>
      <c r="O230" s="3">
        <f t="shared" si="388"/>
        <v>-7.3067555441610477E-3</v>
      </c>
      <c r="P230" s="3">
        <f t="shared" si="389"/>
        <v>1.4693233944953921E-2</v>
      </c>
      <c r="Q230" s="3">
        <f t="shared" si="390"/>
        <v>-1.7160017160017138E-2</v>
      </c>
      <c r="R230" s="3">
        <f t="shared" si="391"/>
        <v>-1.2128995433789869E-2</v>
      </c>
    </row>
    <row r="231" spans="1:18" hidden="1" x14ac:dyDescent="0.3">
      <c r="A231" s="4" t="s">
        <v>363</v>
      </c>
      <c r="B231" s="2">
        <v>13.58</v>
      </c>
      <c r="C231" s="9">
        <f t="shared" si="385"/>
        <v>1.8754688672168118E-2</v>
      </c>
      <c r="D231" s="2">
        <v>308.58999999999997</v>
      </c>
      <c r="E231" s="9">
        <f t="shared" si="385"/>
        <v>-3.7771177685951285E-3</v>
      </c>
      <c r="F231" s="2">
        <v>287.22000000000003</v>
      </c>
      <c r="G231" s="9">
        <f t="shared" ref="G231" si="407">F231/F230-1</f>
        <v>1.4409832591650851E-2</v>
      </c>
      <c r="H231">
        <v>23.48</v>
      </c>
      <c r="I231" s="43">
        <f t="shared" si="341"/>
        <v>2.4879965080750743E-2</v>
      </c>
      <c r="J231" s="2">
        <v>138.22</v>
      </c>
      <c r="K231" s="43">
        <f t="shared" si="343"/>
        <v>-1.7333525928066029E-3</v>
      </c>
      <c r="L231" s="38"/>
      <c r="N231" s="3">
        <f t="shared" si="387"/>
        <v>1.8754688672168118E-2</v>
      </c>
      <c r="O231" s="3">
        <f t="shared" si="388"/>
        <v>-3.7771177685951285E-3</v>
      </c>
      <c r="P231" s="3">
        <f t="shared" si="389"/>
        <v>1.4409832591650851E-2</v>
      </c>
      <c r="Q231" s="3">
        <f t="shared" si="390"/>
        <v>2.4879965080750743E-2</v>
      </c>
      <c r="R231" s="3">
        <f t="shared" si="391"/>
        <v>-1.7333525928066029E-3</v>
      </c>
    </row>
    <row r="232" spans="1:18" hidden="1" x14ac:dyDescent="0.3">
      <c r="A232" s="4" t="s">
        <v>364</v>
      </c>
      <c r="B232" s="2">
        <v>13.57</v>
      </c>
      <c r="C232" s="9">
        <f t="shared" si="385"/>
        <v>-7.3637702503681624E-4</v>
      </c>
      <c r="D232" s="2">
        <v>305.91000000000003</v>
      </c>
      <c r="E232" s="9">
        <f t="shared" si="385"/>
        <v>-8.6846624971643749E-3</v>
      </c>
      <c r="F232" s="2">
        <v>292</v>
      </c>
      <c r="G232" s="9">
        <f t="shared" ref="G232" si="408">F232/F231-1</f>
        <v>1.6642295104797533E-2</v>
      </c>
      <c r="H232">
        <v>23.3</v>
      </c>
      <c r="I232" s="43">
        <f t="shared" si="341"/>
        <v>-7.6660988074956915E-3</v>
      </c>
      <c r="J232" s="2">
        <v>139.80000000000001</v>
      </c>
      <c r="K232" s="43">
        <f t="shared" si="343"/>
        <v>1.1431051946172888E-2</v>
      </c>
      <c r="L232" s="38"/>
      <c r="N232" s="3">
        <f t="shared" si="387"/>
        <v>-7.3637702503681624E-4</v>
      </c>
      <c r="O232" s="3">
        <f t="shared" si="388"/>
        <v>-8.6846624971643749E-3</v>
      </c>
      <c r="P232" s="3">
        <f t="shared" si="389"/>
        <v>1.6642295104797533E-2</v>
      </c>
      <c r="Q232" s="3">
        <f t="shared" si="390"/>
        <v>-7.6660988074956915E-3</v>
      </c>
      <c r="R232" s="3">
        <f t="shared" si="391"/>
        <v>1.1431051946172888E-2</v>
      </c>
    </row>
    <row r="233" spans="1:18" hidden="1" x14ac:dyDescent="0.3">
      <c r="A233" s="4" t="s">
        <v>365</v>
      </c>
      <c r="B233" s="2">
        <v>13.79</v>
      </c>
      <c r="C233" s="9">
        <f t="shared" si="385"/>
        <v>1.6212232866617438E-2</v>
      </c>
      <c r="D233" s="2">
        <v>307.02</v>
      </c>
      <c r="E233" s="9">
        <f t="shared" si="385"/>
        <v>3.6285181916249076E-3</v>
      </c>
      <c r="F233" s="2">
        <v>293.76</v>
      </c>
      <c r="G233" s="9">
        <f t="shared" ref="G233" si="409">F233/F232-1</f>
        <v>6.0273972602740145E-3</v>
      </c>
      <c r="H233">
        <v>23.61</v>
      </c>
      <c r="I233" s="43">
        <f t="shared" si="341"/>
        <v>1.3304721030042765E-2</v>
      </c>
      <c r="J233" s="2">
        <v>143.63</v>
      </c>
      <c r="K233" s="43">
        <f t="shared" si="343"/>
        <v>2.7396280400572071E-2</v>
      </c>
      <c r="L233" s="38"/>
      <c r="N233" s="3">
        <f t="shared" si="387"/>
        <v>1.6212232866617438E-2</v>
      </c>
      <c r="O233" s="3">
        <f t="shared" si="388"/>
        <v>3.6285181916249076E-3</v>
      </c>
      <c r="P233" s="3">
        <f t="shared" si="389"/>
        <v>6.0273972602740145E-3</v>
      </c>
      <c r="Q233" s="3">
        <f t="shared" si="390"/>
        <v>1.3304721030042765E-2</v>
      </c>
      <c r="R233" s="3">
        <f t="shared" si="391"/>
        <v>2.7396280400572071E-2</v>
      </c>
    </row>
    <row r="234" spans="1:18" hidden="1" x14ac:dyDescent="0.3">
      <c r="A234" s="4" t="s">
        <v>366</v>
      </c>
      <c r="B234" s="2">
        <v>13.67</v>
      </c>
      <c r="C234" s="9">
        <f t="shared" si="385"/>
        <v>-8.7019579405365199E-3</v>
      </c>
      <c r="D234" s="2">
        <v>301.02</v>
      </c>
      <c r="E234" s="9">
        <f t="shared" si="385"/>
        <v>-1.9542700801250756E-2</v>
      </c>
      <c r="F234" s="2">
        <v>291.17</v>
      </c>
      <c r="G234" s="9">
        <f t="shared" ref="G234" si="410">F234/F233-1</f>
        <v>-8.8167211328975537E-3</v>
      </c>
      <c r="H234">
        <v>22.71</v>
      </c>
      <c r="I234" s="43">
        <f t="shared" si="341"/>
        <v>-3.811944091486652E-2</v>
      </c>
      <c r="J234" s="2">
        <v>141.61000000000001</v>
      </c>
      <c r="K234" s="43">
        <f t="shared" si="343"/>
        <v>-1.4063914224047736E-2</v>
      </c>
      <c r="L234" s="38"/>
      <c r="N234" s="3">
        <f t="shared" si="387"/>
        <v>-8.7019579405365199E-3</v>
      </c>
      <c r="O234" s="3">
        <f t="shared" si="388"/>
        <v>-1.9542700801250756E-2</v>
      </c>
      <c r="P234" s="3">
        <f t="shared" si="389"/>
        <v>-8.8167211328975537E-3</v>
      </c>
      <c r="Q234" s="3">
        <f t="shared" si="390"/>
        <v>-3.811944091486652E-2</v>
      </c>
      <c r="R234" s="3">
        <f t="shared" si="391"/>
        <v>-1.4063914224047736E-2</v>
      </c>
    </row>
    <row r="235" spans="1:18" hidden="1" x14ac:dyDescent="0.3">
      <c r="A235" s="4" t="s">
        <v>367</v>
      </c>
      <c r="B235" s="2">
        <v>13.62</v>
      </c>
      <c r="C235" s="9">
        <f t="shared" si="385"/>
        <v>-3.6576444769569338E-3</v>
      </c>
      <c r="D235" s="2">
        <v>301.83</v>
      </c>
      <c r="E235" s="9">
        <f t="shared" ref="E235:E298" si="411">D235/D234-1</f>
        <v>2.6908511062389007E-3</v>
      </c>
      <c r="F235" s="2">
        <v>288.99</v>
      </c>
      <c r="G235" s="9">
        <f t="shared" ref="G235" si="412">F235/F234-1</f>
        <v>-7.4870350654256956E-3</v>
      </c>
      <c r="H235">
        <v>22.56</v>
      </c>
      <c r="I235" s="43">
        <f t="shared" si="341"/>
        <v>-6.6050198150595651E-3</v>
      </c>
      <c r="J235" s="2">
        <v>140.36000000000001</v>
      </c>
      <c r="K235" s="43">
        <f t="shared" si="343"/>
        <v>-8.8270602358589967E-3</v>
      </c>
      <c r="L235" s="38"/>
      <c r="N235" s="3">
        <f t="shared" si="387"/>
        <v>-3.6576444769569338E-3</v>
      </c>
      <c r="O235" s="3">
        <f t="shared" si="388"/>
        <v>2.6908511062389007E-3</v>
      </c>
      <c r="P235" s="3">
        <f t="shared" si="389"/>
        <v>-7.4870350654256956E-3</v>
      </c>
      <c r="Q235" s="3">
        <f t="shared" si="390"/>
        <v>-6.6050198150595651E-3</v>
      </c>
      <c r="R235" s="3">
        <f t="shared" si="391"/>
        <v>-8.8270602358589967E-3</v>
      </c>
    </row>
    <row r="236" spans="1:18" hidden="1" x14ac:dyDescent="0.3">
      <c r="A236" s="4" t="s">
        <v>368</v>
      </c>
      <c r="B236" s="2">
        <v>13.7</v>
      </c>
      <c r="C236" s="9">
        <f t="shared" si="385"/>
        <v>5.8737151248164921E-3</v>
      </c>
      <c r="D236" s="2">
        <v>306.64999999999998</v>
      </c>
      <c r="E236" s="9">
        <f t="shared" si="411"/>
        <v>1.5969254215949302E-2</v>
      </c>
      <c r="F236" s="2">
        <v>291.76</v>
      </c>
      <c r="G236" s="9">
        <f t="shared" ref="G236" si="413">F236/F235-1</f>
        <v>9.5851067510985821E-3</v>
      </c>
      <c r="H236">
        <v>22.79</v>
      </c>
      <c r="I236" s="43">
        <f t="shared" ref="I236:I299" si="414">H236/H235-1</f>
        <v>1.0195035460992985E-2</v>
      </c>
      <c r="J236" s="2">
        <v>140.19999999999999</v>
      </c>
      <c r="K236" s="43">
        <f t="shared" si="343"/>
        <v>-1.1399259048163746E-3</v>
      </c>
      <c r="L236" s="38"/>
      <c r="N236" s="3">
        <f t="shared" si="387"/>
        <v>5.8737151248164921E-3</v>
      </c>
      <c r="O236" s="3">
        <f t="shared" si="388"/>
        <v>1.5969254215949302E-2</v>
      </c>
      <c r="P236" s="3">
        <f t="shared" si="389"/>
        <v>9.5851067510985821E-3</v>
      </c>
      <c r="Q236" s="3">
        <f t="shared" si="390"/>
        <v>1.0195035460992985E-2</v>
      </c>
      <c r="R236" s="3">
        <f t="shared" si="391"/>
        <v>-1.1399259048163746E-3</v>
      </c>
    </row>
    <row r="237" spans="1:18" hidden="1" x14ac:dyDescent="0.3">
      <c r="A237" s="4" t="s">
        <v>369</v>
      </c>
      <c r="B237" s="2">
        <v>13.67</v>
      </c>
      <c r="C237" s="9">
        <f t="shared" si="385"/>
        <v>-2.1897810218978186E-3</v>
      </c>
      <c r="D237" s="2">
        <v>306.22000000000003</v>
      </c>
      <c r="E237" s="9">
        <f t="shared" si="411"/>
        <v>-1.4022501222891171E-3</v>
      </c>
      <c r="F237" s="2">
        <v>285.07</v>
      </c>
      <c r="G237" s="9">
        <f t="shared" ref="G237" si="415">F237/F236-1</f>
        <v>-2.2929805319440666E-2</v>
      </c>
      <c r="H237">
        <v>22.9</v>
      </c>
      <c r="I237" s="43">
        <f t="shared" si="414"/>
        <v>4.8266783677051173E-3</v>
      </c>
      <c r="J237" s="2">
        <v>139.82</v>
      </c>
      <c r="K237" s="43">
        <f t="shared" ref="K237:K300" si="416">J237/J236-1</f>
        <v>-2.7104136947218027E-3</v>
      </c>
      <c r="L237" s="38"/>
      <c r="N237" s="3">
        <f t="shared" si="387"/>
        <v>-2.1897810218978186E-3</v>
      </c>
      <c r="O237" s="3">
        <f t="shared" si="388"/>
        <v>-1.4022501222891171E-3</v>
      </c>
      <c r="P237" s="3">
        <f t="shared" si="389"/>
        <v>-2.2929805319440666E-2</v>
      </c>
      <c r="Q237" s="3">
        <f t="shared" si="390"/>
        <v>4.8266783677051173E-3</v>
      </c>
      <c r="R237" s="3">
        <f t="shared" si="391"/>
        <v>-2.7104136947218027E-3</v>
      </c>
    </row>
    <row r="238" spans="1:18" hidden="1" x14ac:dyDescent="0.3">
      <c r="A238" s="4" t="s">
        <v>370</v>
      </c>
      <c r="B238" s="2">
        <v>14.06</v>
      </c>
      <c r="C238" s="9">
        <f t="shared" si="385"/>
        <v>2.8529626920263285E-2</v>
      </c>
      <c r="D238" s="2">
        <v>299.83999999999997</v>
      </c>
      <c r="E238" s="9">
        <f t="shared" si="411"/>
        <v>-2.0834694010842036E-2</v>
      </c>
      <c r="F238" s="2">
        <v>292.14999999999998</v>
      </c>
      <c r="G238" s="9">
        <f t="shared" ref="G238" si="417">F238/F237-1</f>
        <v>2.4836005191707144E-2</v>
      </c>
      <c r="H238">
        <v>23.08</v>
      </c>
      <c r="I238" s="43">
        <f t="shared" si="414"/>
        <v>7.8602620087335762E-3</v>
      </c>
      <c r="J238" s="2">
        <v>139.53</v>
      </c>
      <c r="K238" s="43">
        <f t="shared" si="416"/>
        <v>-2.0740952653410805E-3</v>
      </c>
      <c r="L238" s="38"/>
      <c r="N238" s="3">
        <f t="shared" si="387"/>
        <v>2.8529626920263285E-2</v>
      </c>
      <c r="O238" s="3">
        <f t="shared" si="388"/>
        <v>-2.0834694010842036E-2</v>
      </c>
      <c r="P238" s="3">
        <f t="shared" si="389"/>
        <v>2.4836005191707144E-2</v>
      </c>
      <c r="Q238" s="3">
        <f t="shared" si="390"/>
        <v>7.8602620087335762E-3</v>
      </c>
      <c r="R238" s="3">
        <f t="shared" si="391"/>
        <v>-2.0740952653410805E-3</v>
      </c>
    </row>
    <row r="239" spans="1:18" hidden="1" x14ac:dyDescent="0.3">
      <c r="A239" s="4" t="s">
        <v>371</v>
      </c>
      <c r="B239" s="2">
        <v>13.94</v>
      </c>
      <c r="C239" s="9">
        <f t="shared" si="385"/>
        <v>-8.5348506401138335E-3</v>
      </c>
      <c r="D239" s="2">
        <v>299.76</v>
      </c>
      <c r="E239" s="9">
        <f t="shared" si="411"/>
        <v>-2.6680896478115113E-4</v>
      </c>
      <c r="F239" s="2">
        <v>293.48</v>
      </c>
      <c r="G239" s="9">
        <f t="shared" ref="G239:G302" si="418">F239/F238-1</f>
        <v>4.5524559301730605E-3</v>
      </c>
      <c r="H239">
        <v>23.46</v>
      </c>
      <c r="I239" s="43">
        <f t="shared" si="414"/>
        <v>1.6464471403812908E-2</v>
      </c>
      <c r="J239" s="2">
        <v>141.69999999999999</v>
      </c>
      <c r="K239" s="43">
        <f t="shared" si="416"/>
        <v>1.5552210994051352E-2</v>
      </c>
      <c r="L239" s="38"/>
      <c r="N239" s="3">
        <f t="shared" si="387"/>
        <v>-8.5348506401138335E-3</v>
      </c>
      <c r="O239" s="3">
        <f t="shared" si="388"/>
        <v>-2.6680896478115113E-4</v>
      </c>
      <c r="P239" s="3">
        <f t="shared" si="389"/>
        <v>4.5524559301730605E-3</v>
      </c>
      <c r="Q239" s="3">
        <f t="shared" si="390"/>
        <v>1.6464471403812908E-2</v>
      </c>
      <c r="R239" s="3">
        <f t="shared" si="391"/>
        <v>1.5552210994051352E-2</v>
      </c>
    </row>
    <row r="240" spans="1:18" hidden="1" x14ac:dyDescent="0.3">
      <c r="A240" s="4" t="s">
        <v>372</v>
      </c>
      <c r="B240" s="2">
        <v>14.08</v>
      </c>
      <c r="C240" s="9">
        <f t="shared" si="385"/>
        <v>1.0043041606886627E-2</v>
      </c>
      <c r="D240" s="2">
        <v>292.08999999999997</v>
      </c>
      <c r="E240" s="9">
        <f t="shared" si="411"/>
        <v>-2.5587136375767372E-2</v>
      </c>
      <c r="F240" s="2">
        <v>289.89</v>
      </c>
      <c r="G240" s="9">
        <f t="shared" si="418"/>
        <v>-1.2232520103584665E-2</v>
      </c>
      <c r="H240">
        <v>23.07</v>
      </c>
      <c r="I240" s="43">
        <f t="shared" si="414"/>
        <v>-1.6624040920716121E-2</v>
      </c>
      <c r="J240" s="2">
        <v>137.86000000000001</v>
      </c>
      <c r="K240" s="43">
        <f t="shared" si="416"/>
        <v>-2.7099505998588347E-2</v>
      </c>
      <c r="L240" s="38"/>
      <c r="N240" s="3">
        <f t="shared" si="387"/>
        <v>1.0043041606886627E-2</v>
      </c>
      <c r="O240" s="3">
        <f t="shared" si="388"/>
        <v>-2.5587136375767372E-2</v>
      </c>
      <c r="P240" s="3">
        <f t="shared" si="389"/>
        <v>-1.2232520103584665E-2</v>
      </c>
      <c r="Q240" s="3">
        <f t="shared" si="390"/>
        <v>-1.6624040920716121E-2</v>
      </c>
      <c r="R240" s="3">
        <f t="shared" si="391"/>
        <v>-2.7099505998588347E-2</v>
      </c>
    </row>
    <row r="241" spans="1:18" hidden="1" x14ac:dyDescent="0.3">
      <c r="A241" s="4" t="s">
        <v>373</v>
      </c>
      <c r="B241" s="2">
        <v>14.22</v>
      </c>
      <c r="C241" s="9">
        <f t="shared" si="385"/>
        <v>9.9431818181818787E-3</v>
      </c>
      <c r="D241" s="2">
        <v>289.56</v>
      </c>
      <c r="E241" s="9">
        <f t="shared" si="411"/>
        <v>-8.6617138553184425E-3</v>
      </c>
      <c r="F241" s="2">
        <v>296.12</v>
      </c>
      <c r="G241" s="9">
        <f t="shared" si="418"/>
        <v>2.1490910345303371E-2</v>
      </c>
      <c r="H241">
        <v>21.76</v>
      </c>
      <c r="I241" s="43">
        <f t="shared" si="414"/>
        <v>-5.6783701777199824E-2</v>
      </c>
      <c r="J241" s="2">
        <v>138.85</v>
      </c>
      <c r="K241" s="43">
        <f t="shared" si="416"/>
        <v>7.1811983171332638E-3</v>
      </c>
      <c r="L241" s="38"/>
      <c r="N241" s="3">
        <f t="shared" si="387"/>
        <v>9.9431818181818787E-3</v>
      </c>
      <c r="O241" s="3">
        <f t="shared" si="388"/>
        <v>-8.6617138553184425E-3</v>
      </c>
      <c r="P241" s="3">
        <f t="shared" si="389"/>
        <v>2.1490910345303371E-2</v>
      </c>
      <c r="Q241" s="3">
        <f t="shared" si="390"/>
        <v>-5.6783701777199824E-2</v>
      </c>
      <c r="R241" s="3">
        <f t="shared" si="391"/>
        <v>7.1811983171332638E-3</v>
      </c>
    </row>
    <row r="242" spans="1:18" hidden="1" x14ac:dyDescent="0.3">
      <c r="A242" s="4" t="s">
        <v>374</v>
      </c>
      <c r="B242" s="2">
        <v>14.3</v>
      </c>
      <c r="C242" s="9">
        <f t="shared" si="385"/>
        <v>5.6258790436005679E-3</v>
      </c>
      <c r="D242" s="2">
        <v>303.52999999999997</v>
      </c>
      <c r="E242" s="9">
        <f t="shared" si="411"/>
        <v>4.8245614035087536E-2</v>
      </c>
      <c r="F242" s="2">
        <v>297.31</v>
      </c>
      <c r="G242" s="9">
        <f t="shared" si="418"/>
        <v>4.0186410914493376E-3</v>
      </c>
      <c r="H242">
        <v>21.85</v>
      </c>
      <c r="I242" s="43">
        <f t="shared" si="414"/>
        <v>4.1360294117647189E-3</v>
      </c>
      <c r="J242" s="2">
        <v>143.71</v>
      </c>
      <c r="K242" s="43">
        <f t="shared" si="416"/>
        <v>3.5001800504141256E-2</v>
      </c>
      <c r="L242" s="38"/>
      <c r="N242" s="3">
        <f t="shared" si="387"/>
        <v>5.6258790436005679E-3</v>
      </c>
      <c r="O242" s="3">
        <f t="shared" si="388"/>
        <v>4.8245614035087536E-2</v>
      </c>
      <c r="P242" s="3">
        <f t="shared" si="389"/>
        <v>4.0186410914493376E-3</v>
      </c>
      <c r="Q242" s="3">
        <f t="shared" si="390"/>
        <v>4.1360294117647189E-3</v>
      </c>
      <c r="R242" s="3">
        <f t="shared" si="391"/>
        <v>3.5001800504141256E-2</v>
      </c>
    </row>
    <row r="243" spans="1:18" hidden="1" x14ac:dyDescent="0.3">
      <c r="A243" s="4" t="s">
        <v>375</v>
      </c>
      <c r="B243" s="2">
        <v>14.75</v>
      </c>
      <c r="C243" s="9">
        <f t="shared" si="385"/>
        <v>3.1468531468531458E-2</v>
      </c>
      <c r="D243" s="2">
        <v>306.95</v>
      </c>
      <c r="E243" s="9">
        <f t="shared" si="411"/>
        <v>1.1267420024379859E-2</v>
      </c>
      <c r="F243" s="2">
        <v>294.68</v>
      </c>
      <c r="G243" s="9">
        <f t="shared" si="418"/>
        <v>-8.8459856715212837E-3</v>
      </c>
      <c r="H243">
        <v>20.84</v>
      </c>
      <c r="I243" s="43">
        <f t="shared" si="414"/>
        <v>-4.6224256292906274E-2</v>
      </c>
      <c r="J243" s="2">
        <v>141.71</v>
      </c>
      <c r="K243" s="43">
        <f t="shared" si="416"/>
        <v>-1.3916916011411873E-2</v>
      </c>
      <c r="L243" s="38"/>
      <c r="N243" s="3">
        <f t="shared" si="387"/>
        <v>3.1468531468531458E-2</v>
      </c>
      <c r="O243" s="3">
        <f t="shared" si="388"/>
        <v>1.1267420024379859E-2</v>
      </c>
      <c r="P243" s="3">
        <f t="shared" si="389"/>
        <v>-8.8459856715212837E-3</v>
      </c>
      <c r="Q243" s="3">
        <f t="shared" si="390"/>
        <v>-4.6224256292906274E-2</v>
      </c>
      <c r="R243" s="3">
        <f t="shared" si="391"/>
        <v>-1.3916916011411873E-2</v>
      </c>
    </row>
    <row r="244" spans="1:18" hidden="1" x14ac:dyDescent="0.3">
      <c r="A244" s="4" t="s">
        <v>376</v>
      </c>
      <c r="B244" s="2">
        <v>14.92</v>
      </c>
      <c r="C244" s="9">
        <f t="shared" si="385"/>
        <v>1.15254237288136E-2</v>
      </c>
      <c r="D244" s="2">
        <v>308.52</v>
      </c>
      <c r="E244" s="9">
        <f t="shared" si="411"/>
        <v>5.1148395504152511E-3</v>
      </c>
      <c r="F244" s="2">
        <v>295.93</v>
      </c>
      <c r="G244" s="9">
        <f t="shared" si="418"/>
        <v>4.2418895072620089E-3</v>
      </c>
      <c r="H244">
        <v>20.76</v>
      </c>
      <c r="I244" s="43">
        <f t="shared" si="414"/>
        <v>-3.8387715930900956E-3</v>
      </c>
      <c r="J244" s="2">
        <v>141.63999999999999</v>
      </c>
      <c r="K244" s="43">
        <f t="shared" si="416"/>
        <v>-4.9396655140798718E-4</v>
      </c>
      <c r="L244" s="38"/>
      <c r="N244" s="3">
        <f t="shared" si="387"/>
        <v>1.15254237288136E-2</v>
      </c>
      <c r="O244" s="3">
        <f t="shared" si="388"/>
        <v>5.1148395504152511E-3</v>
      </c>
      <c r="P244" s="3">
        <f t="shared" si="389"/>
        <v>4.2418895072620089E-3</v>
      </c>
      <c r="Q244" s="3">
        <f t="shared" si="390"/>
        <v>-3.8387715930900956E-3</v>
      </c>
      <c r="R244" s="3">
        <f t="shared" si="391"/>
        <v>-4.9396655140798718E-4</v>
      </c>
    </row>
    <row r="245" spans="1:18" hidden="1" x14ac:dyDescent="0.3">
      <c r="A245" s="4" t="s">
        <v>377</v>
      </c>
      <c r="B245" s="2">
        <v>15.01</v>
      </c>
      <c r="C245" s="9">
        <f t="shared" si="385"/>
        <v>6.0321715817694965E-3</v>
      </c>
      <c r="D245" s="2">
        <v>311.52</v>
      </c>
      <c r="E245" s="9">
        <f t="shared" si="411"/>
        <v>9.723842862699339E-3</v>
      </c>
      <c r="F245" s="2">
        <v>300.38</v>
      </c>
      <c r="G245" s="9">
        <f t="shared" si="418"/>
        <v>1.5037339911465608E-2</v>
      </c>
      <c r="H245">
        <v>20.14</v>
      </c>
      <c r="I245" s="43">
        <f t="shared" si="414"/>
        <v>-2.9865125240847834E-2</v>
      </c>
      <c r="J245" s="2">
        <v>141.36000000000001</v>
      </c>
      <c r="K245" s="43">
        <f t="shared" si="416"/>
        <v>-1.9768426998021393E-3</v>
      </c>
      <c r="L245" s="38"/>
      <c r="N245" s="3">
        <f t="shared" si="387"/>
        <v>6.0321715817694965E-3</v>
      </c>
      <c r="O245" s="3">
        <f t="shared" si="388"/>
        <v>9.723842862699339E-3</v>
      </c>
      <c r="P245" s="3">
        <f t="shared" si="389"/>
        <v>1.5037339911465608E-2</v>
      </c>
      <c r="Q245" s="3">
        <f t="shared" si="390"/>
        <v>-2.9865125240847834E-2</v>
      </c>
      <c r="R245" s="3">
        <f t="shared" si="391"/>
        <v>-1.9768426998021393E-3</v>
      </c>
    </row>
    <row r="246" spans="1:18" hidden="1" x14ac:dyDescent="0.3">
      <c r="A246" s="4" t="s">
        <v>378</v>
      </c>
      <c r="B246" s="2">
        <v>14.52</v>
      </c>
      <c r="C246" s="9">
        <f t="shared" si="385"/>
        <v>-3.2644903397734848E-2</v>
      </c>
      <c r="D246" s="2">
        <v>306.18</v>
      </c>
      <c r="E246" s="9">
        <f t="shared" si="411"/>
        <v>-1.7141756548536113E-2</v>
      </c>
      <c r="F246" s="2">
        <v>298.45999999999998</v>
      </c>
      <c r="G246" s="9">
        <f t="shared" si="418"/>
        <v>-6.3919035887876063E-3</v>
      </c>
      <c r="H246">
        <v>19.73</v>
      </c>
      <c r="I246" s="43">
        <f t="shared" si="414"/>
        <v>-2.0357497517378365E-2</v>
      </c>
      <c r="J246" s="2">
        <v>141.21</v>
      </c>
      <c r="K246" s="43">
        <f t="shared" si="416"/>
        <v>-1.0611205432937698E-3</v>
      </c>
      <c r="L246" s="38"/>
      <c r="N246" s="3">
        <f t="shared" si="387"/>
        <v>-3.2644903397734848E-2</v>
      </c>
      <c r="O246" s="3">
        <f t="shared" si="388"/>
        <v>-1.7141756548536113E-2</v>
      </c>
      <c r="P246" s="3">
        <f t="shared" si="389"/>
        <v>-6.3919035887876063E-3</v>
      </c>
      <c r="Q246" s="3">
        <f t="shared" si="390"/>
        <v>-2.0357497517378365E-2</v>
      </c>
      <c r="R246" s="3">
        <f t="shared" si="391"/>
        <v>-1.0611205432937698E-3</v>
      </c>
    </row>
    <row r="247" spans="1:18" hidden="1" x14ac:dyDescent="0.3">
      <c r="A247" s="4" t="s">
        <v>379</v>
      </c>
      <c r="B247" s="2">
        <v>14.4</v>
      </c>
      <c r="C247" s="9">
        <f t="shared" si="385"/>
        <v>-8.2644628099173278E-3</v>
      </c>
      <c r="D247" s="2">
        <v>300.56</v>
      </c>
      <c r="E247" s="9">
        <f t="shared" si="411"/>
        <v>-1.8355215886080134E-2</v>
      </c>
      <c r="F247" s="2">
        <v>291.85000000000002</v>
      </c>
      <c r="G247" s="9">
        <f t="shared" si="418"/>
        <v>-2.2147021376398679E-2</v>
      </c>
      <c r="H247">
        <v>19.36</v>
      </c>
      <c r="I247" s="43">
        <f t="shared" si="414"/>
        <v>-1.8753167764825163E-2</v>
      </c>
      <c r="J247" s="2">
        <v>140.36000000000001</v>
      </c>
      <c r="K247" s="43">
        <f t="shared" si="416"/>
        <v>-6.0194037249485799E-3</v>
      </c>
      <c r="L247" s="38"/>
      <c r="N247" s="3">
        <f t="shared" si="387"/>
        <v>-8.2644628099173278E-3</v>
      </c>
      <c r="O247" s="3">
        <f t="shared" si="388"/>
        <v>-1.8355215886080134E-2</v>
      </c>
      <c r="P247" s="3">
        <f t="shared" si="389"/>
        <v>-2.2147021376398679E-2</v>
      </c>
      <c r="Q247" s="3">
        <f t="shared" si="390"/>
        <v>-1.8753167764825163E-2</v>
      </c>
      <c r="R247" s="3">
        <f t="shared" si="391"/>
        <v>-6.0194037249485799E-3</v>
      </c>
    </row>
    <row r="248" spans="1:18" hidden="1" x14ac:dyDescent="0.3">
      <c r="A248" s="4" t="s">
        <v>380</v>
      </c>
      <c r="B248" s="2">
        <v>14.37</v>
      </c>
      <c r="C248" s="9">
        <f t="shared" si="385"/>
        <v>-2.083333333333437E-3</v>
      </c>
      <c r="D248" s="2">
        <v>301.43</v>
      </c>
      <c r="E248" s="9">
        <f t="shared" si="411"/>
        <v>2.8945967527282956E-3</v>
      </c>
      <c r="F248" s="2">
        <v>289.12</v>
      </c>
      <c r="G248" s="9">
        <f t="shared" si="418"/>
        <v>-9.3541202672606794E-3</v>
      </c>
      <c r="H248">
        <v>19.28</v>
      </c>
      <c r="I248" s="43">
        <f t="shared" si="414"/>
        <v>-4.1322314049585529E-3</v>
      </c>
      <c r="J248" s="2">
        <v>139.80000000000001</v>
      </c>
      <c r="K248" s="43">
        <f t="shared" si="416"/>
        <v>-3.9897406668566449E-3</v>
      </c>
      <c r="L248" s="38"/>
      <c r="N248" s="3">
        <f t="shared" si="387"/>
        <v>-2.083333333333437E-3</v>
      </c>
      <c r="O248" s="3">
        <f t="shared" si="388"/>
        <v>2.8945967527282956E-3</v>
      </c>
      <c r="P248" s="3">
        <f t="shared" si="389"/>
        <v>-9.3541202672606794E-3</v>
      </c>
      <c r="Q248" s="3">
        <f t="shared" si="390"/>
        <v>-4.1322314049585529E-3</v>
      </c>
      <c r="R248" s="3">
        <f t="shared" si="391"/>
        <v>-3.9897406668566449E-3</v>
      </c>
    </row>
    <row r="249" spans="1:18" hidden="1" x14ac:dyDescent="0.3">
      <c r="A249" s="4" t="s">
        <v>381</v>
      </c>
      <c r="B249" s="2">
        <v>14.5</v>
      </c>
      <c r="C249" s="9">
        <f t="shared" si="385"/>
        <v>9.0466249130132237E-3</v>
      </c>
      <c r="D249" s="2">
        <v>303.13</v>
      </c>
      <c r="E249" s="9">
        <f t="shared" si="411"/>
        <v>5.6397836977075677E-3</v>
      </c>
      <c r="F249" s="2">
        <v>290.93</v>
      </c>
      <c r="G249" s="9">
        <f t="shared" si="418"/>
        <v>6.2603763143331825E-3</v>
      </c>
      <c r="H249">
        <v>19.64</v>
      </c>
      <c r="I249" s="43">
        <f t="shared" si="414"/>
        <v>1.8672199170124415E-2</v>
      </c>
      <c r="J249" s="2">
        <v>138.84</v>
      </c>
      <c r="K249" s="43">
        <f t="shared" si="416"/>
        <v>-6.8669527896996208E-3</v>
      </c>
      <c r="L249" s="38"/>
      <c r="N249" s="3">
        <f t="shared" si="387"/>
        <v>9.0466249130132237E-3</v>
      </c>
      <c r="O249" s="3">
        <f t="shared" si="388"/>
        <v>5.6397836977075677E-3</v>
      </c>
      <c r="P249" s="3">
        <f t="shared" si="389"/>
        <v>6.2603763143331825E-3</v>
      </c>
      <c r="Q249" s="3">
        <f t="shared" si="390"/>
        <v>1.8672199170124415E-2</v>
      </c>
      <c r="R249" s="3">
        <f t="shared" si="391"/>
        <v>-6.8669527896996208E-3</v>
      </c>
    </row>
    <row r="250" spans="1:18" hidden="1" x14ac:dyDescent="0.3">
      <c r="A250" s="4" t="s">
        <v>382</v>
      </c>
      <c r="B250" s="2">
        <v>14.87</v>
      </c>
      <c r="C250" s="9">
        <f t="shared" si="385"/>
        <v>2.5517241379310329E-2</v>
      </c>
      <c r="D250" s="2">
        <v>302.72000000000003</v>
      </c>
      <c r="E250" s="9">
        <f t="shared" si="411"/>
        <v>-1.3525550094017902E-3</v>
      </c>
      <c r="F250" s="2">
        <v>293.81</v>
      </c>
      <c r="G250" s="9">
        <f t="shared" si="418"/>
        <v>9.8992884886399679E-3</v>
      </c>
      <c r="H250">
        <v>20.04</v>
      </c>
      <c r="I250" s="43">
        <f t="shared" si="414"/>
        <v>2.0366598778003953E-2</v>
      </c>
      <c r="J250" s="2">
        <v>139.93</v>
      </c>
      <c r="K250" s="43">
        <f t="shared" si="416"/>
        <v>7.8507634687410288E-3</v>
      </c>
      <c r="L250" s="38"/>
      <c r="N250" s="3">
        <f t="shared" si="387"/>
        <v>2.5517241379310329E-2</v>
      </c>
      <c r="O250" s="3">
        <f t="shared" si="388"/>
        <v>-1.3525550094017902E-3</v>
      </c>
      <c r="P250" s="3">
        <f t="shared" si="389"/>
        <v>9.8992884886399679E-3</v>
      </c>
      <c r="Q250" s="3">
        <f t="shared" si="390"/>
        <v>2.0366598778003953E-2</v>
      </c>
      <c r="R250" s="3">
        <f t="shared" si="391"/>
        <v>7.8507634687410288E-3</v>
      </c>
    </row>
    <row r="251" spans="1:18" hidden="1" x14ac:dyDescent="0.3">
      <c r="A251" s="4" t="s">
        <v>383</v>
      </c>
      <c r="B251" s="2">
        <v>14.51</v>
      </c>
      <c r="C251" s="9">
        <f t="shared" si="385"/>
        <v>-2.4209818426361718E-2</v>
      </c>
      <c r="D251" s="2">
        <v>302.74</v>
      </c>
      <c r="E251" s="9">
        <f t="shared" si="411"/>
        <v>6.6067653276880023E-5</v>
      </c>
      <c r="F251" s="2">
        <v>292.37</v>
      </c>
      <c r="G251" s="9">
        <f t="shared" si="418"/>
        <v>-4.9011265784010272E-3</v>
      </c>
      <c r="H251">
        <v>19.579999999999998</v>
      </c>
      <c r="I251" s="43">
        <f t="shared" si="414"/>
        <v>-2.2954091816367317E-2</v>
      </c>
      <c r="J251" s="2">
        <v>138.66999999999999</v>
      </c>
      <c r="K251" s="43">
        <f t="shared" si="416"/>
        <v>-9.0045022511257011E-3</v>
      </c>
      <c r="L251" s="38"/>
      <c r="N251" s="3">
        <f t="shared" si="387"/>
        <v>-2.4209818426361718E-2</v>
      </c>
      <c r="O251" s="3">
        <f t="shared" si="388"/>
        <v>6.6067653276880023E-5</v>
      </c>
      <c r="P251" s="3">
        <f t="shared" si="389"/>
        <v>-4.9011265784010272E-3</v>
      </c>
      <c r="Q251" s="3">
        <f t="shared" si="390"/>
        <v>-2.2954091816367317E-2</v>
      </c>
      <c r="R251" s="3">
        <f t="shared" si="391"/>
        <v>-9.0045022511257011E-3</v>
      </c>
    </row>
    <row r="252" spans="1:18" hidden="1" x14ac:dyDescent="0.3">
      <c r="A252" s="4" t="s">
        <v>384</v>
      </c>
      <c r="B252" s="2">
        <v>14.9</v>
      </c>
      <c r="C252" s="9">
        <f t="shared" si="385"/>
        <v>2.6878015161957203E-2</v>
      </c>
      <c r="D252" s="2">
        <v>303.51</v>
      </c>
      <c r="E252" s="9">
        <f t="shared" si="411"/>
        <v>2.5434366122745189E-3</v>
      </c>
      <c r="F252" s="2">
        <v>297.91000000000003</v>
      </c>
      <c r="G252" s="9">
        <f t="shared" si="418"/>
        <v>1.8948592536853992E-2</v>
      </c>
      <c r="H252">
        <v>19.350000000000001</v>
      </c>
      <c r="I252" s="43">
        <f t="shared" si="414"/>
        <v>-1.1746680286006006E-2</v>
      </c>
      <c r="J252" s="2">
        <v>140.07</v>
      </c>
      <c r="K252" s="43">
        <f t="shared" si="416"/>
        <v>1.0095911155981963E-2</v>
      </c>
      <c r="L252" s="38"/>
      <c r="N252" s="3">
        <f t="shared" si="387"/>
        <v>2.6878015161957203E-2</v>
      </c>
      <c r="O252" s="3">
        <f t="shared" si="388"/>
        <v>2.5434366122745189E-3</v>
      </c>
      <c r="P252" s="3">
        <f t="shared" si="389"/>
        <v>1.8948592536853992E-2</v>
      </c>
      <c r="Q252" s="3">
        <f t="shared" si="390"/>
        <v>-1.1746680286006006E-2</v>
      </c>
      <c r="R252" s="3">
        <f t="shared" si="391"/>
        <v>1.0095911155981963E-2</v>
      </c>
    </row>
    <row r="253" spans="1:18" hidden="1" x14ac:dyDescent="0.3">
      <c r="A253" s="4" t="s">
        <v>385</v>
      </c>
      <c r="B253" s="2">
        <v>14.67</v>
      </c>
      <c r="C253" s="9">
        <f t="shared" si="385"/>
        <v>-1.543624161073831E-2</v>
      </c>
      <c r="D253" s="2">
        <v>303.41000000000003</v>
      </c>
      <c r="E253" s="9">
        <f t="shared" si="411"/>
        <v>-3.2947843563624346E-4</v>
      </c>
      <c r="F253" s="2">
        <v>295.64</v>
      </c>
      <c r="G253" s="9">
        <f t="shared" si="418"/>
        <v>-7.6197509314894774E-3</v>
      </c>
      <c r="H253">
        <v>19.13</v>
      </c>
      <c r="I253" s="43">
        <f t="shared" si="414"/>
        <v>-1.136950904392775E-2</v>
      </c>
      <c r="J253" s="2">
        <v>140.58000000000001</v>
      </c>
      <c r="K253" s="43">
        <f t="shared" si="416"/>
        <v>3.6410366245449577E-3</v>
      </c>
      <c r="L253" s="38"/>
      <c r="N253" s="3">
        <f t="shared" si="387"/>
        <v>-1.543624161073831E-2</v>
      </c>
      <c r="O253" s="3">
        <f t="shared" si="388"/>
        <v>-3.2947843563624346E-4</v>
      </c>
      <c r="P253" s="3">
        <f t="shared" si="389"/>
        <v>-7.6197509314894774E-3</v>
      </c>
      <c r="Q253" s="3">
        <f t="shared" si="390"/>
        <v>-1.136950904392775E-2</v>
      </c>
      <c r="R253" s="3">
        <f t="shared" si="391"/>
        <v>3.6410366245449577E-3</v>
      </c>
    </row>
    <row r="254" spans="1:18" hidden="1" x14ac:dyDescent="0.3">
      <c r="A254" s="4" t="s">
        <v>386</v>
      </c>
      <c r="B254" s="2">
        <v>14.66</v>
      </c>
      <c r="C254" s="9">
        <f t="shared" si="385"/>
        <v>-6.8166325835039565E-4</v>
      </c>
      <c r="D254" s="2">
        <v>299.2</v>
      </c>
      <c r="E254" s="9">
        <f t="shared" si="411"/>
        <v>-1.3875613855838798E-2</v>
      </c>
      <c r="F254" s="2">
        <v>298.8</v>
      </c>
      <c r="G254" s="9">
        <f t="shared" si="418"/>
        <v>1.0688675416046678E-2</v>
      </c>
      <c r="H254">
        <v>18.3</v>
      </c>
      <c r="I254" s="43">
        <f t="shared" si="414"/>
        <v>-4.3387349712493362E-2</v>
      </c>
      <c r="J254" s="2">
        <v>139.94</v>
      </c>
      <c r="K254" s="43">
        <f t="shared" si="416"/>
        <v>-4.5525679328497493E-3</v>
      </c>
      <c r="L254" s="38"/>
      <c r="N254" s="3">
        <f t="shared" si="387"/>
        <v>-6.8166325835039565E-4</v>
      </c>
      <c r="O254" s="3">
        <f t="shared" si="388"/>
        <v>-1.3875613855838798E-2</v>
      </c>
      <c r="P254" s="3">
        <f t="shared" si="389"/>
        <v>1.0688675416046678E-2</v>
      </c>
      <c r="Q254" s="3">
        <f t="shared" si="390"/>
        <v>-4.3387349712493362E-2</v>
      </c>
      <c r="R254" s="3">
        <f t="shared" si="391"/>
        <v>-4.5525679328497493E-3</v>
      </c>
    </row>
    <row r="255" spans="1:18" hidden="1" x14ac:dyDescent="0.3">
      <c r="A255" s="4" t="s">
        <v>387</v>
      </c>
      <c r="B255" s="2">
        <v>14.36</v>
      </c>
      <c r="C255" s="9">
        <f t="shared" si="385"/>
        <v>-2.046384720327421E-2</v>
      </c>
      <c r="D255" s="2">
        <v>302.3</v>
      </c>
      <c r="E255" s="9">
        <f t="shared" si="411"/>
        <v>1.0360962566845044E-2</v>
      </c>
      <c r="F255" s="2">
        <v>294.95999999999998</v>
      </c>
      <c r="G255" s="9">
        <f t="shared" si="418"/>
        <v>-1.2851405622490097E-2</v>
      </c>
      <c r="H255">
        <v>17.89</v>
      </c>
      <c r="I255" s="43">
        <f t="shared" si="414"/>
        <v>-2.2404371584699434E-2</v>
      </c>
      <c r="J255" s="2">
        <v>140.94</v>
      </c>
      <c r="K255" s="43">
        <f t="shared" si="416"/>
        <v>7.1459196798628888E-3</v>
      </c>
      <c r="L255" s="38"/>
      <c r="N255" s="3">
        <f t="shared" si="387"/>
        <v>-2.046384720327421E-2</v>
      </c>
      <c r="O255" s="3">
        <f t="shared" si="388"/>
        <v>1.0360962566845044E-2</v>
      </c>
      <c r="P255" s="3">
        <f t="shared" si="389"/>
        <v>-1.2851405622490097E-2</v>
      </c>
      <c r="Q255" s="3">
        <f t="shared" si="390"/>
        <v>-2.2404371584699434E-2</v>
      </c>
      <c r="R255" s="3">
        <f t="shared" si="391"/>
        <v>7.1459196798628888E-3</v>
      </c>
    </row>
    <row r="256" spans="1:18" hidden="1" x14ac:dyDescent="0.3">
      <c r="A256" s="4" t="s">
        <v>388</v>
      </c>
      <c r="B256" s="2">
        <v>14.15</v>
      </c>
      <c r="C256" s="9">
        <f t="shared" si="385"/>
        <v>-1.4623955431754765E-2</v>
      </c>
      <c r="D256" s="2">
        <v>307.26</v>
      </c>
      <c r="E256" s="9">
        <f t="shared" si="411"/>
        <v>1.640754217664564E-2</v>
      </c>
      <c r="F256" s="2">
        <v>295.69</v>
      </c>
      <c r="G256" s="9">
        <f t="shared" si="418"/>
        <v>2.474911852454742E-3</v>
      </c>
      <c r="H256">
        <v>17.66</v>
      </c>
      <c r="I256" s="43">
        <f t="shared" si="414"/>
        <v>-1.285634432643934E-2</v>
      </c>
      <c r="J256" s="2">
        <v>142.5</v>
      </c>
      <c r="K256" s="43">
        <f t="shared" si="416"/>
        <v>1.1068539804172106E-2</v>
      </c>
      <c r="L256" s="38"/>
      <c r="N256" s="3">
        <f t="shared" si="387"/>
        <v>-1.4623955431754765E-2</v>
      </c>
      <c r="O256" s="3">
        <f t="shared" si="388"/>
        <v>1.640754217664564E-2</v>
      </c>
      <c r="P256" s="3">
        <f t="shared" si="389"/>
        <v>2.474911852454742E-3</v>
      </c>
      <c r="Q256" s="3">
        <f t="shared" si="390"/>
        <v>-1.285634432643934E-2</v>
      </c>
      <c r="R256" s="3">
        <f t="shared" si="391"/>
        <v>1.1068539804172106E-2</v>
      </c>
    </row>
    <row r="257" spans="1:18" hidden="1" x14ac:dyDescent="0.3">
      <c r="A257" s="4" t="s">
        <v>389</v>
      </c>
      <c r="B257" s="2">
        <v>14.28</v>
      </c>
      <c r="C257" s="9">
        <f t="shared" si="385"/>
        <v>9.187279151943395E-3</v>
      </c>
      <c r="D257" s="2">
        <v>306.69</v>
      </c>
      <c r="E257" s="9">
        <f t="shared" si="411"/>
        <v>-1.8551064245264648E-3</v>
      </c>
      <c r="F257" s="2">
        <v>296.38</v>
      </c>
      <c r="G257" s="9">
        <f t="shared" si="418"/>
        <v>2.333524975481005E-3</v>
      </c>
      <c r="H257">
        <v>17.43</v>
      </c>
      <c r="I257" s="43">
        <f t="shared" si="414"/>
        <v>-1.3023782559456465E-2</v>
      </c>
      <c r="J257" s="2">
        <v>143.57</v>
      </c>
      <c r="K257" s="43">
        <f t="shared" si="416"/>
        <v>7.5087719298245759E-3</v>
      </c>
      <c r="L257" s="38"/>
      <c r="N257" s="3">
        <f t="shared" si="387"/>
        <v>9.187279151943395E-3</v>
      </c>
      <c r="O257" s="3">
        <f t="shared" si="388"/>
        <v>-1.8551064245264648E-3</v>
      </c>
      <c r="P257" s="3">
        <f t="shared" si="389"/>
        <v>2.333524975481005E-3</v>
      </c>
      <c r="Q257" s="3">
        <f t="shared" si="390"/>
        <v>-1.3023782559456465E-2</v>
      </c>
      <c r="R257" s="3">
        <f t="shared" si="391"/>
        <v>7.5087719298245759E-3</v>
      </c>
    </row>
    <row r="258" spans="1:18" hidden="1" x14ac:dyDescent="0.3">
      <c r="A258" s="4" t="s">
        <v>390</v>
      </c>
      <c r="B258" s="2">
        <v>13.9</v>
      </c>
      <c r="C258" s="9">
        <f t="shared" si="385"/>
        <v>-2.6610644257702987E-2</v>
      </c>
      <c r="D258" s="2">
        <v>296.17</v>
      </c>
      <c r="E258" s="9">
        <f t="shared" si="411"/>
        <v>-3.43017379112458E-2</v>
      </c>
      <c r="F258" s="2">
        <v>284.52999999999997</v>
      </c>
      <c r="G258" s="9">
        <f t="shared" si="418"/>
        <v>-3.99824549564749E-2</v>
      </c>
      <c r="H258">
        <v>16.920000000000002</v>
      </c>
      <c r="I258" s="43">
        <f t="shared" si="414"/>
        <v>-2.9259896729776136E-2</v>
      </c>
      <c r="J258" s="2">
        <v>144.44999999999999</v>
      </c>
      <c r="K258" s="43">
        <f t="shared" si="416"/>
        <v>6.129414223027041E-3</v>
      </c>
      <c r="L258" s="38"/>
      <c r="N258" s="3">
        <f t="shared" si="387"/>
        <v>-2.6610644257702987E-2</v>
      </c>
      <c r="O258" s="3">
        <f t="shared" si="388"/>
        <v>-3.43017379112458E-2</v>
      </c>
      <c r="P258" s="3">
        <f t="shared" si="389"/>
        <v>-3.99824549564749E-2</v>
      </c>
      <c r="Q258" s="3">
        <f t="shared" si="390"/>
        <v>-2.9259896729776136E-2</v>
      </c>
      <c r="R258" s="3">
        <f t="shared" si="391"/>
        <v>6.129414223027041E-3</v>
      </c>
    </row>
    <row r="259" spans="1:18" hidden="1" x14ac:dyDescent="0.3">
      <c r="A259" s="4" t="s">
        <v>391</v>
      </c>
      <c r="B259" s="2">
        <v>13.78</v>
      </c>
      <c r="C259" s="9">
        <f t="shared" si="385"/>
        <v>-8.6330935251799357E-3</v>
      </c>
      <c r="D259" s="2">
        <v>295.87</v>
      </c>
      <c r="E259" s="9">
        <f t="shared" si="411"/>
        <v>-1.0129317621636602E-3</v>
      </c>
      <c r="F259" s="2">
        <v>282.61</v>
      </c>
      <c r="G259" s="9">
        <f t="shared" si="418"/>
        <v>-6.7479703370468824E-3</v>
      </c>
      <c r="H259">
        <v>16.899999999999999</v>
      </c>
      <c r="I259" s="43">
        <f t="shared" si="414"/>
        <v>-1.1820330969268822E-3</v>
      </c>
      <c r="J259" s="2">
        <v>147.84</v>
      </c>
      <c r="K259" s="43">
        <f t="shared" si="416"/>
        <v>2.3468328141225347E-2</v>
      </c>
      <c r="L259" s="38"/>
      <c r="N259" s="3">
        <f t="shared" si="387"/>
        <v>-8.6330935251799357E-3</v>
      </c>
      <c r="O259" s="3">
        <f t="shared" si="388"/>
        <v>-1.0129317621636602E-3</v>
      </c>
      <c r="P259" s="3">
        <f t="shared" si="389"/>
        <v>-6.7479703370468824E-3</v>
      </c>
      <c r="Q259" s="3">
        <f t="shared" si="390"/>
        <v>-1.1820330969268822E-3</v>
      </c>
      <c r="R259" s="3">
        <f t="shared" si="391"/>
        <v>2.3468328141225347E-2</v>
      </c>
    </row>
    <row r="260" spans="1:18" hidden="1" x14ac:dyDescent="0.3">
      <c r="A260" s="4" t="s">
        <v>392</v>
      </c>
      <c r="B260" s="2">
        <v>13.68</v>
      </c>
      <c r="C260" s="9">
        <f t="shared" si="385"/>
        <v>-7.2568940493468181E-3</v>
      </c>
      <c r="D260" s="2">
        <v>294.64</v>
      </c>
      <c r="E260" s="9">
        <f t="shared" si="411"/>
        <v>-4.157231216412649E-3</v>
      </c>
      <c r="F260" s="2">
        <v>280.57</v>
      </c>
      <c r="G260" s="9">
        <f t="shared" si="418"/>
        <v>-7.2184282226390728E-3</v>
      </c>
      <c r="H260">
        <v>16.48</v>
      </c>
      <c r="I260" s="43">
        <f t="shared" si="414"/>
        <v>-2.485207100591702E-2</v>
      </c>
      <c r="J260" s="2">
        <v>145.9</v>
      </c>
      <c r="K260" s="43">
        <f t="shared" si="416"/>
        <v>-1.3122294372294396E-2</v>
      </c>
      <c r="L260" s="38"/>
      <c r="N260" s="3">
        <f t="shared" si="387"/>
        <v>-7.2568940493468181E-3</v>
      </c>
      <c r="O260" s="3">
        <f t="shared" si="388"/>
        <v>-4.157231216412649E-3</v>
      </c>
      <c r="P260" s="3">
        <f t="shared" si="389"/>
        <v>-7.2184282226390728E-3</v>
      </c>
      <c r="Q260" s="3">
        <f t="shared" si="390"/>
        <v>-2.485207100591702E-2</v>
      </c>
      <c r="R260" s="3">
        <f t="shared" si="391"/>
        <v>-1.3122294372294396E-2</v>
      </c>
    </row>
    <row r="261" spans="1:18" hidden="1" x14ac:dyDescent="0.3">
      <c r="A261" s="4" t="s">
        <v>393</v>
      </c>
      <c r="B261" s="2">
        <v>13.71</v>
      </c>
      <c r="C261" s="9">
        <f t="shared" si="385"/>
        <v>2.1929824561404132E-3</v>
      </c>
      <c r="D261" s="2">
        <v>295.99</v>
      </c>
      <c r="E261" s="9">
        <f t="shared" si="411"/>
        <v>4.5818626120011086E-3</v>
      </c>
      <c r="F261" s="2">
        <v>284.14</v>
      </c>
      <c r="G261" s="9">
        <f t="shared" si="418"/>
        <v>1.2724097373204568E-2</v>
      </c>
      <c r="H261">
        <v>16.350000000000001</v>
      </c>
      <c r="I261" s="43">
        <f t="shared" si="414"/>
        <v>-7.8883495145630755E-3</v>
      </c>
      <c r="J261" s="2">
        <v>145.61000000000001</v>
      </c>
      <c r="K261" s="43">
        <f t="shared" si="416"/>
        <v>-1.9876627827278837E-3</v>
      </c>
      <c r="L261" s="38"/>
      <c r="N261" s="3">
        <f t="shared" si="387"/>
        <v>2.1929824561404132E-3</v>
      </c>
      <c r="O261" s="3">
        <f t="shared" si="388"/>
        <v>4.5818626120011086E-3</v>
      </c>
      <c r="P261" s="3">
        <f t="shared" si="389"/>
        <v>1.2724097373204568E-2</v>
      </c>
      <c r="Q261" s="3">
        <f t="shared" si="390"/>
        <v>-7.8883495145630755E-3</v>
      </c>
      <c r="R261" s="3">
        <f t="shared" si="391"/>
        <v>-1.9876627827278837E-3</v>
      </c>
    </row>
    <row r="262" spans="1:18" hidden="1" x14ac:dyDescent="0.3">
      <c r="A262" s="4" t="s">
        <v>394</v>
      </c>
      <c r="B262" s="2">
        <v>13.69</v>
      </c>
      <c r="C262" s="9">
        <f t="shared" si="385"/>
        <v>-1.4587892049600093E-3</v>
      </c>
      <c r="D262" s="2">
        <v>296.19</v>
      </c>
      <c r="E262" s="9">
        <f t="shared" si="411"/>
        <v>6.7569850332782622E-4</v>
      </c>
      <c r="F262" s="2">
        <v>290.02</v>
      </c>
      <c r="G262" s="9">
        <f t="shared" si="418"/>
        <v>2.0694024072640316E-2</v>
      </c>
      <c r="H262">
        <v>16.22</v>
      </c>
      <c r="I262" s="43">
        <f t="shared" si="414"/>
        <v>-7.9510703363916413E-3</v>
      </c>
      <c r="J262" s="2">
        <v>146.16</v>
      </c>
      <c r="K262" s="43">
        <f t="shared" si="416"/>
        <v>3.7772131034954359E-3</v>
      </c>
      <c r="L262" s="38"/>
      <c r="N262" s="3">
        <f t="shared" si="387"/>
        <v>-1.4587892049600093E-3</v>
      </c>
      <c r="O262" s="3">
        <f t="shared" si="388"/>
        <v>6.7569850332782622E-4</v>
      </c>
      <c r="P262" s="3">
        <f t="shared" si="389"/>
        <v>2.0694024072640316E-2</v>
      </c>
      <c r="Q262" s="3">
        <f t="shared" si="390"/>
        <v>-7.9510703363916413E-3</v>
      </c>
      <c r="R262" s="3">
        <f t="shared" si="391"/>
        <v>3.7772131034954359E-3</v>
      </c>
    </row>
    <row r="263" spans="1:18" hidden="1" x14ac:dyDescent="0.3">
      <c r="A263" s="4" t="s">
        <v>395</v>
      </c>
      <c r="B263" s="2">
        <v>13.62</v>
      </c>
      <c r="C263" s="9">
        <f t="shared" si="385"/>
        <v>-5.1132213294375894E-3</v>
      </c>
      <c r="D263" s="2">
        <v>296.97000000000003</v>
      </c>
      <c r="E263" s="9">
        <f t="shared" si="411"/>
        <v>2.6334447483036261E-3</v>
      </c>
      <c r="F263" s="2">
        <v>290.39999999999998</v>
      </c>
      <c r="G263" s="9">
        <f t="shared" si="418"/>
        <v>1.3102544652092707E-3</v>
      </c>
      <c r="H263">
        <v>15.83</v>
      </c>
      <c r="I263" s="43">
        <f t="shared" si="414"/>
        <v>-2.404438964241673E-2</v>
      </c>
      <c r="J263" s="2">
        <v>145.04</v>
      </c>
      <c r="K263" s="43">
        <f t="shared" si="416"/>
        <v>-7.6628352490422103E-3</v>
      </c>
      <c r="L263" s="38"/>
      <c r="N263" s="3">
        <f t="shared" si="387"/>
        <v>-5.1132213294375894E-3</v>
      </c>
      <c r="O263" s="3">
        <f t="shared" si="388"/>
        <v>2.6334447483036261E-3</v>
      </c>
      <c r="P263" s="3">
        <f t="shared" si="389"/>
        <v>1.3102544652092707E-3</v>
      </c>
      <c r="Q263" s="3">
        <f t="shared" si="390"/>
        <v>-2.404438964241673E-2</v>
      </c>
      <c r="R263" s="3">
        <f t="shared" si="391"/>
        <v>-7.6628352490422103E-3</v>
      </c>
    </row>
    <row r="264" spans="1:18" hidden="1" x14ac:dyDescent="0.3">
      <c r="A264" s="4" t="s">
        <v>396</v>
      </c>
      <c r="B264" s="2">
        <v>13.51</v>
      </c>
      <c r="C264" s="9">
        <f t="shared" si="385"/>
        <v>-8.0763582966225655E-3</v>
      </c>
      <c r="D264" s="2">
        <v>299.39999999999998</v>
      </c>
      <c r="E264" s="9">
        <f t="shared" si="411"/>
        <v>8.1826447115869172E-3</v>
      </c>
      <c r="F264" s="2">
        <v>294.01</v>
      </c>
      <c r="G264" s="9">
        <f t="shared" si="418"/>
        <v>1.243112947658398E-2</v>
      </c>
      <c r="H264">
        <v>15.58</v>
      </c>
      <c r="I264" s="43">
        <f t="shared" si="414"/>
        <v>-1.5792798483891368E-2</v>
      </c>
      <c r="J264" s="2">
        <v>145.88</v>
      </c>
      <c r="K264" s="43">
        <f t="shared" si="416"/>
        <v>5.791505791505891E-3</v>
      </c>
      <c r="L264" s="38"/>
      <c r="N264" s="3">
        <f t="shared" si="387"/>
        <v>-8.0763582966225655E-3</v>
      </c>
      <c r="O264" s="3">
        <f t="shared" si="388"/>
        <v>8.1826447115869172E-3</v>
      </c>
      <c r="P264" s="3">
        <f t="shared" si="389"/>
        <v>1.243112947658398E-2</v>
      </c>
      <c r="Q264" s="3">
        <f t="shared" si="390"/>
        <v>-1.5792798483891368E-2</v>
      </c>
      <c r="R264" s="3">
        <f t="shared" si="391"/>
        <v>5.791505791505891E-3</v>
      </c>
    </row>
    <row r="265" spans="1:18" hidden="1" x14ac:dyDescent="0.3">
      <c r="A265" s="4" t="s">
        <v>397</v>
      </c>
      <c r="B265" s="2">
        <v>13.71</v>
      </c>
      <c r="C265" s="9">
        <f t="shared" si="385"/>
        <v>1.4803849000740277E-2</v>
      </c>
      <c r="D265" s="2">
        <v>301.77</v>
      </c>
      <c r="E265" s="9">
        <f t="shared" si="411"/>
        <v>7.9158316633267667E-3</v>
      </c>
      <c r="F265" s="2">
        <v>293.27</v>
      </c>
      <c r="G265" s="9">
        <f t="shared" si="418"/>
        <v>-2.5169211931567181E-3</v>
      </c>
      <c r="H265">
        <v>16.21</v>
      </c>
      <c r="I265" s="43">
        <f t="shared" si="414"/>
        <v>4.0436456996149062E-2</v>
      </c>
      <c r="J265" s="2">
        <v>145.47</v>
      </c>
      <c r="K265" s="43">
        <f t="shared" si="416"/>
        <v>-2.8105292020839112E-3</v>
      </c>
      <c r="L265" s="38"/>
      <c r="N265" s="3">
        <f t="shared" si="387"/>
        <v>1.4803849000740277E-2</v>
      </c>
      <c r="O265" s="3">
        <f t="shared" si="388"/>
        <v>7.9158316633267667E-3</v>
      </c>
      <c r="P265" s="3">
        <f t="shared" si="389"/>
        <v>-2.5169211931567181E-3</v>
      </c>
      <c r="Q265" s="3">
        <f t="shared" si="390"/>
        <v>4.0436456996149062E-2</v>
      </c>
      <c r="R265" s="3">
        <f t="shared" si="391"/>
        <v>-2.8105292020839112E-3</v>
      </c>
    </row>
    <row r="266" spans="1:18" hidden="1" x14ac:dyDescent="0.3">
      <c r="A266" s="4" t="s">
        <v>398</v>
      </c>
      <c r="B266" s="2">
        <v>13.95</v>
      </c>
      <c r="C266" s="9">
        <f t="shared" si="385"/>
        <v>1.7505470459518557E-2</v>
      </c>
      <c r="D266" s="2">
        <v>308.08</v>
      </c>
      <c r="E266" s="9">
        <f t="shared" si="411"/>
        <v>2.0909964542532355E-2</v>
      </c>
      <c r="F266" s="2">
        <v>298.05</v>
      </c>
      <c r="G266" s="9">
        <f t="shared" si="418"/>
        <v>1.6298973642036474E-2</v>
      </c>
      <c r="H266">
        <v>16.73</v>
      </c>
      <c r="I266" s="43">
        <f t="shared" si="414"/>
        <v>3.2078963602714339E-2</v>
      </c>
      <c r="J266" s="2">
        <v>147.82</v>
      </c>
      <c r="K266" s="43">
        <f t="shared" si="416"/>
        <v>1.6154533580807096E-2</v>
      </c>
      <c r="L266" s="38"/>
      <c r="N266" s="3">
        <f t="shared" si="387"/>
        <v>1.7505470459518557E-2</v>
      </c>
      <c r="O266" s="3">
        <f t="shared" si="388"/>
        <v>2.0909964542532355E-2</v>
      </c>
      <c r="P266" s="3">
        <f t="shared" si="389"/>
        <v>1.6298973642036474E-2</v>
      </c>
      <c r="Q266" s="3">
        <f t="shared" si="390"/>
        <v>3.2078963602714339E-2</v>
      </c>
      <c r="R266" s="3">
        <f t="shared" si="391"/>
        <v>1.6154533580807096E-2</v>
      </c>
    </row>
    <row r="267" spans="1:18" hidden="1" x14ac:dyDescent="0.3">
      <c r="A267" s="4" t="s">
        <v>399</v>
      </c>
      <c r="B267" s="2">
        <v>14.08</v>
      </c>
      <c r="C267" s="9">
        <f t="shared" si="385"/>
        <v>9.3189964157707195E-3</v>
      </c>
      <c r="D267" s="2">
        <v>314.82</v>
      </c>
      <c r="E267" s="9">
        <f t="shared" si="411"/>
        <v>2.1877434432614917E-2</v>
      </c>
      <c r="F267" s="2">
        <v>295.77</v>
      </c>
      <c r="G267" s="9">
        <f t="shared" si="418"/>
        <v>-7.6497232008053695E-3</v>
      </c>
      <c r="H267">
        <v>16.96</v>
      </c>
      <c r="I267" s="43">
        <f t="shared" si="414"/>
        <v>1.3747758517633102E-2</v>
      </c>
      <c r="J267" s="2">
        <v>149.29</v>
      </c>
      <c r="K267" s="43">
        <f t="shared" si="416"/>
        <v>9.9445271275875324E-3</v>
      </c>
      <c r="L267" s="38"/>
      <c r="N267" s="3">
        <f t="shared" si="387"/>
        <v>9.3189964157707195E-3</v>
      </c>
      <c r="O267" s="3">
        <f t="shared" si="388"/>
        <v>2.1877434432614917E-2</v>
      </c>
      <c r="P267" s="3">
        <f t="shared" si="389"/>
        <v>-7.6497232008053695E-3</v>
      </c>
      <c r="Q267" s="3">
        <f t="shared" si="390"/>
        <v>1.3747758517633102E-2</v>
      </c>
      <c r="R267" s="3">
        <f t="shared" si="391"/>
        <v>9.9445271275875324E-3</v>
      </c>
    </row>
    <row r="268" spans="1:18" hidden="1" x14ac:dyDescent="0.3">
      <c r="A268" s="4" t="s">
        <v>400</v>
      </c>
      <c r="B268" s="2">
        <v>13.83</v>
      </c>
      <c r="C268" s="9">
        <f t="shared" si="385"/>
        <v>-1.7755681818181768E-2</v>
      </c>
      <c r="D268" s="2">
        <v>305.87</v>
      </c>
      <c r="E268" s="9">
        <f t="shared" si="411"/>
        <v>-2.8428943523283068E-2</v>
      </c>
      <c r="F268" s="2">
        <v>284.63</v>
      </c>
      <c r="G268" s="9">
        <f t="shared" si="418"/>
        <v>-3.7664401392974223E-2</v>
      </c>
      <c r="H268">
        <v>17</v>
      </c>
      <c r="I268" s="43">
        <f t="shared" si="414"/>
        <v>2.3584905660376521E-3</v>
      </c>
      <c r="J268" s="2">
        <v>144.47</v>
      </c>
      <c r="K268" s="43">
        <f t="shared" si="416"/>
        <v>-3.2286154464465144E-2</v>
      </c>
      <c r="L268" s="38"/>
      <c r="N268" s="3">
        <f t="shared" si="387"/>
        <v>-1.7755681818181768E-2</v>
      </c>
      <c r="O268" s="3">
        <f t="shared" si="388"/>
        <v>-2.8428943523283068E-2</v>
      </c>
      <c r="P268" s="3">
        <f t="shared" si="389"/>
        <v>-3.7664401392974223E-2</v>
      </c>
      <c r="Q268" s="3">
        <f t="shared" si="390"/>
        <v>2.3584905660376521E-3</v>
      </c>
      <c r="R268" s="3">
        <f t="shared" si="391"/>
        <v>-3.2286154464465144E-2</v>
      </c>
    </row>
    <row r="269" spans="1:18" hidden="1" x14ac:dyDescent="0.3">
      <c r="A269" s="4" t="s">
        <v>401</v>
      </c>
      <c r="B269" s="2">
        <v>14.04</v>
      </c>
      <c r="C269" s="9">
        <f t="shared" si="385"/>
        <v>1.5184381778741818E-2</v>
      </c>
      <c r="D269" s="2">
        <v>296.69</v>
      </c>
      <c r="E269" s="9">
        <f t="shared" si="411"/>
        <v>-3.0012750514924691E-2</v>
      </c>
      <c r="F269" s="2">
        <v>290.49</v>
      </c>
      <c r="G269" s="9">
        <f t="shared" si="418"/>
        <v>2.0588131960791234E-2</v>
      </c>
      <c r="H269">
        <v>16.649999999999999</v>
      </c>
      <c r="I269" s="43">
        <f t="shared" si="414"/>
        <v>-2.0588235294117685E-2</v>
      </c>
      <c r="J269" s="2">
        <v>145.13999999999999</v>
      </c>
      <c r="K269" s="43">
        <f t="shared" si="416"/>
        <v>4.6376410327402251E-3</v>
      </c>
      <c r="L269" s="38"/>
      <c r="N269" s="3">
        <f t="shared" si="387"/>
        <v>1.5184381778741818E-2</v>
      </c>
      <c r="O269" s="3">
        <f t="shared" si="388"/>
        <v>-3.0012750514924691E-2</v>
      </c>
      <c r="P269" s="3">
        <f t="shared" si="389"/>
        <v>2.0588131960791234E-2</v>
      </c>
      <c r="Q269" s="3">
        <f t="shared" si="390"/>
        <v>-2.0588235294117685E-2</v>
      </c>
      <c r="R269" s="3">
        <f t="shared" si="391"/>
        <v>4.6376410327402251E-3</v>
      </c>
    </row>
    <row r="270" spans="1:18" hidden="1" x14ac:dyDescent="0.3">
      <c r="A270" s="4" t="s">
        <v>402</v>
      </c>
      <c r="B270" s="2">
        <v>14.07</v>
      </c>
      <c r="C270" s="9">
        <f t="shared" si="385"/>
        <v>2.1367521367521292E-3</v>
      </c>
      <c r="D270" s="2">
        <v>298.79000000000002</v>
      </c>
      <c r="E270" s="9">
        <f t="shared" si="411"/>
        <v>7.0780949812936367E-3</v>
      </c>
      <c r="F270" s="2">
        <v>290.31</v>
      </c>
      <c r="G270" s="9">
        <f t="shared" si="418"/>
        <v>-6.1964267272540674E-4</v>
      </c>
      <c r="H270">
        <v>16.61</v>
      </c>
      <c r="I270" s="43">
        <f t="shared" si="414"/>
        <v>-2.4024024024023038E-3</v>
      </c>
      <c r="J270" s="2">
        <v>142.09</v>
      </c>
      <c r="K270" s="43">
        <f t="shared" si="416"/>
        <v>-2.1014193192779307E-2</v>
      </c>
      <c r="L270" s="38"/>
      <c r="N270" s="3">
        <f t="shared" si="387"/>
        <v>2.1367521367521292E-3</v>
      </c>
      <c r="O270" s="3">
        <f t="shared" si="388"/>
        <v>7.0780949812936367E-3</v>
      </c>
      <c r="P270" s="3">
        <f t="shared" si="389"/>
        <v>-6.1964267272540674E-4</v>
      </c>
      <c r="Q270" s="3">
        <f t="shared" si="390"/>
        <v>-2.4024024024023038E-3</v>
      </c>
      <c r="R270" s="3">
        <f t="shared" si="391"/>
        <v>-2.1014193192779307E-2</v>
      </c>
    </row>
    <row r="271" spans="1:18" hidden="1" x14ac:dyDescent="0.3">
      <c r="A271" s="4" t="s">
        <v>403</v>
      </c>
      <c r="B271" s="2">
        <v>14.06</v>
      </c>
      <c r="C271" s="9">
        <f t="shared" si="385"/>
        <v>-7.1073205401561701E-4</v>
      </c>
      <c r="D271" s="2">
        <v>300.08999999999997</v>
      </c>
      <c r="E271" s="9">
        <f t="shared" si="411"/>
        <v>4.3508818902906476E-3</v>
      </c>
      <c r="F271" s="2">
        <v>285.19</v>
      </c>
      <c r="G271" s="9">
        <f t="shared" si="418"/>
        <v>-1.7636319796080047E-2</v>
      </c>
      <c r="H271">
        <v>16.190000000000001</v>
      </c>
      <c r="I271" s="43">
        <f t="shared" si="414"/>
        <v>-2.5285972305839732E-2</v>
      </c>
      <c r="J271" s="2">
        <v>145.47999999999999</v>
      </c>
      <c r="K271" s="43">
        <f t="shared" si="416"/>
        <v>2.3858118094165492E-2</v>
      </c>
      <c r="L271" s="38"/>
      <c r="N271" s="3">
        <f t="shared" si="387"/>
        <v>-7.1073205401561701E-4</v>
      </c>
      <c r="O271" s="3">
        <f t="shared" si="388"/>
        <v>4.3508818902906476E-3</v>
      </c>
      <c r="P271" s="3">
        <f t="shared" si="389"/>
        <v>-1.7636319796080047E-2</v>
      </c>
      <c r="Q271" s="3">
        <f t="shared" si="390"/>
        <v>-2.5285972305839732E-2</v>
      </c>
      <c r="R271" s="3">
        <f t="shared" si="391"/>
        <v>2.3858118094165492E-2</v>
      </c>
    </row>
    <row r="272" spans="1:18" hidden="1" x14ac:dyDescent="0.3">
      <c r="A272" s="4" t="s">
        <v>404</v>
      </c>
      <c r="B272" s="2">
        <v>14.27</v>
      </c>
      <c r="C272" s="9">
        <f t="shared" si="385"/>
        <v>1.4935988620199181E-2</v>
      </c>
      <c r="D272" s="2">
        <v>295.19</v>
      </c>
      <c r="E272" s="9">
        <f t="shared" si="411"/>
        <v>-1.6328434802892366E-2</v>
      </c>
      <c r="F272" s="2">
        <v>288.79000000000002</v>
      </c>
      <c r="G272" s="9">
        <f t="shared" si="418"/>
        <v>1.2623163505031787E-2</v>
      </c>
      <c r="H272">
        <v>16.23</v>
      </c>
      <c r="I272" s="43">
        <f t="shared" si="414"/>
        <v>2.4706609017912662E-3</v>
      </c>
      <c r="J272" s="2">
        <v>146.85</v>
      </c>
      <c r="K272" s="43">
        <f t="shared" si="416"/>
        <v>9.4171020071487366E-3</v>
      </c>
      <c r="L272" s="38"/>
      <c r="N272" s="3">
        <f t="shared" si="387"/>
        <v>1.4935988620199181E-2</v>
      </c>
      <c r="O272" s="3">
        <f t="shared" si="388"/>
        <v>-1.6328434802892366E-2</v>
      </c>
      <c r="P272" s="3">
        <f t="shared" si="389"/>
        <v>1.2623163505031787E-2</v>
      </c>
      <c r="Q272" s="3">
        <f t="shared" si="390"/>
        <v>2.4706609017912662E-3</v>
      </c>
      <c r="R272" s="3">
        <f t="shared" si="391"/>
        <v>9.4171020071487366E-3</v>
      </c>
    </row>
    <row r="273" spans="1:18" hidden="1" x14ac:dyDescent="0.3">
      <c r="A273" s="4" t="s">
        <v>405</v>
      </c>
      <c r="B273" s="2">
        <v>14.28</v>
      </c>
      <c r="C273" s="9">
        <f t="shared" si="385"/>
        <v>7.0077084793274125E-4</v>
      </c>
      <c r="D273" s="2">
        <v>295.55</v>
      </c>
      <c r="E273" s="9">
        <f t="shared" si="411"/>
        <v>1.2195535079102537E-3</v>
      </c>
      <c r="F273" s="2">
        <v>292.22000000000003</v>
      </c>
      <c r="G273" s="9">
        <f t="shared" si="418"/>
        <v>1.1877142560337894E-2</v>
      </c>
      <c r="H273">
        <v>16.12</v>
      </c>
      <c r="I273" s="43">
        <f t="shared" si="414"/>
        <v>-6.7775723967959944E-3</v>
      </c>
      <c r="J273" s="2">
        <v>144.16999999999999</v>
      </c>
      <c r="K273" s="43">
        <f t="shared" si="416"/>
        <v>-1.8249914879128415E-2</v>
      </c>
      <c r="L273" s="38"/>
      <c r="N273" s="3">
        <f t="shared" si="387"/>
        <v>7.0077084793274125E-4</v>
      </c>
      <c r="O273" s="3">
        <f t="shared" si="388"/>
        <v>1.2195535079102537E-3</v>
      </c>
      <c r="P273" s="3">
        <f t="shared" si="389"/>
        <v>1.1877142560337894E-2</v>
      </c>
      <c r="Q273" s="3">
        <f t="shared" si="390"/>
        <v>-6.7775723967959944E-3</v>
      </c>
      <c r="R273" s="3">
        <f t="shared" si="391"/>
        <v>-1.8249914879128415E-2</v>
      </c>
    </row>
    <row r="274" spans="1:18" hidden="1" x14ac:dyDescent="0.3">
      <c r="A274" s="4" t="s">
        <v>406</v>
      </c>
      <c r="B274" s="2">
        <v>14.3</v>
      </c>
      <c r="C274" s="9">
        <f t="shared" si="385"/>
        <v>1.4005602240896309E-3</v>
      </c>
      <c r="D274" s="2">
        <v>301.11</v>
      </c>
      <c r="E274" s="9">
        <f t="shared" si="411"/>
        <v>1.8812383691422685E-2</v>
      </c>
      <c r="F274" s="2">
        <v>286.82</v>
      </c>
      <c r="G274" s="9">
        <f t="shared" si="418"/>
        <v>-1.8479227978920099E-2</v>
      </c>
      <c r="H274">
        <v>18.100000000000001</v>
      </c>
      <c r="I274" s="43">
        <f t="shared" si="414"/>
        <v>0.12282878411910669</v>
      </c>
      <c r="J274" s="2">
        <v>143.58000000000001</v>
      </c>
      <c r="K274" s="43">
        <f t="shared" si="416"/>
        <v>-4.0923909273772319E-3</v>
      </c>
      <c r="L274" s="38"/>
      <c r="N274" s="3">
        <f t="shared" si="387"/>
        <v>1.4005602240896309E-3</v>
      </c>
      <c r="O274" s="3">
        <f t="shared" si="388"/>
        <v>1.8812383691422685E-2</v>
      </c>
      <c r="P274" s="3">
        <f t="shared" si="389"/>
        <v>-1.8479227978920099E-2</v>
      </c>
      <c r="Q274" s="3">
        <f t="shared" si="390"/>
        <v>0.12282878411910669</v>
      </c>
      <c r="R274" s="3">
        <f t="shared" si="391"/>
        <v>-4.0923909273772319E-3</v>
      </c>
    </row>
    <row r="275" spans="1:18" hidden="1" x14ac:dyDescent="0.3">
      <c r="A275" s="4" t="s">
        <v>481</v>
      </c>
      <c r="B275" s="2">
        <v>14.56</v>
      </c>
      <c r="C275" s="9">
        <f t="shared" si="385"/>
        <v>1.8181818181818077E-2</v>
      </c>
      <c r="D275" s="2">
        <v>301.54000000000002</v>
      </c>
      <c r="E275" s="9">
        <f t="shared" si="411"/>
        <v>1.4280495499983115E-3</v>
      </c>
      <c r="F275" s="2">
        <v>290.08</v>
      </c>
      <c r="G275" s="9">
        <f t="shared" si="418"/>
        <v>1.1366013527647878E-2</v>
      </c>
      <c r="H275">
        <v>17.36</v>
      </c>
      <c r="I275" s="43">
        <f t="shared" si="414"/>
        <v>-4.0883977900552648E-2</v>
      </c>
      <c r="J275" s="2">
        <v>142.24</v>
      </c>
      <c r="K275" s="43">
        <f t="shared" si="416"/>
        <v>-9.3327761526674768E-3</v>
      </c>
      <c r="L275" s="38"/>
      <c r="N275" s="3">
        <f t="shared" si="387"/>
        <v>1.8181818181818077E-2</v>
      </c>
      <c r="O275" s="3">
        <f t="shared" si="388"/>
        <v>1.4280495499983115E-3</v>
      </c>
      <c r="P275" s="3">
        <f t="shared" si="389"/>
        <v>1.1366013527647878E-2</v>
      </c>
      <c r="Q275" s="3">
        <f t="shared" si="390"/>
        <v>-4.0883977900552648E-2</v>
      </c>
      <c r="R275" s="3">
        <f t="shared" si="391"/>
        <v>-9.3327761526674768E-3</v>
      </c>
    </row>
    <row r="276" spans="1:18" hidden="1" x14ac:dyDescent="0.3">
      <c r="A276" s="4" t="s">
        <v>482</v>
      </c>
      <c r="B276" s="2">
        <v>14.31</v>
      </c>
      <c r="C276" s="9">
        <f t="shared" si="385"/>
        <v>-1.717032967032972E-2</v>
      </c>
      <c r="D276" s="2">
        <v>301.73</v>
      </c>
      <c r="E276" s="9">
        <f t="shared" si="411"/>
        <v>6.3009882602638179E-4</v>
      </c>
      <c r="F276" s="2">
        <v>284.89999999999998</v>
      </c>
      <c r="G276" s="9">
        <f t="shared" si="418"/>
        <v>-1.7857142857142905E-2</v>
      </c>
      <c r="H276">
        <v>17.190000000000001</v>
      </c>
      <c r="I276" s="43">
        <f t="shared" si="414"/>
        <v>-9.7926267281105428E-3</v>
      </c>
      <c r="J276" s="2">
        <v>137.49</v>
      </c>
      <c r="K276" s="43">
        <f t="shared" si="416"/>
        <v>-3.3394263217097819E-2</v>
      </c>
      <c r="L276" s="38"/>
      <c r="N276" s="3">
        <f t="shared" si="387"/>
        <v>-1.717032967032972E-2</v>
      </c>
      <c r="O276" s="3">
        <f t="shared" si="388"/>
        <v>6.3009882602638179E-4</v>
      </c>
      <c r="P276" s="3">
        <f t="shared" si="389"/>
        <v>-1.7857142857142905E-2</v>
      </c>
      <c r="Q276" s="3">
        <f t="shared" si="390"/>
        <v>-9.7926267281105428E-3</v>
      </c>
      <c r="R276" s="3">
        <f t="shared" si="391"/>
        <v>-3.3394263217097819E-2</v>
      </c>
    </row>
    <row r="277" spans="1:18" hidden="1" x14ac:dyDescent="0.3">
      <c r="A277" s="4" t="s">
        <v>483</v>
      </c>
      <c r="B277" s="2">
        <v>14.16</v>
      </c>
      <c r="C277" s="9">
        <f t="shared" si="385"/>
        <v>-1.048218029350112E-2</v>
      </c>
      <c r="D277" s="2">
        <v>301.44</v>
      </c>
      <c r="E277" s="9">
        <f t="shared" si="411"/>
        <v>-9.6112418387306331E-4</v>
      </c>
      <c r="F277" s="2">
        <v>280.94</v>
      </c>
      <c r="G277" s="9">
        <f t="shared" si="418"/>
        <v>-1.3899613899613805E-2</v>
      </c>
      <c r="H277">
        <v>16.190000000000001</v>
      </c>
      <c r="I277" s="43">
        <f t="shared" si="414"/>
        <v>-5.8173356602675974E-2</v>
      </c>
      <c r="J277" s="2">
        <v>137.94999999999999</v>
      </c>
      <c r="K277" s="43">
        <f t="shared" si="416"/>
        <v>3.345697868935682E-3</v>
      </c>
      <c r="L277" s="38"/>
      <c r="N277" s="3">
        <f t="shared" si="387"/>
        <v>-1.048218029350112E-2</v>
      </c>
      <c r="O277" s="3">
        <f t="shared" si="388"/>
        <v>-9.6112418387306331E-4</v>
      </c>
      <c r="P277" s="3">
        <f t="shared" si="389"/>
        <v>-1.3899613899613805E-2</v>
      </c>
      <c r="Q277" s="3">
        <f t="shared" si="390"/>
        <v>-5.8173356602675974E-2</v>
      </c>
      <c r="R277" s="3">
        <f t="shared" si="391"/>
        <v>3.345697868935682E-3</v>
      </c>
    </row>
    <row r="278" spans="1:18" hidden="1" x14ac:dyDescent="0.3">
      <c r="A278" s="4" t="s">
        <v>484</v>
      </c>
      <c r="B278" s="2">
        <v>14.25</v>
      </c>
      <c r="C278" s="9">
        <f t="shared" si="385"/>
        <v>6.3559322033899246E-3</v>
      </c>
      <c r="D278" s="2">
        <v>303.3</v>
      </c>
      <c r="E278" s="9">
        <f t="shared" si="411"/>
        <v>6.1703821656051705E-3</v>
      </c>
      <c r="F278" s="2">
        <v>287.43</v>
      </c>
      <c r="G278" s="9">
        <f t="shared" si="418"/>
        <v>2.3101018010963204E-2</v>
      </c>
      <c r="H278">
        <v>16.28</v>
      </c>
      <c r="I278" s="43">
        <f t="shared" si="414"/>
        <v>5.5589870290302379E-3</v>
      </c>
      <c r="J278" s="2">
        <v>138.26</v>
      </c>
      <c r="K278" s="43">
        <f t="shared" si="416"/>
        <v>2.2471910112360494E-3</v>
      </c>
      <c r="L278" s="38"/>
      <c r="N278" s="3">
        <f t="shared" si="387"/>
        <v>6.3559322033899246E-3</v>
      </c>
      <c r="O278" s="3">
        <f t="shared" si="388"/>
        <v>6.1703821656051705E-3</v>
      </c>
      <c r="P278" s="3">
        <f t="shared" si="389"/>
        <v>2.3101018010963204E-2</v>
      </c>
      <c r="Q278" s="3">
        <f t="shared" si="390"/>
        <v>5.5589870290302379E-3</v>
      </c>
      <c r="R278" s="3">
        <f t="shared" si="391"/>
        <v>2.2471910112360494E-3</v>
      </c>
    </row>
    <row r="279" spans="1:18" hidden="1" x14ac:dyDescent="0.3">
      <c r="A279" s="4" t="s">
        <v>485</v>
      </c>
      <c r="B279" s="2">
        <v>13.87</v>
      </c>
      <c r="C279" s="9">
        <f t="shared" si="385"/>
        <v>-2.6666666666666727E-2</v>
      </c>
      <c r="D279" s="2">
        <v>305.48</v>
      </c>
      <c r="E279" s="9">
        <f t="shared" si="411"/>
        <v>7.1876030333004604E-3</v>
      </c>
      <c r="F279" s="2">
        <v>284.7</v>
      </c>
      <c r="G279" s="9">
        <f t="shared" si="418"/>
        <v>-9.4979647218453866E-3</v>
      </c>
      <c r="H279">
        <v>15.47</v>
      </c>
      <c r="I279" s="43">
        <f t="shared" si="414"/>
        <v>-4.9754299754299791E-2</v>
      </c>
      <c r="J279" s="2">
        <v>135.53</v>
      </c>
      <c r="K279" s="43">
        <f t="shared" si="416"/>
        <v>-1.9745407203818788E-2</v>
      </c>
      <c r="L279" s="38"/>
      <c r="N279" s="3">
        <f t="shared" ref="N279:N342" si="419">C279</f>
        <v>-2.6666666666666727E-2</v>
      </c>
      <c r="O279" s="3">
        <f t="shared" ref="O279:O342" si="420">E279</f>
        <v>7.1876030333004604E-3</v>
      </c>
      <c r="P279" s="3">
        <f t="shared" ref="P279:P342" si="421">G279</f>
        <v>-9.4979647218453866E-3</v>
      </c>
      <c r="Q279" s="3">
        <f t="shared" ref="Q279:Q342" si="422">I279</f>
        <v>-4.9754299754299791E-2</v>
      </c>
      <c r="R279" s="3">
        <f t="shared" ref="R279:R342" si="423">K279</f>
        <v>-1.9745407203818788E-2</v>
      </c>
    </row>
    <row r="280" spans="1:18" hidden="1" x14ac:dyDescent="0.3">
      <c r="A280" s="4" t="s">
        <v>486</v>
      </c>
      <c r="B280" s="2">
        <v>13.96</v>
      </c>
      <c r="C280" s="9">
        <f t="shared" si="385"/>
        <v>6.4888248017305195E-3</v>
      </c>
      <c r="D280" s="2">
        <v>301.2</v>
      </c>
      <c r="E280" s="9">
        <f t="shared" si="411"/>
        <v>-1.4010737200471524E-2</v>
      </c>
      <c r="F280" s="2">
        <v>290.14</v>
      </c>
      <c r="G280" s="9">
        <f t="shared" si="418"/>
        <v>1.9107832806462888E-2</v>
      </c>
      <c r="H280">
        <v>14.67</v>
      </c>
      <c r="I280" s="43">
        <f t="shared" si="414"/>
        <v>-5.1712992889463516E-2</v>
      </c>
      <c r="J280" s="2">
        <v>136.15</v>
      </c>
      <c r="K280" s="43">
        <f t="shared" si="416"/>
        <v>4.5746329226001858E-3</v>
      </c>
      <c r="L280" s="38"/>
      <c r="N280" s="3">
        <f t="shared" si="419"/>
        <v>6.4888248017305195E-3</v>
      </c>
      <c r="O280" s="3">
        <f t="shared" si="420"/>
        <v>-1.4010737200471524E-2</v>
      </c>
      <c r="P280" s="3">
        <f t="shared" si="421"/>
        <v>1.9107832806462888E-2</v>
      </c>
      <c r="Q280" s="3">
        <f t="shared" si="422"/>
        <v>-5.1712992889463516E-2</v>
      </c>
      <c r="R280" s="3">
        <f t="shared" si="423"/>
        <v>4.5746329226001858E-3</v>
      </c>
    </row>
    <row r="281" spans="1:18" hidden="1" x14ac:dyDescent="0.3">
      <c r="A281" s="4" t="s">
        <v>487</v>
      </c>
      <c r="B281" s="2">
        <v>14.07</v>
      </c>
      <c r="C281" s="9">
        <f t="shared" si="385"/>
        <v>7.8796561604583815E-3</v>
      </c>
      <c r="D281" s="2">
        <v>301.72000000000003</v>
      </c>
      <c r="E281" s="9">
        <f t="shared" si="411"/>
        <v>1.7264276228421416E-3</v>
      </c>
      <c r="F281" s="2">
        <v>289.35000000000002</v>
      </c>
      <c r="G281" s="9">
        <f t="shared" si="418"/>
        <v>-2.7228234645342297E-3</v>
      </c>
      <c r="H281">
        <v>14.61</v>
      </c>
      <c r="I281" s="43">
        <f t="shared" si="414"/>
        <v>-4.0899795501022629E-3</v>
      </c>
      <c r="J281" s="2">
        <v>139.44</v>
      </c>
      <c r="K281" s="43">
        <f t="shared" si="416"/>
        <v>2.416452442159378E-2</v>
      </c>
      <c r="L281" s="38"/>
      <c r="N281" s="3">
        <f t="shared" si="419"/>
        <v>7.8796561604583815E-3</v>
      </c>
      <c r="O281" s="3">
        <f t="shared" si="420"/>
        <v>1.7264276228421416E-3</v>
      </c>
      <c r="P281" s="3">
        <f t="shared" si="421"/>
        <v>-2.7228234645342297E-3</v>
      </c>
      <c r="Q281" s="3">
        <f t="shared" si="422"/>
        <v>-4.0899795501022629E-3</v>
      </c>
      <c r="R281" s="3">
        <f t="shared" si="423"/>
        <v>2.416452442159378E-2</v>
      </c>
    </row>
    <row r="282" spans="1:18" hidden="1" x14ac:dyDescent="0.3">
      <c r="A282" s="4" t="s">
        <v>488</v>
      </c>
      <c r="B282" s="2">
        <v>14.44</v>
      </c>
      <c r="C282" s="9">
        <f t="shared" si="385"/>
        <v>2.6297085998578495E-2</v>
      </c>
      <c r="D282" s="2">
        <v>300.87</v>
      </c>
      <c r="E282" s="9">
        <f t="shared" si="411"/>
        <v>-2.8171814927748784E-3</v>
      </c>
      <c r="F282" s="2">
        <v>293.7</v>
      </c>
      <c r="G282" s="9">
        <f t="shared" si="418"/>
        <v>1.5033696215655645E-2</v>
      </c>
      <c r="H282">
        <v>14.91</v>
      </c>
      <c r="I282" s="43">
        <f t="shared" si="414"/>
        <v>2.0533880903490731E-2</v>
      </c>
      <c r="J282" s="2">
        <v>139.19</v>
      </c>
      <c r="K282" s="43">
        <f t="shared" si="416"/>
        <v>-1.7928858290303662E-3</v>
      </c>
      <c r="L282" s="38"/>
      <c r="N282" s="3">
        <f t="shared" si="419"/>
        <v>2.6297085998578495E-2</v>
      </c>
      <c r="O282" s="3">
        <f t="shared" si="420"/>
        <v>-2.8171814927748784E-3</v>
      </c>
      <c r="P282" s="3">
        <f t="shared" si="421"/>
        <v>1.5033696215655645E-2</v>
      </c>
      <c r="Q282" s="3">
        <f t="shared" si="422"/>
        <v>2.0533880903490731E-2</v>
      </c>
      <c r="R282" s="3">
        <f t="shared" si="423"/>
        <v>-1.7928858290303662E-3</v>
      </c>
    </row>
    <row r="283" spans="1:18" hidden="1" x14ac:dyDescent="0.3">
      <c r="A283" s="4" t="s">
        <v>489</v>
      </c>
      <c r="B283" s="2">
        <v>14.28</v>
      </c>
      <c r="C283" s="9">
        <f t="shared" si="385"/>
        <v>-1.1080332409972304E-2</v>
      </c>
      <c r="D283" s="2">
        <v>299.89</v>
      </c>
      <c r="E283" s="9">
        <f t="shared" si="411"/>
        <v>-3.2572207265596509E-3</v>
      </c>
      <c r="F283" s="2">
        <v>299.54000000000002</v>
      </c>
      <c r="G283" s="9">
        <f t="shared" si="418"/>
        <v>1.9884235614572754E-2</v>
      </c>
      <c r="H283">
        <v>14.39</v>
      </c>
      <c r="I283" s="43">
        <f t="shared" si="414"/>
        <v>-3.4875922199865794E-2</v>
      </c>
      <c r="J283" s="2">
        <v>136.74</v>
      </c>
      <c r="K283" s="43">
        <f t="shared" si="416"/>
        <v>-1.7601839212587067E-2</v>
      </c>
      <c r="L283" s="38"/>
      <c r="N283" s="3">
        <f t="shared" si="419"/>
        <v>-1.1080332409972304E-2</v>
      </c>
      <c r="O283" s="3">
        <f t="shared" si="420"/>
        <v>-3.2572207265596509E-3</v>
      </c>
      <c r="P283" s="3">
        <f t="shared" si="421"/>
        <v>1.9884235614572754E-2</v>
      </c>
      <c r="Q283" s="3">
        <f t="shared" si="422"/>
        <v>-3.4875922199865794E-2</v>
      </c>
      <c r="R283" s="3">
        <f t="shared" si="423"/>
        <v>-1.7601839212587067E-2</v>
      </c>
    </row>
    <row r="284" spans="1:18" hidden="1" x14ac:dyDescent="0.3">
      <c r="A284" s="4" t="s">
        <v>490</v>
      </c>
      <c r="B284" s="2">
        <v>14.36</v>
      </c>
      <c r="C284" s="9">
        <f t="shared" si="385"/>
        <v>5.6022408963585235E-3</v>
      </c>
      <c r="D284" s="2">
        <v>297.45</v>
      </c>
      <c r="E284" s="9">
        <f t="shared" si="411"/>
        <v>-8.1363166494381467E-3</v>
      </c>
      <c r="F284" s="2">
        <v>303.97000000000003</v>
      </c>
      <c r="G284" s="9">
        <f t="shared" si="418"/>
        <v>1.4789343660279064E-2</v>
      </c>
      <c r="H284">
        <v>13.67</v>
      </c>
      <c r="I284" s="43">
        <f t="shared" si="414"/>
        <v>-5.0034746351633075E-2</v>
      </c>
      <c r="J284" s="2">
        <v>136.01</v>
      </c>
      <c r="K284" s="43">
        <f t="shared" si="416"/>
        <v>-5.3385988006436902E-3</v>
      </c>
      <c r="L284" s="38"/>
      <c r="N284" s="3">
        <f t="shared" si="419"/>
        <v>5.6022408963585235E-3</v>
      </c>
      <c r="O284" s="3">
        <f t="shared" si="420"/>
        <v>-8.1363166494381467E-3</v>
      </c>
      <c r="P284" s="3">
        <f t="shared" si="421"/>
        <v>1.4789343660279064E-2</v>
      </c>
      <c r="Q284" s="3">
        <f t="shared" si="422"/>
        <v>-5.0034746351633075E-2</v>
      </c>
      <c r="R284" s="3">
        <f t="shared" si="423"/>
        <v>-5.3385988006436902E-3</v>
      </c>
    </row>
    <row r="285" spans="1:18" hidden="1" x14ac:dyDescent="0.3">
      <c r="A285" s="4" t="s">
        <v>491</v>
      </c>
      <c r="B285" s="2">
        <v>14.29</v>
      </c>
      <c r="C285" s="9">
        <f t="shared" si="385"/>
        <v>-4.8746518105849956E-3</v>
      </c>
      <c r="D285" s="2">
        <v>300.82</v>
      </c>
      <c r="E285" s="9">
        <f t="shared" si="411"/>
        <v>1.1329635232812274E-2</v>
      </c>
      <c r="F285" s="2">
        <v>305.62</v>
      </c>
      <c r="G285" s="9">
        <f t="shared" si="418"/>
        <v>5.4281672533473824E-3</v>
      </c>
      <c r="H285">
        <v>12.96</v>
      </c>
      <c r="I285" s="43">
        <f t="shared" si="414"/>
        <v>-5.1938551572787039E-2</v>
      </c>
      <c r="J285" s="2">
        <v>136</v>
      </c>
      <c r="K285" s="43">
        <f t="shared" si="416"/>
        <v>-7.3524005587799479E-5</v>
      </c>
      <c r="L285" s="38"/>
      <c r="N285" s="3">
        <f t="shared" si="419"/>
        <v>-4.8746518105849956E-3</v>
      </c>
      <c r="O285" s="3">
        <f t="shared" si="420"/>
        <v>1.1329635232812274E-2</v>
      </c>
      <c r="P285" s="3">
        <f t="shared" si="421"/>
        <v>5.4281672533473824E-3</v>
      </c>
      <c r="Q285" s="3">
        <f t="shared" si="422"/>
        <v>-5.1938551572787039E-2</v>
      </c>
      <c r="R285" s="3">
        <f t="shared" si="423"/>
        <v>-7.3524005587799479E-5</v>
      </c>
    </row>
    <row r="286" spans="1:18" hidden="1" x14ac:dyDescent="0.3">
      <c r="A286" s="4" t="s">
        <v>492</v>
      </c>
      <c r="B286" s="2">
        <v>14.12</v>
      </c>
      <c r="C286" s="9">
        <f t="shared" si="385"/>
        <v>-1.1896431070678837E-2</v>
      </c>
      <c r="D286" s="2">
        <v>297.12</v>
      </c>
      <c r="E286" s="9">
        <f t="shared" si="411"/>
        <v>-1.2299714114752947E-2</v>
      </c>
      <c r="F286" s="2">
        <v>308.73</v>
      </c>
      <c r="G286" s="9">
        <f t="shared" si="418"/>
        <v>1.0176035599764433E-2</v>
      </c>
      <c r="H286">
        <v>12.29</v>
      </c>
      <c r="I286" s="43">
        <f t="shared" si="414"/>
        <v>-5.1697530864197705E-2</v>
      </c>
      <c r="J286" s="2">
        <v>134.83000000000001</v>
      </c>
      <c r="K286" s="43">
        <f t="shared" si="416"/>
        <v>-8.6029411764705355E-3</v>
      </c>
      <c r="L286" s="38"/>
      <c r="N286" s="3">
        <f t="shared" si="419"/>
        <v>-1.1896431070678837E-2</v>
      </c>
      <c r="O286" s="3">
        <f t="shared" si="420"/>
        <v>-1.2299714114752947E-2</v>
      </c>
      <c r="P286" s="3">
        <f t="shared" si="421"/>
        <v>1.0176035599764433E-2</v>
      </c>
      <c r="Q286" s="3">
        <f t="shared" si="422"/>
        <v>-5.1697530864197705E-2</v>
      </c>
      <c r="R286" s="3">
        <f t="shared" si="423"/>
        <v>-8.6029411764705355E-3</v>
      </c>
    </row>
    <row r="287" spans="1:18" hidden="1" x14ac:dyDescent="0.3">
      <c r="A287" s="4" t="s">
        <v>493</v>
      </c>
      <c r="B287" s="2">
        <v>13.92</v>
      </c>
      <c r="C287" s="9">
        <f t="shared" si="385"/>
        <v>-1.4164305949008416E-2</v>
      </c>
      <c r="D287" s="2">
        <v>297.87</v>
      </c>
      <c r="E287" s="9">
        <f t="shared" si="411"/>
        <v>2.5242326332794995E-3</v>
      </c>
      <c r="F287" s="2">
        <v>303.25</v>
      </c>
      <c r="G287" s="9">
        <f t="shared" si="418"/>
        <v>-1.7750137660739185E-2</v>
      </c>
      <c r="H287">
        <v>12.85</v>
      </c>
      <c r="I287" s="43">
        <f t="shared" si="414"/>
        <v>4.5565500406834936E-2</v>
      </c>
      <c r="J287" s="2">
        <v>133.81</v>
      </c>
      <c r="K287" s="43">
        <f t="shared" si="416"/>
        <v>-7.5650819550545645E-3</v>
      </c>
      <c r="L287" s="38"/>
      <c r="N287" s="3">
        <f t="shared" si="419"/>
        <v>-1.4164305949008416E-2</v>
      </c>
      <c r="O287" s="3">
        <f t="shared" si="420"/>
        <v>2.5242326332794995E-3</v>
      </c>
      <c r="P287" s="3">
        <f t="shared" si="421"/>
        <v>-1.7750137660739185E-2</v>
      </c>
      <c r="Q287" s="3">
        <f t="shared" si="422"/>
        <v>4.5565500406834936E-2</v>
      </c>
      <c r="R287" s="3">
        <f t="shared" si="423"/>
        <v>-7.5650819550545645E-3</v>
      </c>
    </row>
    <row r="288" spans="1:18" hidden="1" x14ac:dyDescent="0.3">
      <c r="A288" s="4" t="s">
        <v>494</v>
      </c>
      <c r="B288" s="2">
        <v>13.65</v>
      </c>
      <c r="C288" s="9">
        <f t="shared" si="385"/>
        <v>-1.93965517241379E-2</v>
      </c>
      <c r="D288" s="2">
        <v>298.41000000000003</v>
      </c>
      <c r="E288" s="9">
        <f t="shared" si="411"/>
        <v>1.812871386846604E-3</v>
      </c>
      <c r="F288" s="2">
        <v>297.31</v>
      </c>
      <c r="G288" s="9">
        <f t="shared" si="418"/>
        <v>-1.9587798845836724E-2</v>
      </c>
      <c r="H288">
        <v>12.6</v>
      </c>
      <c r="I288" s="43">
        <f t="shared" si="414"/>
        <v>-1.945525291828798E-2</v>
      </c>
      <c r="J288" s="2">
        <v>138.05000000000001</v>
      </c>
      <c r="K288" s="43">
        <f t="shared" si="416"/>
        <v>3.168671997608552E-2</v>
      </c>
      <c r="L288" s="38"/>
      <c r="N288" s="3">
        <f t="shared" si="419"/>
        <v>-1.93965517241379E-2</v>
      </c>
      <c r="O288" s="3">
        <f t="shared" si="420"/>
        <v>1.812871386846604E-3</v>
      </c>
      <c r="P288" s="3">
        <f t="shared" si="421"/>
        <v>-1.9587798845836724E-2</v>
      </c>
      <c r="Q288" s="3">
        <f t="shared" si="422"/>
        <v>-1.945525291828798E-2</v>
      </c>
      <c r="R288" s="3">
        <f t="shared" si="423"/>
        <v>3.168671997608552E-2</v>
      </c>
    </row>
    <row r="289" spans="1:18" hidden="1" x14ac:dyDescent="0.3">
      <c r="A289" s="4" t="s">
        <v>495</v>
      </c>
      <c r="B289" s="2">
        <v>13.41</v>
      </c>
      <c r="C289" s="9">
        <f t="shared" si="385"/>
        <v>-1.7582417582417631E-2</v>
      </c>
      <c r="D289" s="2">
        <v>279.68</v>
      </c>
      <c r="E289" s="9">
        <f t="shared" si="411"/>
        <v>-6.2765993096746131E-2</v>
      </c>
      <c r="F289" s="2">
        <v>298.48</v>
      </c>
      <c r="G289" s="9">
        <f t="shared" si="418"/>
        <v>3.935286401399285E-3</v>
      </c>
      <c r="H289">
        <v>11.85</v>
      </c>
      <c r="I289" s="43">
        <f t="shared" si="414"/>
        <v>-5.9523809523809534E-2</v>
      </c>
      <c r="J289" s="2">
        <v>136.78</v>
      </c>
      <c r="K289" s="43">
        <f t="shared" si="416"/>
        <v>-9.1995653748642159E-3</v>
      </c>
      <c r="L289" s="38"/>
      <c r="N289" s="3">
        <f t="shared" si="419"/>
        <v>-1.7582417582417631E-2</v>
      </c>
      <c r="O289" s="3">
        <f t="shared" si="420"/>
        <v>-6.2765993096746131E-2</v>
      </c>
      <c r="P289" s="3">
        <f t="shared" si="421"/>
        <v>3.935286401399285E-3</v>
      </c>
      <c r="Q289" s="3">
        <f t="shared" si="422"/>
        <v>-5.9523809523809534E-2</v>
      </c>
      <c r="R289" s="3">
        <f t="shared" si="423"/>
        <v>-9.1995653748642159E-3</v>
      </c>
    </row>
    <row r="290" spans="1:18" hidden="1" x14ac:dyDescent="0.3">
      <c r="A290" s="4" t="s">
        <v>496</v>
      </c>
      <c r="B290" s="2">
        <v>13.5</v>
      </c>
      <c r="C290" s="9">
        <f t="shared" si="385"/>
        <v>6.7114093959730337E-3</v>
      </c>
      <c r="D290" s="2">
        <v>286.02999999999997</v>
      </c>
      <c r="E290" s="9">
        <f t="shared" si="411"/>
        <v>2.2704519450800875E-2</v>
      </c>
      <c r="F290" s="2">
        <v>293.54000000000002</v>
      </c>
      <c r="G290" s="9">
        <f t="shared" si="418"/>
        <v>-1.6550522648083654E-2</v>
      </c>
      <c r="H290">
        <v>11.26</v>
      </c>
      <c r="I290" s="43">
        <f t="shared" si="414"/>
        <v>-4.9789029535864948E-2</v>
      </c>
      <c r="J290" s="2">
        <v>137.59</v>
      </c>
      <c r="K290" s="43">
        <f t="shared" si="416"/>
        <v>5.9219184091241495E-3</v>
      </c>
      <c r="L290" s="38"/>
      <c r="N290" s="3">
        <f t="shared" si="419"/>
        <v>6.7114093959730337E-3</v>
      </c>
      <c r="O290" s="3">
        <f t="shared" si="420"/>
        <v>2.2704519450800875E-2</v>
      </c>
      <c r="P290" s="3">
        <f t="shared" si="421"/>
        <v>-1.6550522648083654E-2</v>
      </c>
      <c r="Q290" s="3">
        <f t="shared" si="422"/>
        <v>-4.9789029535864948E-2</v>
      </c>
      <c r="R290" s="3">
        <f t="shared" si="423"/>
        <v>5.9219184091241495E-3</v>
      </c>
    </row>
    <row r="291" spans="1:18" hidden="1" x14ac:dyDescent="0.3">
      <c r="A291" s="4" t="s">
        <v>497</v>
      </c>
      <c r="B291" s="2">
        <v>13.55</v>
      </c>
      <c r="C291" s="9">
        <f t="shared" si="385"/>
        <v>3.7037037037037646E-3</v>
      </c>
      <c r="D291" s="2">
        <v>279.97000000000003</v>
      </c>
      <c r="E291" s="9">
        <f t="shared" si="411"/>
        <v>-2.1186588819354424E-2</v>
      </c>
      <c r="F291" s="2">
        <v>291.13</v>
      </c>
      <c r="G291" s="9">
        <f t="shared" si="418"/>
        <v>-8.2101246848811371E-3</v>
      </c>
      <c r="H291">
        <v>11.19</v>
      </c>
      <c r="I291" s="43">
        <f t="shared" si="414"/>
        <v>-6.2166962699822248E-3</v>
      </c>
      <c r="J291" s="2">
        <v>137.13</v>
      </c>
      <c r="K291" s="43">
        <f t="shared" si="416"/>
        <v>-3.3432662257432133E-3</v>
      </c>
      <c r="L291" s="38"/>
      <c r="N291" s="3">
        <f t="shared" si="419"/>
        <v>3.7037037037037646E-3</v>
      </c>
      <c r="O291" s="3">
        <f t="shared" si="420"/>
        <v>-2.1186588819354424E-2</v>
      </c>
      <c r="P291" s="3">
        <f t="shared" si="421"/>
        <v>-8.2101246848811371E-3</v>
      </c>
      <c r="Q291" s="3">
        <f t="shared" si="422"/>
        <v>-6.2166962699822248E-3</v>
      </c>
      <c r="R291" s="3">
        <f t="shared" si="423"/>
        <v>-3.3432662257432133E-3</v>
      </c>
    </row>
    <row r="292" spans="1:18" hidden="1" x14ac:dyDescent="0.3">
      <c r="A292" s="4" t="s">
        <v>498</v>
      </c>
      <c r="B292" s="2">
        <v>13.58</v>
      </c>
      <c r="C292" s="9">
        <f t="shared" si="385"/>
        <v>2.2140221402213722E-3</v>
      </c>
      <c r="D292" s="2">
        <v>286.91000000000003</v>
      </c>
      <c r="E292" s="9">
        <f t="shared" si="411"/>
        <v>2.4788370182519559E-2</v>
      </c>
      <c r="F292" s="2">
        <v>287.83999999999997</v>
      </c>
      <c r="G292" s="9">
        <f t="shared" si="418"/>
        <v>-1.1300793459966374E-2</v>
      </c>
      <c r="H292">
        <v>11.95</v>
      </c>
      <c r="I292" s="43">
        <f t="shared" si="414"/>
        <v>6.7917783735478077E-2</v>
      </c>
      <c r="J292" s="2">
        <v>137.07</v>
      </c>
      <c r="K292" s="43">
        <f t="shared" si="416"/>
        <v>-4.3754101947057755E-4</v>
      </c>
      <c r="L292" s="38"/>
      <c r="N292" s="3">
        <f t="shared" si="419"/>
        <v>2.2140221402213722E-3</v>
      </c>
      <c r="O292" s="3">
        <f t="shared" si="420"/>
        <v>2.4788370182519559E-2</v>
      </c>
      <c r="P292" s="3">
        <f t="shared" si="421"/>
        <v>-1.1300793459966374E-2</v>
      </c>
      <c r="Q292" s="3">
        <f t="shared" si="422"/>
        <v>6.7917783735478077E-2</v>
      </c>
      <c r="R292" s="3">
        <f t="shared" si="423"/>
        <v>-4.3754101947057755E-4</v>
      </c>
    </row>
    <row r="293" spans="1:18" hidden="1" x14ac:dyDescent="0.3">
      <c r="A293" s="4" t="s">
        <v>499</v>
      </c>
      <c r="B293" s="2">
        <v>13.8</v>
      </c>
      <c r="C293" s="9">
        <f t="shared" si="385"/>
        <v>1.6200294550809957E-2</v>
      </c>
      <c r="D293" s="2">
        <v>223</v>
      </c>
      <c r="E293" s="9">
        <f t="shared" si="411"/>
        <v>-0.22275277961730167</v>
      </c>
      <c r="F293" s="2">
        <v>288.20999999999998</v>
      </c>
      <c r="G293" s="9">
        <f t="shared" si="418"/>
        <v>1.2854363535297342E-3</v>
      </c>
      <c r="H293">
        <v>11.59</v>
      </c>
      <c r="I293" s="43">
        <f t="shared" si="414"/>
        <v>-3.0125523012552224E-2</v>
      </c>
      <c r="J293" s="2">
        <v>137.82</v>
      </c>
      <c r="K293" s="43">
        <f t="shared" si="416"/>
        <v>5.4716568176844671E-3</v>
      </c>
      <c r="L293" s="38"/>
      <c r="N293" s="3">
        <f t="shared" si="419"/>
        <v>1.6200294550809957E-2</v>
      </c>
      <c r="O293" s="3">
        <f t="shared" si="420"/>
        <v>-0.22275277961730167</v>
      </c>
      <c r="P293" s="3">
        <f t="shared" si="421"/>
        <v>1.2854363535297342E-3</v>
      </c>
      <c r="Q293" s="3">
        <f t="shared" si="422"/>
        <v>-3.0125523012552224E-2</v>
      </c>
      <c r="R293" s="3">
        <f t="shared" si="423"/>
        <v>5.4716568176844671E-3</v>
      </c>
    </row>
    <row r="294" spans="1:18" hidden="1" x14ac:dyDescent="0.3">
      <c r="A294" s="4" t="s">
        <v>500</v>
      </c>
      <c r="B294" s="2">
        <v>13.58</v>
      </c>
      <c r="C294" s="9">
        <f t="shared" si="385"/>
        <v>-1.5942028985507339E-2</v>
      </c>
      <c r="D294" s="2">
        <v>235</v>
      </c>
      <c r="E294" s="9">
        <f t="shared" si="411"/>
        <v>5.3811659192825045E-2</v>
      </c>
      <c r="F294" s="2">
        <v>285.64999999999998</v>
      </c>
      <c r="G294" s="9">
        <f t="shared" si="418"/>
        <v>-8.8824121300440373E-3</v>
      </c>
      <c r="H294">
        <v>12.44</v>
      </c>
      <c r="I294" s="43">
        <f t="shared" si="414"/>
        <v>7.3339085418464123E-2</v>
      </c>
      <c r="J294" s="2">
        <v>136.19999999999999</v>
      </c>
      <c r="K294" s="43">
        <f t="shared" si="416"/>
        <v>-1.1754462342185468E-2</v>
      </c>
      <c r="L294" s="38"/>
      <c r="N294" s="3">
        <f t="shared" si="419"/>
        <v>-1.5942028985507339E-2</v>
      </c>
      <c r="O294" s="3">
        <f t="shared" si="420"/>
        <v>5.3811659192825045E-2</v>
      </c>
      <c r="P294" s="3">
        <f t="shared" si="421"/>
        <v>-8.8824121300440373E-3</v>
      </c>
      <c r="Q294" s="3">
        <f t="shared" si="422"/>
        <v>7.3339085418464123E-2</v>
      </c>
      <c r="R294" s="3">
        <f t="shared" si="423"/>
        <v>-1.1754462342185468E-2</v>
      </c>
    </row>
    <row r="295" spans="1:18" hidden="1" x14ac:dyDescent="0.3">
      <c r="A295" s="4" t="s">
        <v>501</v>
      </c>
      <c r="B295" s="2">
        <v>13.49</v>
      </c>
      <c r="C295" s="9">
        <f t="shared" si="385"/>
        <v>-6.6273932253313461E-3</v>
      </c>
      <c r="D295" s="2">
        <v>235.16</v>
      </c>
      <c r="E295" s="9">
        <f t="shared" si="411"/>
        <v>6.8085106382986815E-4</v>
      </c>
      <c r="F295" s="2">
        <v>282.99</v>
      </c>
      <c r="G295" s="9">
        <f t="shared" si="418"/>
        <v>-9.3120952214247321E-3</v>
      </c>
      <c r="H295">
        <v>11.73</v>
      </c>
      <c r="I295" s="43">
        <f t="shared" si="414"/>
        <v>-5.7073954983922759E-2</v>
      </c>
      <c r="J295" s="2">
        <v>135.32</v>
      </c>
      <c r="K295" s="43">
        <f t="shared" si="416"/>
        <v>-6.4610866372980524E-3</v>
      </c>
      <c r="L295" s="38"/>
      <c r="N295" s="3">
        <f t="shared" si="419"/>
        <v>-6.6273932253313461E-3</v>
      </c>
      <c r="O295" s="3">
        <f t="shared" si="420"/>
        <v>6.8085106382986815E-4</v>
      </c>
      <c r="P295" s="3">
        <f t="shared" si="421"/>
        <v>-9.3120952214247321E-3</v>
      </c>
      <c r="Q295" s="3">
        <f t="shared" si="422"/>
        <v>-5.7073954983922759E-2</v>
      </c>
      <c r="R295" s="3">
        <f t="shared" si="423"/>
        <v>-6.4610866372980524E-3</v>
      </c>
    </row>
    <row r="296" spans="1:18" hidden="1" x14ac:dyDescent="0.3">
      <c r="A296" s="4" t="s">
        <v>502</v>
      </c>
      <c r="B296" s="2">
        <v>13.48</v>
      </c>
      <c r="C296" s="9">
        <f t="shared" si="385"/>
        <v>-7.4128984432908496E-4</v>
      </c>
      <c r="D296" s="2">
        <v>245.94</v>
      </c>
      <c r="E296" s="9">
        <f t="shared" si="411"/>
        <v>4.5841129443783046E-2</v>
      </c>
      <c r="F296" s="2">
        <v>284.41000000000003</v>
      </c>
      <c r="G296" s="9">
        <f t="shared" si="418"/>
        <v>5.0178451535389801E-3</v>
      </c>
      <c r="H296">
        <v>12.25</v>
      </c>
      <c r="I296" s="43">
        <f t="shared" si="414"/>
        <v>4.4330775788576249E-2</v>
      </c>
      <c r="J296" s="2">
        <v>137.22999999999999</v>
      </c>
      <c r="K296" s="43">
        <f t="shared" si="416"/>
        <v>1.4114691102571575E-2</v>
      </c>
      <c r="L296" s="38"/>
      <c r="N296" s="3">
        <f t="shared" si="419"/>
        <v>-7.4128984432908496E-4</v>
      </c>
      <c r="O296" s="3">
        <f t="shared" si="420"/>
        <v>4.5841129443783046E-2</v>
      </c>
      <c r="P296" s="3">
        <f t="shared" si="421"/>
        <v>5.0178451535389801E-3</v>
      </c>
      <c r="Q296" s="3">
        <f t="shared" si="422"/>
        <v>4.4330775788576249E-2</v>
      </c>
      <c r="R296" s="3">
        <f t="shared" si="423"/>
        <v>1.4114691102571575E-2</v>
      </c>
    </row>
    <row r="297" spans="1:18" hidden="1" x14ac:dyDescent="0.3">
      <c r="A297" s="4" t="s">
        <v>503</v>
      </c>
      <c r="B297" s="2">
        <v>13.34</v>
      </c>
      <c r="C297" s="9">
        <f t="shared" si="385"/>
        <v>-1.0385756676557945E-2</v>
      </c>
      <c r="D297" s="2">
        <v>248.05</v>
      </c>
      <c r="E297" s="9">
        <f t="shared" si="411"/>
        <v>8.5793282914532476E-3</v>
      </c>
      <c r="F297" s="2">
        <v>285.14</v>
      </c>
      <c r="G297" s="9">
        <f t="shared" si="418"/>
        <v>2.566717063394286E-3</v>
      </c>
      <c r="H297">
        <v>12.23</v>
      </c>
      <c r="I297" s="43">
        <f t="shared" si="414"/>
        <v>-1.6326530612245094E-3</v>
      </c>
      <c r="J297" s="2">
        <v>135.74</v>
      </c>
      <c r="K297" s="43">
        <f t="shared" si="416"/>
        <v>-1.0857684179843896E-2</v>
      </c>
      <c r="L297" s="38"/>
      <c r="N297" s="3">
        <f t="shared" si="419"/>
        <v>-1.0385756676557945E-2</v>
      </c>
      <c r="O297" s="3">
        <f t="shared" si="420"/>
        <v>8.5793282914532476E-3</v>
      </c>
      <c r="P297" s="3">
        <f t="shared" si="421"/>
        <v>2.566717063394286E-3</v>
      </c>
      <c r="Q297" s="3">
        <f t="shared" si="422"/>
        <v>-1.6326530612245094E-3</v>
      </c>
      <c r="R297" s="3">
        <f t="shared" si="423"/>
        <v>-1.0857684179843896E-2</v>
      </c>
    </row>
    <row r="298" spans="1:18" hidden="1" x14ac:dyDescent="0.3">
      <c r="A298" s="4" t="s">
        <v>504</v>
      </c>
      <c r="B298" s="2">
        <v>13.28</v>
      </c>
      <c r="C298" s="9">
        <f t="shared" si="385"/>
        <v>-4.4977511244378432E-3</v>
      </c>
      <c r="D298" s="2">
        <v>240.74</v>
      </c>
      <c r="E298" s="9">
        <f t="shared" si="411"/>
        <v>-2.9469864946583324E-2</v>
      </c>
      <c r="F298" s="2">
        <v>290.07</v>
      </c>
      <c r="G298" s="9">
        <f t="shared" si="418"/>
        <v>1.7289752402328773E-2</v>
      </c>
      <c r="H298">
        <v>12.25</v>
      </c>
      <c r="I298" s="43">
        <f t="shared" si="414"/>
        <v>1.6353229762877675E-3</v>
      </c>
      <c r="J298" s="2">
        <v>136.4</v>
      </c>
      <c r="K298" s="43">
        <f t="shared" si="416"/>
        <v>4.8622366288493257E-3</v>
      </c>
      <c r="L298" s="38"/>
      <c r="N298" s="3">
        <f t="shared" si="419"/>
        <v>-4.4977511244378432E-3</v>
      </c>
      <c r="O298" s="3">
        <f t="shared" si="420"/>
        <v>-2.9469864946583324E-2</v>
      </c>
      <c r="P298" s="3">
        <f t="shared" si="421"/>
        <v>1.7289752402328773E-2</v>
      </c>
      <c r="Q298" s="3">
        <f t="shared" si="422"/>
        <v>1.6353229762877675E-3</v>
      </c>
      <c r="R298" s="3">
        <f t="shared" si="423"/>
        <v>4.8622366288493257E-3</v>
      </c>
    </row>
    <row r="299" spans="1:18" hidden="1" x14ac:dyDescent="0.3">
      <c r="A299" s="4" t="s">
        <v>505</v>
      </c>
      <c r="B299" s="2">
        <v>13.21</v>
      </c>
      <c r="C299" s="9">
        <f t="shared" si="385"/>
        <v>-5.2710843373492411E-3</v>
      </c>
      <c r="D299" s="2">
        <v>237.19</v>
      </c>
      <c r="E299" s="9">
        <f t="shared" ref="E299:E362" si="424">D299/D298-1</f>
        <v>-1.4746199219074607E-2</v>
      </c>
      <c r="F299" s="2">
        <v>285.98</v>
      </c>
      <c r="G299" s="9">
        <f t="shared" si="418"/>
        <v>-1.4100044816768298E-2</v>
      </c>
      <c r="H299">
        <v>12.11</v>
      </c>
      <c r="I299" s="43">
        <f t="shared" si="414"/>
        <v>-1.1428571428571455E-2</v>
      </c>
      <c r="J299" s="2">
        <v>132.63999999999999</v>
      </c>
      <c r="K299" s="43">
        <f t="shared" si="416"/>
        <v>-2.7565982404692213E-2</v>
      </c>
      <c r="L299" s="38"/>
      <c r="N299" s="3">
        <f t="shared" si="419"/>
        <v>-5.2710843373492411E-3</v>
      </c>
      <c r="O299" s="3">
        <f t="shared" si="420"/>
        <v>-1.4746199219074607E-2</v>
      </c>
      <c r="P299" s="3">
        <f t="shared" si="421"/>
        <v>-1.4100044816768298E-2</v>
      </c>
      <c r="Q299" s="3">
        <f t="shared" si="422"/>
        <v>-1.1428571428571455E-2</v>
      </c>
      <c r="R299" s="3">
        <f t="shared" si="423"/>
        <v>-2.7565982404692213E-2</v>
      </c>
    </row>
    <row r="300" spans="1:18" hidden="1" x14ac:dyDescent="0.3">
      <c r="A300" s="4" t="s">
        <v>506</v>
      </c>
      <c r="B300" s="2">
        <v>13.38</v>
      </c>
      <c r="C300" s="9">
        <f t="shared" si="385"/>
        <v>1.2869038607115746E-2</v>
      </c>
      <c r="D300" s="2">
        <v>239.94</v>
      </c>
      <c r="E300" s="9">
        <f t="shared" si="424"/>
        <v>1.1594080694801612E-2</v>
      </c>
      <c r="F300" s="2">
        <v>290.58999999999997</v>
      </c>
      <c r="G300" s="9">
        <f t="shared" si="418"/>
        <v>1.6120008392195073E-2</v>
      </c>
      <c r="H300">
        <v>12.37</v>
      </c>
      <c r="I300" s="43">
        <f t="shared" ref="I300:I363" si="425">H300/H299-1</f>
        <v>2.1469859620148579E-2</v>
      </c>
      <c r="J300" s="2">
        <v>134.29</v>
      </c>
      <c r="K300" s="43">
        <f t="shared" si="416"/>
        <v>1.2439686369119407E-2</v>
      </c>
      <c r="L300" s="38"/>
      <c r="N300" s="3">
        <f t="shared" si="419"/>
        <v>1.2869038607115746E-2</v>
      </c>
      <c r="O300" s="3">
        <f t="shared" si="420"/>
        <v>1.1594080694801612E-2</v>
      </c>
      <c r="P300" s="3">
        <f t="shared" si="421"/>
        <v>1.6120008392195073E-2</v>
      </c>
      <c r="Q300" s="3">
        <f t="shared" si="422"/>
        <v>2.1469859620148579E-2</v>
      </c>
      <c r="R300" s="3">
        <f t="shared" si="423"/>
        <v>1.2439686369119407E-2</v>
      </c>
    </row>
    <row r="301" spans="1:18" hidden="1" x14ac:dyDescent="0.3">
      <c r="A301" s="4" t="s">
        <v>507</v>
      </c>
      <c r="B301" s="2">
        <v>13.38</v>
      </c>
      <c r="C301" s="9">
        <f t="shared" si="385"/>
        <v>0</v>
      </c>
      <c r="D301" s="2">
        <v>233.78</v>
      </c>
      <c r="E301" s="9">
        <f t="shared" si="424"/>
        <v>-2.5673084937901103E-2</v>
      </c>
      <c r="F301" s="2">
        <v>294.85000000000002</v>
      </c>
      <c r="G301" s="9">
        <f t="shared" si="418"/>
        <v>1.4659830001032548E-2</v>
      </c>
      <c r="H301">
        <v>12.1</v>
      </c>
      <c r="I301" s="43">
        <f t="shared" si="425"/>
        <v>-2.1827000808407382E-2</v>
      </c>
      <c r="J301" s="2">
        <v>135.09</v>
      </c>
      <c r="K301" s="43">
        <f t="shared" ref="K301:K364" si="426">J301/J300-1</f>
        <v>5.957256683297496E-3</v>
      </c>
      <c r="L301" s="38"/>
      <c r="N301" s="3">
        <f t="shared" si="419"/>
        <v>0</v>
      </c>
      <c r="O301" s="3">
        <f t="shared" si="420"/>
        <v>-2.5673084937901103E-2</v>
      </c>
      <c r="P301" s="3">
        <f t="shared" si="421"/>
        <v>1.4659830001032548E-2</v>
      </c>
      <c r="Q301" s="3">
        <f t="shared" si="422"/>
        <v>-2.1827000808407382E-2</v>
      </c>
      <c r="R301" s="3">
        <f t="shared" si="423"/>
        <v>5.957256683297496E-3</v>
      </c>
    </row>
    <row r="302" spans="1:18" hidden="1" x14ac:dyDescent="0.3">
      <c r="A302" s="4" t="s">
        <v>508</v>
      </c>
      <c r="B302" s="2">
        <v>13.09</v>
      </c>
      <c r="C302" s="9">
        <f t="shared" si="385"/>
        <v>-2.1674140508221251E-2</v>
      </c>
      <c r="D302" s="2">
        <v>233.97</v>
      </c>
      <c r="E302" s="9">
        <f t="shared" si="424"/>
        <v>8.1272991701597519E-4</v>
      </c>
      <c r="F302" s="2">
        <v>291.05</v>
      </c>
      <c r="G302" s="9">
        <f t="shared" si="418"/>
        <v>-1.2887909106325313E-2</v>
      </c>
      <c r="H302">
        <v>11.32</v>
      </c>
      <c r="I302" s="43">
        <f t="shared" si="425"/>
        <v>-6.4462809917355313E-2</v>
      </c>
      <c r="J302" s="2">
        <v>132.63</v>
      </c>
      <c r="K302" s="43">
        <f t="shared" si="426"/>
        <v>-1.8210082167444019E-2</v>
      </c>
      <c r="L302" s="38"/>
      <c r="N302" s="3">
        <f t="shared" si="419"/>
        <v>-2.1674140508221251E-2</v>
      </c>
      <c r="O302" s="3">
        <f t="shared" si="420"/>
        <v>8.1272991701597519E-4</v>
      </c>
      <c r="P302" s="3">
        <f t="shared" si="421"/>
        <v>-1.2887909106325313E-2</v>
      </c>
      <c r="Q302" s="3">
        <f t="shared" si="422"/>
        <v>-6.4462809917355313E-2</v>
      </c>
      <c r="R302" s="3">
        <f t="shared" si="423"/>
        <v>-1.8210082167444019E-2</v>
      </c>
    </row>
    <row r="303" spans="1:18" hidden="1" x14ac:dyDescent="0.3">
      <c r="A303" s="4" t="s">
        <v>509</v>
      </c>
      <c r="B303" s="2">
        <v>13.02</v>
      </c>
      <c r="C303" s="9">
        <f t="shared" si="385"/>
        <v>-5.3475935828877219E-3</v>
      </c>
      <c r="D303" s="2">
        <v>227.71</v>
      </c>
      <c r="E303" s="9">
        <f t="shared" si="424"/>
        <v>-2.6755566953028165E-2</v>
      </c>
      <c r="F303" s="2">
        <v>284.64999999999998</v>
      </c>
      <c r="G303" s="9">
        <f t="shared" ref="G303:G366" si="427">F303/F302-1</f>
        <v>-2.1989348909122297E-2</v>
      </c>
      <c r="H303">
        <v>11.23</v>
      </c>
      <c r="I303" s="43">
        <f t="shared" si="425"/>
        <v>-7.9505300353356345E-3</v>
      </c>
      <c r="J303" s="2">
        <v>129.80000000000001</v>
      </c>
      <c r="K303" s="43">
        <f t="shared" si="426"/>
        <v>-2.1337555605820624E-2</v>
      </c>
      <c r="L303" s="38"/>
      <c r="N303" s="3">
        <f t="shared" si="419"/>
        <v>-5.3475935828877219E-3</v>
      </c>
      <c r="O303" s="3">
        <f t="shared" si="420"/>
        <v>-2.6755566953028165E-2</v>
      </c>
      <c r="P303" s="3">
        <f t="shared" si="421"/>
        <v>-2.1989348909122297E-2</v>
      </c>
      <c r="Q303" s="3">
        <f t="shared" si="422"/>
        <v>-7.9505300353356345E-3</v>
      </c>
      <c r="R303" s="3">
        <f t="shared" si="423"/>
        <v>-2.1337555605820624E-2</v>
      </c>
    </row>
    <row r="304" spans="1:18" hidden="1" x14ac:dyDescent="0.3">
      <c r="A304" s="4" t="s">
        <v>510</v>
      </c>
      <c r="B304" s="2">
        <v>12.97</v>
      </c>
      <c r="C304" s="9">
        <f t="shared" si="385"/>
        <v>-3.8402457757296116E-3</v>
      </c>
      <c r="D304" s="2">
        <v>223.99</v>
      </c>
      <c r="E304" s="9">
        <f t="shared" si="424"/>
        <v>-1.6336568442317012E-2</v>
      </c>
      <c r="F304" s="2">
        <v>287.87</v>
      </c>
      <c r="G304" s="9">
        <f t="shared" si="427"/>
        <v>1.1312137712981007E-2</v>
      </c>
      <c r="H304">
        <v>10.77</v>
      </c>
      <c r="I304" s="43">
        <f t="shared" si="425"/>
        <v>-4.0961709706144322E-2</v>
      </c>
      <c r="J304" s="2">
        <v>126.78</v>
      </c>
      <c r="K304" s="43">
        <f t="shared" si="426"/>
        <v>-2.3266563944530083E-2</v>
      </c>
      <c r="L304" s="38"/>
      <c r="N304" s="3">
        <f t="shared" si="419"/>
        <v>-3.8402457757296116E-3</v>
      </c>
      <c r="O304" s="3">
        <f t="shared" si="420"/>
        <v>-1.6336568442317012E-2</v>
      </c>
      <c r="P304" s="3">
        <f t="shared" si="421"/>
        <v>1.1312137712981007E-2</v>
      </c>
      <c r="Q304" s="3">
        <f t="shared" si="422"/>
        <v>-4.0961709706144322E-2</v>
      </c>
      <c r="R304" s="3">
        <f t="shared" si="423"/>
        <v>-2.3266563944530083E-2</v>
      </c>
    </row>
    <row r="305" spans="1:18" hidden="1" x14ac:dyDescent="0.3">
      <c r="A305" s="4" t="s">
        <v>511</v>
      </c>
      <c r="B305" s="2">
        <v>12.99</v>
      </c>
      <c r="C305" s="9">
        <f t="shared" si="385"/>
        <v>1.5420200462605838E-3</v>
      </c>
      <c r="D305" s="2">
        <v>220.81</v>
      </c>
      <c r="E305" s="9">
        <f t="shared" si="424"/>
        <v>-1.4197062368855762E-2</v>
      </c>
      <c r="F305" s="2">
        <v>292.94</v>
      </c>
      <c r="G305" s="9">
        <f t="shared" si="427"/>
        <v>1.7612116580400849E-2</v>
      </c>
      <c r="H305">
        <v>11.21</v>
      </c>
      <c r="I305" s="43">
        <f t="shared" si="425"/>
        <v>4.0854224698235964E-2</v>
      </c>
      <c r="J305" s="2">
        <v>129.93</v>
      </c>
      <c r="K305" s="43">
        <f t="shared" si="426"/>
        <v>2.4846190250828348E-2</v>
      </c>
      <c r="L305" s="38"/>
      <c r="N305" s="3">
        <f t="shared" si="419"/>
        <v>1.5420200462605838E-3</v>
      </c>
      <c r="O305" s="3">
        <f t="shared" si="420"/>
        <v>-1.4197062368855762E-2</v>
      </c>
      <c r="P305" s="3">
        <f t="shared" si="421"/>
        <v>1.7612116580400849E-2</v>
      </c>
      <c r="Q305" s="3">
        <f t="shared" si="422"/>
        <v>4.0854224698235964E-2</v>
      </c>
      <c r="R305" s="3">
        <f t="shared" si="423"/>
        <v>2.4846190250828348E-2</v>
      </c>
    </row>
    <row r="306" spans="1:18" hidden="1" x14ac:dyDescent="0.3">
      <c r="A306" s="4" t="s">
        <v>512</v>
      </c>
      <c r="B306" s="2">
        <v>13.2</v>
      </c>
      <c r="C306" s="9">
        <f t="shared" si="385"/>
        <v>1.6166281755196188E-2</v>
      </c>
      <c r="D306" s="2">
        <v>206.04</v>
      </c>
      <c r="E306" s="9">
        <f t="shared" si="424"/>
        <v>-6.6890086499705625E-2</v>
      </c>
      <c r="F306" s="2">
        <v>298.3</v>
      </c>
      <c r="G306" s="9">
        <f t="shared" si="427"/>
        <v>1.82972622380011E-2</v>
      </c>
      <c r="H306">
        <v>10.87</v>
      </c>
      <c r="I306" s="43">
        <f t="shared" si="425"/>
        <v>-3.0330062444246297E-2</v>
      </c>
      <c r="J306" s="2">
        <v>133.57</v>
      </c>
      <c r="K306" s="43">
        <f t="shared" si="426"/>
        <v>2.8015085045793864E-2</v>
      </c>
      <c r="L306" s="38"/>
      <c r="N306" s="3">
        <f t="shared" si="419"/>
        <v>1.6166281755196188E-2</v>
      </c>
      <c r="O306" s="3">
        <f t="shared" si="420"/>
        <v>-6.6890086499705625E-2</v>
      </c>
      <c r="P306" s="3">
        <f t="shared" si="421"/>
        <v>1.82972622380011E-2</v>
      </c>
      <c r="Q306" s="3">
        <f t="shared" si="422"/>
        <v>-3.0330062444246297E-2</v>
      </c>
      <c r="R306" s="3">
        <f t="shared" si="423"/>
        <v>2.8015085045793864E-2</v>
      </c>
    </row>
    <row r="307" spans="1:18" hidden="1" x14ac:dyDescent="0.3">
      <c r="A307" s="4" t="s">
        <v>513</v>
      </c>
      <c r="B307" s="2">
        <v>13</v>
      </c>
      <c r="C307" s="9">
        <f t="shared" si="385"/>
        <v>-1.5151515151515138E-2</v>
      </c>
      <c r="D307" s="2">
        <v>205.27</v>
      </c>
      <c r="E307" s="9">
        <f t="shared" si="424"/>
        <v>-3.7371384197242286E-3</v>
      </c>
      <c r="F307" s="2">
        <v>303.86</v>
      </c>
      <c r="G307" s="9">
        <f t="shared" si="427"/>
        <v>1.8638954073080694E-2</v>
      </c>
      <c r="H307">
        <v>10.89</v>
      </c>
      <c r="I307" s="43">
        <f t="shared" si="425"/>
        <v>1.8399264029440587E-3</v>
      </c>
      <c r="J307" s="2">
        <v>134.6</v>
      </c>
      <c r="K307" s="43">
        <f t="shared" si="426"/>
        <v>7.7113124204537531E-3</v>
      </c>
      <c r="L307" s="38"/>
      <c r="N307" s="3">
        <f t="shared" si="419"/>
        <v>-1.5151515151515138E-2</v>
      </c>
      <c r="O307" s="3">
        <f t="shared" si="420"/>
        <v>-3.7371384197242286E-3</v>
      </c>
      <c r="P307" s="3">
        <f t="shared" si="421"/>
        <v>1.8638954073080694E-2</v>
      </c>
      <c r="Q307" s="3">
        <f t="shared" si="422"/>
        <v>1.8399264029440587E-3</v>
      </c>
      <c r="R307" s="3">
        <f t="shared" si="423"/>
        <v>7.7113124204537531E-3</v>
      </c>
    </row>
    <row r="308" spans="1:18" hidden="1" x14ac:dyDescent="0.3">
      <c r="A308" s="4" t="s">
        <v>514</v>
      </c>
      <c r="B308" s="2">
        <v>13.31</v>
      </c>
      <c r="C308" s="9">
        <f t="shared" si="385"/>
        <v>2.384615384615385E-2</v>
      </c>
      <c r="D308" s="2">
        <v>195.63</v>
      </c>
      <c r="E308" s="9">
        <f t="shared" si="424"/>
        <v>-4.6962537146197803E-2</v>
      </c>
      <c r="F308" s="2">
        <v>321.67</v>
      </c>
      <c r="G308" s="9">
        <f t="shared" si="427"/>
        <v>5.8612518923188306E-2</v>
      </c>
      <c r="H308">
        <v>10.65</v>
      </c>
      <c r="I308" s="43">
        <f t="shared" si="425"/>
        <v>-2.2038567493112948E-2</v>
      </c>
      <c r="J308" s="2">
        <v>138.30000000000001</v>
      </c>
      <c r="K308" s="43">
        <f t="shared" si="426"/>
        <v>2.7488855869242323E-2</v>
      </c>
      <c r="L308" s="38"/>
      <c r="N308" s="3">
        <f t="shared" si="419"/>
        <v>2.384615384615385E-2</v>
      </c>
      <c r="O308" s="3">
        <f t="shared" si="420"/>
        <v>-4.6962537146197803E-2</v>
      </c>
      <c r="P308" s="3">
        <f t="shared" si="421"/>
        <v>5.8612518923188306E-2</v>
      </c>
      <c r="Q308" s="3">
        <f t="shared" si="422"/>
        <v>-2.2038567493112948E-2</v>
      </c>
      <c r="R308" s="3">
        <f t="shared" si="423"/>
        <v>2.7488855869242323E-2</v>
      </c>
    </row>
    <row r="309" spans="1:18" hidden="1" x14ac:dyDescent="0.3">
      <c r="A309" s="4" t="s">
        <v>515</v>
      </c>
      <c r="B309" s="2">
        <v>13.26</v>
      </c>
      <c r="C309" s="9">
        <f t="shared" si="385"/>
        <v>-3.7565740045079066E-3</v>
      </c>
      <c r="D309" s="2">
        <v>191.3</v>
      </c>
      <c r="E309" s="9">
        <f t="shared" si="424"/>
        <v>-2.2133619587997644E-2</v>
      </c>
      <c r="F309" s="2">
        <v>317.89999999999998</v>
      </c>
      <c r="G309" s="9">
        <f t="shared" si="427"/>
        <v>-1.1720085802219837E-2</v>
      </c>
      <c r="H309">
        <v>10.77</v>
      </c>
      <c r="I309" s="43">
        <f t="shared" si="425"/>
        <v>1.1267605633802802E-2</v>
      </c>
      <c r="J309" s="2">
        <v>135.77000000000001</v>
      </c>
      <c r="K309" s="43">
        <f t="shared" si="426"/>
        <v>-1.8293564714389032E-2</v>
      </c>
      <c r="L309" s="38"/>
      <c r="N309" s="3">
        <f t="shared" si="419"/>
        <v>-3.7565740045079066E-3</v>
      </c>
      <c r="O309" s="3">
        <f t="shared" si="420"/>
        <v>-2.2133619587997644E-2</v>
      </c>
      <c r="P309" s="3">
        <f t="shared" si="421"/>
        <v>-1.1720085802219837E-2</v>
      </c>
      <c r="Q309" s="3">
        <f t="shared" si="422"/>
        <v>1.1267605633802802E-2</v>
      </c>
      <c r="R309" s="3">
        <f t="shared" si="423"/>
        <v>-1.8293564714389032E-2</v>
      </c>
    </row>
    <row r="310" spans="1:18" hidden="1" x14ac:dyDescent="0.3">
      <c r="A310" s="4" t="s">
        <v>516</v>
      </c>
      <c r="B310" s="2">
        <v>13.48</v>
      </c>
      <c r="C310" s="9">
        <f t="shared" si="385"/>
        <v>1.6591251885369473E-2</v>
      </c>
      <c r="D310" s="2">
        <v>200.14</v>
      </c>
      <c r="E310" s="9">
        <f t="shared" si="424"/>
        <v>4.6210141139571226E-2</v>
      </c>
      <c r="F310" s="2">
        <v>315.41000000000003</v>
      </c>
      <c r="G310" s="9">
        <f t="shared" si="427"/>
        <v>-7.8326517772883131E-3</v>
      </c>
      <c r="H310">
        <v>10.98</v>
      </c>
      <c r="I310" s="43">
        <f t="shared" si="425"/>
        <v>1.9498607242339983E-2</v>
      </c>
      <c r="J310" s="2">
        <v>139.91</v>
      </c>
      <c r="K310" s="43">
        <f t="shared" si="426"/>
        <v>3.0492745083597228E-2</v>
      </c>
      <c r="L310" s="38"/>
      <c r="N310" s="3">
        <f t="shared" si="419"/>
        <v>1.6591251885369473E-2</v>
      </c>
      <c r="O310" s="3">
        <f t="shared" si="420"/>
        <v>4.6210141139571226E-2</v>
      </c>
      <c r="P310" s="3">
        <f t="shared" si="421"/>
        <v>-7.8326517772883131E-3</v>
      </c>
      <c r="Q310" s="3">
        <f t="shared" si="422"/>
        <v>1.9498607242339983E-2</v>
      </c>
      <c r="R310" s="3">
        <f t="shared" si="423"/>
        <v>3.0492745083597228E-2</v>
      </c>
    </row>
    <row r="311" spans="1:18" hidden="1" x14ac:dyDescent="0.3">
      <c r="A311" s="4" t="s">
        <v>517</v>
      </c>
      <c r="B311" s="2">
        <v>13.52</v>
      </c>
      <c r="C311" s="9">
        <f t="shared" si="385"/>
        <v>2.9673590504450953E-3</v>
      </c>
      <c r="D311" s="2">
        <v>205.35</v>
      </c>
      <c r="E311" s="9">
        <f t="shared" si="424"/>
        <v>2.6031777755571195E-2</v>
      </c>
      <c r="F311" s="2">
        <v>313.73</v>
      </c>
      <c r="G311" s="9">
        <f t="shared" si="427"/>
        <v>-5.3264005580039298E-3</v>
      </c>
      <c r="H311">
        <v>10.28</v>
      </c>
      <c r="I311" s="43">
        <f t="shared" si="425"/>
        <v>-6.375227686703111E-2</v>
      </c>
      <c r="J311" s="2">
        <v>136.79</v>
      </c>
      <c r="K311" s="43">
        <f t="shared" si="426"/>
        <v>-2.2300050032163621E-2</v>
      </c>
      <c r="L311" s="38"/>
      <c r="N311" s="3">
        <f t="shared" si="419"/>
        <v>2.9673590504450953E-3</v>
      </c>
      <c r="O311" s="3">
        <f t="shared" si="420"/>
        <v>2.6031777755571195E-2</v>
      </c>
      <c r="P311" s="3">
        <f t="shared" si="421"/>
        <v>-5.3264005580039298E-3</v>
      </c>
      <c r="Q311" s="3">
        <f t="shared" si="422"/>
        <v>-6.375227686703111E-2</v>
      </c>
      <c r="R311" s="3">
        <f t="shared" si="423"/>
        <v>-2.2300050032163621E-2</v>
      </c>
    </row>
    <row r="312" spans="1:18" hidden="1" x14ac:dyDescent="0.3">
      <c r="A312" s="4" t="s">
        <v>518</v>
      </c>
      <c r="B312" s="2">
        <v>13.55</v>
      </c>
      <c r="C312" s="9">
        <f t="shared" si="385"/>
        <v>2.2189349112426981E-3</v>
      </c>
      <c r="D312" s="2">
        <v>207.4</v>
      </c>
      <c r="E312" s="9">
        <f t="shared" si="424"/>
        <v>9.9829559289019709E-3</v>
      </c>
      <c r="F312" s="2">
        <v>317.11</v>
      </c>
      <c r="G312" s="9">
        <f t="shared" si="427"/>
        <v>1.0773595129569991E-2</v>
      </c>
      <c r="H312">
        <v>10.27</v>
      </c>
      <c r="I312" s="43">
        <f t="shared" si="425"/>
        <v>-9.7276264591439343E-4</v>
      </c>
      <c r="J312" s="2">
        <v>136.58000000000001</v>
      </c>
      <c r="K312" s="43">
        <f t="shared" si="426"/>
        <v>-1.5351999415160744E-3</v>
      </c>
      <c r="L312" s="38"/>
      <c r="N312" s="3">
        <f t="shared" si="419"/>
        <v>2.2189349112426981E-3</v>
      </c>
      <c r="O312" s="3">
        <f t="shared" si="420"/>
        <v>9.9829559289019709E-3</v>
      </c>
      <c r="P312" s="3">
        <f t="shared" si="421"/>
        <v>1.0773595129569991E-2</v>
      </c>
      <c r="Q312" s="3">
        <f t="shared" si="422"/>
        <v>-9.7276264591439343E-4</v>
      </c>
      <c r="R312" s="3">
        <f t="shared" si="423"/>
        <v>-1.5351999415160744E-3</v>
      </c>
    </row>
    <row r="313" spans="1:18" hidden="1" x14ac:dyDescent="0.3">
      <c r="A313" s="4" t="s">
        <v>519</v>
      </c>
      <c r="B313" s="2">
        <v>14.13</v>
      </c>
      <c r="C313" s="9">
        <f t="shared" si="385"/>
        <v>4.2804428044280529E-2</v>
      </c>
      <c r="D313" s="2">
        <v>218.99</v>
      </c>
      <c r="E313" s="9">
        <f t="shared" si="424"/>
        <v>5.5882352941176494E-2</v>
      </c>
      <c r="F313" s="2">
        <v>314.63</v>
      </c>
      <c r="G313" s="9">
        <f t="shared" si="427"/>
        <v>-7.8206300652771121E-3</v>
      </c>
      <c r="H313">
        <v>11.43</v>
      </c>
      <c r="I313" s="43">
        <f t="shared" si="425"/>
        <v>0.11295034079844202</v>
      </c>
      <c r="J313" s="2">
        <v>142.47</v>
      </c>
      <c r="K313" s="43">
        <f t="shared" si="426"/>
        <v>4.3124908478547219E-2</v>
      </c>
      <c r="L313" s="38"/>
      <c r="N313" s="3">
        <f t="shared" si="419"/>
        <v>4.2804428044280529E-2</v>
      </c>
      <c r="O313" s="3">
        <f t="shared" si="420"/>
        <v>5.5882352941176494E-2</v>
      </c>
      <c r="P313" s="3">
        <f t="shared" si="421"/>
        <v>-7.8206300652771121E-3</v>
      </c>
      <c r="Q313" s="3">
        <f t="shared" si="422"/>
        <v>0.11295034079844202</v>
      </c>
      <c r="R313" s="3">
        <f t="shared" si="423"/>
        <v>4.3124908478547219E-2</v>
      </c>
    </row>
    <row r="314" spans="1:18" hidden="1" x14ac:dyDescent="0.3">
      <c r="A314" s="4" t="s">
        <v>520</v>
      </c>
      <c r="B314" s="2">
        <v>14.49</v>
      </c>
      <c r="C314" s="9">
        <f t="shared" si="385"/>
        <v>2.5477707006369421E-2</v>
      </c>
      <c r="D314" s="2">
        <v>226.74</v>
      </c>
      <c r="E314" s="9">
        <f t="shared" si="424"/>
        <v>3.5389743823918796E-2</v>
      </c>
      <c r="F314" s="2">
        <v>322.38</v>
      </c>
      <c r="G314" s="9">
        <f t="shared" si="427"/>
        <v>2.4632107554905858E-2</v>
      </c>
      <c r="H314">
        <v>11.05</v>
      </c>
      <c r="I314" s="43">
        <f t="shared" si="425"/>
        <v>-3.3245844269466196E-2</v>
      </c>
      <c r="J314" s="2">
        <v>143.71</v>
      </c>
      <c r="K314" s="43">
        <f t="shared" si="426"/>
        <v>8.7035867200113692E-3</v>
      </c>
      <c r="L314" s="38"/>
      <c r="N314" s="3">
        <f t="shared" si="419"/>
        <v>2.5477707006369421E-2</v>
      </c>
      <c r="O314" s="3">
        <f t="shared" si="420"/>
        <v>3.5389743823918796E-2</v>
      </c>
      <c r="P314" s="3">
        <f t="shared" si="421"/>
        <v>2.4632107554905858E-2</v>
      </c>
      <c r="Q314" s="3">
        <f t="shared" si="422"/>
        <v>-3.3245844269466196E-2</v>
      </c>
      <c r="R314" s="3">
        <f t="shared" si="423"/>
        <v>8.7035867200113692E-3</v>
      </c>
    </row>
    <row r="315" spans="1:18" hidden="1" x14ac:dyDescent="0.3">
      <c r="A315" s="4" t="s">
        <v>521</v>
      </c>
      <c r="B315" s="2">
        <v>14.65</v>
      </c>
      <c r="C315" s="9">
        <f t="shared" si="385"/>
        <v>1.104209799861966E-2</v>
      </c>
      <c r="D315" s="2">
        <v>222.88</v>
      </c>
      <c r="E315" s="9">
        <f t="shared" si="424"/>
        <v>-1.7023904031048809E-2</v>
      </c>
      <c r="F315" s="2">
        <v>319.68</v>
      </c>
      <c r="G315" s="9">
        <f t="shared" si="427"/>
        <v>-8.3752093802345051E-3</v>
      </c>
      <c r="H315">
        <v>11.82</v>
      </c>
      <c r="I315" s="43">
        <f t="shared" si="425"/>
        <v>6.9683257918552011E-2</v>
      </c>
      <c r="J315" s="2">
        <v>144.32</v>
      </c>
      <c r="K315" s="43">
        <f t="shared" si="426"/>
        <v>4.2446593834806201E-3</v>
      </c>
      <c r="L315" s="38"/>
      <c r="N315" s="3">
        <f t="shared" si="419"/>
        <v>1.104209799861966E-2</v>
      </c>
      <c r="O315" s="3">
        <f t="shared" si="420"/>
        <v>-1.7023904031048809E-2</v>
      </c>
      <c r="P315" s="3">
        <f t="shared" si="421"/>
        <v>-8.3752093802345051E-3</v>
      </c>
      <c r="Q315" s="3">
        <f t="shared" si="422"/>
        <v>6.9683257918552011E-2</v>
      </c>
      <c r="R315" s="3">
        <f t="shared" si="423"/>
        <v>4.2446593834806201E-3</v>
      </c>
    </row>
    <row r="316" spans="1:18" hidden="1" x14ac:dyDescent="0.3">
      <c r="A316" s="4" t="s">
        <v>522</v>
      </c>
      <c r="B316" s="2">
        <v>14.45</v>
      </c>
      <c r="C316" s="9">
        <f t="shared" si="385"/>
        <v>-1.3651877133105894E-2</v>
      </c>
      <c r="D316" s="2">
        <v>220.9</v>
      </c>
      <c r="E316" s="9">
        <f t="shared" si="424"/>
        <v>-8.8837042354630302E-3</v>
      </c>
      <c r="F316" s="2">
        <v>318.47000000000003</v>
      </c>
      <c r="G316" s="9">
        <f t="shared" si="427"/>
        <v>-3.7850350350350226E-3</v>
      </c>
      <c r="H316">
        <v>11.86</v>
      </c>
      <c r="I316" s="43">
        <f t="shared" si="425"/>
        <v>3.3840947546530664E-3</v>
      </c>
      <c r="J316" s="2">
        <v>145.88999999999999</v>
      </c>
      <c r="K316" s="43">
        <f t="shared" si="426"/>
        <v>1.0878603104212736E-2</v>
      </c>
      <c r="L316" s="38"/>
      <c r="N316" s="3">
        <f t="shared" si="419"/>
        <v>-1.3651877133105894E-2</v>
      </c>
      <c r="O316" s="3">
        <f t="shared" si="420"/>
        <v>-8.8837042354630302E-3</v>
      </c>
      <c r="P316" s="3">
        <f t="shared" si="421"/>
        <v>-3.7850350350350226E-3</v>
      </c>
      <c r="Q316" s="3">
        <f t="shared" si="422"/>
        <v>3.3840947546530664E-3</v>
      </c>
      <c r="R316" s="3">
        <f t="shared" si="423"/>
        <v>1.0878603104212736E-2</v>
      </c>
    </row>
    <row r="317" spans="1:18" hidden="1" x14ac:dyDescent="0.3">
      <c r="A317" s="4" t="s">
        <v>523</v>
      </c>
      <c r="B317" s="2">
        <v>14.34</v>
      </c>
      <c r="C317" s="9">
        <f t="shared" si="385"/>
        <v>-7.6124567474048499E-3</v>
      </c>
      <c r="D317" s="2">
        <v>221.52</v>
      </c>
      <c r="E317" s="9">
        <f t="shared" si="424"/>
        <v>2.8066998641920193E-3</v>
      </c>
      <c r="F317" s="2">
        <v>324.64</v>
      </c>
      <c r="G317" s="9">
        <f t="shared" si="427"/>
        <v>1.9373881370301715E-2</v>
      </c>
      <c r="H317">
        <v>11.27</v>
      </c>
      <c r="I317" s="43">
        <f t="shared" si="425"/>
        <v>-4.9747048903878599E-2</v>
      </c>
      <c r="J317" s="2">
        <v>147.13</v>
      </c>
      <c r="K317" s="43">
        <f t="shared" si="426"/>
        <v>8.4995544588388761E-3</v>
      </c>
      <c r="L317" s="38"/>
      <c r="N317" s="3">
        <f t="shared" si="419"/>
        <v>-7.6124567474048499E-3</v>
      </c>
      <c r="O317" s="3">
        <f t="shared" si="420"/>
        <v>2.8066998641920193E-3</v>
      </c>
      <c r="P317" s="3">
        <f t="shared" si="421"/>
        <v>1.9373881370301715E-2</v>
      </c>
      <c r="Q317" s="3">
        <f t="shared" si="422"/>
        <v>-4.9747048903878599E-2</v>
      </c>
      <c r="R317" s="3">
        <f t="shared" si="423"/>
        <v>8.4995544588388761E-3</v>
      </c>
    </row>
    <row r="318" spans="1:18" hidden="1" x14ac:dyDescent="0.3">
      <c r="A318" s="4" t="s">
        <v>524</v>
      </c>
      <c r="B318" s="2">
        <v>14.31</v>
      </c>
      <c r="C318" s="9">
        <f t="shared" si="385"/>
        <v>-2.0920502092049986E-3</v>
      </c>
      <c r="D318" s="2">
        <v>218.56</v>
      </c>
      <c r="E318" s="9">
        <f t="shared" si="424"/>
        <v>-1.3362224629830277E-2</v>
      </c>
      <c r="F318" s="2">
        <v>320.77</v>
      </c>
      <c r="G318" s="9">
        <f t="shared" si="427"/>
        <v>-1.1920896993592889E-2</v>
      </c>
      <c r="H318">
        <v>11.16</v>
      </c>
      <c r="I318" s="43">
        <f t="shared" si="425"/>
        <v>-9.7604259094942192E-3</v>
      </c>
      <c r="J318" s="2">
        <v>145.65</v>
      </c>
      <c r="K318" s="43">
        <f t="shared" si="426"/>
        <v>-1.0059131380411812E-2</v>
      </c>
      <c r="L318" s="38"/>
      <c r="N318" s="3">
        <f t="shared" si="419"/>
        <v>-2.0920502092049986E-3</v>
      </c>
      <c r="O318" s="3">
        <f t="shared" si="420"/>
        <v>-1.3362224629830277E-2</v>
      </c>
      <c r="P318" s="3">
        <f t="shared" si="421"/>
        <v>-1.1920896993592889E-2</v>
      </c>
      <c r="Q318" s="3">
        <f t="shared" si="422"/>
        <v>-9.7604259094942192E-3</v>
      </c>
      <c r="R318" s="3">
        <f t="shared" si="423"/>
        <v>-1.0059131380411812E-2</v>
      </c>
    </row>
    <row r="319" spans="1:18" hidden="1" x14ac:dyDescent="0.3">
      <c r="A319" s="4" t="s">
        <v>525</v>
      </c>
      <c r="B319" s="2">
        <v>13.88</v>
      </c>
      <c r="C319" s="9">
        <f t="shared" si="385"/>
        <v>-3.0048916841369677E-2</v>
      </c>
      <c r="D319" s="2">
        <v>218.43</v>
      </c>
      <c r="E319" s="9">
        <f t="shared" si="424"/>
        <v>-5.9480234260611553E-4</v>
      </c>
      <c r="F319" s="2">
        <v>312.20999999999998</v>
      </c>
      <c r="G319" s="9">
        <f t="shared" si="427"/>
        <v>-2.6685787324250976E-2</v>
      </c>
      <c r="H319">
        <v>10.74</v>
      </c>
      <c r="I319" s="43">
        <f t="shared" si="425"/>
        <v>-3.7634408602150504E-2</v>
      </c>
      <c r="J319" s="2">
        <v>146.46</v>
      </c>
      <c r="K319" s="43">
        <f t="shared" si="426"/>
        <v>5.5612770339856787E-3</v>
      </c>
      <c r="L319" s="38"/>
      <c r="N319" s="3">
        <f t="shared" si="419"/>
        <v>-3.0048916841369677E-2</v>
      </c>
      <c r="O319" s="3">
        <f t="shared" si="420"/>
        <v>-5.9480234260611553E-4</v>
      </c>
      <c r="P319" s="3">
        <f t="shared" si="421"/>
        <v>-2.6685787324250976E-2</v>
      </c>
      <c r="Q319" s="3">
        <f t="shared" si="422"/>
        <v>-3.7634408602150504E-2</v>
      </c>
      <c r="R319" s="3">
        <f t="shared" si="423"/>
        <v>5.5612770339856787E-3</v>
      </c>
    </row>
    <row r="320" spans="1:18" hidden="1" x14ac:dyDescent="0.3">
      <c r="A320" s="4" t="s">
        <v>526</v>
      </c>
      <c r="B320" s="2">
        <v>13.88</v>
      </c>
      <c r="C320" s="9">
        <f t="shared" si="385"/>
        <v>0</v>
      </c>
      <c r="D320" s="2">
        <v>220.64</v>
      </c>
      <c r="E320" s="9">
        <f t="shared" si="424"/>
        <v>1.0117657830883919E-2</v>
      </c>
      <c r="F320" s="2">
        <v>318.77999999999997</v>
      </c>
      <c r="G320" s="9">
        <f t="shared" si="427"/>
        <v>2.1043528394349975E-2</v>
      </c>
      <c r="H320">
        <v>11.33</v>
      </c>
      <c r="I320" s="43">
        <f t="shared" si="425"/>
        <v>5.4934823091247642E-2</v>
      </c>
      <c r="J320" s="2">
        <v>147.78</v>
      </c>
      <c r="K320" s="43">
        <f t="shared" si="426"/>
        <v>9.0126997132322639E-3</v>
      </c>
      <c r="L320" s="38"/>
      <c r="N320" s="3">
        <f t="shared" si="419"/>
        <v>0</v>
      </c>
      <c r="O320" s="3">
        <f t="shared" si="420"/>
        <v>1.0117657830883919E-2</v>
      </c>
      <c r="P320" s="3">
        <f t="shared" si="421"/>
        <v>2.1043528394349975E-2</v>
      </c>
      <c r="Q320" s="3">
        <f t="shared" si="422"/>
        <v>5.4934823091247642E-2</v>
      </c>
      <c r="R320" s="3">
        <f t="shared" si="423"/>
        <v>9.0126997132322639E-3</v>
      </c>
    </row>
    <row r="321" spans="1:18" hidden="1" x14ac:dyDescent="0.3">
      <c r="A321" s="4" t="s">
        <v>527</v>
      </c>
      <c r="B321" s="2">
        <v>13.92</v>
      </c>
      <c r="C321" s="9">
        <f t="shared" si="385"/>
        <v>2.8818443804032867E-3</v>
      </c>
      <c r="D321" s="2">
        <v>224.09</v>
      </c>
      <c r="E321" s="9">
        <f t="shared" si="424"/>
        <v>1.5636330674401844E-2</v>
      </c>
      <c r="F321" s="2">
        <v>326.75</v>
      </c>
      <c r="G321" s="9">
        <f t="shared" si="427"/>
        <v>2.5001568479829483E-2</v>
      </c>
      <c r="H321">
        <v>11.47</v>
      </c>
      <c r="I321" s="43">
        <f t="shared" si="425"/>
        <v>1.2356575463371655E-2</v>
      </c>
      <c r="J321" s="2">
        <v>145.76</v>
      </c>
      <c r="K321" s="43">
        <f t="shared" si="426"/>
        <v>-1.3668967383949182E-2</v>
      </c>
      <c r="L321" s="38"/>
      <c r="N321" s="3">
        <f t="shared" si="419"/>
        <v>2.8818443804032867E-3</v>
      </c>
      <c r="O321" s="3">
        <f t="shared" si="420"/>
        <v>1.5636330674401844E-2</v>
      </c>
      <c r="P321" s="3">
        <f t="shared" si="421"/>
        <v>2.5001568479829483E-2</v>
      </c>
      <c r="Q321" s="3">
        <f t="shared" si="422"/>
        <v>1.2356575463371655E-2</v>
      </c>
      <c r="R321" s="3">
        <f t="shared" si="423"/>
        <v>-1.3668967383949182E-2</v>
      </c>
    </row>
    <row r="322" spans="1:18" hidden="1" x14ac:dyDescent="0.3">
      <c r="A322" s="4" t="s">
        <v>528</v>
      </c>
      <c r="B322" s="2">
        <v>14.05</v>
      </c>
      <c r="C322" s="9">
        <f t="shared" si="385"/>
        <v>9.339080459770166E-3</v>
      </c>
      <c r="D322" s="2">
        <v>228.66</v>
      </c>
      <c r="E322" s="9">
        <f t="shared" si="424"/>
        <v>2.0393591860413229E-2</v>
      </c>
      <c r="F322" s="2">
        <v>323.14999999999998</v>
      </c>
      <c r="G322" s="9">
        <f t="shared" si="427"/>
        <v>-1.1017597551645109E-2</v>
      </c>
      <c r="H322">
        <v>11.52</v>
      </c>
      <c r="I322" s="43">
        <f t="shared" si="425"/>
        <v>4.3591979075849885E-3</v>
      </c>
      <c r="J322" s="2">
        <v>146.30000000000001</v>
      </c>
      <c r="K322" s="43">
        <f t="shared" si="426"/>
        <v>3.7047200878157494E-3</v>
      </c>
      <c r="L322" s="38"/>
      <c r="N322" s="3">
        <f t="shared" si="419"/>
        <v>9.339080459770166E-3</v>
      </c>
      <c r="O322" s="3">
        <f t="shared" si="420"/>
        <v>2.0393591860413229E-2</v>
      </c>
      <c r="P322" s="3">
        <f t="shared" si="421"/>
        <v>-1.1017597551645109E-2</v>
      </c>
      <c r="Q322" s="3">
        <f t="shared" si="422"/>
        <v>4.3591979075849885E-3</v>
      </c>
      <c r="R322" s="3">
        <f t="shared" si="423"/>
        <v>3.7047200878157494E-3</v>
      </c>
    </row>
    <row r="323" spans="1:18" hidden="1" x14ac:dyDescent="0.3">
      <c r="A323" s="4" t="s">
        <v>529</v>
      </c>
      <c r="B323" s="2">
        <v>14.12</v>
      </c>
      <c r="C323" s="9">
        <f t="shared" si="385"/>
        <v>4.9822064056939119E-3</v>
      </c>
      <c r="D323" s="2">
        <v>238.74</v>
      </c>
      <c r="E323" s="9">
        <f t="shared" si="424"/>
        <v>4.4082917869325611E-2</v>
      </c>
      <c r="F323" s="2">
        <v>324.45</v>
      </c>
      <c r="G323" s="9">
        <f t="shared" si="427"/>
        <v>4.0228995822373381E-3</v>
      </c>
      <c r="H323">
        <v>11.72</v>
      </c>
      <c r="I323" s="43">
        <f t="shared" si="425"/>
        <v>1.736111111111116E-2</v>
      </c>
      <c r="J323" s="2">
        <v>145.5</v>
      </c>
      <c r="K323" s="43">
        <f t="shared" si="426"/>
        <v>-5.4682159945318443E-3</v>
      </c>
      <c r="L323" s="38"/>
      <c r="N323" s="3">
        <f t="shared" si="419"/>
        <v>4.9822064056939119E-3</v>
      </c>
      <c r="O323" s="3">
        <f t="shared" si="420"/>
        <v>4.4082917869325611E-2</v>
      </c>
      <c r="P323" s="3">
        <f t="shared" si="421"/>
        <v>4.0228995822373381E-3</v>
      </c>
      <c r="Q323" s="3">
        <f t="shared" si="422"/>
        <v>1.736111111111116E-2</v>
      </c>
      <c r="R323" s="3">
        <f t="shared" si="423"/>
        <v>-5.4682159945318443E-3</v>
      </c>
    </row>
    <row r="324" spans="1:18" hidden="1" x14ac:dyDescent="0.3">
      <c r="A324" s="4" t="s">
        <v>530</v>
      </c>
      <c r="B324" s="2">
        <v>14.49</v>
      </c>
      <c r="C324" s="9">
        <f t="shared" si="385"/>
        <v>2.620396600566588E-2</v>
      </c>
      <c r="D324" s="2">
        <v>237.89</v>
      </c>
      <c r="E324" s="9">
        <f t="shared" si="424"/>
        <v>-3.5603585490492362E-3</v>
      </c>
      <c r="F324" s="2">
        <v>326.55</v>
      </c>
      <c r="G324" s="9">
        <f t="shared" si="427"/>
        <v>6.4724919093852584E-3</v>
      </c>
      <c r="H324">
        <v>11.58</v>
      </c>
      <c r="I324" s="43">
        <f t="shared" si="425"/>
        <v>-1.1945392491467643E-2</v>
      </c>
      <c r="J324" s="2">
        <v>145.62</v>
      </c>
      <c r="K324" s="43">
        <f t="shared" si="426"/>
        <v>8.2474226804118977E-4</v>
      </c>
      <c r="L324" s="38"/>
      <c r="N324" s="3">
        <f t="shared" si="419"/>
        <v>2.620396600566588E-2</v>
      </c>
      <c r="O324" s="3">
        <f t="shared" si="420"/>
        <v>-3.5603585490492362E-3</v>
      </c>
      <c r="P324" s="3">
        <f t="shared" si="421"/>
        <v>6.4724919093852584E-3</v>
      </c>
      <c r="Q324" s="3">
        <f t="shared" si="422"/>
        <v>-1.1945392491467643E-2</v>
      </c>
      <c r="R324" s="3">
        <f t="shared" si="423"/>
        <v>8.2474226804118977E-4</v>
      </c>
    </row>
    <row r="325" spans="1:18" hidden="1" x14ac:dyDescent="0.3">
      <c r="A325" s="4" t="s">
        <v>531</v>
      </c>
      <c r="B325" s="2">
        <v>14.67</v>
      </c>
      <c r="C325" s="9">
        <f t="shared" si="385"/>
        <v>1.2422360248447228E-2</v>
      </c>
      <c r="D325" s="2">
        <v>240.89</v>
      </c>
      <c r="E325" s="9">
        <f t="shared" si="424"/>
        <v>1.2610870570431754E-2</v>
      </c>
      <c r="F325" s="2">
        <v>325.64999999999998</v>
      </c>
      <c r="G325" s="9">
        <f t="shared" si="427"/>
        <v>-2.7560863573726779E-3</v>
      </c>
      <c r="H325">
        <v>11.7</v>
      </c>
      <c r="I325" s="43">
        <f t="shared" si="425"/>
        <v>1.0362694300518172E-2</v>
      </c>
      <c r="J325" s="2">
        <v>146.87</v>
      </c>
      <c r="K325" s="43">
        <f t="shared" si="426"/>
        <v>8.583985716247744E-3</v>
      </c>
      <c r="L325" s="38"/>
      <c r="N325" s="3">
        <f t="shared" si="419"/>
        <v>1.2422360248447228E-2</v>
      </c>
      <c r="O325" s="3">
        <f t="shared" si="420"/>
        <v>1.2610870570431754E-2</v>
      </c>
      <c r="P325" s="3">
        <f t="shared" si="421"/>
        <v>-2.7560863573726779E-3</v>
      </c>
      <c r="Q325" s="3">
        <f t="shared" si="422"/>
        <v>1.0362694300518172E-2</v>
      </c>
      <c r="R325" s="3">
        <f t="shared" si="423"/>
        <v>8.583985716247744E-3</v>
      </c>
    </row>
    <row r="326" spans="1:18" hidden="1" x14ac:dyDescent="0.3">
      <c r="A326" s="4" t="s">
        <v>532</v>
      </c>
      <c r="B326" s="2">
        <v>14.62</v>
      </c>
      <c r="C326" s="9">
        <f t="shared" si="385"/>
        <v>-3.4083162917519783E-3</v>
      </c>
      <c r="D326" s="2">
        <v>246.71</v>
      </c>
      <c r="E326" s="9">
        <f t="shared" si="424"/>
        <v>2.416040516418283E-2</v>
      </c>
      <c r="F326" s="2">
        <v>329.67</v>
      </c>
      <c r="G326" s="9">
        <f t="shared" si="427"/>
        <v>1.2344541685859189E-2</v>
      </c>
      <c r="H326">
        <v>12.19</v>
      </c>
      <c r="I326" s="43">
        <f t="shared" si="425"/>
        <v>4.1880341880341954E-2</v>
      </c>
      <c r="J326" s="2">
        <v>147.93</v>
      </c>
      <c r="K326" s="43">
        <f t="shared" si="426"/>
        <v>7.2172669707906145E-3</v>
      </c>
      <c r="L326" s="38"/>
      <c r="N326" s="3">
        <f t="shared" si="419"/>
        <v>-3.4083162917519783E-3</v>
      </c>
      <c r="O326" s="3">
        <f t="shared" si="420"/>
        <v>2.416040516418283E-2</v>
      </c>
      <c r="P326" s="3">
        <f t="shared" si="421"/>
        <v>1.2344541685859189E-2</v>
      </c>
      <c r="Q326" s="3">
        <f t="shared" si="422"/>
        <v>4.1880341880341954E-2</v>
      </c>
      <c r="R326" s="3">
        <f t="shared" si="423"/>
        <v>7.2172669707906145E-3</v>
      </c>
    </row>
    <row r="327" spans="1:18" hidden="1" x14ac:dyDescent="0.3">
      <c r="A327" s="4" t="s">
        <v>533</v>
      </c>
      <c r="B327" s="2">
        <v>14.75</v>
      </c>
      <c r="C327" s="9">
        <f t="shared" si="385"/>
        <v>8.8919288645692429E-3</v>
      </c>
      <c r="D327" s="2">
        <v>244.72</v>
      </c>
      <c r="E327" s="9">
        <f t="shared" si="424"/>
        <v>-8.066150541121142E-3</v>
      </c>
      <c r="F327" s="2">
        <v>334.86</v>
      </c>
      <c r="G327" s="9">
        <f t="shared" si="427"/>
        <v>1.5743015743015842E-2</v>
      </c>
      <c r="H327">
        <v>12.5</v>
      </c>
      <c r="I327" s="43">
        <f t="shared" si="425"/>
        <v>2.5430680885972112E-2</v>
      </c>
      <c r="J327" s="2">
        <v>149.22999999999999</v>
      </c>
      <c r="K327" s="43">
        <f t="shared" si="426"/>
        <v>8.7879402420061314E-3</v>
      </c>
      <c r="L327" s="38"/>
      <c r="N327" s="3">
        <f t="shared" si="419"/>
        <v>8.8919288645692429E-3</v>
      </c>
      <c r="O327" s="3">
        <f t="shared" si="420"/>
        <v>-8.066150541121142E-3</v>
      </c>
      <c r="P327" s="3">
        <f t="shared" si="421"/>
        <v>1.5743015743015842E-2</v>
      </c>
      <c r="Q327" s="3">
        <f t="shared" si="422"/>
        <v>2.5430680885972112E-2</v>
      </c>
      <c r="R327" s="3">
        <f t="shared" si="423"/>
        <v>8.7879402420061314E-3</v>
      </c>
    </row>
    <row r="328" spans="1:18" hidden="1" x14ac:dyDescent="0.3">
      <c r="A328" s="4" t="s">
        <v>534</v>
      </c>
      <c r="B328" s="2">
        <v>14.47</v>
      </c>
      <c r="C328" s="9">
        <f t="shared" si="385"/>
        <v>-1.898305084745755E-2</v>
      </c>
      <c r="D328" s="2">
        <v>247.2</v>
      </c>
      <c r="E328" s="9">
        <f t="shared" si="424"/>
        <v>1.0134030728996324E-2</v>
      </c>
      <c r="F328" s="2">
        <v>328.02</v>
      </c>
      <c r="G328" s="9">
        <f t="shared" si="427"/>
        <v>-2.0426446873320292E-2</v>
      </c>
      <c r="H328">
        <v>13.14</v>
      </c>
      <c r="I328" s="43">
        <f t="shared" si="425"/>
        <v>5.1200000000000134E-2</v>
      </c>
      <c r="J328" s="2">
        <v>146.62</v>
      </c>
      <c r="K328" s="43">
        <f t="shared" si="426"/>
        <v>-1.7489780875159067E-2</v>
      </c>
      <c r="L328" s="38"/>
      <c r="N328" s="3">
        <f t="shared" si="419"/>
        <v>-1.898305084745755E-2</v>
      </c>
      <c r="O328" s="3">
        <f t="shared" si="420"/>
        <v>1.0134030728996324E-2</v>
      </c>
      <c r="P328" s="3">
        <f t="shared" si="421"/>
        <v>-2.0426446873320292E-2</v>
      </c>
      <c r="Q328" s="3">
        <f t="shared" si="422"/>
        <v>5.1200000000000134E-2</v>
      </c>
      <c r="R328" s="3">
        <f t="shared" si="423"/>
        <v>-1.7489780875159067E-2</v>
      </c>
    </row>
    <row r="329" spans="1:18" hidden="1" x14ac:dyDescent="0.3">
      <c r="A329" s="4" t="s">
        <v>535</v>
      </c>
      <c r="B329" s="2">
        <v>14.26</v>
      </c>
      <c r="C329" s="9">
        <f t="shared" si="385"/>
        <v>-1.4512785072564038E-2</v>
      </c>
      <c r="D329" s="2">
        <v>249.79</v>
      </c>
      <c r="E329" s="9">
        <f t="shared" si="424"/>
        <v>1.0477346278317201E-2</v>
      </c>
      <c r="F329" s="2">
        <v>324.97000000000003</v>
      </c>
      <c r="G329" s="9">
        <f t="shared" si="427"/>
        <v>-9.2982135235655239E-3</v>
      </c>
      <c r="H329">
        <v>13.77</v>
      </c>
      <c r="I329" s="43">
        <f t="shared" si="425"/>
        <v>4.7945205479452024E-2</v>
      </c>
      <c r="J329" s="2">
        <v>145.68</v>
      </c>
      <c r="K329" s="43">
        <f t="shared" si="426"/>
        <v>-6.4111308143499635E-3</v>
      </c>
      <c r="L329" s="38"/>
      <c r="N329" s="3">
        <f t="shared" si="419"/>
        <v>-1.4512785072564038E-2</v>
      </c>
      <c r="O329" s="3">
        <f t="shared" si="420"/>
        <v>1.0477346278317201E-2</v>
      </c>
      <c r="P329" s="3">
        <f t="shared" si="421"/>
        <v>-9.2982135235655239E-3</v>
      </c>
      <c r="Q329" s="3">
        <f t="shared" si="422"/>
        <v>4.7945205479452024E-2</v>
      </c>
      <c r="R329" s="3">
        <f t="shared" si="423"/>
        <v>-6.4111308143499635E-3</v>
      </c>
    </row>
    <row r="330" spans="1:18" hidden="1" x14ac:dyDescent="0.3">
      <c r="A330" s="4" t="s">
        <v>536</v>
      </c>
      <c r="B330" s="2">
        <v>14.28</v>
      </c>
      <c r="C330" s="9">
        <f t="shared" si="385"/>
        <v>1.4025245441795509E-3</v>
      </c>
      <c r="D330" s="2">
        <v>247.72</v>
      </c>
      <c r="E330" s="9">
        <f t="shared" si="424"/>
        <v>-8.2869610472796618E-3</v>
      </c>
      <c r="F330" s="2">
        <v>321.54000000000002</v>
      </c>
      <c r="G330" s="9">
        <f t="shared" si="427"/>
        <v>-1.0554820444964141E-2</v>
      </c>
      <c r="H330">
        <v>13.96</v>
      </c>
      <c r="I330" s="43">
        <f t="shared" si="425"/>
        <v>1.3798111837327598E-2</v>
      </c>
      <c r="J330" s="2">
        <v>145.05000000000001</v>
      </c>
      <c r="K330" s="43">
        <f t="shared" si="426"/>
        <v>-4.324546952224062E-3</v>
      </c>
      <c r="L330" s="38"/>
      <c r="N330" s="3">
        <f t="shared" si="419"/>
        <v>1.4025245441795509E-3</v>
      </c>
      <c r="O330" s="3">
        <f t="shared" si="420"/>
        <v>-8.2869610472796618E-3</v>
      </c>
      <c r="P330" s="3">
        <f t="shared" si="421"/>
        <v>-1.0554820444964141E-2</v>
      </c>
      <c r="Q330" s="3">
        <f t="shared" si="422"/>
        <v>1.3798111837327598E-2</v>
      </c>
      <c r="R330" s="3">
        <f t="shared" si="423"/>
        <v>-4.324546952224062E-3</v>
      </c>
    </row>
    <row r="331" spans="1:18" hidden="1" x14ac:dyDescent="0.3">
      <c r="A331" s="4" t="s">
        <v>537</v>
      </c>
      <c r="B331" s="2">
        <v>14.08</v>
      </c>
      <c r="C331" s="9">
        <f t="shared" si="385"/>
        <v>-1.4005602240896309E-2</v>
      </c>
      <c r="D331" s="2">
        <v>258.32</v>
      </c>
      <c r="E331" s="9">
        <f t="shared" si="424"/>
        <v>4.2790247053124508E-2</v>
      </c>
      <c r="F331" s="2">
        <v>321.88</v>
      </c>
      <c r="G331" s="9">
        <f t="shared" si="427"/>
        <v>1.0574112085586229E-3</v>
      </c>
      <c r="H331">
        <v>13.9</v>
      </c>
      <c r="I331" s="43">
        <f t="shared" si="425"/>
        <v>-4.2979942693409656E-3</v>
      </c>
      <c r="J331" s="2">
        <v>145.97999999999999</v>
      </c>
      <c r="K331" s="43">
        <f t="shared" si="426"/>
        <v>6.4115822130297317E-3</v>
      </c>
      <c r="L331" s="38"/>
      <c r="N331" s="3">
        <f t="shared" si="419"/>
        <v>-1.4005602240896309E-2</v>
      </c>
      <c r="O331" s="3">
        <f t="shared" si="420"/>
        <v>4.2790247053124508E-2</v>
      </c>
      <c r="P331" s="3">
        <f t="shared" si="421"/>
        <v>1.0574112085586229E-3</v>
      </c>
      <c r="Q331" s="3">
        <f t="shared" si="422"/>
        <v>-4.2979942693409656E-3</v>
      </c>
      <c r="R331" s="3">
        <f t="shared" si="423"/>
        <v>6.4115822130297317E-3</v>
      </c>
    </row>
    <row r="332" spans="1:18" hidden="1" x14ac:dyDescent="0.3">
      <c r="A332" s="4" t="s">
        <v>538</v>
      </c>
      <c r="B332" s="2">
        <v>14.18</v>
      </c>
      <c r="C332" s="9">
        <f t="shared" si="385"/>
        <v>7.1022727272727071E-3</v>
      </c>
      <c r="D332" s="2">
        <v>255.75</v>
      </c>
      <c r="E332" s="9">
        <f t="shared" si="424"/>
        <v>-9.9489005884174642E-3</v>
      </c>
      <c r="F332" s="2">
        <v>318.95</v>
      </c>
      <c r="G332" s="9">
        <f t="shared" si="427"/>
        <v>-9.1027712190878685E-3</v>
      </c>
      <c r="H332">
        <v>13.68</v>
      </c>
      <c r="I332" s="43">
        <f t="shared" si="425"/>
        <v>-1.5827338129496438E-2</v>
      </c>
      <c r="J332" s="2">
        <v>147.94</v>
      </c>
      <c r="K332" s="43">
        <f t="shared" si="426"/>
        <v>1.3426496780380992E-2</v>
      </c>
      <c r="L332" s="38"/>
      <c r="N332" s="3">
        <f t="shared" si="419"/>
        <v>7.1022727272727071E-3</v>
      </c>
      <c r="O332" s="3">
        <f t="shared" si="420"/>
        <v>-9.9489005884174642E-3</v>
      </c>
      <c r="P332" s="3">
        <f t="shared" si="421"/>
        <v>-9.1027712190878685E-3</v>
      </c>
      <c r="Q332" s="3">
        <f t="shared" si="422"/>
        <v>-1.5827338129496438E-2</v>
      </c>
      <c r="R332" s="3">
        <f t="shared" si="423"/>
        <v>1.3426496780380992E-2</v>
      </c>
    </row>
    <row r="333" spans="1:18" hidden="1" x14ac:dyDescent="0.3">
      <c r="A333" s="4" t="s">
        <v>539</v>
      </c>
      <c r="B333" s="2">
        <v>13.86</v>
      </c>
      <c r="C333" s="9">
        <f t="shared" si="385"/>
        <v>-2.2566995768688369E-2</v>
      </c>
      <c r="D333" s="2">
        <v>255.92</v>
      </c>
      <c r="E333" s="9">
        <f t="shared" si="424"/>
        <v>6.6471163245362952E-4</v>
      </c>
      <c r="F333" s="2">
        <v>317.14</v>
      </c>
      <c r="G333" s="9">
        <f t="shared" si="427"/>
        <v>-5.6748706693838802E-3</v>
      </c>
      <c r="H333">
        <v>13.89</v>
      </c>
      <c r="I333" s="43">
        <f t="shared" si="425"/>
        <v>1.5350877192982448E-2</v>
      </c>
      <c r="J333" s="2">
        <v>150.6</v>
      </c>
      <c r="K333" s="43">
        <f t="shared" si="426"/>
        <v>1.7980262268487257E-2</v>
      </c>
      <c r="L333" s="38"/>
      <c r="N333" s="3">
        <f t="shared" si="419"/>
        <v>-2.2566995768688369E-2</v>
      </c>
      <c r="O333" s="3">
        <f t="shared" si="420"/>
        <v>6.6471163245362952E-4</v>
      </c>
      <c r="P333" s="3">
        <f t="shared" si="421"/>
        <v>-5.6748706693838802E-3</v>
      </c>
      <c r="Q333" s="3">
        <f t="shared" si="422"/>
        <v>1.5350877192982448E-2</v>
      </c>
      <c r="R333" s="3">
        <f t="shared" si="423"/>
        <v>1.7980262268487257E-2</v>
      </c>
    </row>
    <row r="334" spans="1:18" hidden="1" x14ac:dyDescent="0.3">
      <c r="A334" s="4" t="s">
        <v>540</v>
      </c>
      <c r="B334" s="2">
        <v>13.71</v>
      </c>
      <c r="C334" s="9">
        <f t="shared" si="385"/>
        <v>-1.0822510822510734E-2</v>
      </c>
      <c r="D334" s="2">
        <v>254.4</v>
      </c>
      <c r="E334" s="9">
        <f t="shared" si="424"/>
        <v>-5.9393560487651653E-3</v>
      </c>
      <c r="F334" s="2">
        <v>318.8</v>
      </c>
      <c r="G334" s="9">
        <f t="shared" si="427"/>
        <v>5.234281389922435E-3</v>
      </c>
      <c r="H334">
        <v>14.23</v>
      </c>
      <c r="I334" s="43">
        <f t="shared" si="425"/>
        <v>2.4478041756659463E-2</v>
      </c>
      <c r="J334" s="2">
        <v>151.71</v>
      </c>
      <c r="K334" s="43">
        <f t="shared" si="426"/>
        <v>7.3705179282870237E-3</v>
      </c>
      <c r="L334" s="38"/>
      <c r="N334" s="3">
        <f t="shared" si="419"/>
        <v>-1.0822510822510734E-2</v>
      </c>
      <c r="O334" s="3">
        <f t="shared" si="420"/>
        <v>-5.9393560487651653E-3</v>
      </c>
      <c r="P334" s="3">
        <f t="shared" si="421"/>
        <v>5.234281389922435E-3</v>
      </c>
      <c r="Q334" s="3">
        <f t="shared" si="422"/>
        <v>2.4478041756659463E-2</v>
      </c>
      <c r="R334" s="3">
        <f t="shared" si="423"/>
        <v>7.3705179282870237E-3</v>
      </c>
    </row>
    <row r="335" spans="1:18" hidden="1" x14ac:dyDescent="0.3">
      <c r="A335" s="4" t="s">
        <v>541</v>
      </c>
      <c r="B335" s="2">
        <v>13.73</v>
      </c>
      <c r="C335" s="9">
        <f t="shared" si="385"/>
        <v>1.4587892049597873E-3</v>
      </c>
      <c r="D335" s="2">
        <v>254.78</v>
      </c>
      <c r="E335" s="9">
        <f t="shared" si="424"/>
        <v>1.4937106918238019E-3</v>
      </c>
      <c r="F335" s="2">
        <v>321.81</v>
      </c>
      <c r="G335" s="9">
        <f t="shared" si="427"/>
        <v>9.4416562107904056E-3</v>
      </c>
      <c r="H335">
        <v>14.94</v>
      </c>
      <c r="I335" s="43">
        <f t="shared" si="425"/>
        <v>4.9894588896697067E-2</v>
      </c>
      <c r="J335" s="2">
        <v>153.13</v>
      </c>
      <c r="K335" s="43">
        <f t="shared" si="426"/>
        <v>9.3599630874694473E-3</v>
      </c>
      <c r="L335" s="38"/>
      <c r="N335" s="3">
        <f t="shared" si="419"/>
        <v>1.4587892049597873E-3</v>
      </c>
      <c r="O335" s="3">
        <f t="shared" si="420"/>
        <v>1.4937106918238019E-3</v>
      </c>
      <c r="P335" s="3">
        <f t="shared" si="421"/>
        <v>9.4416562107904056E-3</v>
      </c>
      <c r="Q335" s="3">
        <f t="shared" si="422"/>
        <v>4.9894588896697067E-2</v>
      </c>
      <c r="R335" s="3">
        <f t="shared" si="423"/>
        <v>9.3599630874694473E-3</v>
      </c>
    </row>
    <row r="336" spans="1:18" hidden="1" x14ac:dyDescent="0.3">
      <c r="A336" s="4" t="s">
        <v>542</v>
      </c>
      <c r="B336" s="2">
        <v>13.68</v>
      </c>
      <c r="C336" s="9">
        <f t="shared" si="385"/>
        <v>-3.6416605972323657E-3</v>
      </c>
      <c r="D336" s="2">
        <v>254.75</v>
      </c>
      <c r="E336" s="9">
        <f t="shared" si="424"/>
        <v>-1.1774864589053635E-4</v>
      </c>
      <c r="F336" s="2">
        <v>321.81</v>
      </c>
      <c r="G336" s="9">
        <f t="shared" si="427"/>
        <v>0</v>
      </c>
      <c r="H336">
        <v>14.73</v>
      </c>
      <c r="I336" s="43">
        <f t="shared" si="425"/>
        <v>-1.4056224899598346E-2</v>
      </c>
      <c r="J336" s="2">
        <v>153.94</v>
      </c>
      <c r="K336" s="43">
        <f t="shared" si="426"/>
        <v>5.2896231959773665E-3</v>
      </c>
      <c r="L336" s="38"/>
      <c r="N336" s="3">
        <f t="shared" si="419"/>
        <v>-3.6416605972323657E-3</v>
      </c>
      <c r="O336" s="3">
        <f t="shared" si="420"/>
        <v>-1.1774864589053635E-4</v>
      </c>
      <c r="P336" s="3">
        <f t="shared" si="421"/>
        <v>0</v>
      </c>
      <c r="Q336" s="3">
        <f t="shared" si="422"/>
        <v>-1.4056224899598346E-2</v>
      </c>
      <c r="R336" s="3">
        <f t="shared" si="423"/>
        <v>5.2896231959773665E-3</v>
      </c>
    </row>
    <row r="337" spans="1:18" hidden="1" x14ac:dyDescent="0.3">
      <c r="A337" s="4" t="s">
        <v>543</v>
      </c>
      <c r="B337" s="2">
        <v>13.39</v>
      </c>
      <c r="C337" s="9">
        <f t="shared" si="385"/>
        <v>-2.1198830409356662E-2</v>
      </c>
      <c r="D337" s="2">
        <v>250</v>
      </c>
      <c r="E337" s="9">
        <f t="shared" si="424"/>
        <v>-1.8645731108930308E-2</v>
      </c>
      <c r="F337" s="2">
        <v>321.18</v>
      </c>
      <c r="G337" s="9">
        <f t="shared" si="427"/>
        <v>-1.9576768900904096E-3</v>
      </c>
      <c r="H337">
        <v>14.56</v>
      </c>
      <c r="I337" s="43">
        <f t="shared" si="425"/>
        <v>-1.154107264086901E-2</v>
      </c>
      <c r="J337" s="2">
        <v>153.9</v>
      </c>
      <c r="K337" s="43">
        <f t="shared" si="426"/>
        <v>-2.5984149668700773E-4</v>
      </c>
      <c r="L337" s="38"/>
      <c r="N337" s="3">
        <f t="shared" si="419"/>
        <v>-2.1198830409356662E-2</v>
      </c>
      <c r="O337" s="3">
        <f t="shared" si="420"/>
        <v>-1.8645731108930308E-2</v>
      </c>
      <c r="P337" s="3">
        <f t="shared" si="421"/>
        <v>-1.9576768900904096E-3</v>
      </c>
      <c r="Q337" s="3">
        <f t="shared" si="422"/>
        <v>-1.154107264086901E-2</v>
      </c>
      <c r="R337" s="3">
        <f t="shared" si="423"/>
        <v>-2.5984149668700773E-4</v>
      </c>
    </row>
    <row r="338" spans="1:18" hidden="1" x14ac:dyDescent="0.3">
      <c r="A338" s="4" t="s">
        <v>544</v>
      </c>
      <c r="B338" s="2">
        <v>13.2</v>
      </c>
      <c r="C338" s="9">
        <f t="shared" si="385"/>
        <v>-1.4189693801344383E-2</v>
      </c>
      <c r="D338" s="2">
        <v>244.31</v>
      </c>
      <c r="E338" s="9">
        <f t="shared" si="424"/>
        <v>-2.2760000000000002E-2</v>
      </c>
      <c r="F338" s="2">
        <v>316.81</v>
      </c>
      <c r="G338" s="9">
        <f t="shared" si="427"/>
        <v>-1.3606077588890986E-2</v>
      </c>
      <c r="H338">
        <v>14.23</v>
      </c>
      <c r="I338" s="43">
        <f t="shared" si="425"/>
        <v>-2.2664835164835195E-2</v>
      </c>
      <c r="J338" s="2">
        <v>156.91</v>
      </c>
      <c r="K338" s="43">
        <f t="shared" si="426"/>
        <v>1.9558154645873849E-2</v>
      </c>
      <c r="L338" s="38"/>
      <c r="N338" s="3">
        <f t="shared" si="419"/>
        <v>-1.4189693801344383E-2</v>
      </c>
      <c r="O338" s="3">
        <f t="shared" si="420"/>
        <v>-2.2760000000000002E-2</v>
      </c>
      <c r="P338" s="3">
        <f t="shared" si="421"/>
        <v>-1.3606077588890986E-2</v>
      </c>
      <c r="Q338" s="3">
        <f t="shared" si="422"/>
        <v>-2.2664835164835195E-2</v>
      </c>
      <c r="R338" s="3">
        <f t="shared" si="423"/>
        <v>1.9558154645873849E-2</v>
      </c>
    </row>
    <row r="339" spans="1:18" hidden="1" x14ac:dyDescent="0.3">
      <c r="A339" s="4" t="s">
        <v>545</v>
      </c>
      <c r="B339" s="2">
        <v>13.19</v>
      </c>
      <c r="C339" s="9">
        <f t="shared" si="385"/>
        <v>-7.575757575757347E-4</v>
      </c>
      <c r="D339" s="2">
        <v>247.81</v>
      </c>
      <c r="E339" s="9">
        <f t="shared" si="424"/>
        <v>1.4326061151815228E-2</v>
      </c>
      <c r="F339" s="2">
        <v>311.20999999999998</v>
      </c>
      <c r="G339" s="9">
        <f t="shared" si="427"/>
        <v>-1.7676209715602464E-2</v>
      </c>
      <c r="H339">
        <v>14.76</v>
      </c>
      <c r="I339" s="43">
        <f t="shared" si="425"/>
        <v>3.7245256500351376E-2</v>
      </c>
      <c r="J339" s="2">
        <v>160.86000000000001</v>
      </c>
      <c r="K339" s="43">
        <f t="shared" si="426"/>
        <v>2.517366643298713E-2</v>
      </c>
      <c r="L339" s="38"/>
      <c r="N339" s="3">
        <f t="shared" si="419"/>
        <v>-7.575757575757347E-4</v>
      </c>
      <c r="O339" s="3">
        <f t="shared" si="420"/>
        <v>1.4326061151815228E-2</v>
      </c>
      <c r="P339" s="3">
        <f t="shared" si="421"/>
        <v>-1.7676209715602464E-2</v>
      </c>
      <c r="Q339" s="3">
        <f t="shared" si="422"/>
        <v>3.7245256500351376E-2</v>
      </c>
      <c r="R339" s="3">
        <f t="shared" si="423"/>
        <v>2.517366643298713E-2</v>
      </c>
    </row>
    <row r="340" spans="1:18" hidden="1" x14ac:dyDescent="0.3">
      <c r="A340" s="4" t="s">
        <v>546</v>
      </c>
      <c r="B340" s="2">
        <v>13.45</v>
      </c>
      <c r="C340" s="9">
        <f t="shared" si="385"/>
        <v>1.9711902956785377E-2</v>
      </c>
      <c r="D340" s="2">
        <v>290.43</v>
      </c>
      <c r="E340" s="9">
        <f t="shared" si="424"/>
        <v>0.1719866026391188</v>
      </c>
      <c r="F340" s="2">
        <v>312.18</v>
      </c>
      <c r="G340" s="9">
        <f t="shared" si="427"/>
        <v>3.1168664246008504E-3</v>
      </c>
      <c r="H340">
        <v>16.100000000000001</v>
      </c>
      <c r="I340" s="43">
        <f t="shared" si="425"/>
        <v>9.0785907859078696E-2</v>
      </c>
      <c r="J340" s="2">
        <v>164.85</v>
      </c>
      <c r="K340" s="43">
        <f t="shared" si="426"/>
        <v>2.4804177545691752E-2</v>
      </c>
      <c r="L340" s="38"/>
      <c r="N340" s="3">
        <f t="shared" si="419"/>
        <v>1.9711902956785377E-2</v>
      </c>
      <c r="O340" s="3">
        <f t="shared" si="420"/>
        <v>0.1719866026391188</v>
      </c>
      <c r="P340" s="3">
        <f t="shared" si="421"/>
        <v>3.1168664246008504E-3</v>
      </c>
      <c r="Q340" s="3">
        <f t="shared" si="422"/>
        <v>9.0785907859078696E-2</v>
      </c>
      <c r="R340" s="3">
        <f t="shared" si="423"/>
        <v>2.4804177545691752E-2</v>
      </c>
    </row>
    <row r="341" spans="1:18" hidden="1" x14ac:dyDescent="0.3">
      <c r="A341" s="4" t="s">
        <v>547</v>
      </c>
      <c r="B341" s="2">
        <v>13.53</v>
      </c>
      <c r="C341" s="9">
        <f t="shared" si="385"/>
        <v>5.9479553903345472E-3</v>
      </c>
      <c r="D341" s="2">
        <v>299.27999999999997</v>
      </c>
      <c r="E341" s="9">
        <f t="shared" si="424"/>
        <v>3.0472058671624724E-2</v>
      </c>
      <c r="F341" s="2">
        <v>309.04000000000002</v>
      </c>
      <c r="G341" s="9">
        <f t="shared" si="427"/>
        <v>-1.0058299698891604E-2</v>
      </c>
      <c r="H341">
        <v>15.94</v>
      </c>
      <c r="I341" s="43">
        <f t="shared" si="425"/>
        <v>-9.9378881987578493E-3</v>
      </c>
      <c r="J341" s="2">
        <v>167.17</v>
      </c>
      <c r="K341" s="43">
        <f t="shared" si="426"/>
        <v>1.4073400060661267E-2</v>
      </c>
      <c r="L341" s="38"/>
      <c r="N341" s="3">
        <f t="shared" si="419"/>
        <v>5.9479553903345472E-3</v>
      </c>
      <c r="O341" s="3">
        <f t="shared" si="420"/>
        <v>3.0472058671624724E-2</v>
      </c>
      <c r="P341" s="3">
        <f t="shared" si="421"/>
        <v>-1.0058299698891604E-2</v>
      </c>
      <c r="Q341" s="3">
        <f t="shared" si="422"/>
        <v>-9.9378881987578493E-3</v>
      </c>
      <c r="R341" s="3">
        <f t="shared" si="423"/>
        <v>1.4073400060661267E-2</v>
      </c>
    </row>
    <row r="342" spans="1:18" hidden="1" x14ac:dyDescent="0.3">
      <c r="A342" s="4" t="s">
        <v>548</v>
      </c>
      <c r="B342" s="2">
        <v>13.58</v>
      </c>
      <c r="C342" s="9">
        <f t="shared" si="385"/>
        <v>3.6954915003695188E-3</v>
      </c>
      <c r="D342" s="2">
        <v>301.04000000000002</v>
      </c>
      <c r="E342" s="9">
        <f t="shared" si="424"/>
        <v>5.8807805399627711E-3</v>
      </c>
      <c r="F342" s="2">
        <v>315.55</v>
      </c>
      <c r="G342" s="9">
        <f t="shared" si="427"/>
        <v>2.1065234273880407E-2</v>
      </c>
      <c r="H342">
        <v>15.9</v>
      </c>
      <c r="I342" s="43">
        <f t="shared" si="425"/>
        <v>-2.5094102885820924E-3</v>
      </c>
      <c r="J342" s="2">
        <v>167.84</v>
      </c>
      <c r="K342" s="43">
        <f t="shared" si="426"/>
        <v>4.0078961536160751E-3</v>
      </c>
      <c r="L342" s="38"/>
      <c r="N342" s="3">
        <f t="shared" si="419"/>
        <v>3.6954915003695188E-3</v>
      </c>
      <c r="O342" s="3">
        <f t="shared" si="420"/>
        <v>5.8807805399627711E-3</v>
      </c>
      <c r="P342" s="3">
        <f t="shared" si="421"/>
        <v>2.1065234273880407E-2</v>
      </c>
      <c r="Q342" s="3">
        <f t="shared" si="422"/>
        <v>-2.5094102885820924E-3</v>
      </c>
      <c r="R342" s="3">
        <f t="shared" si="423"/>
        <v>4.0078961536160751E-3</v>
      </c>
    </row>
    <row r="343" spans="1:18" hidden="1" x14ac:dyDescent="0.3">
      <c r="A343" s="4" t="s">
        <v>549</v>
      </c>
      <c r="B343" s="2">
        <v>13.66</v>
      </c>
      <c r="C343" s="9">
        <f t="shared" si="385"/>
        <v>5.8910162002945299E-3</v>
      </c>
      <c r="D343" s="2">
        <v>297.67</v>
      </c>
      <c r="E343" s="9">
        <f t="shared" si="424"/>
        <v>-1.1194525644432685E-2</v>
      </c>
      <c r="F343" s="2">
        <v>314.14999999999998</v>
      </c>
      <c r="G343" s="9">
        <f t="shared" si="427"/>
        <v>-4.4366978291872083E-3</v>
      </c>
      <c r="H343">
        <v>15.94</v>
      </c>
      <c r="I343" s="43">
        <f t="shared" si="425"/>
        <v>2.515723270440251E-3</v>
      </c>
      <c r="J343" s="2">
        <v>168.31</v>
      </c>
      <c r="K343" s="43">
        <f t="shared" si="426"/>
        <v>2.8002859866540497E-3</v>
      </c>
      <c r="L343" s="38"/>
      <c r="N343" s="3">
        <f t="shared" ref="N343:N406" si="428">C343</f>
        <v>5.8910162002945299E-3</v>
      </c>
      <c r="O343" s="3">
        <f t="shared" ref="O343:O406" si="429">E343</f>
        <v>-1.1194525644432685E-2</v>
      </c>
      <c r="P343" s="3">
        <f t="shared" ref="P343:P406" si="430">G343</f>
        <v>-4.4366978291872083E-3</v>
      </c>
      <c r="Q343" s="3">
        <f t="shared" ref="Q343:Q406" si="431">I343</f>
        <v>2.515723270440251E-3</v>
      </c>
      <c r="R343" s="3">
        <f t="shared" ref="R343:R406" si="432">K343</f>
        <v>2.8002859866540497E-3</v>
      </c>
    </row>
    <row r="344" spans="1:18" hidden="1" x14ac:dyDescent="0.3">
      <c r="A344" s="4" t="s">
        <v>550</v>
      </c>
      <c r="B344" s="2">
        <v>13.71</v>
      </c>
      <c r="C344" s="9">
        <f t="shared" si="385"/>
        <v>3.6603221083455484E-3</v>
      </c>
      <c r="D344" s="2">
        <v>294.19</v>
      </c>
      <c r="E344" s="9">
        <f t="shared" si="424"/>
        <v>-1.1690798535290869E-2</v>
      </c>
      <c r="F344" s="2">
        <v>306.77</v>
      </c>
      <c r="G344" s="9">
        <f t="shared" si="427"/>
        <v>-2.3491962438325631E-2</v>
      </c>
      <c r="H344">
        <v>15.42</v>
      </c>
      <c r="I344" s="43">
        <f t="shared" si="425"/>
        <v>-3.2622333751568311E-2</v>
      </c>
      <c r="J344" s="2">
        <v>165.32</v>
      </c>
      <c r="K344" s="43">
        <f t="shared" si="426"/>
        <v>-1.7764838690511597E-2</v>
      </c>
      <c r="L344" s="38"/>
      <c r="N344" s="3">
        <f t="shared" si="428"/>
        <v>3.6603221083455484E-3</v>
      </c>
      <c r="O344" s="3">
        <f t="shared" si="429"/>
        <v>-1.1690798535290869E-2</v>
      </c>
      <c r="P344" s="3">
        <f t="shared" si="430"/>
        <v>-2.3491962438325631E-2</v>
      </c>
      <c r="Q344" s="3">
        <f t="shared" si="431"/>
        <v>-3.2622333751568311E-2</v>
      </c>
      <c r="R344" s="3">
        <f t="shared" si="432"/>
        <v>-1.7764838690511597E-2</v>
      </c>
    </row>
    <row r="345" spans="1:18" hidden="1" x14ac:dyDescent="0.3">
      <c r="A345" s="4" t="s">
        <v>551</v>
      </c>
      <c r="B345" s="2">
        <v>13.74</v>
      </c>
      <c r="C345" s="9">
        <f t="shared" si="385"/>
        <v>2.1881838074397919E-3</v>
      </c>
      <c r="D345" s="2">
        <v>292.18</v>
      </c>
      <c r="E345" s="9">
        <f t="shared" si="424"/>
        <v>-6.8323192494645912E-3</v>
      </c>
      <c r="F345" s="2">
        <v>316.67</v>
      </c>
      <c r="G345" s="9">
        <f t="shared" si="427"/>
        <v>3.2271734524236484E-2</v>
      </c>
      <c r="H345">
        <v>15.78</v>
      </c>
      <c r="I345" s="43">
        <f t="shared" si="425"/>
        <v>2.3346303501945442E-2</v>
      </c>
      <c r="J345" s="2">
        <v>163.5</v>
      </c>
      <c r="K345" s="43">
        <f t="shared" si="426"/>
        <v>-1.1008952334865652E-2</v>
      </c>
      <c r="L345" s="38"/>
      <c r="N345" s="3">
        <f t="shared" si="428"/>
        <v>2.1881838074397919E-3</v>
      </c>
      <c r="O345" s="3">
        <f t="shared" si="429"/>
        <v>-6.8323192494645912E-3</v>
      </c>
      <c r="P345" s="3">
        <f t="shared" si="430"/>
        <v>3.2271734524236484E-2</v>
      </c>
      <c r="Q345" s="3">
        <f t="shared" si="431"/>
        <v>2.3346303501945442E-2</v>
      </c>
      <c r="R345" s="3">
        <f t="shared" si="432"/>
        <v>-1.1008952334865652E-2</v>
      </c>
    </row>
    <row r="346" spans="1:18" hidden="1" x14ac:dyDescent="0.3">
      <c r="A346" s="4" t="s">
        <v>552</v>
      </c>
      <c r="B346" s="2">
        <v>13.52</v>
      </c>
      <c r="C346" s="9">
        <f t="shared" si="385"/>
        <v>-1.6011644832605532E-2</v>
      </c>
      <c r="D346" s="2">
        <v>294.18</v>
      </c>
      <c r="E346" s="9">
        <f t="shared" si="424"/>
        <v>6.8450954890819649E-3</v>
      </c>
      <c r="F346" s="2">
        <v>312.29000000000002</v>
      </c>
      <c r="G346" s="9">
        <f t="shared" si="427"/>
        <v>-1.3831433353333145E-2</v>
      </c>
      <c r="H346">
        <v>16.07</v>
      </c>
      <c r="I346" s="43">
        <f t="shared" si="425"/>
        <v>1.8377693282636276E-2</v>
      </c>
      <c r="J346" s="2">
        <v>161.99</v>
      </c>
      <c r="K346" s="43">
        <f t="shared" si="426"/>
        <v>-9.2354740061161289E-3</v>
      </c>
      <c r="L346" s="38"/>
      <c r="N346" s="3">
        <f t="shared" si="428"/>
        <v>-1.6011644832605532E-2</v>
      </c>
      <c r="O346" s="3">
        <f t="shared" si="429"/>
        <v>6.8450954890819649E-3</v>
      </c>
      <c r="P346" s="3">
        <f t="shared" si="430"/>
        <v>-1.3831433353333145E-2</v>
      </c>
      <c r="Q346" s="3">
        <f t="shared" si="431"/>
        <v>1.8377693282636276E-2</v>
      </c>
      <c r="R346" s="3">
        <f t="shared" si="432"/>
        <v>-9.2354740061161289E-3</v>
      </c>
    </row>
    <row r="347" spans="1:18" hidden="1" x14ac:dyDescent="0.3">
      <c r="A347" s="4" t="s">
        <v>553</v>
      </c>
      <c r="B347" s="2">
        <v>14.07</v>
      </c>
      <c r="C347" s="9">
        <f t="shared" si="385"/>
        <v>4.0680473372781023E-2</v>
      </c>
      <c r="D347" s="2">
        <v>293.69</v>
      </c>
      <c r="E347" s="9">
        <f t="shared" si="424"/>
        <v>-1.6656468828608606E-3</v>
      </c>
      <c r="F347" s="2">
        <v>314.97000000000003</v>
      </c>
      <c r="G347" s="9">
        <f t="shared" si="427"/>
        <v>8.5817669473886582E-3</v>
      </c>
      <c r="H347">
        <v>15.8</v>
      </c>
      <c r="I347" s="43">
        <f t="shared" si="425"/>
        <v>-1.6801493466085837E-2</v>
      </c>
      <c r="J347" s="2">
        <v>162.63</v>
      </c>
      <c r="K347" s="43">
        <f t="shared" si="426"/>
        <v>3.9508611642693481E-3</v>
      </c>
      <c r="L347" s="38"/>
      <c r="N347" s="3">
        <f t="shared" si="428"/>
        <v>4.0680473372781023E-2</v>
      </c>
      <c r="O347" s="3">
        <f t="shared" si="429"/>
        <v>-1.6656468828608606E-3</v>
      </c>
      <c r="P347" s="3">
        <f t="shared" si="430"/>
        <v>8.5817669473886582E-3</v>
      </c>
      <c r="Q347" s="3">
        <f t="shared" si="431"/>
        <v>-1.6801493466085837E-2</v>
      </c>
      <c r="R347" s="3">
        <f t="shared" si="432"/>
        <v>3.9508611642693481E-3</v>
      </c>
    </row>
    <row r="348" spans="1:18" hidden="1" x14ac:dyDescent="0.3">
      <c r="A348" s="4" t="s">
        <v>554</v>
      </c>
      <c r="B348" s="2">
        <v>14.42</v>
      </c>
      <c r="C348" s="9">
        <f t="shared" si="385"/>
        <v>2.4875621890547261E-2</v>
      </c>
      <c r="D348" s="2">
        <v>291.85000000000002</v>
      </c>
      <c r="E348" s="9">
        <f t="shared" si="424"/>
        <v>-6.2651094691681397E-3</v>
      </c>
      <c r="F348" s="2">
        <v>316.64999999999998</v>
      </c>
      <c r="G348" s="9">
        <f t="shared" si="427"/>
        <v>5.3338413182206779E-3</v>
      </c>
      <c r="H348">
        <v>16.2</v>
      </c>
      <c r="I348" s="43">
        <f t="shared" si="425"/>
        <v>2.5316455696202445E-2</v>
      </c>
      <c r="J348" s="2">
        <v>162.22999999999999</v>
      </c>
      <c r="K348" s="43">
        <f t="shared" si="426"/>
        <v>-2.4595708048945619E-3</v>
      </c>
      <c r="L348" s="38"/>
      <c r="N348" s="3">
        <f t="shared" si="428"/>
        <v>2.4875621890547261E-2</v>
      </c>
      <c r="O348" s="3">
        <f t="shared" si="429"/>
        <v>-6.2651094691681397E-3</v>
      </c>
      <c r="P348" s="3">
        <f t="shared" si="430"/>
        <v>5.3338413182206779E-3</v>
      </c>
      <c r="Q348" s="3">
        <f t="shared" si="431"/>
        <v>2.5316455696202445E-2</v>
      </c>
      <c r="R348" s="3">
        <f t="shared" si="432"/>
        <v>-2.4595708048945619E-3</v>
      </c>
    </row>
    <row r="349" spans="1:18" hidden="1" x14ac:dyDescent="0.3">
      <c r="A349" s="4" t="s">
        <v>555</v>
      </c>
      <c r="B349" s="2">
        <v>14.26</v>
      </c>
      <c r="C349" s="9">
        <f t="shared" si="385"/>
        <v>-1.1095700416088761E-2</v>
      </c>
      <c r="D349" s="2">
        <v>289.91000000000003</v>
      </c>
      <c r="E349" s="9">
        <f t="shared" si="424"/>
        <v>-6.6472502998115024E-3</v>
      </c>
      <c r="F349" s="2">
        <v>312.51</v>
      </c>
      <c r="G349" s="9">
        <f t="shared" si="427"/>
        <v>-1.3074372335385998E-2</v>
      </c>
      <c r="H349">
        <v>16.149999999999999</v>
      </c>
      <c r="I349" s="43">
        <f t="shared" si="425"/>
        <v>-3.0864197530864335E-3</v>
      </c>
      <c r="J349" s="2">
        <v>160.86000000000001</v>
      </c>
      <c r="K349" s="43">
        <f t="shared" si="426"/>
        <v>-8.4448005917523439E-3</v>
      </c>
      <c r="L349" s="38"/>
      <c r="N349" s="3">
        <f t="shared" si="428"/>
        <v>-1.1095700416088761E-2</v>
      </c>
      <c r="O349" s="3">
        <f t="shared" si="429"/>
        <v>-6.6472502998115024E-3</v>
      </c>
      <c r="P349" s="3">
        <f t="shared" si="430"/>
        <v>-1.3074372335385998E-2</v>
      </c>
      <c r="Q349" s="3">
        <f t="shared" si="431"/>
        <v>-3.0864197530864335E-3</v>
      </c>
      <c r="R349" s="3">
        <f t="shared" si="432"/>
        <v>-8.4448005917523439E-3</v>
      </c>
    </row>
    <row r="350" spans="1:18" hidden="1" x14ac:dyDescent="0.3">
      <c r="A350" s="4" t="s">
        <v>556</v>
      </c>
      <c r="B350" s="2">
        <v>14.16</v>
      </c>
      <c r="C350" s="9">
        <f t="shared" si="385"/>
        <v>-7.0126227208976433E-3</v>
      </c>
      <c r="D350" s="2">
        <v>289.43</v>
      </c>
      <c r="E350" s="9">
        <f t="shared" si="424"/>
        <v>-1.6556862474561562E-3</v>
      </c>
      <c r="F350" s="2">
        <v>311.14</v>
      </c>
      <c r="G350" s="9">
        <f t="shared" si="427"/>
        <v>-4.3838597164891357E-3</v>
      </c>
      <c r="H350">
        <v>16</v>
      </c>
      <c r="I350" s="43">
        <f t="shared" si="425"/>
        <v>-9.2879256965943124E-3</v>
      </c>
      <c r="J350" s="2">
        <v>160.97</v>
      </c>
      <c r="K350" s="43">
        <f t="shared" si="426"/>
        <v>6.8382444361536621E-4</v>
      </c>
      <c r="L350" s="38"/>
      <c r="N350" s="3">
        <f t="shared" si="428"/>
        <v>-7.0126227208976433E-3</v>
      </c>
      <c r="O350" s="3">
        <f t="shared" si="429"/>
        <v>-1.6556862474561562E-3</v>
      </c>
      <c r="P350" s="3">
        <f t="shared" si="430"/>
        <v>-4.3838597164891357E-3</v>
      </c>
      <c r="Q350" s="3">
        <f t="shared" si="431"/>
        <v>-9.2879256965943124E-3</v>
      </c>
      <c r="R350" s="3">
        <f t="shared" si="432"/>
        <v>6.8382444361536621E-4</v>
      </c>
    </row>
    <row r="351" spans="1:18" hidden="1" x14ac:dyDescent="0.3">
      <c r="A351" s="4" t="s">
        <v>557</v>
      </c>
      <c r="B351" s="2">
        <v>14.31</v>
      </c>
      <c r="C351" s="9">
        <f t="shared" si="385"/>
        <v>1.0593220338983134E-2</v>
      </c>
      <c r="D351" s="2">
        <v>285.14999999999998</v>
      </c>
      <c r="E351" s="9">
        <f t="shared" si="424"/>
        <v>-1.4787686141726986E-2</v>
      </c>
      <c r="F351" s="2">
        <v>314.88</v>
      </c>
      <c r="G351" s="9">
        <f t="shared" si="427"/>
        <v>1.2020312399563027E-2</v>
      </c>
      <c r="H351">
        <v>15.33</v>
      </c>
      <c r="I351" s="43">
        <f t="shared" si="425"/>
        <v>-4.1874999999999996E-2</v>
      </c>
      <c r="J351" s="2">
        <v>158.71</v>
      </c>
      <c r="K351" s="43">
        <f t="shared" si="426"/>
        <v>-1.4039883208051163E-2</v>
      </c>
      <c r="L351" s="38"/>
      <c r="N351" s="3">
        <f t="shared" si="428"/>
        <v>1.0593220338983134E-2</v>
      </c>
      <c r="O351" s="3">
        <f t="shared" si="429"/>
        <v>-1.4787686141726986E-2</v>
      </c>
      <c r="P351" s="3">
        <f t="shared" si="430"/>
        <v>1.2020312399563027E-2</v>
      </c>
      <c r="Q351" s="3">
        <f t="shared" si="431"/>
        <v>-4.1874999999999996E-2</v>
      </c>
      <c r="R351" s="3">
        <f t="shared" si="432"/>
        <v>-1.4039883208051163E-2</v>
      </c>
    </row>
    <row r="352" spans="1:18" hidden="1" x14ac:dyDescent="0.3">
      <c r="A352" s="4" t="s">
        <v>558</v>
      </c>
      <c r="B352" s="2">
        <v>14.19</v>
      </c>
      <c r="C352" s="9">
        <f t="shared" si="385"/>
        <v>-8.3857442348008737E-3</v>
      </c>
      <c r="D352" s="2">
        <v>278.10000000000002</v>
      </c>
      <c r="E352" s="9">
        <f t="shared" si="424"/>
        <v>-2.4723829563387478E-2</v>
      </c>
      <c r="F352" s="2">
        <v>311.54000000000002</v>
      </c>
      <c r="G352" s="9">
        <f t="shared" si="427"/>
        <v>-1.0607215447154372E-2</v>
      </c>
      <c r="H352">
        <v>15.16</v>
      </c>
      <c r="I352" s="43">
        <f t="shared" si="425"/>
        <v>-1.1089367253750759E-2</v>
      </c>
      <c r="J352" s="2">
        <v>156.11000000000001</v>
      </c>
      <c r="K352" s="43">
        <f t="shared" si="426"/>
        <v>-1.6382080524226517E-2</v>
      </c>
      <c r="L352" s="38"/>
      <c r="N352" s="3">
        <f t="shared" si="428"/>
        <v>-8.3857442348008737E-3</v>
      </c>
      <c r="O352" s="3">
        <f t="shared" si="429"/>
        <v>-2.4723829563387478E-2</v>
      </c>
      <c r="P352" s="3">
        <f t="shared" si="430"/>
        <v>-1.0607215447154372E-2</v>
      </c>
      <c r="Q352" s="3">
        <f t="shared" si="431"/>
        <v>-1.1089367253750759E-2</v>
      </c>
      <c r="R352" s="3">
        <f t="shared" si="432"/>
        <v>-1.6382080524226517E-2</v>
      </c>
    </row>
    <row r="353" spans="1:18" hidden="1" x14ac:dyDescent="0.3">
      <c r="A353" s="4" t="s">
        <v>559</v>
      </c>
      <c r="B353" s="2">
        <v>14.03</v>
      </c>
      <c r="C353" s="9">
        <f t="shared" si="385"/>
        <v>-1.1275546159267069E-2</v>
      </c>
      <c r="D353" s="2">
        <v>277.88</v>
      </c>
      <c r="E353" s="9">
        <f t="shared" si="424"/>
        <v>-7.910823444805537E-4</v>
      </c>
      <c r="F353" s="2">
        <v>307.27999999999997</v>
      </c>
      <c r="G353" s="9">
        <f t="shared" si="427"/>
        <v>-1.3674006548116013E-2</v>
      </c>
      <c r="H353">
        <v>14.8</v>
      </c>
      <c r="I353" s="43">
        <f t="shared" si="425"/>
        <v>-2.3746701846965701E-2</v>
      </c>
      <c r="J353" s="2">
        <v>154.30000000000001</v>
      </c>
      <c r="K353" s="43">
        <f t="shared" si="426"/>
        <v>-1.1594388572160663E-2</v>
      </c>
      <c r="L353" s="38"/>
      <c r="N353" s="3">
        <f t="shared" si="428"/>
        <v>-1.1275546159267069E-2</v>
      </c>
      <c r="O353" s="3">
        <f t="shared" si="429"/>
        <v>-7.910823444805537E-4</v>
      </c>
      <c r="P353" s="3">
        <f t="shared" si="430"/>
        <v>-1.3674006548116013E-2</v>
      </c>
      <c r="Q353" s="3">
        <f t="shared" si="431"/>
        <v>-2.3746701846965701E-2</v>
      </c>
      <c r="R353" s="3">
        <f t="shared" si="432"/>
        <v>-1.1594388572160663E-2</v>
      </c>
    </row>
    <row r="354" spans="1:18" hidden="1" x14ac:dyDescent="0.3">
      <c r="A354" s="4" t="s">
        <v>560</v>
      </c>
      <c r="B354" s="2">
        <v>14.4</v>
      </c>
      <c r="C354" s="9">
        <f t="shared" si="385"/>
        <v>2.6372059871703657E-2</v>
      </c>
      <c r="D354" s="2">
        <v>277.8</v>
      </c>
      <c r="E354" s="9">
        <f t="shared" si="424"/>
        <v>-2.8789405498774734E-4</v>
      </c>
      <c r="F354" s="2">
        <v>327.14</v>
      </c>
      <c r="G354" s="9">
        <f t="shared" si="427"/>
        <v>6.4631606352512527E-2</v>
      </c>
      <c r="H354">
        <v>14.85</v>
      </c>
      <c r="I354" s="43">
        <f t="shared" si="425"/>
        <v>3.3783783783782884E-3</v>
      </c>
      <c r="J354" s="2">
        <v>153.46</v>
      </c>
      <c r="K354" s="43">
        <f t="shared" si="426"/>
        <v>-5.443940375891132E-3</v>
      </c>
      <c r="L354" s="38"/>
      <c r="N354" s="3">
        <f t="shared" si="428"/>
        <v>2.6372059871703657E-2</v>
      </c>
      <c r="O354" s="3">
        <f t="shared" si="429"/>
        <v>-2.8789405498774734E-4</v>
      </c>
      <c r="P354" s="3">
        <f t="shared" si="430"/>
        <v>6.4631606352512527E-2</v>
      </c>
      <c r="Q354" s="3">
        <f t="shared" si="431"/>
        <v>3.3783783783782884E-3</v>
      </c>
      <c r="R354" s="3">
        <f t="shared" si="432"/>
        <v>-5.443940375891132E-3</v>
      </c>
    </row>
    <row r="355" spans="1:18" hidden="1" x14ac:dyDescent="0.3">
      <c r="A355" s="4" t="s">
        <v>561</v>
      </c>
      <c r="B355" s="2">
        <v>14.31</v>
      </c>
      <c r="C355" s="9">
        <f t="shared" si="385"/>
        <v>-6.2499999999999778E-3</v>
      </c>
      <c r="D355" s="2">
        <v>281.54000000000002</v>
      </c>
      <c r="E355" s="9">
        <f t="shared" si="424"/>
        <v>1.3462922966162694E-2</v>
      </c>
      <c r="F355" s="2">
        <v>318</v>
      </c>
      <c r="G355" s="9">
        <f t="shared" si="427"/>
        <v>-2.7939108638503352E-2</v>
      </c>
      <c r="H355">
        <v>15.34</v>
      </c>
      <c r="I355" s="43">
        <f t="shared" si="425"/>
        <v>3.2996632996632913E-2</v>
      </c>
      <c r="J355" s="2">
        <v>151.51</v>
      </c>
      <c r="K355" s="43">
        <f t="shared" si="426"/>
        <v>-1.2706894304704952E-2</v>
      </c>
      <c r="L355" s="38"/>
      <c r="N355" s="3">
        <f t="shared" si="428"/>
        <v>-6.2499999999999778E-3</v>
      </c>
      <c r="O355" s="3">
        <f t="shared" si="429"/>
        <v>1.3462922966162694E-2</v>
      </c>
      <c r="P355" s="3">
        <f t="shared" si="430"/>
        <v>-2.7939108638503352E-2</v>
      </c>
      <c r="Q355" s="3">
        <f t="shared" si="431"/>
        <v>3.2996632996632913E-2</v>
      </c>
      <c r="R355" s="3">
        <f t="shared" si="432"/>
        <v>-1.2706894304704952E-2</v>
      </c>
    </row>
    <row r="356" spans="1:18" hidden="1" x14ac:dyDescent="0.3">
      <c r="A356" s="4" t="s">
        <v>562</v>
      </c>
      <c r="B356" s="2">
        <v>14.12</v>
      </c>
      <c r="C356" s="9">
        <f t="shared" si="385"/>
        <v>-1.3277428371768041E-2</v>
      </c>
      <c r="D356" s="2">
        <v>266.76</v>
      </c>
      <c r="E356" s="9">
        <f t="shared" si="424"/>
        <v>-5.2496980890814893E-2</v>
      </c>
      <c r="F356" s="2">
        <v>310.45999999999998</v>
      </c>
      <c r="G356" s="9">
        <f t="shared" si="427"/>
        <v>-2.3710691823899399E-2</v>
      </c>
      <c r="H356">
        <v>14.74</v>
      </c>
      <c r="I356" s="43">
        <f t="shared" si="425"/>
        <v>-3.9113428943937434E-2</v>
      </c>
      <c r="J356" s="2">
        <v>153.08000000000001</v>
      </c>
      <c r="K356" s="43">
        <f t="shared" si="426"/>
        <v>1.0362352319978951E-2</v>
      </c>
      <c r="L356" s="38"/>
      <c r="N356" s="3">
        <f t="shared" si="428"/>
        <v>-1.3277428371768041E-2</v>
      </c>
      <c r="O356" s="3">
        <f t="shared" si="429"/>
        <v>-5.2496980890814893E-2</v>
      </c>
      <c r="P356" s="3">
        <f t="shared" si="430"/>
        <v>-2.3710691823899399E-2</v>
      </c>
      <c r="Q356" s="3">
        <f t="shared" si="431"/>
        <v>-3.9113428943937434E-2</v>
      </c>
      <c r="R356" s="3">
        <f t="shared" si="432"/>
        <v>1.0362352319978951E-2</v>
      </c>
    </row>
    <row r="357" spans="1:18" hidden="1" x14ac:dyDescent="0.3">
      <c r="A357" s="4" t="s">
        <v>563</v>
      </c>
      <c r="B357" s="2">
        <v>13.73</v>
      </c>
      <c r="C357" s="9">
        <f t="shared" si="385"/>
        <v>-2.7620396600566477E-2</v>
      </c>
      <c r="D357" s="2">
        <v>268.67</v>
      </c>
      <c r="E357" s="9">
        <f t="shared" si="424"/>
        <v>7.1599940020994346E-3</v>
      </c>
      <c r="F357" s="2">
        <v>308.55</v>
      </c>
      <c r="G357" s="9">
        <f t="shared" si="427"/>
        <v>-6.1521613090251837E-3</v>
      </c>
      <c r="H357">
        <v>14.68</v>
      </c>
      <c r="I357" s="43">
        <f t="shared" si="425"/>
        <v>-4.070556309362261E-3</v>
      </c>
      <c r="J357" s="2">
        <v>153.29</v>
      </c>
      <c r="K357" s="43">
        <f t="shared" si="426"/>
        <v>1.3718317219753029E-3</v>
      </c>
      <c r="L357" s="38"/>
      <c r="N357" s="3">
        <f t="shared" si="428"/>
        <v>-2.7620396600566477E-2</v>
      </c>
      <c r="O357" s="3">
        <f t="shared" si="429"/>
        <v>7.1599940020994346E-3</v>
      </c>
      <c r="P357" s="3">
        <f t="shared" si="430"/>
        <v>-6.1521613090251837E-3</v>
      </c>
      <c r="Q357" s="3">
        <f t="shared" si="431"/>
        <v>-4.070556309362261E-3</v>
      </c>
      <c r="R357" s="3">
        <f t="shared" si="432"/>
        <v>1.3718317219753029E-3</v>
      </c>
    </row>
    <row r="358" spans="1:18" hidden="1" x14ac:dyDescent="0.3">
      <c r="A358" s="4" t="s">
        <v>564</v>
      </c>
      <c r="B358" s="2">
        <v>13.94</v>
      </c>
      <c r="C358" s="9">
        <f t="shared" si="385"/>
        <v>1.5294974508375692E-2</v>
      </c>
      <c r="D358" s="2">
        <v>265.79000000000002</v>
      </c>
      <c r="E358" s="9">
        <f t="shared" si="424"/>
        <v>-1.0719469981761987E-2</v>
      </c>
      <c r="F358" s="2">
        <v>311.32</v>
      </c>
      <c r="G358" s="9">
        <f t="shared" si="427"/>
        <v>8.9774752876357056E-3</v>
      </c>
      <c r="H358">
        <v>14.87</v>
      </c>
      <c r="I358" s="43">
        <f t="shared" si="425"/>
        <v>1.2942779291553075E-2</v>
      </c>
      <c r="J358" s="2">
        <v>152.04</v>
      </c>
      <c r="K358" s="43">
        <f t="shared" si="426"/>
        <v>-8.1544784395589653E-3</v>
      </c>
      <c r="L358" s="38"/>
      <c r="N358" s="3">
        <f t="shared" si="428"/>
        <v>1.5294974508375692E-2</v>
      </c>
      <c r="O358" s="3">
        <f t="shared" si="429"/>
        <v>-1.0719469981761987E-2</v>
      </c>
      <c r="P358" s="3">
        <f t="shared" si="430"/>
        <v>8.9774752876357056E-3</v>
      </c>
      <c r="Q358" s="3">
        <f t="shared" si="431"/>
        <v>1.2942779291553075E-2</v>
      </c>
      <c r="R358" s="3">
        <f t="shared" si="432"/>
        <v>-8.1544784395589653E-3</v>
      </c>
    </row>
    <row r="359" spans="1:18" hidden="1" x14ac:dyDescent="0.3">
      <c r="A359" s="4" t="s">
        <v>565</v>
      </c>
      <c r="B359" s="2">
        <v>14.15</v>
      </c>
      <c r="C359" s="9">
        <f t="shared" si="385"/>
        <v>1.5064562410330051E-2</v>
      </c>
      <c r="D359" s="2">
        <v>261.72000000000003</v>
      </c>
      <c r="E359" s="9">
        <f t="shared" si="424"/>
        <v>-1.5312840964671337E-2</v>
      </c>
      <c r="F359" s="2">
        <v>311.14</v>
      </c>
      <c r="G359" s="9">
        <f t="shared" si="427"/>
        <v>-5.7818321983815757E-4</v>
      </c>
      <c r="H359">
        <v>14.34</v>
      </c>
      <c r="I359" s="43">
        <f t="shared" si="425"/>
        <v>-3.5642232683254838E-2</v>
      </c>
      <c r="J359" s="2">
        <v>156.94</v>
      </c>
      <c r="K359" s="43">
        <f t="shared" si="426"/>
        <v>3.222836095764281E-2</v>
      </c>
      <c r="L359" s="38"/>
      <c r="N359" s="3">
        <f t="shared" si="428"/>
        <v>1.5064562410330051E-2</v>
      </c>
      <c r="O359" s="3">
        <f t="shared" si="429"/>
        <v>-1.5312840964671337E-2</v>
      </c>
      <c r="P359" s="3">
        <f t="shared" si="430"/>
        <v>-5.7818321983815757E-4</v>
      </c>
      <c r="Q359" s="3">
        <f t="shared" si="431"/>
        <v>-3.5642232683254838E-2</v>
      </c>
      <c r="R359" s="3">
        <f t="shared" si="432"/>
        <v>3.222836095764281E-2</v>
      </c>
    </row>
    <row r="360" spans="1:18" hidden="1" x14ac:dyDescent="0.3">
      <c r="A360" s="4" t="s">
        <v>566</v>
      </c>
      <c r="B360" s="2">
        <v>14.37</v>
      </c>
      <c r="C360" s="9">
        <f t="shared" si="385"/>
        <v>1.5547703180212036E-2</v>
      </c>
      <c r="D360" s="2">
        <v>263.7</v>
      </c>
      <c r="E360" s="9">
        <f t="shared" si="424"/>
        <v>7.5653370013752941E-3</v>
      </c>
      <c r="F360" s="2">
        <v>311.16000000000003</v>
      </c>
      <c r="G360" s="9">
        <f t="shared" si="427"/>
        <v>6.4279745452422432E-5</v>
      </c>
      <c r="H360">
        <v>14.48</v>
      </c>
      <c r="I360" s="43">
        <f t="shared" si="425"/>
        <v>9.7629009762900676E-3</v>
      </c>
      <c r="J360" s="2">
        <v>155.06</v>
      </c>
      <c r="K360" s="43">
        <f t="shared" si="426"/>
        <v>-1.1979100293105671E-2</v>
      </c>
      <c r="L360" s="38"/>
      <c r="N360" s="3">
        <f t="shared" si="428"/>
        <v>1.5547703180212036E-2</v>
      </c>
      <c r="O360" s="3">
        <f t="shared" si="429"/>
        <v>7.5653370013752941E-3</v>
      </c>
      <c r="P360" s="3">
        <f t="shared" si="430"/>
        <v>6.4279745452422432E-5</v>
      </c>
      <c r="Q360" s="3">
        <f t="shared" si="431"/>
        <v>9.7629009762900676E-3</v>
      </c>
      <c r="R360" s="3">
        <f t="shared" si="432"/>
        <v>-1.1979100293105671E-2</v>
      </c>
    </row>
    <row r="361" spans="1:18" hidden="1" x14ac:dyDescent="0.3">
      <c r="A361" s="4" t="s">
        <v>567</v>
      </c>
      <c r="B361" s="2">
        <v>14.07</v>
      </c>
      <c r="C361" s="9">
        <f t="shared" si="385"/>
        <v>-2.0876826722338149E-2</v>
      </c>
      <c r="D361" s="2">
        <v>254.8</v>
      </c>
      <c r="E361" s="9">
        <f t="shared" si="424"/>
        <v>-3.3750474023511501E-2</v>
      </c>
      <c r="F361" s="2">
        <v>310.83999999999997</v>
      </c>
      <c r="G361" s="9">
        <f t="shared" si="427"/>
        <v>-1.0284098213139137E-3</v>
      </c>
      <c r="H361">
        <v>14.11</v>
      </c>
      <c r="I361" s="43">
        <f t="shared" si="425"/>
        <v>-2.5552486187845336E-2</v>
      </c>
      <c r="J361" s="2">
        <v>156.72999999999999</v>
      </c>
      <c r="K361" s="43">
        <f t="shared" si="426"/>
        <v>1.0770024506642439E-2</v>
      </c>
      <c r="L361" s="38"/>
      <c r="N361" s="3">
        <f t="shared" si="428"/>
        <v>-2.0876826722338149E-2</v>
      </c>
      <c r="O361" s="3">
        <f t="shared" si="429"/>
        <v>-3.3750474023511501E-2</v>
      </c>
      <c r="P361" s="3">
        <f t="shared" si="430"/>
        <v>-1.0284098213139137E-3</v>
      </c>
      <c r="Q361" s="3">
        <f t="shared" si="431"/>
        <v>-2.5552486187845336E-2</v>
      </c>
      <c r="R361" s="3">
        <f t="shared" si="432"/>
        <v>1.0770024506642439E-2</v>
      </c>
    </row>
    <row r="362" spans="1:18" hidden="1" x14ac:dyDescent="0.3">
      <c r="A362" s="4" t="s">
        <v>568</v>
      </c>
      <c r="B362" s="2">
        <v>13.86</v>
      </c>
      <c r="C362" s="9">
        <f t="shared" si="385"/>
        <v>-1.4925373134328401E-2</v>
      </c>
      <c r="D362" s="2">
        <v>253.51</v>
      </c>
      <c r="E362" s="9">
        <f t="shared" si="424"/>
        <v>-5.062794348508759E-3</v>
      </c>
      <c r="F362" s="2">
        <v>307.86</v>
      </c>
      <c r="G362" s="9">
        <f t="shared" si="427"/>
        <v>-9.5869257495816429E-3</v>
      </c>
      <c r="H362">
        <v>13.42</v>
      </c>
      <c r="I362" s="43">
        <f t="shared" si="425"/>
        <v>-4.8901488306165808E-2</v>
      </c>
      <c r="J362" s="2">
        <v>156.30000000000001</v>
      </c>
      <c r="K362" s="43">
        <f t="shared" si="426"/>
        <v>-2.7435717475912114E-3</v>
      </c>
      <c r="L362" s="38"/>
      <c r="N362" s="3">
        <f t="shared" si="428"/>
        <v>-1.4925373134328401E-2</v>
      </c>
      <c r="O362" s="3">
        <f t="shared" si="429"/>
        <v>-5.062794348508759E-3</v>
      </c>
      <c r="P362" s="3">
        <f t="shared" si="430"/>
        <v>-9.5869257495816429E-3</v>
      </c>
      <c r="Q362" s="3">
        <f t="shared" si="431"/>
        <v>-4.8901488306165808E-2</v>
      </c>
      <c r="R362" s="3">
        <f t="shared" si="432"/>
        <v>-2.7435717475912114E-3</v>
      </c>
    </row>
    <row r="363" spans="1:18" hidden="1" x14ac:dyDescent="0.3">
      <c r="A363" s="4" t="s">
        <v>569</v>
      </c>
      <c r="B363" s="2">
        <v>13.57</v>
      </c>
      <c r="C363" s="9">
        <f t="shared" si="385"/>
        <v>-2.09235209235209E-2</v>
      </c>
      <c r="D363" s="2">
        <v>254.68</v>
      </c>
      <c r="E363" s="9">
        <f t="shared" ref="E363:E426" si="433">D363/D362-1</f>
        <v>4.6152025561121413E-3</v>
      </c>
      <c r="F363" s="2">
        <v>303.12</v>
      </c>
      <c r="G363" s="9">
        <f t="shared" si="427"/>
        <v>-1.5396608848177729E-2</v>
      </c>
      <c r="H363">
        <v>14.11</v>
      </c>
      <c r="I363" s="43">
        <f t="shared" si="425"/>
        <v>5.1415797317436729E-2</v>
      </c>
      <c r="J363" s="2">
        <v>155.97</v>
      </c>
      <c r="K363" s="43">
        <f t="shared" si="426"/>
        <v>-2.1113243761996525E-3</v>
      </c>
      <c r="L363" s="38"/>
      <c r="N363" s="3">
        <f t="shared" si="428"/>
        <v>-2.09235209235209E-2</v>
      </c>
      <c r="O363" s="3">
        <f t="shared" si="429"/>
        <v>4.6152025561121413E-3</v>
      </c>
      <c r="P363" s="3">
        <f t="shared" si="430"/>
        <v>-1.5396608848177729E-2</v>
      </c>
      <c r="Q363" s="3">
        <f t="shared" si="431"/>
        <v>5.1415797317436729E-2</v>
      </c>
      <c r="R363" s="3">
        <f t="shared" si="432"/>
        <v>-2.1113243761996525E-3</v>
      </c>
    </row>
    <row r="364" spans="1:18" hidden="1" x14ac:dyDescent="0.3">
      <c r="A364" s="4" t="s">
        <v>570</v>
      </c>
      <c r="B364" s="2">
        <v>13.67</v>
      </c>
      <c r="C364" s="9">
        <f t="shared" si="385"/>
        <v>7.3691967575533202E-3</v>
      </c>
      <c r="D364" s="2">
        <v>259.31</v>
      </c>
      <c r="E364" s="9">
        <f t="shared" si="433"/>
        <v>1.817967645672991E-2</v>
      </c>
      <c r="F364" s="2">
        <v>306.85000000000002</v>
      </c>
      <c r="G364" s="9">
        <f t="shared" si="427"/>
        <v>1.2305357614146306E-2</v>
      </c>
      <c r="H364">
        <v>14.23</v>
      </c>
      <c r="I364" s="43">
        <f t="shared" ref="I364:I427" si="434">H364/H363-1</f>
        <v>8.5046066619418603E-3</v>
      </c>
      <c r="J364" s="2">
        <v>156.11000000000001</v>
      </c>
      <c r="K364" s="43">
        <f t="shared" si="426"/>
        <v>8.9760851445808143E-4</v>
      </c>
      <c r="L364" s="38"/>
      <c r="N364" s="3">
        <f t="shared" si="428"/>
        <v>7.3691967575533202E-3</v>
      </c>
      <c r="O364" s="3">
        <f t="shared" si="429"/>
        <v>1.817967645672991E-2</v>
      </c>
      <c r="P364" s="3">
        <f t="shared" si="430"/>
        <v>1.2305357614146306E-2</v>
      </c>
      <c r="Q364" s="3">
        <f t="shared" si="431"/>
        <v>8.5046066619418603E-3</v>
      </c>
      <c r="R364" s="3">
        <f t="shared" si="432"/>
        <v>8.9760851445808143E-4</v>
      </c>
    </row>
    <row r="365" spans="1:18" hidden="1" x14ac:dyDescent="0.3">
      <c r="A365" s="4" t="s">
        <v>571</v>
      </c>
      <c r="B365" s="2">
        <v>13.49</v>
      </c>
      <c r="C365" s="9">
        <f t="shared" si="385"/>
        <v>-1.3167520117044584E-2</v>
      </c>
      <c r="D365" s="2">
        <v>246.91</v>
      </c>
      <c r="E365" s="9">
        <f t="shared" si="433"/>
        <v>-4.7819212525548549E-2</v>
      </c>
      <c r="F365" s="2">
        <v>301.02</v>
      </c>
      <c r="G365" s="9">
        <f t="shared" si="427"/>
        <v>-1.8999511161805538E-2</v>
      </c>
      <c r="H365">
        <v>13.91</v>
      </c>
      <c r="I365" s="43">
        <f t="shared" si="434"/>
        <v>-2.2487702037948032E-2</v>
      </c>
      <c r="J365" s="2">
        <v>154.33000000000001</v>
      </c>
      <c r="K365" s="43">
        <f t="shared" ref="K365:K428" si="435">J365/J364-1</f>
        <v>-1.1402216385881792E-2</v>
      </c>
      <c r="L365" s="38"/>
      <c r="N365" s="3">
        <f t="shared" si="428"/>
        <v>-1.3167520117044584E-2</v>
      </c>
      <c r="O365" s="3">
        <f t="shared" si="429"/>
        <v>-4.7819212525548549E-2</v>
      </c>
      <c r="P365" s="3">
        <f t="shared" si="430"/>
        <v>-1.8999511161805538E-2</v>
      </c>
      <c r="Q365" s="3">
        <f t="shared" si="431"/>
        <v>-2.2487702037948032E-2</v>
      </c>
      <c r="R365" s="3">
        <f t="shared" si="432"/>
        <v>-1.1402216385881792E-2</v>
      </c>
    </row>
    <row r="366" spans="1:18" hidden="1" x14ac:dyDescent="0.3">
      <c r="A366" s="4" t="s">
        <v>572</v>
      </c>
      <c r="B366" s="2">
        <v>13.72</v>
      </c>
      <c r="C366" s="9">
        <f t="shared" si="385"/>
        <v>1.7049666419570064E-2</v>
      </c>
      <c r="D366" s="2">
        <v>254.45</v>
      </c>
      <c r="E366" s="9">
        <f t="shared" si="433"/>
        <v>3.0537442792920366E-2</v>
      </c>
      <c r="F366" s="2">
        <v>299.95</v>
      </c>
      <c r="G366" s="9">
        <f t="shared" si="427"/>
        <v>-3.5545810909574094E-3</v>
      </c>
      <c r="H366">
        <v>14.25</v>
      </c>
      <c r="I366" s="43">
        <f t="shared" si="434"/>
        <v>2.4442846872753332E-2</v>
      </c>
      <c r="J366" s="2">
        <v>157.11000000000001</v>
      </c>
      <c r="K366" s="43">
        <f t="shared" si="435"/>
        <v>1.8013348020475606E-2</v>
      </c>
      <c r="L366" s="38"/>
      <c r="N366" s="3">
        <f t="shared" si="428"/>
        <v>1.7049666419570064E-2</v>
      </c>
      <c r="O366" s="3">
        <f t="shared" si="429"/>
        <v>3.0537442792920366E-2</v>
      </c>
      <c r="P366" s="3">
        <f t="shared" si="430"/>
        <v>-3.5545810909574094E-3</v>
      </c>
      <c r="Q366" s="3">
        <f t="shared" si="431"/>
        <v>2.4442846872753332E-2</v>
      </c>
      <c r="R366" s="3">
        <f t="shared" si="432"/>
        <v>1.8013348020475606E-2</v>
      </c>
    </row>
    <row r="367" spans="1:18" hidden="1" x14ac:dyDescent="0.3">
      <c r="A367" s="4" t="s">
        <v>573</v>
      </c>
      <c r="B367" s="2">
        <v>13.94</v>
      </c>
      <c r="C367" s="9">
        <f t="shared" si="385"/>
        <v>1.60349854227404E-2</v>
      </c>
      <c r="D367" s="2">
        <v>253.34</v>
      </c>
      <c r="E367" s="9">
        <f t="shared" si="433"/>
        <v>-4.3623501670269071E-3</v>
      </c>
      <c r="F367" s="2">
        <v>300.12</v>
      </c>
      <c r="G367" s="9">
        <f t="shared" ref="G367:G430" si="436">F367/F366-1</f>
        <v>5.6676112685449809E-4</v>
      </c>
      <c r="H367">
        <v>14.44</v>
      </c>
      <c r="I367" s="43">
        <f t="shared" si="434"/>
        <v>1.3333333333333197E-2</v>
      </c>
      <c r="J367" s="2">
        <v>155.11000000000001</v>
      </c>
      <c r="K367" s="43">
        <f t="shared" si="435"/>
        <v>-1.2729934440837587E-2</v>
      </c>
      <c r="L367" s="38"/>
      <c r="N367" s="3">
        <f t="shared" si="428"/>
        <v>1.60349854227404E-2</v>
      </c>
      <c r="O367" s="3">
        <f t="shared" si="429"/>
        <v>-4.3623501670269071E-3</v>
      </c>
      <c r="P367" s="3">
        <f t="shared" si="430"/>
        <v>5.6676112685449809E-4</v>
      </c>
      <c r="Q367" s="3">
        <f t="shared" si="431"/>
        <v>1.3333333333333197E-2</v>
      </c>
      <c r="R367" s="3">
        <f t="shared" si="432"/>
        <v>-1.2729934440837587E-2</v>
      </c>
    </row>
    <row r="368" spans="1:18" hidden="1" x14ac:dyDescent="0.3">
      <c r="A368" s="4" t="s">
        <v>574</v>
      </c>
      <c r="B368" s="2">
        <v>14.2</v>
      </c>
      <c r="C368" s="9">
        <f t="shared" si="385"/>
        <v>1.865136298421799E-2</v>
      </c>
      <c r="D368" s="2">
        <v>259.99</v>
      </c>
      <c r="E368" s="9">
        <f t="shared" si="433"/>
        <v>2.6249309228704609E-2</v>
      </c>
      <c r="F368" s="2">
        <v>305.54000000000002</v>
      </c>
      <c r="G368" s="9">
        <f t="shared" si="436"/>
        <v>1.805944288951089E-2</v>
      </c>
      <c r="H368">
        <v>14.18</v>
      </c>
      <c r="I368" s="43">
        <f t="shared" si="434"/>
        <v>-1.8005540166204925E-2</v>
      </c>
      <c r="J368" s="2">
        <v>156.66</v>
      </c>
      <c r="K368" s="43">
        <f t="shared" si="435"/>
        <v>9.9929082586549534E-3</v>
      </c>
      <c r="L368" s="38"/>
      <c r="N368" s="3">
        <f t="shared" si="428"/>
        <v>1.865136298421799E-2</v>
      </c>
      <c r="O368" s="3">
        <f t="shared" si="429"/>
        <v>2.6249309228704609E-2</v>
      </c>
      <c r="P368" s="3">
        <f t="shared" si="430"/>
        <v>1.805944288951089E-2</v>
      </c>
      <c r="Q368" s="3">
        <f t="shared" si="431"/>
        <v>-1.8005540166204925E-2</v>
      </c>
      <c r="R368" s="3">
        <f t="shared" si="432"/>
        <v>9.9929082586549534E-3</v>
      </c>
    </row>
    <row r="369" spans="1:18" hidden="1" x14ac:dyDescent="0.3">
      <c r="A369" s="4" t="s">
        <v>575</v>
      </c>
      <c r="B369" s="2">
        <v>14.51</v>
      </c>
      <c r="C369" s="9">
        <f t="shared" si="385"/>
        <v>2.183098591549304E-2</v>
      </c>
      <c r="D369" s="2">
        <v>265.92</v>
      </c>
      <c r="E369" s="9">
        <f t="shared" si="433"/>
        <v>2.2808569560367697E-2</v>
      </c>
      <c r="F369" s="2">
        <v>311.27</v>
      </c>
      <c r="G369" s="9">
        <f t="shared" si="436"/>
        <v>1.8753682005629324E-2</v>
      </c>
      <c r="H369">
        <v>13.99</v>
      </c>
      <c r="I369" s="43">
        <f t="shared" si="434"/>
        <v>-1.3399153737658653E-2</v>
      </c>
      <c r="J369" s="2">
        <v>157.86000000000001</v>
      </c>
      <c r="K369" s="43">
        <f t="shared" si="435"/>
        <v>7.6599004212947186E-3</v>
      </c>
      <c r="L369" s="38"/>
      <c r="N369" s="3">
        <f t="shared" si="428"/>
        <v>2.183098591549304E-2</v>
      </c>
      <c r="O369" s="3">
        <f t="shared" si="429"/>
        <v>2.2808569560367697E-2</v>
      </c>
      <c r="P369" s="3">
        <f t="shared" si="430"/>
        <v>1.8753682005629324E-2</v>
      </c>
      <c r="Q369" s="3">
        <f t="shared" si="431"/>
        <v>-1.3399153737658653E-2</v>
      </c>
      <c r="R369" s="3">
        <f t="shared" si="432"/>
        <v>7.6599004212947186E-3</v>
      </c>
    </row>
    <row r="370" spans="1:18" hidden="1" x14ac:dyDescent="0.3">
      <c r="A370" s="4" t="s">
        <v>576</v>
      </c>
      <c r="B370" s="2">
        <v>14.15</v>
      </c>
      <c r="C370" s="9">
        <f t="shared" si="385"/>
        <v>-2.4810475534114418E-2</v>
      </c>
      <c r="D370" s="2">
        <v>269.13</v>
      </c>
      <c r="E370" s="9">
        <f t="shared" si="433"/>
        <v>1.2071299638989119E-2</v>
      </c>
      <c r="F370" s="2">
        <v>311.63</v>
      </c>
      <c r="G370" s="9">
        <f t="shared" si="436"/>
        <v>1.1565521894176811E-3</v>
      </c>
      <c r="H370">
        <v>14.34</v>
      </c>
      <c r="I370" s="43">
        <f t="shared" si="434"/>
        <v>2.501786990707644E-2</v>
      </c>
      <c r="J370" s="2">
        <v>160.19999999999999</v>
      </c>
      <c r="K370" s="43">
        <f t="shared" si="435"/>
        <v>1.4823261117445696E-2</v>
      </c>
      <c r="L370" s="38"/>
      <c r="N370" s="3">
        <f t="shared" si="428"/>
        <v>-2.4810475534114418E-2</v>
      </c>
      <c r="O370" s="3">
        <f t="shared" si="429"/>
        <v>1.2071299638989119E-2</v>
      </c>
      <c r="P370" s="3">
        <f t="shared" si="430"/>
        <v>1.1565521894176811E-3</v>
      </c>
      <c r="Q370" s="3">
        <f t="shared" si="431"/>
        <v>2.501786990707644E-2</v>
      </c>
      <c r="R370" s="3">
        <f t="shared" si="432"/>
        <v>1.4823261117445696E-2</v>
      </c>
    </row>
    <row r="371" spans="1:18" hidden="1" x14ac:dyDescent="0.3">
      <c r="A371" s="4" t="s">
        <v>577</v>
      </c>
      <c r="B371" s="2">
        <v>14.2</v>
      </c>
      <c r="C371" s="9">
        <f t="shared" si="385"/>
        <v>3.5335689045936647E-3</v>
      </c>
      <c r="D371" s="2">
        <v>265.19</v>
      </c>
      <c r="E371" s="9">
        <f t="shared" si="433"/>
        <v>-1.463976516924903E-2</v>
      </c>
      <c r="F371" s="2">
        <v>318.83999999999997</v>
      </c>
      <c r="G371" s="9">
        <f t="shared" si="436"/>
        <v>2.3136411770368737E-2</v>
      </c>
      <c r="H371">
        <v>13.88</v>
      </c>
      <c r="I371" s="43">
        <f t="shared" si="434"/>
        <v>-3.2078103207810238E-2</v>
      </c>
      <c r="J371" s="2">
        <v>159.97999999999999</v>
      </c>
      <c r="K371" s="43">
        <f t="shared" si="435"/>
        <v>-1.3732833957552648E-3</v>
      </c>
      <c r="L371" s="38"/>
      <c r="N371" s="3">
        <f t="shared" si="428"/>
        <v>3.5335689045936647E-3</v>
      </c>
      <c r="O371" s="3">
        <f t="shared" si="429"/>
        <v>-1.463976516924903E-2</v>
      </c>
      <c r="P371" s="3">
        <f t="shared" si="430"/>
        <v>2.3136411770368737E-2</v>
      </c>
      <c r="Q371" s="3">
        <f t="shared" si="431"/>
        <v>-3.2078103207810238E-2</v>
      </c>
      <c r="R371" s="3">
        <f t="shared" si="432"/>
        <v>-1.3732833957552648E-3</v>
      </c>
    </row>
    <row r="372" spans="1:18" hidden="1" x14ac:dyDescent="0.3">
      <c r="A372" s="4" t="s">
        <v>578</v>
      </c>
      <c r="B372" s="2">
        <v>14.12</v>
      </c>
      <c r="C372" s="9">
        <f t="shared" si="385"/>
        <v>-5.6338028169014009E-3</v>
      </c>
      <c r="D372" s="2">
        <v>261.63</v>
      </c>
      <c r="E372" s="9">
        <f t="shared" si="433"/>
        <v>-1.3424337267619491E-2</v>
      </c>
      <c r="F372" s="2">
        <v>322.2</v>
      </c>
      <c r="G372" s="9">
        <f t="shared" si="436"/>
        <v>1.0538200978547296E-2</v>
      </c>
      <c r="H372">
        <v>13.76</v>
      </c>
      <c r="I372" s="43">
        <f t="shared" si="434"/>
        <v>-8.6455331412104153E-3</v>
      </c>
      <c r="J372" s="2">
        <v>163.86</v>
      </c>
      <c r="K372" s="43">
        <f t="shared" si="435"/>
        <v>2.4253031628953758E-2</v>
      </c>
      <c r="L372" s="38"/>
      <c r="N372" s="3">
        <f t="shared" si="428"/>
        <v>-5.6338028169014009E-3</v>
      </c>
      <c r="O372" s="3">
        <f t="shared" si="429"/>
        <v>-1.3424337267619491E-2</v>
      </c>
      <c r="P372" s="3">
        <f t="shared" si="430"/>
        <v>1.0538200978547296E-2</v>
      </c>
      <c r="Q372" s="3">
        <f t="shared" si="431"/>
        <v>-8.6455331412104153E-3</v>
      </c>
      <c r="R372" s="3">
        <f t="shared" si="432"/>
        <v>2.4253031628953758E-2</v>
      </c>
    </row>
    <row r="373" spans="1:18" hidden="1" x14ac:dyDescent="0.3">
      <c r="A373" s="4" t="s">
        <v>579</v>
      </c>
      <c r="B373" s="2">
        <v>14.12</v>
      </c>
      <c r="C373" s="9">
        <f t="shared" si="385"/>
        <v>0</v>
      </c>
      <c r="D373" s="2">
        <v>263.11</v>
      </c>
      <c r="E373" s="9">
        <f t="shared" si="433"/>
        <v>5.6568436341399853E-3</v>
      </c>
      <c r="F373" s="2">
        <v>315.92</v>
      </c>
      <c r="G373" s="9">
        <f t="shared" si="436"/>
        <v>-1.949099937926746E-2</v>
      </c>
      <c r="H373">
        <v>13.77</v>
      </c>
      <c r="I373" s="43">
        <f t="shared" si="434"/>
        <v>7.2674418604656843E-4</v>
      </c>
      <c r="J373" s="2">
        <v>167.04</v>
      </c>
      <c r="K373" s="43">
        <f t="shared" si="435"/>
        <v>1.9406810692053966E-2</v>
      </c>
      <c r="L373" s="38"/>
      <c r="N373" s="3">
        <f t="shared" si="428"/>
        <v>0</v>
      </c>
      <c r="O373" s="3">
        <f t="shared" si="429"/>
        <v>5.6568436341399853E-3</v>
      </c>
      <c r="P373" s="3">
        <f t="shared" si="430"/>
        <v>-1.949099937926746E-2</v>
      </c>
      <c r="Q373" s="3">
        <f t="shared" si="431"/>
        <v>7.2674418604656843E-4</v>
      </c>
      <c r="R373" s="3">
        <f t="shared" si="432"/>
        <v>1.9406810692053966E-2</v>
      </c>
    </row>
    <row r="374" spans="1:18" hidden="1" x14ac:dyDescent="0.3">
      <c r="A374" s="4" t="s">
        <v>580</v>
      </c>
      <c r="B374" s="2">
        <v>14.06</v>
      </c>
      <c r="C374" s="9">
        <f t="shared" si="385"/>
        <v>-4.2492917847024581E-3</v>
      </c>
      <c r="D374" s="2">
        <v>272.75</v>
      </c>
      <c r="E374" s="9">
        <f t="shared" si="433"/>
        <v>3.6638668237619187E-2</v>
      </c>
      <c r="F374" s="2">
        <v>313.98</v>
      </c>
      <c r="G374" s="9">
        <f t="shared" si="436"/>
        <v>-6.1407951380095804E-3</v>
      </c>
      <c r="H374">
        <v>13.86</v>
      </c>
      <c r="I374" s="43">
        <f t="shared" si="434"/>
        <v>6.5359477124182774E-3</v>
      </c>
      <c r="J374" s="2">
        <v>175.93</v>
      </c>
      <c r="K374" s="43">
        <f t="shared" si="435"/>
        <v>5.3220785440613039E-2</v>
      </c>
      <c r="L374" s="38"/>
      <c r="N374" s="3">
        <f t="shared" si="428"/>
        <v>-4.2492917847024581E-3</v>
      </c>
      <c r="O374" s="3">
        <f t="shared" si="429"/>
        <v>3.6638668237619187E-2</v>
      </c>
      <c r="P374" s="3">
        <f t="shared" si="430"/>
        <v>-6.1407951380095804E-3</v>
      </c>
      <c r="Q374" s="3">
        <f t="shared" si="431"/>
        <v>6.5359477124182774E-3</v>
      </c>
      <c r="R374" s="3">
        <f t="shared" si="432"/>
        <v>5.3220785440613039E-2</v>
      </c>
    </row>
    <row r="375" spans="1:18" hidden="1" x14ac:dyDescent="0.3">
      <c r="A375" s="4" t="s">
        <v>581</v>
      </c>
      <c r="B375" s="2">
        <v>14.13</v>
      </c>
      <c r="C375" s="9">
        <f t="shared" si="385"/>
        <v>4.978662873399653E-3</v>
      </c>
      <c r="D375" s="2">
        <v>280.01</v>
      </c>
      <c r="E375" s="9">
        <f t="shared" si="433"/>
        <v>2.6617781851512312E-2</v>
      </c>
      <c r="F375" s="2">
        <v>316.14999999999998</v>
      </c>
      <c r="G375" s="9">
        <f t="shared" si="436"/>
        <v>6.9112682336454068E-3</v>
      </c>
      <c r="H375">
        <v>13.47</v>
      </c>
      <c r="I375" s="43">
        <f t="shared" si="434"/>
        <v>-2.8138528138528018E-2</v>
      </c>
      <c r="J375" s="2">
        <v>167.43</v>
      </c>
      <c r="K375" s="43">
        <f t="shared" si="435"/>
        <v>-4.8314670607628063E-2</v>
      </c>
      <c r="L375" s="38"/>
      <c r="N375" s="3">
        <f t="shared" si="428"/>
        <v>4.978662873399653E-3</v>
      </c>
      <c r="O375" s="3">
        <f t="shared" si="429"/>
        <v>2.6617781851512312E-2</v>
      </c>
      <c r="P375" s="3">
        <f t="shared" si="430"/>
        <v>6.9112682336454068E-3</v>
      </c>
      <c r="Q375" s="3">
        <f t="shared" si="431"/>
        <v>-2.8138528138528018E-2</v>
      </c>
      <c r="R375" s="3">
        <f t="shared" si="432"/>
        <v>-4.8314670607628063E-2</v>
      </c>
    </row>
    <row r="376" spans="1:18" hidden="1" x14ac:dyDescent="0.3">
      <c r="A376" s="4" t="s">
        <v>582</v>
      </c>
      <c r="B376" s="2">
        <v>13.94</v>
      </c>
      <c r="C376" s="9">
        <f t="shared" si="385"/>
        <v>-1.3446567586695046E-2</v>
      </c>
      <c r="D376" s="2">
        <v>275.98</v>
      </c>
      <c r="E376" s="9">
        <f t="shared" si="433"/>
        <v>-1.4392343130602336E-2</v>
      </c>
      <c r="F376" s="2">
        <v>316.19</v>
      </c>
      <c r="G376" s="9">
        <f t="shared" si="436"/>
        <v>1.2652222046494188E-4</v>
      </c>
      <c r="H376">
        <v>13.07</v>
      </c>
      <c r="I376" s="43">
        <f t="shared" si="434"/>
        <v>-2.9695619896065395E-2</v>
      </c>
      <c r="J376" s="2">
        <v>166.76</v>
      </c>
      <c r="K376" s="43">
        <f t="shared" si="435"/>
        <v>-4.0016723406798294E-3</v>
      </c>
      <c r="L376" s="38"/>
      <c r="N376" s="3">
        <f t="shared" si="428"/>
        <v>-1.3446567586695046E-2</v>
      </c>
      <c r="O376" s="3">
        <f t="shared" si="429"/>
        <v>-1.4392343130602336E-2</v>
      </c>
      <c r="P376" s="3">
        <f t="shared" si="430"/>
        <v>1.2652222046494188E-4</v>
      </c>
      <c r="Q376" s="3">
        <f t="shared" si="431"/>
        <v>-2.9695619896065395E-2</v>
      </c>
      <c r="R376" s="3">
        <f t="shared" si="432"/>
        <v>-4.0016723406798294E-3</v>
      </c>
    </row>
    <row r="377" spans="1:18" hidden="1" x14ac:dyDescent="0.3">
      <c r="A377" s="4" t="s">
        <v>583</v>
      </c>
      <c r="B377" s="2">
        <v>13.36</v>
      </c>
      <c r="C377" s="9">
        <f t="shared" si="385"/>
        <v>-4.1606886657101882E-2</v>
      </c>
      <c r="D377" s="2">
        <v>275.81</v>
      </c>
      <c r="E377" s="9">
        <f t="shared" si="433"/>
        <v>-6.1598666570050753E-4</v>
      </c>
      <c r="F377" s="2">
        <v>313.58</v>
      </c>
      <c r="G377" s="9">
        <f t="shared" si="436"/>
        <v>-8.2545305038110861E-3</v>
      </c>
      <c r="H377">
        <v>12.92</v>
      </c>
      <c r="I377" s="43">
        <f t="shared" si="434"/>
        <v>-1.1476664116296886E-2</v>
      </c>
      <c r="J377" s="2">
        <v>167.73</v>
      </c>
      <c r="K377" s="43">
        <f t="shared" si="435"/>
        <v>5.8167426241304554E-3</v>
      </c>
      <c r="L377" s="38"/>
      <c r="N377" s="3">
        <f t="shared" si="428"/>
        <v>-4.1606886657101882E-2</v>
      </c>
      <c r="O377" s="3">
        <f t="shared" si="429"/>
        <v>-6.1598666570050753E-4</v>
      </c>
      <c r="P377" s="3">
        <f t="shared" si="430"/>
        <v>-8.2545305038110861E-3</v>
      </c>
      <c r="Q377" s="3">
        <f t="shared" si="431"/>
        <v>-1.1476664116296886E-2</v>
      </c>
      <c r="R377" s="3">
        <f t="shared" si="432"/>
        <v>5.8167426241304554E-3</v>
      </c>
    </row>
    <row r="378" spans="1:18" hidden="1" x14ac:dyDescent="0.3">
      <c r="A378" s="4" t="s">
        <v>584</v>
      </c>
      <c r="B378" s="2">
        <v>13.15</v>
      </c>
      <c r="C378" s="9">
        <f t="shared" si="385"/>
        <v>-1.571856287425144E-2</v>
      </c>
      <c r="D378" s="2">
        <v>273.20999999999998</v>
      </c>
      <c r="E378" s="9">
        <f t="shared" si="433"/>
        <v>-9.4267793045937909E-3</v>
      </c>
      <c r="F378" s="2">
        <v>313.58</v>
      </c>
      <c r="G378" s="9">
        <f t="shared" si="436"/>
        <v>0</v>
      </c>
      <c r="H378">
        <v>12.81</v>
      </c>
      <c r="I378" s="43">
        <f t="shared" si="434"/>
        <v>-8.5139318885448789E-3</v>
      </c>
      <c r="J378" s="2">
        <v>166.93</v>
      </c>
      <c r="K378" s="43">
        <f t="shared" si="435"/>
        <v>-4.7695701424907977E-3</v>
      </c>
      <c r="L378" s="38"/>
      <c r="N378" s="3">
        <f t="shared" si="428"/>
        <v>-1.571856287425144E-2</v>
      </c>
      <c r="O378" s="3">
        <f t="shared" si="429"/>
        <v>-9.4267793045937909E-3</v>
      </c>
      <c r="P378" s="3">
        <f t="shared" si="430"/>
        <v>0</v>
      </c>
      <c r="Q378" s="3">
        <f t="shared" si="431"/>
        <v>-8.5139318885448789E-3</v>
      </c>
      <c r="R378" s="3">
        <f t="shared" si="432"/>
        <v>-4.7695701424907977E-3</v>
      </c>
    </row>
    <row r="379" spans="1:18" hidden="1" x14ac:dyDescent="0.3">
      <c r="A379" s="4" t="s">
        <v>585</v>
      </c>
      <c r="B379" s="2">
        <v>13.13</v>
      </c>
      <c r="C379" s="9">
        <f t="shared" si="385"/>
        <v>-1.5209125475285079E-3</v>
      </c>
      <c r="D379" s="2">
        <v>265.5</v>
      </c>
      <c r="E379" s="9">
        <f t="shared" si="433"/>
        <v>-2.8220050510596173E-2</v>
      </c>
      <c r="F379" s="2">
        <v>315.87</v>
      </c>
      <c r="G379" s="9">
        <f t="shared" si="436"/>
        <v>7.3027616557179709E-3</v>
      </c>
      <c r="H379">
        <v>12.9</v>
      </c>
      <c r="I379" s="43">
        <f t="shared" si="434"/>
        <v>7.0257611241217877E-3</v>
      </c>
      <c r="J379" s="2">
        <v>167.43</v>
      </c>
      <c r="K379" s="43">
        <f t="shared" si="435"/>
        <v>2.9952674773856547E-3</v>
      </c>
      <c r="L379" s="38"/>
      <c r="N379" s="3">
        <f t="shared" si="428"/>
        <v>-1.5209125475285079E-3</v>
      </c>
      <c r="O379" s="3">
        <f t="shared" si="429"/>
        <v>-2.8220050510596173E-2</v>
      </c>
      <c r="P379" s="3">
        <f t="shared" si="430"/>
        <v>7.3027616557179709E-3</v>
      </c>
      <c r="Q379" s="3">
        <f t="shared" si="431"/>
        <v>7.0257611241217877E-3</v>
      </c>
      <c r="R379" s="3">
        <f t="shared" si="432"/>
        <v>2.9952674773856547E-3</v>
      </c>
    </row>
    <row r="380" spans="1:18" hidden="1" x14ac:dyDescent="0.3">
      <c r="A380" s="4" t="s">
        <v>586</v>
      </c>
      <c r="B380" s="2">
        <v>13.1</v>
      </c>
      <c r="C380" s="9">
        <f t="shared" si="385"/>
        <v>-2.2848438690024064E-3</v>
      </c>
      <c r="D380" s="2">
        <v>263.02</v>
      </c>
      <c r="E380" s="9">
        <f t="shared" si="433"/>
        <v>-9.3408662900188455E-3</v>
      </c>
      <c r="F380" s="2">
        <v>315.8</v>
      </c>
      <c r="G380" s="9">
        <f t="shared" si="436"/>
        <v>-2.2161015607680135E-4</v>
      </c>
      <c r="H380">
        <v>12.23</v>
      </c>
      <c r="I380" s="43">
        <f t="shared" si="434"/>
        <v>-5.1937984496124079E-2</v>
      </c>
      <c r="J380" s="2">
        <v>167.16</v>
      </c>
      <c r="K380" s="43">
        <f t="shared" si="435"/>
        <v>-1.6126142268411137E-3</v>
      </c>
      <c r="L380" s="38"/>
      <c r="N380" s="3">
        <f t="shared" si="428"/>
        <v>-2.2848438690024064E-3</v>
      </c>
      <c r="O380" s="3">
        <f t="shared" si="429"/>
        <v>-9.3408662900188455E-3</v>
      </c>
      <c r="P380" s="3">
        <f t="shared" si="430"/>
        <v>-2.2161015607680135E-4</v>
      </c>
      <c r="Q380" s="3">
        <f t="shared" si="431"/>
        <v>-5.1937984496124079E-2</v>
      </c>
      <c r="R380" s="3">
        <f t="shared" si="432"/>
        <v>-1.6126142268411137E-3</v>
      </c>
    </row>
    <row r="381" spans="1:18" hidden="1" x14ac:dyDescent="0.3">
      <c r="A381" s="4" t="s">
        <v>587</v>
      </c>
      <c r="B381" s="2">
        <v>13.11</v>
      </c>
      <c r="C381" s="9">
        <f t="shared" si="385"/>
        <v>7.6335877862598878E-4</v>
      </c>
      <c r="D381" s="2">
        <v>260.27</v>
      </c>
      <c r="E381" s="9">
        <f t="shared" si="433"/>
        <v>-1.0455478670823526E-2</v>
      </c>
      <c r="F381" s="2">
        <v>314.37</v>
      </c>
      <c r="G381" s="9">
        <f t="shared" si="436"/>
        <v>-4.528182393920277E-3</v>
      </c>
      <c r="H381">
        <v>12.44</v>
      </c>
      <c r="I381" s="43">
        <f t="shared" si="434"/>
        <v>1.7170891251022002E-2</v>
      </c>
      <c r="J381" s="2">
        <v>167.69</v>
      </c>
      <c r="K381" s="43">
        <f t="shared" si="435"/>
        <v>3.1706149796602023E-3</v>
      </c>
      <c r="L381" s="38"/>
      <c r="N381" s="3">
        <f t="shared" si="428"/>
        <v>7.6335877862598878E-4</v>
      </c>
      <c r="O381" s="3">
        <f t="shared" si="429"/>
        <v>-1.0455478670823526E-2</v>
      </c>
      <c r="P381" s="3">
        <f t="shared" si="430"/>
        <v>-4.528182393920277E-3</v>
      </c>
      <c r="Q381" s="3">
        <f t="shared" si="431"/>
        <v>1.7170891251022002E-2</v>
      </c>
      <c r="R381" s="3">
        <f t="shared" si="432"/>
        <v>3.1706149796602023E-3</v>
      </c>
    </row>
    <row r="382" spans="1:18" hidden="1" x14ac:dyDescent="0.3">
      <c r="A382" s="4" t="s">
        <v>588</v>
      </c>
      <c r="B382" s="2">
        <v>13.24</v>
      </c>
      <c r="C382" s="9">
        <f t="shared" si="385"/>
        <v>9.9160945842868831E-3</v>
      </c>
      <c r="D382" s="2">
        <v>259.74</v>
      </c>
      <c r="E382" s="9">
        <f t="shared" si="433"/>
        <v>-2.0363468705574261E-3</v>
      </c>
      <c r="F382" s="2">
        <v>315.23</v>
      </c>
      <c r="G382" s="9">
        <f t="shared" si="436"/>
        <v>2.735629990139099E-3</v>
      </c>
      <c r="H382">
        <v>12.68</v>
      </c>
      <c r="I382" s="43">
        <f t="shared" si="434"/>
        <v>1.9292604501607746E-2</v>
      </c>
      <c r="J382" s="2">
        <v>170.91</v>
      </c>
      <c r="K382" s="43">
        <f t="shared" si="435"/>
        <v>1.9202099111455651E-2</v>
      </c>
      <c r="L382" s="38"/>
      <c r="N382" s="3">
        <f t="shared" si="428"/>
        <v>9.9160945842868831E-3</v>
      </c>
      <c r="O382" s="3">
        <f t="shared" si="429"/>
        <v>-2.0363468705574261E-3</v>
      </c>
      <c r="P382" s="3">
        <f t="shared" si="430"/>
        <v>2.735629990139099E-3</v>
      </c>
      <c r="Q382" s="3">
        <f t="shared" si="431"/>
        <v>1.9292604501607746E-2</v>
      </c>
      <c r="R382" s="3">
        <f t="shared" si="432"/>
        <v>1.9202099111455651E-2</v>
      </c>
    </row>
    <row r="383" spans="1:18" hidden="1" x14ac:dyDescent="0.3">
      <c r="A383" s="4" t="s">
        <v>589</v>
      </c>
      <c r="B383" s="2">
        <v>12.66</v>
      </c>
      <c r="C383" s="9">
        <f t="shared" si="385"/>
        <v>-4.3806646525679782E-2</v>
      </c>
      <c r="D383" s="2">
        <v>259.99</v>
      </c>
      <c r="E383" s="9">
        <f t="shared" si="433"/>
        <v>9.6250096250094508E-4</v>
      </c>
      <c r="F383" s="2">
        <v>315.02</v>
      </c>
      <c r="G383" s="9">
        <f t="shared" si="436"/>
        <v>-6.6618024934184117E-4</v>
      </c>
      <c r="H383">
        <v>12.75</v>
      </c>
      <c r="I383" s="43">
        <f t="shared" si="434"/>
        <v>5.5205047318611644E-3</v>
      </c>
      <c r="J383" s="2">
        <v>172.15</v>
      </c>
      <c r="K383" s="43">
        <f t="shared" si="435"/>
        <v>7.2552805570182954E-3</v>
      </c>
      <c r="L383" s="38"/>
      <c r="N383" s="3">
        <f t="shared" si="428"/>
        <v>-4.3806646525679782E-2</v>
      </c>
      <c r="O383" s="3">
        <f t="shared" si="429"/>
        <v>9.6250096250094508E-4</v>
      </c>
      <c r="P383" s="3">
        <f t="shared" si="430"/>
        <v>-6.6618024934184117E-4</v>
      </c>
      <c r="Q383" s="3">
        <f t="shared" si="431"/>
        <v>5.5205047318611644E-3</v>
      </c>
      <c r="R383" s="3">
        <f t="shared" si="432"/>
        <v>7.2552805570182954E-3</v>
      </c>
    </row>
    <row r="384" spans="1:18" hidden="1" x14ac:dyDescent="0.3">
      <c r="A384" s="4" t="s">
        <v>590</v>
      </c>
      <c r="B384" s="2">
        <v>12.83</v>
      </c>
      <c r="C384" s="9">
        <f t="shared" ref="C384:C447" si="437">B384/B383-1</f>
        <v>1.3428120063191162E-2</v>
      </c>
      <c r="D384" s="2">
        <v>252.46</v>
      </c>
      <c r="E384" s="9">
        <f t="shared" si="433"/>
        <v>-2.8962652409708078E-2</v>
      </c>
      <c r="F384" s="2">
        <v>317.76</v>
      </c>
      <c r="G384" s="9">
        <f t="shared" si="436"/>
        <v>8.6978604533045623E-3</v>
      </c>
      <c r="H384">
        <v>12.74</v>
      </c>
      <c r="I384" s="43">
        <f t="shared" si="434"/>
        <v>-7.8431372549014888E-4</v>
      </c>
      <c r="J384" s="2">
        <v>178.81</v>
      </c>
      <c r="K384" s="43">
        <f t="shared" si="435"/>
        <v>3.8687191402846377E-2</v>
      </c>
      <c r="L384" s="38"/>
      <c r="N384" s="3">
        <f t="shared" si="428"/>
        <v>1.3428120063191162E-2</v>
      </c>
      <c r="O384" s="3">
        <f t="shared" si="429"/>
        <v>-2.8962652409708078E-2</v>
      </c>
      <c r="P384" s="3">
        <f t="shared" si="430"/>
        <v>8.6978604533045623E-3</v>
      </c>
      <c r="Q384" s="3">
        <f t="shared" si="431"/>
        <v>-7.8431372549014888E-4</v>
      </c>
      <c r="R384" s="3">
        <f t="shared" si="432"/>
        <v>3.8687191402846377E-2</v>
      </c>
    </row>
    <row r="385" spans="1:18" hidden="1" x14ac:dyDescent="0.3">
      <c r="A385" s="4" t="s">
        <v>591</v>
      </c>
      <c r="B385" s="2">
        <v>12.56</v>
      </c>
      <c r="C385" s="9">
        <f t="shared" si="437"/>
        <v>-2.1044427123928289E-2</v>
      </c>
      <c r="D385" s="2">
        <v>257.14</v>
      </c>
      <c r="E385" s="9">
        <f t="shared" si="433"/>
        <v>1.8537590113285152E-2</v>
      </c>
      <c r="F385" s="2">
        <v>311.93</v>
      </c>
      <c r="G385" s="9">
        <f t="shared" si="436"/>
        <v>-1.8347180261832796E-2</v>
      </c>
      <c r="H385">
        <v>12.93</v>
      </c>
      <c r="I385" s="43">
        <f t="shared" si="434"/>
        <v>1.491365777080067E-2</v>
      </c>
      <c r="J385" s="2">
        <v>171.96</v>
      </c>
      <c r="K385" s="43">
        <f t="shared" si="435"/>
        <v>-3.8308819417258499E-2</v>
      </c>
      <c r="L385" s="38"/>
      <c r="N385" s="3">
        <f t="shared" si="428"/>
        <v>-2.1044427123928289E-2</v>
      </c>
      <c r="O385" s="3">
        <f t="shared" si="429"/>
        <v>1.8537590113285152E-2</v>
      </c>
      <c r="P385" s="3">
        <f t="shared" si="430"/>
        <v>-1.8347180261832796E-2</v>
      </c>
      <c r="Q385" s="3">
        <f t="shared" si="431"/>
        <v>1.491365777080067E-2</v>
      </c>
      <c r="R385" s="3">
        <f t="shared" si="432"/>
        <v>-3.8308819417258499E-2</v>
      </c>
    </row>
    <row r="386" spans="1:18" hidden="1" x14ac:dyDescent="0.3">
      <c r="A386" s="4" t="s">
        <v>592</v>
      </c>
      <c r="B386" s="2">
        <v>12.5</v>
      </c>
      <c r="C386" s="9">
        <f t="shared" si="437"/>
        <v>-4.777070063694322E-3</v>
      </c>
      <c r="D386" s="2">
        <v>253.22</v>
      </c>
      <c r="E386" s="9">
        <f t="shared" si="433"/>
        <v>-1.5244613829042519E-2</v>
      </c>
      <c r="F386" s="2">
        <v>310.47000000000003</v>
      </c>
      <c r="G386" s="9">
        <f t="shared" si="436"/>
        <v>-4.680537300035148E-3</v>
      </c>
      <c r="H386">
        <v>12.56</v>
      </c>
      <c r="I386" s="43">
        <f t="shared" si="434"/>
        <v>-2.8615622583139877E-2</v>
      </c>
      <c r="J386" s="2">
        <v>171.34</v>
      </c>
      <c r="K386" s="43">
        <f t="shared" si="435"/>
        <v>-3.605489648755511E-3</v>
      </c>
      <c r="L386" s="38"/>
      <c r="N386" s="3">
        <f t="shared" si="428"/>
        <v>-4.777070063694322E-3</v>
      </c>
      <c r="O386" s="3">
        <f t="shared" si="429"/>
        <v>-1.5244613829042519E-2</v>
      </c>
      <c r="P386" s="3">
        <f t="shared" si="430"/>
        <v>-4.680537300035148E-3</v>
      </c>
      <c r="Q386" s="3">
        <f t="shared" si="431"/>
        <v>-2.8615622583139877E-2</v>
      </c>
      <c r="R386" s="3">
        <f t="shared" si="432"/>
        <v>-3.605489648755511E-3</v>
      </c>
    </row>
    <row r="387" spans="1:18" hidden="1" x14ac:dyDescent="0.3">
      <c r="A387" s="4" t="s">
        <v>593</v>
      </c>
      <c r="B387" s="2">
        <v>13.76</v>
      </c>
      <c r="C387" s="9">
        <f t="shared" si="437"/>
        <v>0.1008</v>
      </c>
      <c r="D387" s="2">
        <v>257.88</v>
      </c>
      <c r="E387" s="9">
        <f t="shared" si="433"/>
        <v>1.8402969749624853E-2</v>
      </c>
      <c r="F387" s="2">
        <v>301</v>
      </c>
      <c r="G387" s="9">
        <f t="shared" si="436"/>
        <v>-3.0502141913872571E-2</v>
      </c>
      <c r="H387">
        <v>12.63</v>
      </c>
      <c r="I387" s="43">
        <f t="shared" si="434"/>
        <v>5.5732484076433941E-3</v>
      </c>
      <c r="J387" s="2">
        <v>172.45</v>
      </c>
      <c r="K387" s="43">
        <f t="shared" si="435"/>
        <v>6.4783471460254649E-3</v>
      </c>
      <c r="L387" s="38"/>
      <c r="N387" s="3">
        <f t="shared" si="428"/>
        <v>0.1008</v>
      </c>
      <c r="O387" s="3">
        <f t="shared" si="429"/>
        <v>1.8402969749624853E-2</v>
      </c>
      <c r="P387" s="3">
        <f t="shared" si="430"/>
        <v>-3.0502141913872571E-2</v>
      </c>
      <c r="Q387" s="3">
        <f t="shared" si="431"/>
        <v>5.5732484076433941E-3</v>
      </c>
      <c r="R387" s="3">
        <f t="shared" si="432"/>
        <v>6.4783471460254649E-3</v>
      </c>
    </row>
    <row r="388" spans="1:18" hidden="1" x14ac:dyDescent="0.3">
      <c r="A388" s="4" t="s">
        <v>594</v>
      </c>
      <c r="B388" s="2">
        <v>14.26</v>
      </c>
      <c r="C388" s="9">
        <f t="shared" si="437"/>
        <v>3.6337209302325535E-2</v>
      </c>
      <c r="D388" s="2">
        <v>256.36</v>
      </c>
      <c r="E388" s="9">
        <f t="shared" si="433"/>
        <v>-5.8942143632696453E-3</v>
      </c>
      <c r="F388" s="2">
        <v>299.87</v>
      </c>
      <c r="G388" s="9">
        <f t="shared" si="436"/>
        <v>-3.7541528239202204E-3</v>
      </c>
      <c r="H388">
        <v>12.63</v>
      </c>
      <c r="I388" s="43">
        <f t="shared" si="434"/>
        <v>0</v>
      </c>
      <c r="J388" s="2">
        <v>169.67</v>
      </c>
      <c r="K388" s="43">
        <f t="shared" si="435"/>
        <v>-1.6120614670919076E-2</v>
      </c>
      <c r="L388" s="38"/>
      <c r="N388" s="3">
        <f t="shared" si="428"/>
        <v>3.6337209302325535E-2</v>
      </c>
      <c r="O388" s="3">
        <f t="shared" si="429"/>
        <v>-5.8942143632696453E-3</v>
      </c>
      <c r="P388" s="3">
        <f t="shared" si="430"/>
        <v>-3.7541528239202204E-3</v>
      </c>
      <c r="Q388" s="3">
        <f t="shared" si="431"/>
        <v>0</v>
      </c>
      <c r="R388" s="3">
        <f t="shared" si="432"/>
        <v>-1.6120614670919076E-2</v>
      </c>
    </row>
    <row r="389" spans="1:18" hidden="1" x14ac:dyDescent="0.3">
      <c r="A389" s="4" t="s">
        <v>595</v>
      </c>
      <c r="B389" s="2">
        <v>14.05</v>
      </c>
      <c r="C389" s="9">
        <f t="shared" si="437"/>
        <v>-1.4726507713884951E-2</v>
      </c>
      <c r="D389" s="2">
        <v>252.96</v>
      </c>
      <c r="E389" s="9">
        <f t="shared" si="433"/>
        <v>-1.3262599469496039E-2</v>
      </c>
      <c r="F389" s="2">
        <v>305.2</v>
      </c>
      <c r="G389" s="9">
        <f t="shared" si="436"/>
        <v>1.7774368893187065E-2</v>
      </c>
      <c r="H389">
        <v>12.52</v>
      </c>
      <c r="I389" s="43">
        <f t="shared" si="434"/>
        <v>-8.7094220110848219E-3</v>
      </c>
      <c r="J389" s="2">
        <v>168.54</v>
      </c>
      <c r="K389" s="43">
        <f t="shared" si="435"/>
        <v>-6.6599870336535583E-3</v>
      </c>
      <c r="L389" s="38"/>
      <c r="N389" s="3">
        <f t="shared" si="428"/>
        <v>-1.4726507713884951E-2</v>
      </c>
      <c r="O389" s="3">
        <f t="shared" si="429"/>
        <v>-1.3262599469496039E-2</v>
      </c>
      <c r="P389" s="3">
        <f t="shared" si="430"/>
        <v>1.7774368893187065E-2</v>
      </c>
      <c r="Q389" s="3">
        <f t="shared" si="431"/>
        <v>-8.7094220110848219E-3</v>
      </c>
      <c r="R389" s="3">
        <f t="shared" si="432"/>
        <v>-6.6599870336535583E-3</v>
      </c>
    </row>
    <row r="390" spans="1:18" hidden="1" x14ac:dyDescent="0.3">
      <c r="A390" s="4" t="s">
        <v>596</v>
      </c>
      <c r="B390" s="2">
        <v>13.93</v>
      </c>
      <c r="C390" s="9">
        <f t="shared" si="437"/>
        <v>-8.5409252669039759E-3</v>
      </c>
      <c r="D390" s="2">
        <v>250.19</v>
      </c>
      <c r="E390" s="9">
        <f t="shared" si="433"/>
        <v>-1.0950347881087952E-2</v>
      </c>
      <c r="F390" s="2">
        <v>308.24</v>
      </c>
      <c r="G390" s="9">
        <f t="shared" si="436"/>
        <v>9.960681520314596E-3</v>
      </c>
      <c r="H390">
        <v>12.57</v>
      </c>
      <c r="I390" s="43">
        <f t="shared" si="434"/>
        <v>3.9936102236421966E-3</v>
      </c>
      <c r="J390" s="2">
        <v>171.37</v>
      </c>
      <c r="K390" s="43">
        <f t="shared" si="435"/>
        <v>1.6791266168268759E-2</v>
      </c>
      <c r="L390" s="38"/>
      <c r="N390" s="3">
        <f t="shared" si="428"/>
        <v>-8.5409252669039759E-3</v>
      </c>
      <c r="O390" s="3">
        <f t="shared" si="429"/>
        <v>-1.0950347881087952E-2</v>
      </c>
      <c r="P390" s="3">
        <f t="shared" si="430"/>
        <v>9.960681520314596E-3</v>
      </c>
      <c r="Q390" s="3">
        <f t="shared" si="431"/>
        <v>3.9936102236421966E-3</v>
      </c>
      <c r="R390" s="3">
        <f t="shared" si="432"/>
        <v>1.6791266168268759E-2</v>
      </c>
    </row>
    <row r="391" spans="1:18" hidden="1" x14ac:dyDescent="0.3">
      <c r="A391" s="4" t="s">
        <v>597</v>
      </c>
      <c r="B391" s="2">
        <v>13.32</v>
      </c>
      <c r="C391" s="9">
        <f t="shared" si="437"/>
        <v>-4.3790380473797574E-2</v>
      </c>
      <c r="D391" s="2">
        <v>243.3</v>
      </c>
      <c r="E391" s="9">
        <f t="shared" si="433"/>
        <v>-2.7539070306566993E-2</v>
      </c>
      <c r="F391" s="2">
        <v>306.64</v>
      </c>
      <c r="G391" s="9">
        <f t="shared" si="436"/>
        <v>-5.1907604464054291E-3</v>
      </c>
      <c r="H391">
        <v>12.48</v>
      </c>
      <c r="I391" s="43">
        <f t="shared" si="434"/>
        <v>-7.1599045346062429E-3</v>
      </c>
      <c r="J391" s="2">
        <v>164.82</v>
      </c>
      <c r="K391" s="43">
        <f t="shared" si="435"/>
        <v>-3.8221392309038982E-2</v>
      </c>
      <c r="L391" s="38"/>
      <c r="N391" s="3">
        <f t="shared" si="428"/>
        <v>-4.3790380473797574E-2</v>
      </c>
      <c r="O391" s="3">
        <f t="shared" si="429"/>
        <v>-2.7539070306566993E-2</v>
      </c>
      <c r="P391" s="3">
        <f t="shared" si="430"/>
        <v>-5.1907604464054291E-3</v>
      </c>
      <c r="Q391" s="3">
        <f t="shared" si="431"/>
        <v>-7.1599045346062429E-3</v>
      </c>
      <c r="R391" s="3">
        <f t="shared" si="432"/>
        <v>-3.8221392309038982E-2</v>
      </c>
    </row>
    <row r="392" spans="1:18" hidden="1" x14ac:dyDescent="0.3">
      <c r="A392" s="4" t="s">
        <v>598</v>
      </c>
      <c r="B392" s="2">
        <v>13.16</v>
      </c>
      <c r="C392" s="9">
        <f t="shared" si="437"/>
        <v>-1.2012012012012074E-2</v>
      </c>
      <c r="D392" s="2">
        <v>245.73</v>
      </c>
      <c r="E392" s="9">
        <f t="shared" si="433"/>
        <v>9.9876695437730589E-3</v>
      </c>
      <c r="F392" s="2">
        <v>303.52999999999997</v>
      </c>
      <c r="G392" s="9">
        <f t="shared" si="436"/>
        <v>-1.0142186277067644E-2</v>
      </c>
      <c r="H392">
        <v>12.4</v>
      </c>
      <c r="I392" s="43">
        <f t="shared" si="434"/>
        <v>-6.4102564102563875E-3</v>
      </c>
      <c r="J392" s="2">
        <v>166.36</v>
      </c>
      <c r="K392" s="43">
        <f t="shared" si="435"/>
        <v>9.3435262710837019E-3</v>
      </c>
      <c r="L392" s="38"/>
      <c r="N392" s="3">
        <f t="shared" si="428"/>
        <v>-1.2012012012012074E-2</v>
      </c>
      <c r="O392" s="3">
        <f t="shared" si="429"/>
        <v>9.9876695437730589E-3</v>
      </c>
      <c r="P392" s="3">
        <f t="shared" si="430"/>
        <v>-1.0142186277067644E-2</v>
      </c>
      <c r="Q392" s="3">
        <f t="shared" si="431"/>
        <v>-6.4102564102563875E-3</v>
      </c>
      <c r="R392" s="3">
        <f t="shared" si="432"/>
        <v>9.3435262710837019E-3</v>
      </c>
    </row>
    <row r="393" spans="1:18" hidden="1" x14ac:dyDescent="0.3">
      <c r="A393" s="4" t="s">
        <v>599</v>
      </c>
      <c r="B393" s="2">
        <v>13.78</v>
      </c>
      <c r="C393" s="9">
        <f t="shared" si="437"/>
        <v>4.7112462006078992E-2</v>
      </c>
      <c r="D393" s="2">
        <v>245.23</v>
      </c>
      <c r="E393" s="9">
        <f t="shared" si="433"/>
        <v>-2.0347535913400883E-3</v>
      </c>
      <c r="F393" s="2">
        <v>302.62</v>
      </c>
      <c r="G393" s="9">
        <f t="shared" si="436"/>
        <v>-2.9980562053173454E-3</v>
      </c>
      <c r="H393">
        <v>12.37</v>
      </c>
      <c r="I393" s="43">
        <f t="shared" si="434"/>
        <v>-2.4193548387098085E-3</v>
      </c>
      <c r="J393" s="2">
        <v>164.61</v>
      </c>
      <c r="K393" s="43">
        <f t="shared" si="435"/>
        <v>-1.0519355614330372E-2</v>
      </c>
      <c r="L393" s="38"/>
      <c r="N393" s="3">
        <f t="shared" si="428"/>
        <v>4.7112462006078992E-2</v>
      </c>
      <c r="O393" s="3">
        <f t="shared" si="429"/>
        <v>-2.0347535913400883E-3</v>
      </c>
      <c r="P393" s="3">
        <f t="shared" si="430"/>
        <v>-2.9980562053173454E-3</v>
      </c>
      <c r="Q393" s="3">
        <f t="shared" si="431"/>
        <v>-2.4193548387098085E-3</v>
      </c>
      <c r="R393" s="3">
        <f t="shared" si="432"/>
        <v>-1.0519355614330372E-2</v>
      </c>
    </row>
    <row r="394" spans="1:18" hidden="1" x14ac:dyDescent="0.3">
      <c r="A394" s="4" t="s">
        <v>600</v>
      </c>
      <c r="B394" s="2">
        <v>13.87</v>
      </c>
      <c r="C394" s="9">
        <f t="shared" si="437"/>
        <v>6.5312046444121474E-3</v>
      </c>
      <c r="D394" s="2">
        <v>236.94</v>
      </c>
      <c r="E394" s="9">
        <f t="shared" si="433"/>
        <v>-3.380499938832926E-2</v>
      </c>
      <c r="F394" s="2">
        <v>297.37</v>
      </c>
      <c r="G394" s="9">
        <f t="shared" si="436"/>
        <v>-1.7348489855264049E-2</v>
      </c>
      <c r="H394">
        <v>12.07</v>
      </c>
      <c r="I394" s="43">
        <f t="shared" si="434"/>
        <v>-2.425222312045261E-2</v>
      </c>
      <c r="J394" s="2">
        <v>162.13999999999999</v>
      </c>
      <c r="K394" s="43">
        <f t="shared" si="435"/>
        <v>-1.5005163720308801E-2</v>
      </c>
      <c r="L394" s="38"/>
      <c r="N394" s="3">
        <f t="shared" si="428"/>
        <v>6.5312046444121474E-3</v>
      </c>
      <c r="O394" s="3">
        <f t="shared" si="429"/>
        <v>-3.380499938832926E-2</v>
      </c>
      <c r="P394" s="3">
        <f t="shared" si="430"/>
        <v>-1.7348489855264049E-2</v>
      </c>
      <c r="Q394" s="3">
        <f t="shared" si="431"/>
        <v>-2.425222312045261E-2</v>
      </c>
      <c r="R394" s="3">
        <f t="shared" si="432"/>
        <v>-1.5005163720308801E-2</v>
      </c>
    </row>
    <row r="395" spans="1:18" hidden="1" x14ac:dyDescent="0.3">
      <c r="A395" s="4" t="s">
        <v>601</v>
      </c>
      <c r="B395" s="2">
        <v>14.35</v>
      </c>
      <c r="C395" s="9">
        <f t="shared" si="437"/>
        <v>3.4607065609228549E-2</v>
      </c>
      <c r="D395" s="2">
        <v>232.44</v>
      </c>
      <c r="E395" s="9">
        <f t="shared" si="433"/>
        <v>-1.8992149911369993E-2</v>
      </c>
      <c r="F395" s="2">
        <v>292.17</v>
      </c>
      <c r="G395" s="9">
        <f t="shared" si="436"/>
        <v>-1.7486632814339043E-2</v>
      </c>
      <c r="H395">
        <v>12.29</v>
      </c>
      <c r="I395" s="43">
        <f t="shared" si="434"/>
        <v>1.8227009113504389E-2</v>
      </c>
      <c r="J395" s="2">
        <v>164.58</v>
      </c>
      <c r="K395" s="43">
        <f t="shared" si="435"/>
        <v>1.5048723325521207E-2</v>
      </c>
      <c r="L395" s="38"/>
      <c r="N395" s="3">
        <f t="shared" si="428"/>
        <v>3.4607065609228549E-2</v>
      </c>
      <c r="O395" s="3">
        <f t="shared" si="429"/>
        <v>-1.8992149911369993E-2</v>
      </c>
      <c r="P395" s="3">
        <f t="shared" si="430"/>
        <v>-1.7486632814339043E-2</v>
      </c>
      <c r="Q395" s="3">
        <f t="shared" si="431"/>
        <v>1.8227009113504389E-2</v>
      </c>
      <c r="R395" s="3">
        <f t="shared" si="432"/>
        <v>1.5048723325521207E-2</v>
      </c>
    </row>
    <row r="396" spans="1:18" hidden="1" x14ac:dyDescent="0.3">
      <c r="A396" s="4" t="s">
        <v>602</v>
      </c>
      <c r="B396" s="2">
        <v>14.04</v>
      </c>
      <c r="C396" s="9">
        <f t="shared" si="437"/>
        <v>-2.160278745644606E-2</v>
      </c>
      <c r="D396" s="2">
        <v>233.93</v>
      </c>
      <c r="E396" s="9">
        <f t="shared" si="433"/>
        <v>6.4102564102563875E-3</v>
      </c>
      <c r="F396" s="2">
        <v>299.54000000000002</v>
      </c>
      <c r="G396" s="9">
        <f t="shared" si="436"/>
        <v>2.5225040216312333E-2</v>
      </c>
      <c r="H396">
        <v>12.74</v>
      </c>
      <c r="I396" s="43">
        <f t="shared" si="434"/>
        <v>3.6615134255492343E-2</v>
      </c>
      <c r="J396" s="2">
        <v>162.61000000000001</v>
      </c>
      <c r="K396" s="43">
        <f t="shared" si="435"/>
        <v>-1.1969862680763166E-2</v>
      </c>
      <c r="L396" s="38"/>
      <c r="N396" s="3">
        <f t="shared" si="428"/>
        <v>-2.160278745644606E-2</v>
      </c>
      <c r="O396" s="3">
        <f t="shared" si="429"/>
        <v>6.4102564102563875E-3</v>
      </c>
      <c r="P396" s="3">
        <f t="shared" si="430"/>
        <v>2.5225040216312333E-2</v>
      </c>
      <c r="Q396" s="3">
        <f t="shared" si="431"/>
        <v>3.6615134255492343E-2</v>
      </c>
      <c r="R396" s="3">
        <f t="shared" si="432"/>
        <v>-1.1969862680763166E-2</v>
      </c>
    </row>
    <row r="397" spans="1:18" hidden="1" x14ac:dyDescent="0.3">
      <c r="A397" s="4" t="s">
        <v>603</v>
      </c>
      <c r="B397" s="2">
        <v>14.06</v>
      </c>
      <c r="C397" s="9">
        <f t="shared" si="437"/>
        <v>1.4245014245015675E-3</v>
      </c>
      <c r="D397" s="2">
        <v>232.67</v>
      </c>
      <c r="E397" s="9">
        <f t="shared" si="433"/>
        <v>-5.3862266489976829E-3</v>
      </c>
      <c r="F397" s="2">
        <v>297.67</v>
      </c>
      <c r="G397" s="9">
        <f t="shared" si="436"/>
        <v>-6.2429057888763184E-3</v>
      </c>
      <c r="H397">
        <v>12.42</v>
      </c>
      <c r="I397" s="43">
        <f t="shared" si="434"/>
        <v>-2.5117739403453743E-2</v>
      </c>
      <c r="J397" s="2">
        <v>162.61000000000001</v>
      </c>
      <c r="K397" s="43">
        <f t="shared" si="435"/>
        <v>0</v>
      </c>
      <c r="L397" s="38"/>
      <c r="N397" s="3">
        <f t="shared" si="428"/>
        <v>1.4245014245015675E-3</v>
      </c>
      <c r="O397" s="3">
        <f t="shared" si="429"/>
        <v>-5.3862266489976829E-3</v>
      </c>
      <c r="P397" s="3">
        <f t="shared" si="430"/>
        <v>-6.2429057888763184E-3</v>
      </c>
      <c r="Q397" s="3">
        <f t="shared" si="431"/>
        <v>-2.5117739403453743E-2</v>
      </c>
      <c r="R397" s="3">
        <f t="shared" si="432"/>
        <v>0</v>
      </c>
    </row>
    <row r="398" spans="1:18" hidden="1" x14ac:dyDescent="0.3">
      <c r="A398" s="4" t="s">
        <v>604</v>
      </c>
      <c r="B398" s="2">
        <v>14.02</v>
      </c>
      <c r="C398" s="9">
        <f t="shared" si="437"/>
        <v>-2.8449502133712778E-3</v>
      </c>
      <c r="D398" s="2">
        <v>232.81</v>
      </c>
      <c r="E398" s="9">
        <f t="shared" si="433"/>
        <v>6.0171057721247756E-4</v>
      </c>
      <c r="F398" s="2">
        <v>293.49</v>
      </c>
      <c r="G398" s="9">
        <f t="shared" si="436"/>
        <v>-1.4042395941814778E-2</v>
      </c>
      <c r="H398">
        <v>12.39</v>
      </c>
      <c r="I398" s="43">
        <f t="shared" si="434"/>
        <v>-2.4154589371979673E-3</v>
      </c>
      <c r="J398" s="2">
        <v>160.99</v>
      </c>
      <c r="K398" s="43">
        <f t="shared" si="435"/>
        <v>-9.9624869319230314E-3</v>
      </c>
      <c r="L398" s="38"/>
      <c r="N398" s="3">
        <f t="shared" si="428"/>
        <v>-2.8449502133712778E-3</v>
      </c>
      <c r="O398" s="3">
        <f t="shared" si="429"/>
        <v>6.0171057721247756E-4</v>
      </c>
      <c r="P398" s="3">
        <f t="shared" si="430"/>
        <v>-1.4042395941814778E-2</v>
      </c>
      <c r="Q398" s="3">
        <f t="shared" si="431"/>
        <v>-2.4154589371979673E-3</v>
      </c>
      <c r="R398" s="3">
        <f t="shared" si="432"/>
        <v>-9.9624869319230314E-3</v>
      </c>
    </row>
    <row r="399" spans="1:18" hidden="1" x14ac:dyDescent="0.3">
      <c r="A399" s="4" t="s">
        <v>605</v>
      </c>
      <c r="B399" s="2">
        <v>14.2</v>
      </c>
      <c r="C399" s="9">
        <f t="shared" si="437"/>
        <v>1.2838801711840153E-2</v>
      </c>
      <c r="D399" s="2">
        <v>232.48</v>
      </c>
      <c r="E399" s="9">
        <f t="shared" si="433"/>
        <v>-1.4174648855290739E-3</v>
      </c>
      <c r="F399" s="2">
        <v>292.57</v>
      </c>
      <c r="G399" s="9">
        <f t="shared" si="436"/>
        <v>-3.1346894272378245E-3</v>
      </c>
      <c r="H399">
        <v>12.29</v>
      </c>
      <c r="I399" s="43">
        <f t="shared" si="434"/>
        <v>-8.0710250201776468E-3</v>
      </c>
      <c r="J399" s="2">
        <v>161.74</v>
      </c>
      <c r="K399" s="43">
        <f t="shared" si="435"/>
        <v>4.6586744518293255E-3</v>
      </c>
      <c r="L399" s="38"/>
      <c r="N399" s="3">
        <f t="shared" si="428"/>
        <v>1.2838801711840153E-2</v>
      </c>
      <c r="O399" s="3">
        <f t="shared" si="429"/>
        <v>-1.4174648855290739E-3</v>
      </c>
      <c r="P399" s="3">
        <f t="shared" si="430"/>
        <v>-3.1346894272378245E-3</v>
      </c>
      <c r="Q399" s="3">
        <f t="shared" si="431"/>
        <v>-8.0710250201776468E-3</v>
      </c>
      <c r="R399" s="3">
        <f t="shared" si="432"/>
        <v>4.6586744518293255E-3</v>
      </c>
    </row>
    <row r="400" spans="1:18" hidden="1" x14ac:dyDescent="0.3">
      <c r="A400" s="4" t="s">
        <v>606</v>
      </c>
      <c r="B400" s="2">
        <v>14.15</v>
      </c>
      <c r="C400" s="9">
        <f t="shared" si="437"/>
        <v>-3.5211267605632646E-3</v>
      </c>
      <c r="D400" s="2">
        <v>233.37</v>
      </c>
      <c r="E400" s="9">
        <f t="shared" si="433"/>
        <v>3.8282863041982917E-3</v>
      </c>
      <c r="F400" s="2">
        <v>288.61</v>
      </c>
      <c r="G400" s="9">
        <f t="shared" si="436"/>
        <v>-1.3535222339952746E-2</v>
      </c>
      <c r="H400">
        <v>12.04</v>
      </c>
      <c r="I400" s="43">
        <f t="shared" si="434"/>
        <v>-2.0341741253051215E-2</v>
      </c>
      <c r="J400" s="2">
        <v>165.14</v>
      </c>
      <c r="K400" s="43">
        <f t="shared" si="435"/>
        <v>2.1021392358105517E-2</v>
      </c>
      <c r="L400" s="38"/>
      <c r="N400" s="3">
        <f t="shared" si="428"/>
        <v>-3.5211267605632646E-3</v>
      </c>
      <c r="O400" s="3">
        <f t="shared" si="429"/>
        <v>3.8282863041982917E-3</v>
      </c>
      <c r="P400" s="3">
        <f t="shared" si="430"/>
        <v>-1.3535222339952746E-2</v>
      </c>
      <c r="Q400" s="3">
        <f t="shared" si="431"/>
        <v>-2.0341741253051215E-2</v>
      </c>
      <c r="R400" s="3">
        <f t="shared" si="432"/>
        <v>2.1021392358105517E-2</v>
      </c>
    </row>
    <row r="401" spans="1:18" hidden="1" x14ac:dyDescent="0.3">
      <c r="A401" s="4" t="s">
        <v>607</v>
      </c>
      <c r="B401" s="2">
        <v>14.31</v>
      </c>
      <c r="C401" s="9">
        <f t="shared" si="437"/>
        <v>1.1307420494699683E-2</v>
      </c>
      <c r="D401" s="2">
        <v>236.9</v>
      </c>
      <c r="E401" s="9">
        <f t="shared" si="433"/>
        <v>1.512619445515706E-2</v>
      </c>
      <c r="F401" s="2">
        <v>289.20999999999998</v>
      </c>
      <c r="G401" s="9">
        <f t="shared" si="436"/>
        <v>2.078930044003835E-3</v>
      </c>
      <c r="H401">
        <v>12.32</v>
      </c>
      <c r="I401" s="43">
        <f t="shared" si="434"/>
        <v>2.3255813953488413E-2</v>
      </c>
      <c r="J401" s="2">
        <v>166.38</v>
      </c>
      <c r="K401" s="43">
        <f t="shared" si="435"/>
        <v>7.5087804287272686E-3</v>
      </c>
      <c r="L401" s="38"/>
      <c r="N401" s="3">
        <f t="shared" si="428"/>
        <v>1.1307420494699683E-2</v>
      </c>
      <c r="O401" s="3">
        <f t="shared" si="429"/>
        <v>1.512619445515706E-2</v>
      </c>
      <c r="P401" s="3">
        <f t="shared" si="430"/>
        <v>2.078930044003835E-3</v>
      </c>
      <c r="Q401" s="3">
        <f t="shared" si="431"/>
        <v>2.3255813953488413E-2</v>
      </c>
      <c r="R401" s="3">
        <f t="shared" si="432"/>
        <v>7.5087804287272686E-3</v>
      </c>
    </row>
    <row r="402" spans="1:18" hidden="1" x14ac:dyDescent="0.3">
      <c r="A402" s="4" t="s">
        <v>608</v>
      </c>
      <c r="B402" s="2">
        <v>14.44</v>
      </c>
      <c r="C402" s="9">
        <f t="shared" si="437"/>
        <v>9.0845562543675484E-3</v>
      </c>
      <c r="D402" s="2">
        <v>242.36</v>
      </c>
      <c r="E402" s="9">
        <f t="shared" si="433"/>
        <v>2.3047699451245185E-2</v>
      </c>
      <c r="F402" s="2">
        <v>293.23</v>
      </c>
      <c r="G402" s="9">
        <f t="shared" si="436"/>
        <v>1.3899934303793327E-2</v>
      </c>
      <c r="H402">
        <v>11.9</v>
      </c>
      <c r="I402" s="43">
        <f t="shared" si="434"/>
        <v>-3.4090909090909061E-2</v>
      </c>
      <c r="J402" s="2">
        <v>166.6</v>
      </c>
      <c r="K402" s="43">
        <f t="shared" si="435"/>
        <v>1.3222743118164182E-3</v>
      </c>
      <c r="L402" s="38"/>
      <c r="N402" s="3">
        <f t="shared" si="428"/>
        <v>9.0845562543675484E-3</v>
      </c>
      <c r="O402" s="3">
        <f t="shared" si="429"/>
        <v>2.3047699451245185E-2</v>
      </c>
      <c r="P402" s="3">
        <f t="shared" si="430"/>
        <v>1.3899934303793327E-2</v>
      </c>
      <c r="Q402" s="3">
        <f t="shared" si="431"/>
        <v>-3.4090909090909061E-2</v>
      </c>
      <c r="R402" s="3">
        <f t="shared" si="432"/>
        <v>1.3222743118164182E-3</v>
      </c>
    </row>
    <row r="403" spans="1:18" hidden="1" x14ac:dyDescent="0.3">
      <c r="A403" s="4" t="s">
        <v>609</v>
      </c>
      <c r="B403" s="2">
        <v>14.7</v>
      </c>
      <c r="C403" s="9">
        <f t="shared" si="437"/>
        <v>1.8005540166204925E-2</v>
      </c>
      <c r="D403" s="2">
        <v>244.93</v>
      </c>
      <c r="E403" s="9">
        <f t="shared" si="433"/>
        <v>1.0604060075920074E-2</v>
      </c>
      <c r="F403" s="2">
        <v>294.82</v>
      </c>
      <c r="G403" s="9">
        <f t="shared" si="436"/>
        <v>5.4223646966544692E-3</v>
      </c>
      <c r="H403">
        <v>11.71</v>
      </c>
      <c r="I403" s="43">
        <f t="shared" si="434"/>
        <v>-1.5966386554621792E-2</v>
      </c>
      <c r="J403" s="2">
        <v>164.26</v>
      </c>
      <c r="K403" s="43">
        <f t="shared" si="435"/>
        <v>-1.4045618247298886E-2</v>
      </c>
      <c r="L403" s="38"/>
      <c r="N403" s="3">
        <f t="shared" si="428"/>
        <v>1.8005540166204925E-2</v>
      </c>
      <c r="O403" s="3">
        <f t="shared" si="429"/>
        <v>1.0604060075920074E-2</v>
      </c>
      <c r="P403" s="3">
        <f t="shared" si="430"/>
        <v>5.4223646966544692E-3</v>
      </c>
      <c r="Q403" s="3">
        <f t="shared" si="431"/>
        <v>-1.5966386554621792E-2</v>
      </c>
      <c r="R403" s="3">
        <f t="shared" si="432"/>
        <v>-1.4045618247298886E-2</v>
      </c>
    </row>
    <row r="404" spans="1:18" hidden="1" x14ac:dyDescent="0.3">
      <c r="A404" s="4" t="s">
        <v>610</v>
      </c>
      <c r="B404" s="2">
        <v>14.8</v>
      </c>
      <c r="C404" s="9">
        <f t="shared" si="437"/>
        <v>6.8027210884353817E-3</v>
      </c>
      <c r="D404" s="2">
        <v>239.62</v>
      </c>
      <c r="E404" s="9">
        <f t="shared" si="433"/>
        <v>-2.1679663577348629E-2</v>
      </c>
      <c r="F404" s="2">
        <v>288.10000000000002</v>
      </c>
      <c r="G404" s="9">
        <f t="shared" si="436"/>
        <v>-2.2793568957329757E-2</v>
      </c>
      <c r="H404">
        <v>11.51</v>
      </c>
      <c r="I404" s="43">
        <f t="shared" si="434"/>
        <v>-1.7079419299743881E-2</v>
      </c>
      <c r="J404" s="2">
        <v>162.22999999999999</v>
      </c>
      <c r="K404" s="43">
        <f t="shared" si="435"/>
        <v>-1.2358456106173143E-2</v>
      </c>
      <c r="L404" s="38"/>
      <c r="N404" s="3">
        <f t="shared" si="428"/>
        <v>6.8027210884353817E-3</v>
      </c>
      <c r="O404" s="3">
        <f t="shared" si="429"/>
        <v>-2.1679663577348629E-2</v>
      </c>
      <c r="P404" s="3">
        <f t="shared" si="430"/>
        <v>-2.2793568957329757E-2</v>
      </c>
      <c r="Q404" s="3">
        <f t="shared" si="431"/>
        <v>-1.7079419299743881E-2</v>
      </c>
      <c r="R404" s="3">
        <f t="shared" si="432"/>
        <v>-1.2358456106173143E-2</v>
      </c>
    </row>
    <row r="405" spans="1:18" hidden="1" x14ac:dyDescent="0.3">
      <c r="A405" s="4" t="s">
        <v>611</v>
      </c>
      <c r="B405" s="2">
        <v>14.89</v>
      </c>
      <c r="C405" s="9">
        <f t="shared" si="437"/>
        <v>6.0810810810809635E-3</v>
      </c>
      <c r="D405" s="2">
        <v>244.76</v>
      </c>
      <c r="E405" s="9">
        <f t="shared" si="433"/>
        <v>2.1450630164427054E-2</v>
      </c>
      <c r="F405" s="2">
        <v>291.5</v>
      </c>
      <c r="G405" s="9">
        <f t="shared" si="436"/>
        <v>1.1801457827143258E-2</v>
      </c>
      <c r="H405">
        <v>11.87</v>
      </c>
      <c r="I405" s="43">
        <f t="shared" si="434"/>
        <v>3.1277150304083401E-2</v>
      </c>
      <c r="J405" s="2">
        <v>163.71</v>
      </c>
      <c r="K405" s="43">
        <f t="shared" si="435"/>
        <v>9.1228502743019302E-3</v>
      </c>
      <c r="L405" s="38"/>
      <c r="N405" s="3">
        <f t="shared" si="428"/>
        <v>6.0810810810809635E-3</v>
      </c>
      <c r="O405" s="3">
        <f t="shared" si="429"/>
        <v>2.1450630164427054E-2</v>
      </c>
      <c r="P405" s="3">
        <f t="shared" si="430"/>
        <v>1.1801457827143258E-2</v>
      </c>
      <c r="Q405" s="3">
        <f t="shared" si="431"/>
        <v>3.1277150304083401E-2</v>
      </c>
      <c r="R405" s="3">
        <f t="shared" si="432"/>
        <v>9.1228502743019302E-3</v>
      </c>
    </row>
    <row r="406" spans="1:18" hidden="1" x14ac:dyDescent="0.3">
      <c r="A406" s="4" t="s">
        <v>612</v>
      </c>
      <c r="B406" s="2">
        <v>15.26</v>
      </c>
      <c r="C406" s="9">
        <f t="shared" si="437"/>
        <v>2.4848891873740619E-2</v>
      </c>
      <c r="D406" s="2">
        <v>245.02</v>
      </c>
      <c r="E406" s="9">
        <f t="shared" si="433"/>
        <v>1.0622650759928298E-3</v>
      </c>
      <c r="F406" s="2">
        <v>292.45</v>
      </c>
      <c r="G406" s="9">
        <f t="shared" si="436"/>
        <v>3.2590051457974667E-3</v>
      </c>
      <c r="H406">
        <v>12.15</v>
      </c>
      <c r="I406" s="43">
        <f t="shared" si="434"/>
        <v>2.3588879528222417E-2</v>
      </c>
      <c r="J406" s="2">
        <v>162.38</v>
      </c>
      <c r="K406" s="43">
        <f t="shared" si="435"/>
        <v>-8.1241219229125639E-3</v>
      </c>
      <c r="L406" s="38"/>
      <c r="N406" s="3">
        <f t="shared" si="428"/>
        <v>2.4848891873740619E-2</v>
      </c>
      <c r="O406" s="3">
        <f t="shared" si="429"/>
        <v>1.0622650759928298E-3</v>
      </c>
      <c r="P406" s="3">
        <f t="shared" si="430"/>
        <v>3.2590051457974667E-3</v>
      </c>
      <c r="Q406" s="3">
        <f t="shared" si="431"/>
        <v>2.3588879528222417E-2</v>
      </c>
      <c r="R406" s="3">
        <f t="shared" si="432"/>
        <v>-8.1241219229125639E-3</v>
      </c>
    </row>
    <row r="407" spans="1:18" hidden="1" x14ac:dyDescent="0.3">
      <c r="A407" s="4" t="s">
        <v>613</v>
      </c>
      <c r="B407" s="2">
        <v>15.09</v>
      </c>
      <c r="C407" s="9">
        <f t="shared" si="437"/>
        <v>-1.1140235910878094E-2</v>
      </c>
      <c r="D407" s="2">
        <v>252.77</v>
      </c>
      <c r="E407" s="9">
        <f t="shared" si="433"/>
        <v>3.1630071014611127E-2</v>
      </c>
      <c r="F407" s="2">
        <v>296.58999999999997</v>
      </c>
      <c r="G407" s="9">
        <f t="shared" si="436"/>
        <v>1.4156266028380937E-2</v>
      </c>
      <c r="H407">
        <v>12.2</v>
      </c>
      <c r="I407" s="43">
        <f t="shared" si="434"/>
        <v>4.1152263374484299E-3</v>
      </c>
      <c r="J407" s="2">
        <v>162.22999999999999</v>
      </c>
      <c r="K407" s="43">
        <f t="shared" si="435"/>
        <v>-9.2375908363107051E-4</v>
      </c>
      <c r="L407" s="38"/>
      <c r="N407" s="3">
        <f t="shared" ref="N407:N470" si="438">C407</f>
        <v>-1.1140235910878094E-2</v>
      </c>
      <c r="O407" s="3">
        <f t="shared" ref="O407:O470" si="439">E407</f>
        <v>3.1630071014611127E-2</v>
      </c>
      <c r="P407" s="3">
        <f t="shared" ref="P407:P470" si="440">G407</f>
        <v>1.4156266028380937E-2</v>
      </c>
      <c r="Q407" s="3">
        <f t="shared" ref="Q407:Q470" si="441">I407</f>
        <v>4.1152263374484299E-3</v>
      </c>
      <c r="R407" s="3">
        <f t="shared" ref="R407:R470" si="442">K407</f>
        <v>-9.2375908363107051E-4</v>
      </c>
    </row>
    <row r="408" spans="1:18" hidden="1" x14ac:dyDescent="0.3">
      <c r="A408" s="4" t="s">
        <v>614</v>
      </c>
      <c r="B408" s="2">
        <v>15.46</v>
      </c>
      <c r="C408" s="9">
        <f t="shared" si="437"/>
        <v>2.4519549370443983E-2</v>
      </c>
      <c r="D408" s="2">
        <v>251.89</v>
      </c>
      <c r="E408" s="9">
        <f t="shared" si="433"/>
        <v>-3.4814258021126365E-3</v>
      </c>
      <c r="F408" s="2">
        <v>299.89</v>
      </c>
      <c r="G408" s="9">
        <f t="shared" si="436"/>
        <v>1.1126470885734596E-2</v>
      </c>
      <c r="H408">
        <v>11.99</v>
      </c>
      <c r="I408" s="43">
        <f t="shared" si="434"/>
        <v>-1.7213114754098258E-2</v>
      </c>
      <c r="J408" s="2">
        <v>158.33000000000001</v>
      </c>
      <c r="K408" s="43">
        <f t="shared" si="435"/>
        <v>-2.4039943290390053E-2</v>
      </c>
      <c r="L408" s="38"/>
      <c r="N408" s="3">
        <f t="shared" si="438"/>
        <v>2.4519549370443983E-2</v>
      </c>
      <c r="O408" s="3">
        <f t="shared" si="439"/>
        <v>-3.4814258021126365E-3</v>
      </c>
      <c r="P408" s="3">
        <f t="shared" si="440"/>
        <v>1.1126470885734596E-2</v>
      </c>
      <c r="Q408" s="3">
        <f t="shared" si="441"/>
        <v>-1.7213114754098258E-2</v>
      </c>
      <c r="R408" s="3">
        <f t="shared" si="442"/>
        <v>-2.4039943290390053E-2</v>
      </c>
    </row>
    <row r="409" spans="1:18" hidden="1" x14ac:dyDescent="0.3">
      <c r="A409" s="4" t="s">
        <v>615</v>
      </c>
      <c r="B409" s="2">
        <v>15.53</v>
      </c>
      <c r="C409" s="9">
        <f t="shared" si="437"/>
        <v>4.5278137128070828E-3</v>
      </c>
      <c r="D409" s="2">
        <v>258.64</v>
      </c>
      <c r="E409" s="9">
        <f t="shared" si="433"/>
        <v>2.6797411568541873E-2</v>
      </c>
      <c r="F409" s="2">
        <v>305.45999999999998</v>
      </c>
      <c r="G409" s="9">
        <f t="shared" si="436"/>
        <v>1.8573476941545319E-2</v>
      </c>
      <c r="H409">
        <v>12.02</v>
      </c>
      <c r="I409" s="43">
        <f t="shared" si="434"/>
        <v>2.5020850708923348E-3</v>
      </c>
      <c r="J409" s="2">
        <v>159.68</v>
      </c>
      <c r="K409" s="43">
        <f t="shared" si="435"/>
        <v>8.5264952946377814E-3</v>
      </c>
      <c r="L409" s="38"/>
      <c r="N409" s="3">
        <f t="shared" si="438"/>
        <v>4.5278137128070828E-3</v>
      </c>
      <c r="O409" s="3">
        <f t="shared" si="439"/>
        <v>2.6797411568541873E-2</v>
      </c>
      <c r="P409" s="3">
        <f t="shared" si="440"/>
        <v>1.8573476941545319E-2</v>
      </c>
      <c r="Q409" s="3">
        <f t="shared" si="441"/>
        <v>2.5020850708923348E-3</v>
      </c>
      <c r="R409" s="3">
        <f t="shared" si="442"/>
        <v>8.5264952946377814E-3</v>
      </c>
    </row>
    <row r="410" spans="1:18" hidden="1" x14ac:dyDescent="0.3">
      <c r="A410" s="4" t="s">
        <v>616</v>
      </c>
      <c r="B410" s="2">
        <v>15.78</v>
      </c>
      <c r="C410" s="9">
        <f t="shared" si="437"/>
        <v>1.6097875080489432E-2</v>
      </c>
      <c r="D410" s="2">
        <v>260.70999999999998</v>
      </c>
      <c r="E410" s="9">
        <f t="shared" si="433"/>
        <v>8.0034024126198755E-3</v>
      </c>
      <c r="F410" s="2">
        <v>310.68</v>
      </c>
      <c r="G410" s="9">
        <f t="shared" si="436"/>
        <v>1.708898055391872E-2</v>
      </c>
      <c r="H410">
        <v>12.14</v>
      </c>
      <c r="I410" s="43">
        <f t="shared" si="434"/>
        <v>9.9833610648918381E-3</v>
      </c>
      <c r="J410" s="2">
        <v>160.38</v>
      </c>
      <c r="K410" s="43">
        <f t="shared" si="435"/>
        <v>4.3837675350699712E-3</v>
      </c>
      <c r="L410" s="38"/>
      <c r="N410" s="3">
        <f t="shared" si="438"/>
        <v>1.6097875080489432E-2</v>
      </c>
      <c r="O410" s="3">
        <f t="shared" si="439"/>
        <v>8.0034024126198755E-3</v>
      </c>
      <c r="P410" s="3">
        <f t="shared" si="440"/>
        <v>1.708898055391872E-2</v>
      </c>
      <c r="Q410" s="3">
        <f t="shared" si="441"/>
        <v>9.9833610648918381E-3</v>
      </c>
      <c r="R410" s="3">
        <f t="shared" si="442"/>
        <v>4.3837675350699712E-3</v>
      </c>
    </row>
    <row r="411" spans="1:18" hidden="1" x14ac:dyDescent="0.3">
      <c r="A411" s="4" t="s">
        <v>617</v>
      </c>
      <c r="B411" s="2">
        <v>15.33</v>
      </c>
      <c r="C411" s="9">
        <f t="shared" si="437"/>
        <v>-2.8517110266159662E-2</v>
      </c>
      <c r="D411" s="2">
        <v>262.08999999999997</v>
      </c>
      <c r="E411" s="9">
        <f t="shared" si="433"/>
        <v>5.2932376970580286E-3</v>
      </c>
      <c r="F411" s="2">
        <v>311.45999999999998</v>
      </c>
      <c r="G411" s="9">
        <f t="shared" si="436"/>
        <v>2.5106218617225728E-3</v>
      </c>
      <c r="H411">
        <v>12.5</v>
      </c>
      <c r="I411" s="43">
        <f t="shared" si="434"/>
        <v>2.9654036243822013E-2</v>
      </c>
      <c r="J411" s="2">
        <v>160.13999999999999</v>
      </c>
      <c r="K411" s="43">
        <f t="shared" si="435"/>
        <v>-1.4964459408904895E-3</v>
      </c>
      <c r="L411" s="38"/>
      <c r="N411" s="3">
        <f t="shared" si="438"/>
        <v>-2.8517110266159662E-2</v>
      </c>
      <c r="O411" s="3">
        <f t="shared" si="439"/>
        <v>5.2932376970580286E-3</v>
      </c>
      <c r="P411" s="3">
        <f t="shared" si="440"/>
        <v>2.5106218617225728E-3</v>
      </c>
      <c r="Q411" s="3">
        <f t="shared" si="441"/>
        <v>2.9654036243822013E-2</v>
      </c>
      <c r="R411" s="3">
        <f t="shared" si="442"/>
        <v>-1.4964459408904895E-3</v>
      </c>
    </row>
    <row r="412" spans="1:18" hidden="1" x14ac:dyDescent="0.3">
      <c r="A412" s="4" t="s">
        <v>625</v>
      </c>
      <c r="B412" s="2">
        <v>15.44</v>
      </c>
      <c r="C412" s="9">
        <f t="shared" si="437"/>
        <v>7.1754729288975305E-3</v>
      </c>
      <c r="D412" s="2">
        <v>265.88</v>
      </c>
      <c r="E412" s="9">
        <f t="shared" si="433"/>
        <v>1.4460681445305212E-2</v>
      </c>
      <c r="F412" s="2">
        <v>313.68</v>
      </c>
      <c r="G412" s="9">
        <f t="shared" si="436"/>
        <v>7.1277210556732751E-3</v>
      </c>
      <c r="H412">
        <v>12.82</v>
      </c>
      <c r="I412" s="43">
        <f t="shared" si="434"/>
        <v>2.5600000000000067E-2</v>
      </c>
      <c r="J412" s="2">
        <v>157.94999999999999</v>
      </c>
      <c r="K412" s="43">
        <f t="shared" si="435"/>
        <v>-1.3675533907830606E-2</v>
      </c>
      <c r="L412" s="38"/>
      <c r="N412" s="3">
        <f t="shared" si="438"/>
        <v>7.1754729288975305E-3</v>
      </c>
      <c r="O412" s="3">
        <f t="shared" si="439"/>
        <v>1.4460681445305212E-2</v>
      </c>
      <c r="P412" s="3">
        <f t="shared" si="440"/>
        <v>7.1277210556732751E-3</v>
      </c>
      <c r="Q412" s="3">
        <f t="shared" si="441"/>
        <v>2.5600000000000067E-2</v>
      </c>
      <c r="R412" s="3">
        <f t="shared" si="442"/>
        <v>-1.3675533907830606E-2</v>
      </c>
    </row>
    <row r="413" spans="1:18" hidden="1" x14ac:dyDescent="0.3">
      <c r="A413" s="4" t="s">
        <v>626</v>
      </c>
      <c r="B413" s="2">
        <v>15.64</v>
      </c>
      <c r="C413" s="9">
        <f t="shared" si="437"/>
        <v>1.2953367875647714E-2</v>
      </c>
      <c r="D413" s="2">
        <v>266.83</v>
      </c>
      <c r="E413" s="9">
        <f t="shared" si="433"/>
        <v>3.5730404693845585E-3</v>
      </c>
      <c r="F413" s="2">
        <v>316.02</v>
      </c>
      <c r="G413" s="9">
        <f t="shared" si="436"/>
        <v>7.4598316755929428E-3</v>
      </c>
      <c r="H413">
        <v>13.08</v>
      </c>
      <c r="I413" s="43">
        <f t="shared" si="434"/>
        <v>2.0280811232449292E-2</v>
      </c>
      <c r="J413" s="2">
        <v>155.28</v>
      </c>
      <c r="K413" s="43">
        <f t="shared" si="435"/>
        <v>-1.6904083570750128E-2</v>
      </c>
      <c r="L413" s="38"/>
      <c r="N413" s="3">
        <f t="shared" si="438"/>
        <v>1.2953367875647714E-2</v>
      </c>
      <c r="O413" s="3">
        <f t="shared" si="439"/>
        <v>3.5730404693845585E-3</v>
      </c>
      <c r="P413" s="3">
        <f t="shared" si="440"/>
        <v>7.4598316755929428E-3</v>
      </c>
      <c r="Q413" s="3">
        <f t="shared" si="441"/>
        <v>2.0280811232449292E-2</v>
      </c>
      <c r="R413" s="3">
        <f t="shared" si="442"/>
        <v>-1.6904083570750128E-2</v>
      </c>
    </row>
    <row r="414" spans="1:18" hidden="1" x14ac:dyDescent="0.3">
      <c r="A414" s="4" t="s">
        <v>627</v>
      </c>
      <c r="B414" s="2">
        <v>15.84</v>
      </c>
      <c r="C414" s="9">
        <f t="shared" si="437"/>
        <v>1.2787723785166127E-2</v>
      </c>
      <c r="D414" s="2">
        <v>274.45</v>
      </c>
      <c r="E414" s="9">
        <f t="shared" si="433"/>
        <v>2.8557508526027897E-2</v>
      </c>
      <c r="F414" s="2">
        <v>320.74</v>
      </c>
      <c r="G414" s="9">
        <f t="shared" si="436"/>
        <v>1.49357635592684E-2</v>
      </c>
      <c r="H414">
        <v>12.99</v>
      </c>
      <c r="I414" s="43">
        <f t="shared" si="434"/>
        <v>-6.8807339449541427E-3</v>
      </c>
      <c r="J414" s="2">
        <v>159.6</v>
      </c>
      <c r="K414" s="43">
        <f t="shared" si="435"/>
        <v>2.7820710973724738E-2</v>
      </c>
      <c r="L414" s="38"/>
      <c r="N414" s="3">
        <f t="shared" si="438"/>
        <v>1.2787723785166127E-2</v>
      </c>
      <c r="O414" s="3">
        <f t="shared" si="439"/>
        <v>2.8557508526027897E-2</v>
      </c>
      <c r="P414" s="3">
        <f t="shared" si="440"/>
        <v>1.49357635592684E-2</v>
      </c>
      <c r="Q414" s="3">
        <f t="shared" si="441"/>
        <v>-6.8807339449541427E-3</v>
      </c>
      <c r="R414" s="3">
        <f t="shared" si="442"/>
        <v>2.7820710973724738E-2</v>
      </c>
    </row>
    <row r="415" spans="1:18" hidden="1" x14ac:dyDescent="0.3">
      <c r="A415" s="4" t="s">
        <v>628</v>
      </c>
      <c r="B415" s="2">
        <v>15.46</v>
      </c>
      <c r="C415" s="9">
        <f t="shared" si="437"/>
        <v>-2.3989898989898895E-2</v>
      </c>
      <c r="D415" s="2">
        <v>276.11</v>
      </c>
      <c r="E415" s="9">
        <f t="shared" si="433"/>
        <v>6.0484605574786521E-3</v>
      </c>
      <c r="F415" s="2">
        <v>325.11</v>
      </c>
      <c r="G415" s="9">
        <f t="shared" si="436"/>
        <v>1.3624742782315957E-2</v>
      </c>
      <c r="H415">
        <v>13</v>
      </c>
      <c r="I415" s="43">
        <f t="shared" si="434"/>
        <v>7.698229407235857E-4</v>
      </c>
      <c r="J415" s="2">
        <v>157.32</v>
      </c>
      <c r="K415" s="43">
        <f t="shared" si="435"/>
        <v>-1.4285714285714346E-2</v>
      </c>
      <c r="L415" s="38"/>
      <c r="N415" s="3">
        <f t="shared" si="438"/>
        <v>-2.3989898989898895E-2</v>
      </c>
      <c r="O415" s="3">
        <f t="shared" si="439"/>
        <v>6.0484605574786521E-3</v>
      </c>
      <c r="P415" s="3">
        <f t="shared" si="440"/>
        <v>1.3624742782315957E-2</v>
      </c>
      <c r="Q415" s="3">
        <f t="shared" si="441"/>
        <v>7.698229407235857E-4</v>
      </c>
      <c r="R415" s="3">
        <f t="shared" si="442"/>
        <v>-1.4285714285714346E-2</v>
      </c>
    </row>
    <row r="416" spans="1:18" hidden="1" x14ac:dyDescent="0.3">
      <c r="A416" s="4" t="s">
        <v>629</v>
      </c>
      <c r="B416" s="2">
        <v>15.82</v>
      </c>
      <c r="C416" s="9">
        <f t="shared" si="437"/>
        <v>2.3285899094437124E-2</v>
      </c>
      <c r="D416" s="2">
        <v>275.92</v>
      </c>
      <c r="E416" s="9">
        <f t="shared" si="433"/>
        <v>-6.8813154177682634E-4</v>
      </c>
      <c r="F416" s="2">
        <v>326.01</v>
      </c>
      <c r="G416" s="9">
        <f t="shared" si="436"/>
        <v>2.7682938082493891E-3</v>
      </c>
      <c r="H416">
        <v>12.84</v>
      </c>
      <c r="I416" s="43">
        <f t="shared" si="434"/>
        <v>-1.2307692307692353E-2</v>
      </c>
      <c r="J416" s="2">
        <v>156.94</v>
      </c>
      <c r="K416" s="43">
        <f t="shared" si="435"/>
        <v>-2.4154589371980784E-3</v>
      </c>
      <c r="L416" s="38"/>
      <c r="N416" s="3">
        <f t="shared" si="438"/>
        <v>2.3285899094437124E-2</v>
      </c>
      <c r="O416" s="3">
        <f t="shared" si="439"/>
        <v>-6.8813154177682634E-4</v>
      </c>
      <c r="P416" s="3">
        <f t="shared" si="440"/>
        <v>2.7682938082493891E-3</v>
      </c>
      <c r="Q416" s="3">
        <f t="shared" si="441"/>
        <v>-1.2307692307692353E-2</v>
      </c>
      <c r="R416" s="3">
        <f t="shared" si="442"/>
        <v>-2.4154589371980784E-3</v>
      </c>
    </row>
    <row r="417" spans="1:18" hidden="1" x14ac:dyDescent="0.3">
      <c r="A417" s="4" t="s">
        <v>630</v>
      </c>
      <c r="B417" s="2">
        <v>15.78</v>
      </c>
      <c r="C417" s="9">
        <f t="shared" si="437"/>
        <v>-2.5284450063212116E-3</v>
      </c>
      <c r="D417" s="2">
        <v>265.57</v>
      </c>
      <c r="E417" s="9">
        <f t="shared" si="433"/>
        <v>-3.7510872716729593E-2</v>
      </c>
      <c r="F417" s="2">
        <v>323.44</v>
      </c>
      <c r="G417" s="9">
        <f t="shared" si="436"/>
        <v>-7.8831937670623686E-3</v>
      </c>
      <c r="H417">
        <v>12.55</v>
      </c>
      <c r="I417" s="43">
        <f t="shared" si="434"/>
        <v>-2.2585669781931439E-2</v>
      </c>
      <c r="J417" s="2">
        <v>155.22999999999999</v>
      </c>
      <c r="K417" s="43">
        <f t="shared" si="435"/>
        <v>-1.0895883777239712E-2</v>
      </c>
      <c r="L417" s="38"/>
      <c r="N417" s="3">
        <f t="shared" si="438"/>
        <v>-2.5284450063212116E-3</v>
      </c>
      <c r="O417" s="3">
        <f t="shared" si="439"/>
        <v>-3.7510872716729593E-2</v>
      </c>
      <c r="P417" s="3">
        <f t="shared" si="440"/>
        <v>-7.8831937670623686E-3</v>
      </c>
      <c r="Q417" s="3">
        <f t="shared" si="441"/>
        <v>-2.2585669781931439E-2</v>
      </c>
      <c r="R417" s="3">
        <f t="shared" si="442"/>
        <v>-1.0895883777239712E-2</v>
      </c>
    </row>
    <row r="418" spans="1:18" hidden="1" x14ac:dyDescent="0.3">
      <c r="A418" s="4" t="s">
        <v>631</v>
      </c>
      <c r="B418" s="2">
        <v>15.34</v>
      </c>
      <c r="C418" s="9">
        <f t="shared" si="437"/>
        <v>-2.7883396704689423E-2</v>
      </c>
      <c r="D418" s="2">
        <v>262.64999999999998</v>
      </c>
      <c r="E418" s="9">
        <f t="shared" si="433"/>
        <v>-1.0995217833339677E-2</v>
      </c>
      <c r="F418" s="2">
        <v>316.52999999999997</v>
      </c>
      <c r="G418" s="9">
        <f t="shared" si="436"/>
        <v>-2.1364086074697086E-2</v>
      </c>
      <c r="H418">
        <v>12.63</v>
      </c>
      <c r="I418" s="43">
        <f t="shared" si="434"/>
        <v>6.3745019920318224E-3</v>
      </c>
      <c r="J418" s="2">
        <v>154.13999999999999</v>
      </c>
      <c r="K418" s="43">
        <f t="shared" si="435"/>
        <v>-7.0218385621336754E-3</v>
      </c>
      <c r="L418" s="38"/>
      <c r="N418" s="3">
        <f t="shared" si="438"/>
        <v>-2.7883396704689423E-2</v>
      </c>
      <c r="O418" s="3">
        <f t="shared" si="439"/>
        <v>-1.0995217833339677E-2</v>
      </c>
      <c r="P418" s="3">
        <f t="shared" si="440"/>
        <v>-2.1364086074697086E-2</v>
      </c>
      <c r="Q418" s="3">
        <f t="shared" si="441"/>
        <v>6.3745019920318224E-3</v>
      </c>
      <c r="R418" s="3">
        <f t="shared" si="442"/>
        <v>-7.0218385621336754E-3</v>
      </c>
    </row>
    <row r="419" spans="1:18" hidden="1" x14ac:dyDescent="0.3">
      <c r="A419" s="4" t="s">
        <v>632</v>
      </c>
      <c r="B419" s="2">
        <v>15.46</v>
      </c>
      <c r="C419" s="9">
        <f t="shared" si="437"/>
        <v>7.8226857887875312E-3</v>
      </c>
      <c r="D419" s="2">
        <v>263.66000000000003</v>
      </c>
      <c r="E419" s="9">
        <f t="shared" si="433"/>
        <v>3.8454216638112992E-3</v>
      </c>
      <c r="F419" s="2">
        <v>320.2</v>
      </c>
      <c r="G419" s="9">
        <f t="shared" si="436"/>
        <v>1.1594477616655663E-2</v>
      </c>
      <c r="H419">
        <v>12.33</v>
      </c>
      <c r="I419" s="43">
        <f t="shared" si="434"/>
        <v>-2.3752969121140222E-2</v>
      </c>
      <c r="J419" s="2">
        <v>156.66</v>
      </c>
      <c r="K419" s="43">
        <f t="shared" si="435"/>
        <v>1.6348773841961872E-2</v>
      </c>
      <c r="L419" s="38"/>
      <c r="N419" s="3">
        <f t="shared" si="438"/>
        <v>7.8226857887875312E-3</v>
      </c>
      <c r="O419" s="3">
        <f t="shared" si="439"/>
        <v>3.8454216638112992E-3</v>
      </c>
      <c r="P419" s="3">
        <f t="shared" si="440"/>
        <v>1.1594477616655663E-2</v>
      </c>
      <c r="Q419" s="3">
        <f t="shared" si="441"/>
        <v>-2.3752969121140222E-2</v>
      </c>
      <c r="R419" s="3">
        <f t="shared" si="442"/>
        <v>1.6348773841961872E-2</v>
      </c>
    </row>
    <row r="420" spans="1:18" hidden="1" x14ac:dyDescent="0.3">
      <c r="A420" s="4" t="s">
        <v>633</v>
      </c>
      <c r="B420" s="2">
        <v>15.1</v>
      </c>
      <c r="C420" s="9">
        <f t="shared" si="437"/>
        <v>-2.3285899094437346E-2</v>
      </c>
      <c r="D420" s="2">
        <v>265.13</v>
      </c>
      <c r="E420" s="9">
        <f t="shared" si="433"/>
        <v>5.5753622089051991E-3</v>
      </c>
      <c r="F420" s="2">
        <v>317.77</v>
      </c>
      <c r="G420" s="9">
        <f t="shared" si="436"/>
        <v>-7.58900687070585E-3</v>
      </c>
      <c r="H420">
        <v>11.72</v>
      </c>
      <c r="I420" s="43">
        <f t="shared" si="434"/>
        <v>-4.9472830494728282E-2</v>
      </c>
      <c r="J420" s="2">
        <v>162.58000000000001</v>
      </c>
      <c r="K420" s="43">
        <f t="shared" si="435"/>
        <v>3.7788842078386509E-2</v>
      </c>
      <c r="L420" s="38"/>
      <c r="N420" s="3">
        <f t="shared" si="438"/>
        <v>-2.3285899094437346E-2</v>
      </c>
      <c r="O420" s="3">
        <f t="shared" si="439"/>
        <v>5.5753622089051991E-3</v>
      </c>
      <c r="P420" s="3">
        <f t="shared" si="440"/>
        <v>-7.58900687070585E-3</v>
      </c>
      <c r="Q420" s="3">
        <f t="shared" si="441"/>
        <v>-4.9472830494728282E-2</v>
      </c>
      <c r="R420" s="3">
        <f t="shared" si="442"/>
        <v>3.7788842078386509E-2</v>
      </c>
    </row>
    <row r="421" spans="1:18" hidden="1" x14ac:dyDescent="0.3">
      <c r="A421" s="4" t="s">
        <v>634</v>
      </c>
      <c r="B421" s="2">
        <v>14.5</v>
      </c>
      <c r="C421" s="9">
        <f t="shared" si="437"/>
        <v>-3.9735099337748325E-2</v>
      </c>
      <c r="D421" s="2">
        <v>262.08999999999997</v>
      </c>
      <c r="E421" s="9">
        <f t="shared" si="433"/>
        <v>-1.1466073247086372E-2</v>
      </c>
      <c r="F421" s="2">
        <v>313.77999999999997</v>
      </c>
      <c r="G421" s="9">
        <f t="shared" si="436"/>
        <v>-1.2556251376781957E-2</v>
      </c>
      <c r="H421">
        <v>12.03</v>
      </c>
      <c r="I421" s="43">
        <f t="shared" si="434"/>
        <v>2.6450511945392385E-2</v>
      </c>
      <c r="J421" s="2">
        <v>158.96</v>
      </c>
      <c r="K421" s="43">
        <f t="shared" si="435"/>
        <v>-2.226596137286263E-2</v>
      </c>
      <c r="L421" s="38"/>
      <c r="N421" s="3">
        <f t="shared" si="438"/>
        <v>-3.9735099337748325E-2</v>
      </c>
      <c r="O421" s="3">
        <f t="shared" si="439"/>
        <v>-1.1466073247086372E-2</v>
      </c>
      <c r="P421" s="3">
        <f t="shared" si="440"/>
        <v>-1.2556251376781957E-2</v>
      </c>
      <c r="Q421" s="3">
        <f t="shared" si="441"/>
        <v>2.6450511945392385E-2</v>
      </c>
      <c r="R421" s="3">
        <f t="shared" si="442"/>
        <v>-2.226596137286263E-2</v>
      </c>
    </row>
    <row r="422" spans="1:18" hidden="1" x14ac:dyDescent="0.3">
      <c r="A422" s="4" t="s">
        <v>635</v>
      </c>
      <c r="B422" s="2">
        <v>14.36</v>
      </c>
      <c r="C422" s="9">
        <f t="shared" si="437"/>
        <v>-9.6551724137931005E-3</v>
      </c>
      <c r="D422" s="2">
        <v>262.95999999999998</v>
      </c>
      <c r="E422" s="9">
        <f t="shared" si="433"/>
        <v>3.3194704109276163E-3</v>
      </c>
      <c r="F422" s="2">
        <v>316.85000000000002</v>
      </c>
      <c r="G422" s="9">
        <f t="shared" si="436"/>
        <v>9.7839250430238334E-3</v>
      </c>
      <c r="H422">
        <v>12.01</v>
      </c>
      <c r="I422" s="43">
        <f t="shared" si="434"/>
        <v>-1.6625103906898753E-3</v>
      </c>
      <c r="J422" s="2">
        <v>158.38999999999999</v>
      </c>
      <c r="K422" s="43">
        <f t="shared" si="435"/>
        <v>-3.5858077503775343E-3</v>
      </c>
      <c r="L422" s="38"/>
      <c r="N422" s="3">
        <f t="shared" si="438"/>
        <v>-9.6551724137931005E-3</v>
      </c>
      <c r="O422" s="3">
        <f t="shared" si="439"/>
        <v>3.3194704109276163E-3</v>
      </c>
      <c r="P422" s="3">
        <f t="shared" si="440"/>
        <v>9.7839250430238334E-3</v>
      </c>
      <c r="Q422" s="3">
        <f t="shared" si="441"/>
        <v>-1.6625103906898753E-3</v>
      </c>
      <c r="R422" s="3">
        <f t="shared" si="442"/>
        <v>-3.5858077503775343E-3</v>
      </c>
    </row>
    <row r="423" spans="1:18" hidden="1" x14ac:dyDescent="0.3">
      <c r="A423" s="4" t="s">
        <v>636</v>
      </c>
      <c r="B423" s="2">
        <v>14.08</v>
      </c>
      <c r="C423" s="9">
        <f t="shared" si="437"/>
        <v>-1.9498607242339761E-2</v>
      </c>
      <c r="D423" s="2">
        <v>255.97</v>
      </c>
      <c r="E423" s="9">
        <f t="shared" si="433"/>
        <v>-2.6581989656221383E-2</v>
      </c>
      <c r="F423" s="2">
        <v>311.74</v>
      </c>
      <c r="G423" s="9">
        <f t="shared" si="436"/>
        <v>-1.6127505128609831E-2</v>
      </c>
      <c r="H423">
        <v>12.77</v>
      </c>
      <c r="I423" s="43">
        <f t="shared" si="434"/>
        <v>6.3280599500416201E-2</v>
      </c>
      <c r="J423" s="2">
        <v>155.66</v>
      </c>
      <c r="K423" s="43">
        <f t="shared" si="435"/>
        <v>-1.723593661215983E-2</v>
      </c>
      <c r="L423" s="38"/>
      <c r="N423" s="3">
        <f t="shared" si="438"/>
        <v>-1.9498607242339761E-2</v>
      </c>
      <c r="O423" s="3">
        <f t="shared" si="439"/>
        <v>-2.6581989656221383E-2</v>
      </c>
      <c r="P423" s="3">
        <f t="shared" si="440"/>
        <v>-1.6127505128609831E-2</v>
      </c>
      <c r="Q423" s="3">
        <f t="shared" si="441"/>
        <v>6.3280599500416201E-2</v>
      </c>
      <c r="R423" s="3">
        <f t="shared" si="442"/>
        <v>-1.723593661215983E-2</v>
      </c>
    </row>
    <row r="424" spans="1:18" hidden="1" x14ac:dyDescent="0.3">
      <c r="A424" s="4" t="s">
        <v>637</v>
      </c>
      <c r="B424" s="2">
        <v>14.58</v>
      </c>
      <c r="C424" s="9">
        <f t="shared" si="437"/>
        <v>3.5511363636363535E-2</v>
      </c>
      <c r="D424" s="2">
        <v>260.04000000000002</v>
      </c>
      <c r="E424" s="9">
        <f t="shared" si="433"/>
        <v>1.5900300816501955E-2</v>
      </c>
      <c r="F424" s="2">
        <v>332.95</v>
      </c>
      <c r="G424" s="9">
        <f t="shared" si="436"/>
        <v>6.8037467120035888E-2</v>
      </c>
      <c r="H424">
        <v>13.29</v>
      </c>
      <c r="I424" s="43">
        <f t="shared" si="434"/>
        <v>4.0720438527799496E-2</v>
      </c>
      <c r="J424" s="2">
        <v>159.27000000000001</v>
      </c>
      <c r="K424" s="43">
        <f t="shared" si="435"/>
        <v>2.319157137350647E-2</v>
      </c>
      <c r="L424" s="38"/>
      <c r="N424" s="3">
        <f t="shared" si="438"/>
        <v>3.5511363636363535E-2</v>
      </c>
      <c r="O424" s="3">
        <f t="shared" si="439"/>
        <v>1.5900300816501955E-2</v>
      </c>
      <c r="P424" s="3">
        <f t="shared" si="440"/>
        <v>6.8037467120035888E-2</v>
      </c>
      <c r="Q424" s="3">
        <f t="shared" si="441"/>
        <v>4.0720438527799496E-2</v>
      </c>
      <c r="R424" s="3">
        <f t="shared" si="442"/>
        <v>2.319157137350647E-2</v>
      </c>
    </row>
    <row r="425" spans="1:18" hidden="1" x14ac:dyDescent="0.3">
      <c r="A425" s="4" t="s">
        <v>638</v>
      </c>
      <c r="B425" s="2">
        <v>15.06</v>
      </c>
      <c r="C425" s="9">
        <f t="shared" si="437"/>
        <v>3.292181069958855E-2</v>
      </c>
      <c r="D425" s="2">
        <v>259.87</v>
      </c>
      <c r="E425" s="9">
        <f t="shared" si="433"/>
        <v>-6.5374557760355945E-4</v>
      </c>
      <c r="F425" s="2">
        <v>328.27</v>
      </c>
      <c r="G425" s="9">
        <f t="shared" si="436"/>
        <v>-1.405616458927772E-2</v>
      </c>
      <c r="H425">
        <v>13.27</v>
      </c>
      <c r="I425" s="43">
        <f t="shared" si="434"/>
        <v>-1.5048908954100604E-3</v>
      </c>
      <c r="J425" s="2">
        <v>159.91999999999999</v>
      </c>
      <c r="K425" s="43">
        <f t="shared" si="435"/>
        <v>4.0811201105039885E-3</v>
      </c>
      <c r="L425" s="38"/>
      <c r="N425" s="3">
        <f t="shared" si="438"/>
        <v>3.292181069958855E-2</v>
      </c>
      <c r="O425" s="3">
        <f t="shared" si="439"/>
        <v>-6.5374557760355945E-4</v>
      </c>
      <c r="P425" s="3">
        <f t="shared" si="440"/>
        <v>-1.405616458927772E-2</v>
      </c>
      <c r="Q425" s="3">
        <f t="shared" si="441"/>
        <v>-1.5048908954100604E-3</v>
      </c>
      <c r="R425" s="3">
        <f t="shared" si="442"/>
        <v>4.0811201105039885E-3</v>
      </c>
    </row>
    <row r="426" spans="1:18" hidden="1" x14ac:dyDescent="0.3">
      <c r="A426" s="4" t="s">
        <v>639</v>
      </c>
      <c r="B426" s="2">
        <v>15.35</v>
      </c>
      <c r="C426" s="9">
        <f t="shared" si="437"/>
        <v>1.9256308100929598E-2</v>
      </c>
      <c r="D426" s="2">
        <v>267.67</v>
      </c>
      <c r="E426" s="9">
        <f t="shared" si="433"/>
        <v>3.0015007503751967E-2</v>
      </c>
      <c r="F426" s="2">
        <v>334.9</v>
      </c>
      <c r="G426" s="9">
        <f t="shared" si="436"/>
        <v>2.0196789228378975E-2</v>
      </c>
      <c r="H426">
        <v>13.66</v>
      </c>
      <c r="I426" s="43">
        <f t="shared" si="434"/>
        <v>2.9389600602863553E-2</v>
      </c>
      <c r="J426" s="2">
        <v>162.9</v>
      </c>
      <c r="K426" s="43">
        <f t="shared" si="435"/>
        <v>1.8634317158579439E-2</v>
      </c>
      <c r="L426" s="38"/>
      <c r="N426" s="3">
        <f t="shared" si="438"/>
        <v>1.9256308100929598E-2</v>
      </c>
      <c r="O426" s="3">
        <f t="shared" si="439"/>
        <v>3.0015007503751967E-2</v>
      </c>
      <c r="P426" s="3">
        <f t="shared" si="440"/>
        <v>2.0196789228378975E-2</v>
      </c>
      <c r="Q426" s="3">
        <f t="shared" si="441"/>
        <v>2.9389600602863553E-2</v>
      </c>
      <c r="R426" s="3">
        <f t="shared" si="442"/>
        <v>1.8634317158579439E-2</v>
      </c>
    </row>
    <row r="427" spans="1:18" hidden="1" x14ac:dyDescent="0.3">
      <c r="A427" s="4" t="s">
        <v>640</v>
      </c>
      <c r="B427" s="2">
        <v>15.08</v>
      </c>
      <c r="C427" s="9">
        <f t="shared" si="437"/>
        <v>-1.7589576547231256E-2</v>
      </c>
      <c r="D427" s="2">
        <v>296.01</v>
      </c>
      <c r="E427" s="9">
        <f t="shared" ref="E427:E490" si="443">D427/D426-1</f>
        <v>0.10587663914521594</v>
      </c>
      <c r="F427" s="2">
        <v>341.03</v>
      </c>
      <c r="G427" s="9">
        <f t="shared" si="436"/>
        <v>1.8303971334726832E-2</v>
      </c>
      <c r="H427">
        <v>14.31</v>
      </c>
      <c r="I427" s="43">
        <f t="shared" si="434"/>
        <v>4.7584187408491907E-2</v>
      </c>
      <c r="J427" s="2">
        <v>160.25</v>
      </c>
      <c r="K427" s="43">
        <f t="shared" si="435"/>
        <v>-1.6267648864333961E-2</v>
      </c>
      <c r="L427" s="38"/>
      <c r="N427" s="3">
        <f t="shared" si="438"/>
        <v>-1.7589576547231256E-2</v>
      </c>
      <c r="O427" s="3">
        <f t="shared" si="439"/>
        <v>0.10587663914521594</v>
      </c>
      <c r="P427" s="3">
        <f t="shared" si="440"/>
        <v>1.8303971334726832E-2</v>
      </c>
      <c r="Q427" s="3">
        <f t="shared" si="441"/>
        <v>4.7584187408491907E-2</v>
      </c>
      <c r="R427" s="3">
        <f t="shared" si="442"/>
        <v>-1.6267648864333961E-2</v>
      </c>
    </row>
    <row r="428" spans="1:18" hidden="1" x14ac:dyDescent="0.3">
      <c r="A428" s="4" t="s">
        <v>641</v>
      </c>
      <c r="B428" s="2">
        <v>14.59</v>
      </c>
      <c r="C428" s="9">
        <f t="shared" si="437"/>
        <v>-3.2493368700265313E-2</v>
      </c>
      <c r="D428" s="2">
        <v>293.25</v>
      </c>
      <c r="E428" s="9">
        <f t="shared" si="443"/>
        <v>-9.3240093240093413E-3</v>
      </c>
      <c r="F428" s="2">
        <v>340.22</v>
      </c>
      <c r="G428" s="9">
        <f t="shared" si="436"/>
        <v>-2.3751576107672312E-3</v>
      </c>
      <c r="H428">
        <v>14.73</v>
      </c>
      <c r="I428" s="43">
        <f t="shared" ref="I428:I491" si="444">H428/H427-1</f>
        <v>2.9350104821803003E-2</v>
      </c>
      <c r="J428" s="2">
        <v>163.33000000000001</v>
      </c>
      <c r="K428" s="43">
        <f t="shared" si="435"/>
        <v>1.9219968798751985E-2</v>
      </c>
      <c r="L428" s="38"/>
      <c r="N428" s="3">
        <f t="shared" si="438"/>
        <v>-3.2493368700265313E-2</v>
      </c>
      <c r="O428" s="3">
        <f t="shared" si="439"/>
        <v>-9.3240093240093413E-3</v>
      </c>
      <c r="P428" s="3">
        <f t="shared" si="440"/>
        <v>-2.3751576107672312E-3</v>
      </c>
      <c r="Q428" s="3">
        <f t="shared" si="441"/>
        <v>2.9350104821803003E-2</v>
      </c>
      <c r="R428" s="3">
        <f t="shared" si="442"/>
        <v>1.9219968798751985E-2</v>
      </c>
    </row>
    <row r="429" spans="1:18" hidden="1" x14ac:dyDescent="0.3">
      <c r="A429" s="4" t="s">
        <v>642</v>
      </c>
      <c r="B429" s="2">
        <v>15.8</v>
      </c>
      <c r="C429" s="9">
        <f t="shared" si="437"/>
        <v>8.2933516106922678E-2</v>
      </c>
      <c r="D429" s="2">
        <v>302.69</v>
      </c>
      <c r="E429" s="9">
        <f t="shared" si="443"/>
        <v>3.2190963341858447E-2</v>
      </c>
      <c r="F429" s="2">
        <v>337.35</v>
      </c>
      <c r="G429" s="9">
        <f t="shared" si="436"/>
        <v>-8.4357180647816055E-3</v>
      </c>
      <c r="H429">
        <v>15</v>
      </c>
      <c r="I429" s="43">
        <f t="shared" si="444"/>
        <v>1.8329938900203624E-2</v>
      </c>
      <c r="J429" s="2">
        <v>170.01</v>
      </c>
      <c r="K429" s="43">
        <f t="shared" ref="K429:K492" si="445">J429/J428-1</f>
        <v>4.0898793852935711E-2</v>
      </c>
      <c r="L429" s="38"/>
      <c r="N429" s="3">
        <f t="shared" si="438"/>
        <v>8.2933516106922678E-2</v>
      </c>
      <c r="O429" s="3">
        <f t="shared" si="439"/>
        <v>3.2190963341858447E-2</v>
      </c>
      <c r="P429" s="3">
        <f t="shared" si="440"/>
        <v>-8.4357180647816055E-3</v>
      </c>
      <c r="Q429" s="3">
        <f t="shared" si="441"/>
        <v>1.8329938900203624E-2</v>
      </c>
      <c r="R429" s="3">
        <f t="shared" si="442"/>
        <v>4.0898793852935711E-2</v>
      </c>
    </row>
    <row r="430" spans="1:18" hidden="1" x14ac:dyDescent="0.3">
      <c r="A430" s="4" t="s">
        <v>643</v>
      </c>
      <c r="B430" s="2">
        <v>16.3</v>
      </c>
      <c r="C430" s="9">
        <f t="shared" si="437"/>
        <v>3.1645569620253111E-2</v>
      </c>
      <c r="D430" s="2">
        <v>307.08</v>
      </c>
      <c r="E430" s="9">
        <f t="shared" si="443"/>
        <v>1.4503287191516057E-2</v>
      </c>
      <c r="F430" s="2">
        <v>346.91</v>
      </c>
      <c r="G430" s="9">
        <f t="shared" si="436"/>
        <v>2.8338520824070068E-2</v>
      </c>
      <c r="H430">
        <v>14.68</v>
      </c>
      <c r="I430" s="43">
        <f t="shared" si="444"/>
        <v>-2.1333333333333315E-2</v>
      </c>
      <c r="J430" s="2">
        <v>171.17</v>
      </c>
      <c r="K430" s="43">
        <f t="shared" si="445"/>
        <v>6.8231280512911496E-3</v>
      </c>
      <c r="L430" s="38"/>
      <c r="N430" s="3">
        <f t="shared" si="438"/>
        <v>3.1645569620253111E-2</v>
      </c>
      <c r="O430" s="3">
        <f t="shared" si="439"/>
        <v>1.4503287191516057E-2</v>
      </c>
      <c r="P430" s="3">
        <f t="shared" si="440"/>
        <v>2.8338520824070068E-2</v>
      </c>
      <c r="Q430" s="3">
        <f t="shared" si="441"/>
        <v>-2.1333333333333315E-2</v>
      </c>
      <c r="R430" s="3">
        <f t="shared" si="442"/>
        <v>6.8231280512911496E-3</v>
      </c>
    </row>
    <row r="431" spans="1:18" hidden="1" x14ac:dyDescent="0.3">
      <c r="A431" s="4" t="s">
        <v>644</v>
      </c>
      <c r="B431" s="2">
        <v>16.670000000000002</v>
      </c>
      <c r="C431" s="9">
        <f t="shared" si="437"/>
        <v>2.2699386503067576E-2</v>
      </c>
      <c r="D431" s="2">
        <v>307.68</v>
      </c>
      <c r="E431" s="9">
        <f t="shared" si="443"/>
        <v>1.9538882375929045E-3</v>
      </c>
      <c r="F431" s="2">
        <v>346.12</v>
      </c>
      <c r="G431" s="9">
        <f t="shared" ref="G431:G494" si="446">F431/F430-1</f>
        <v>-2.2772477011329118E-3</v>
      </c>
      <c r="H431">
        <v>14.38</v>
      </c>
      <c r="I431" s="43">
        <f t="shared" si="444"/>
        <v>-2.0435967302452229E-2</v>
      </c>
      <c r="J431" s="2">
        <v>171.4</v>
      </c>
      <c r="K431" s="43">
        <f t="shared" si="445"/>
        <v>1.3436934042181381E-3</v>
      </c>
      <c r="L431" s="38"/>
      <c r="N431" s="3">
        <f t="shared" si="438"/>
        <v>2.2699386503067576E-2</v>
      </c>
      <c r="O431" s="3">
        <f t="shared" si="439"/>
        <v>1.9538882375929045E-3</v>
      </c>
      <c r="P431" s="3">
        <f t="shared" si="440"/>
        <v>-2.2772477011329118E-3</v>
      </c>
      <c r="Q431" s="3">
        <f t="shared" si="441"/>
        <v>-2.0435967302452229E-2</v>
      </c>
      <c r="R431" s="3">
        <f t="shared" si="442"/>
        <v>1.3436934042181381E-3</v>
      </c>
    </row>
    <row r="432" spans="1:18" hidden="1" x14ac:dyDescent="0.3">
      <c r="A432" s="4" t="s">
        <v>645</v>
      </c>
      <c r="B432" s="2">
        <v>16.71</v>
      </c>
      <c r="C432" s="9">
        <f t="shared" si="437"/>
        <v>2.3995200959807672E-3</v>
      </c>
      <c r="D432" s="2">
        <v>304.64999999999998</v>
      </c>
      <c r="E432" s="9">
        <f t="shared" si="443"/>
        <v>-9.8478939157566892E-3</v>
      </c>
      <c r="F432" s="2">
        <v>336.46</v>
      </c>
      <c r="G432" s="9">
        <f t="shared" si="446"/>
        <v>-2.7909395585346219E-2</v>
      </c>
      <c r="H432">
        <v>14.09</v>
      </c>
      <c r="I432" s="43">
        <f t="shared" si="444"/>
        <v>-2.016689847009745E-2</v>
      </c>
      <c r="J432" s="2">
        <v>169.95</v>
      </c>
      <c r="K432" s="43">
        <f t="shared" si="445"/>
        <v>-8.4597432905485492E-3</v>
      </c>
      <c r="L432" s="38"/>
      <c r="N432" s="3">
        <f t="shared" si="438"/>
        <v>2.3995200959807672E-3</v>
      </c>
      <c r="O432" s="3">
        <f t="shared" si="439"/>
        <v>-9.8478939157566892E-3</v>
      </c>
      <c r="P432" s="3">
        <f t="shared" si="440"/>
        <v>-2.7909395585346219E-2</v>
      </c>
      <c r="Q432" s="3">
        <f t="shared" si="441"/>
        <v>-2.016689847009745E-2</v>
      </c>
      <c r="R432" s="3">
        <f t="shared" si="442"/>
        <v>-8.4597432905485492E-3</v>
      </c>
    </row>
    <row r="433" spans="1:18" hidden="1" x14ac:dyDescent="0.3">
      <c r="A433" s="4" t="s">
        <v>646</v>
      </c>
      <c r="B433" s="2">
        <v>16.98</v>
      </c>
      <c r="C433" s="9">
        <f t="shared" si="437"/>
        <v>1.6157989228007263E-2</v>
      </c>
      <c r="D433" s="2">
        <v>304.60000000000002</v>
      </c>
      <c r="E433" s="9">
        <f t="shared" si="443"/>
        <v>-1.6412276382715696E-4</v>
      </c>
      <c r="F433" s="2">
        <v>337.41</v>
      </c>
      <c r="G433" s="9">
        <f t="shared" si="446"/>
        <v>2.8235154253106742E-3</v>
      </c>
      <c r="H433">
        <v>14.3</v>
      </c>
      <c r="I433" s="43">
        <f t="shared" si="444"/>
        <v>1.4904187366926891E-2</v>
      </c>
      <c r="J433" s="2">
        <v>166.38</v>
      </c>
      <c r="K433" s="43">
        <f t="shared" si="445"/>
        <v>-2.1006178287731658E-2</v>
      </c>
      <c r="L433" s="38"/>
      <c r="N433" s="3">
        <f t="shared" si="438"/>
        <v>1.6157989228007263E-2</v>
      </c>
      <c r="O433" s="3">
        <f t="shared" si="439"/>
        <v>-1.6412276382715696E-4</v>
      </c>
      <c r="P433" s="3">
        <f t="shared" si="440"/>
        <v>2.8235154253106742E-3</v>
      </c>
      <c r="Q433" s="3">
        <f t="shared" si="441"/>
        <v>1.4904187366926891E-2</v>
      </c>
      <c r="R433" s="3">
        <f t="shared" si="442"/>
        <v>-2.1006178287731658E-2</v>
      </c>
    </row>
    <row r="434" spans="1:18" hidden="1" x14ac:dyDescent="0.3">
      <c r="A434" s="4" t="s">
        <v>647</v>
      </c>
      <c r="B434" s="2">
        <v>16.66</v>
      </c>
      <c r="C434" s="9">
        <f t="shared" si="437"/>
        <v>-1.8845700824499434E-2</v>
      </c>
      <c r="D434" s="2">
        <v>305.26</v>
      </c>
      <c r="E434" s="9">
        <f t="shared" si="443"/>
        <v>2.1667760998029806E-3</v>
      </c>
      <c r="F434" s="2">
        <v>338.83</v>
      </c>
      <c r="G434" s="9">
        <f t="shared" si="446"/>
        <v>4.2085296819891482E-3</v>
      </c>
      <c r="H434">
        <v>14.39</v>
      </c>
      <c r="I434" s="43">
        <f t="shared" si="444"/>
        <v>6.2937062937062915E-3</v>
      </c>
      <c r="J434" s="2">
        <v>166.98</v>
      </c>
      <c r="K434" s="43">
        <f t="shared" si="445"/>
        <v>3.6062026685899085E-3</v>
      </c>
      <c r="L434" s="38"/>
      <c r="N434" s="3">
        <f t="shared" si="438"/>
        <v>-1.8845700824499434E-2</v>
      </c>
      <c r="O434" s="3">
        <f t="shared" si="439"/>
        <v>2.1667760998029806E-3</v>
      </c>
      <c r="P434" s="3">
        <f t="shared" si="440"/>
        <v>4.2085296819891482E-3</v>
      </c>
      <c r="Q434" s="3">
        <f t="shared" si="441"/>
        <v>6.2937062937062915E-3</v>
      </c>
      <c r="R434" s="3">
        <f t="shared" si="442"/>
        <v>3.6062026685899085E-3</v>
      </c>
    </row>
    <row r="435" spans="1:18" hidden="1" x14ac:dyDescent="0.3">
      <c r="A435" s="4" t="s">
        <v>648</v>
      </c>
      <c r="B435" s="2">
        <v>17.04</v>
      </c>
      <c r="C435" s="9">
        <f t="shared" si="437"/>
        <v>2.2809123649459639E-2</v>
      </c>
      <c r="D435" s="2">
        <v>304.81</v>
      </c>
      <c r="E435" s="9">
        <f t="shared" si="443"/>
        <v>-1.4741531808949437E-3</v>
      </c>
      <c r="F435" s="2">
        <v>337.15</v>
      </c>
      <c r="G435" s="9">
        <f t="shared" si="446"/>
        <v>-4.958238644748092E-3</v>
      </c>
      <c r="H435">
        <v>14.18</v>
      </c>
      <c r="I435" s="43">
        <f t="shared" si="444"/>
        <v>-1.4593467685893091E-2</v>
      </c>
      <c r="J435" s="2">
        <v>163.49</v>
      </c>
      <c r="K435" s="43">
        <f t="shared" si="445"/>
        <v>-2.0900706671457492E-2</v>
      </c>
      <c r="L435" s="38"/>
      <c r="N435" s="3">
        <f t="shared" si="438"/>
        <v>2.2809123649459639E-2</v>
      </c>
      <c r="O435" s="3">
        <f t="shared" si="439"/>
        <v>-1.4741531808949437E-3</v>
      </c>
      <c r="P435" s="3">
        <f t="shared" si="440"/>
        <v>-4.958238644748092E-3</v>
      </c>
      <c r="Q435" s="3">
        <f t="shared" si="441"/>
        <v>-1.4593467685893091E-2</v>
      </c>
      <c r="R435" s="3">
        <f t="shared" si="442"/>
        <v>-2.0900706671457492E-2</v>
      </c>
    </row>
    <row r="436" spans="1:18" hidden="1" x14ac:dyDescent="0.3">
      <c r="A436" s="4" t="s">
        <v>649</v>
      </c>
      <c r="B436" s="2">
        <v>17.22</v>
      </c>
      <c r="C436" s="9">
        <f t="shared" si="437"/>
        <v>1.0563380281690016E-2</v>
      </c>
      <c r="D436" s="2">
        <v>305.89</v>
      </c>
      <c r="E436" s="9">
        <f t="shared" si="443"/>
        <v>3.5431908401954981E-3</v>
      </c>
      <c r="F436" s="2">
        <v>336.81</v>
      </c>
      <c r="G436" s="9">
        <f t="shared" si="446"/>
        <v>-1.0084532107369482E-3</v>
      </c>
      <c r="H436">
        <v>14.16</v>
      </c>
      <c r="I436" s="43">
        <f t="shared" si="444"/>
        <v>-1.4104372355430161E-3</v>
      </c>
      <c r="J436" s="2">
        <v>167.79</v>
      </c>
      <c r="K436" s="43">
        <f t="shared" si="445"/>
        <v>2.6301302831977402E-2</v>
      </c>
      <c r="L436" s="38"/>
      <c r="N436" s="3">
        <f t="shared" si="438"/>
        <v>1.0563380281690016E-2</v>
      </c>
      <c r="O436" s="3">
        <f t="shared" si="439"/>
        <v>3.5431908401954981E-3</v>
      </c>
      <c r="P436" s="3">
        <f t="shared" si="440"/>
        <v>-1.0084532107369482E-3</v>
      </c>
      <c r="Q436" s="3">
        <f t="shared" si="441"/>
        <v>-1.4104372355430161E-3</v>
      </c>
      <c r="R436" s="3">
        <f t="shared" si="442"/>
        <v>2.6301302831977402E-2</v>
      </c>
    </row>
    <row r="437" spans="1:18" hidden="1" x14ac:dyDescent="0.3">
      <c r="A437" s="4" t="s">
        <v>650</v>
      </c>
      <c r="B437" s="2">
        <v>17.36</v>
      </c>
      <c r="C437" s="9">
        <f t="shared" si="437"/>
        <v>8.1300813008129413E-3</v>
      </c>
      <c r="D437" s="2">
        <v>306.7</v>
      </c>
      <c r="E437" s="9">
        <f t="shared" si="443"/>
        <v>2.6480107228088468E-3</v>
      </c>
      <c r="F437" s="2">
        <v>335.04</v>
      </c>
      <c r="G437" s="9">
        <f t="shared" si="446"/>
        <v>-5.2551883851429393E-3</v>
      </c>
      <c r="H437">
        <v>14.15</v>
      </c>
      <c r="I437" s="43">
        <f t="shared" si="444"/>
        <v>-7.0621468926557185E-4</v>
      </c>
      <c r="J437" s="2">
        <v>168.3</v>
      </c>
      <c r="K437" s="43">
        <f t="shared" si="445"/>
        <v>3.0395136778116338E-3</v>
      </c>
      <c r="L437" s="38"/>
      <c r="N437" s="3">
        <f t="shared" si="438"/>
        <v>8.1300813008129413E-3</v>
      </c>
      <c r="O437" s="3">
        <f t="shared" si="439"/>
        <v>2.6480107228088468E-3</v>
      </c>
      <c r="P437" s="3">
        <f t="shared" si="440"/>
        <v>-5.2551883851429393E-3</v>
      </c>
      <c r="Q437" s="3">
        <f t="shared" si="441"/>
        <v>-7.0621468926557185E-4</v>
      </c>
      <c r="R437" s="3">
        <f t="shared" si="442"/>
        <v>3.0395136778116338E-3</v>
      </c>
    </row>
    <row r="438" spans="1:18" hidden="1" x14ac:dyDescent="0.3">
      <c r="A438" s="4" t="s">
        <v>651</v>
      </c>
      <c r="B438" s="2">
        <v>17.489999999999998</v>
      </c>
      <c r="C438" s="9">
        <f t="shared" si="437"/>
        <v>7.4884792626728203E-3</v>
      </c>
      <c r="D438" s="2">
        <v>312.51</v>
      </c>
      <c r="E438" s="9">
        <f t="shared" si="443"/>
        <v>1.8943593087707766E-2</v>
      </c>
      <c r="F438" s="2">
        <v>334.31</v>
      </c>
      <c r="G438" s="9">
        <f t="shared" si="446"/>
        <v>-2.1788443170964733E-3</v>
      </c>
      <c r="H438">
        <v>14.2</v>
      </c>
      <c r="I438" s="43">
        <f t="shared" si="444"/>
        <v>3.5335689045936647E-3</v>
      </c>
      <c r="J438" s="2">
        <v>169.61</v>
      </c>
      <c r="K438" s="43">
        <f t="shared" si="445"/>
        <v>7.7837195484253829E-3</v>
      </c>
      <c r="L438" s="38"/>
      <c r="N438" s="3">
        <f t="shared" si="438"/>
        <v>7.4884792626728203E-3</v>
      </c>
      <c r="O438" s="3">
        <f t="shared" si="439"/>
        <v>1.8943593087707766E-2</v>
      </c>
      <c r="P438" s="3">
        <f t="shared" si="440"/>
        <v>-2.1788443170964733E-3</v>
      </c>
      <c r="Q438" s="3">
        <f t="shared" si="441"/>
        <v>3.5335689045936647E-3</v>
      </c>
      <c r="R438" s="3">
        <f t="shared" si="442"/>
        <v>7.7837195484253829E-3</v>
      </c>
    </row>
    <row r="439" spans="1:18" hidden="1" x14ac:dyDescent="0.3">
      <c r="A439" s="4" t="s">
        <v>652</v>
      </c>
      <c r="B439" s="2">
        <v>17.329999999999998</v>
      </c>
      <c r="C439" s="9">
        <f t="shared" si="437"/>
        <v>-9.1480846197827814E-3</v>
      </c>
      <c r="D439" s="2">
        <v>307.10000000000002</v>
      </c>
      <c r="E439" s="9">
        <f t="shared" si="443"/>
        <v>-1.7311446033726807E-2</v>
      </c>
      <c r="F439" s="2">
        <v>330.56</v>
      </c>
      <c r="G439" s="9">
        <f t="shared" si="446"/>
        <v>-1.1217133797971957E-2</v>
      </c>
      <c r="H439">
        <v>14.48</v>
      </c>
      <c r="I439" s="43">
        <f t="shared" si="444"/>
        <v>1.9718309859154903E-2</v>
      </c>
      <c r="J439" s="2">
        <v>168.25</v>
      </c>
      <c r="K439" s="43">
        <f t="shared" si="445"/>
        <v>-8.0183951417959198E-3</v>
      </c>
      <c r="L439" s="38"/>
      <c r="N439" s="3">
        <f t="shared" si="438"/>
        <v>-9.1480846197827814E-3</v>
      </c>
      <c r="O439" s="3">
        <f t="shared" si="439"/>
        <v>-1.7311446033726807E-2</v>
      </c>
      <c r="P439" s="3">
        <f t="shared" si="440"/>
        <v>-1.1217133797971957E-2</v>
      </c>
      <c r="Q439" s="3">
        <f t="shared" si="441"/>
        <v>1.9718309859154903E-2</v>
      </c>
      <c r="R439" s="3">
        <f t="shared" si="442"/>
        <v>-8.0183951417959198E-3</v>
      </c>
    </row>
    <row r="440" spans="1:18" hidden="1" x14ac:dyDescent="0.3">
      <c r="A440" s="4" t="s">
        <v>653</v>
      </c>
      <c r="B440" s="2">
        <v>17.28</v>
      </c>
      <c r="C440" s="9">
        <f t="shared" si="437"/>
        <v>-2.8851702250430877E-3</v>
      </c>
      <c r="D440" s="2">
        <v>308.7</v>
      </c>
      <c r="E440" s="9">
        <f t="shared" si="443"/>
        <v>5.2100293064147873E-3</v>
      </c>
      <c r="F440" s="2">
        <v>329.77</v>
      </c>
      <c r="G440" s="9">
        <f t="shared" si="446"/>
        <v>-2.3898838334946992E-3</v>
      </c>
      <c r="H440">
        <v>14.34</v>
      </c>
      <c r="I440" s="43">
        <f t="shared" si="444"/>
        <v>-9.6685082872928207E-3</v>
      </c>
      <c r="J440" s="2">
        <v>169.56</v>
      </c>
      <c r="K440" s="43">
        <f t="shared" si="445"/>
        <v>7.7860326894503284E-3</v>
      </c>
      <c r="L440" s="38"/>
      <c r="N440" s="3">
        <f t="shared" si="438"/>
        <v>-2.8851702250430877E-3</v>
      </c>
      <c r="O440" s="3">
        <f t="shared" si="439"/>
        <v>5.2100293064147873E-3</v>
      </c>
      <c r="P440" s="3">
        <f t="shared" si="440"/>
        <v>-2.3898838334946992E-3</v>
      </c>
      <c r="Q440" s="3">
        <f t="shared" si="441"/>
        <v>-9.6685082872928207E-3</v>
      </c>
      <c r="R440" s="3">
        <f t="shared" si="442"/>
        <v>7.7860326894503284E-3</v>
      </c>
    </row>
    <row r="441" spans="1:18" hidden="1" x14ac:dyDescent="0.3">
      <c r="A441" s="4" t="s">
        <v>654</v>
      </c>
      <c r="B441" s="2">
        <v>16.96</v>
      </c>
      <c r="C441" s="9">
        <f t="shared" si="437"/>
        <v>-1.851851851851849E-2</v>
      </c>
      <c r="D441" s="2">
        <v>308.55</v>
      </c>
      <c r="E441" s="9">
        <f t="shared" si="443"/>
        <v>-4.8590864917386067E-4</v>
      </c>
      <c r="F441" s="2">
        <v>327.26</v>
      </c>
      <c r="G441" s="9">
        <f t="shared" si="446"/>
        <v>-7.6113654971646794E-3</v>
      </c>
      <c r="H441">
        <v>14.75</v>
      </c>
      <c r="I441" s="43">
        <f t="shared" si="444"/>
        <v>2.8591352859135277E-2</v>
      </c>
      <c r="J441" s="2">
        <v>169.09</v>
      </c>
      <c r="K441" s="43">
        <f t="shared" si="445"/>
        <v>-2.7718801604151855E-3</v>
      </c>
      <c r="L441" s="38"/>
      <c r="N441" s="3">
        <f t="shared" si="438"/>
        <v>-1.851851851851849E-2</v>
      </c>
      <c r="O441" s="3">
        <f t="shared" si="439"/>
        <v>-4.8590864917386067E-4</v>
      </c>
      <c r="P441" s="3">
        <f t="shared" si="440"/>
        <v>-7.6113654971646794E-3</v>
      </c>
      <c r="Q441" s="3">
        <f t="shared" si="441"/>
        <v>2.8591352859135277E-2</v>
      </c>
      <c r="R441" s="3">
        <f t="shared" si="442"/>
        <v>-2.7718801604151855E-3</v>
      </c>
    </row>
    <row r="442" spans="1:18" hidden="1" x14ac:dyDescent="0.3">
      <c r="A442" s="4" t="s">
        <v>655</v>
      </c>
      <c r="B442" s="2">
        <v>17.100000000000001</v>
      </c>
      <c r="C442" s="9">
        <f t="shared" si="437"/>
        <v>8.2547169811320042E-3</v>
      </c>
      <c r="D442" s="2">
        <v>311.17</v>
      </c>
      <c r="E442" s="9">
        <f t="shared" si="443"/>
        <v>8.4913304164642156E-3</v>
      </c>
      <c r="F442" s="2">
        <v>325.72000000000003</v>
      </c>
      <c r="G442" s="9">
        <f t="shared" si="446"/>
        <v>-4.7057385564993615E-3</v>
      </c>
      <c r="H442">
        <v>14.57</v>
      </c>
      <c r="I442" s="43">
        <f t="shared" si="444"/>
        <v>-1.2203389830508504E-2</v>
      </c>
      <c r="J442" s="2">
        <v>167.94</v>
      </c>
      <c r="K442" s="43">
        <f t="shared" si="445"/>
        <v>-6.8011118339346144E-3</v>
      </c>
      <c r="L442" s="38"/>
      <c r="N442" s="3">
        <f t="shared" si="438"/>
        <v>8.2547169811320042E-3</v>
      </c>
      <c r="O442" s="3">
        <f t="shared" si="439"/>
        <v>8.4913304164642156E-3</v>
      </c>
      <c r="P442" s="3">
        <f t="shared" si="440"/>
        <v>-4.7057385564993615E-3</v>
      </c>
      <c r="Q442" s="3">
        <f t="shared" si="441"/>
        <v>-1.2203389830508504E-2</v>
      </c>
      <c r="R442" s="3">
        <f t="shared" si="442"/>
        <v>-6.8011118339346144E-3</v>
      </c>
    </row>
    <row r="443" spans="1:18" hidden="1" x14ac:dyDescent="0.3">
      <c r="A443" s="4" t="s">
        <v>656</v>
      </c>
      <c r="B443" s="2">
        <v>16.95</v>
      </c>
      <c r="C443" s="9">
        <f t="shared" si="437"/>
        <v>-8.7719298245615418E-3</v>
      </c>
      <c r="D443" s="2">
        <v>316.52</v>
      </c>
      <c r="E443" s="9">
        <f t="shared" si="443"/>
        <v>1.7193174149178869E-2</v>
      </c>
      <c r="F443" s="2">
        <v>325.45</v>
      </c>
      <c r="G443" s="9">
        <f t="shared" si="446"/>
        <v>-8.2893282574003635E-4</v>
      </c>
      <c r="H443">
        <v>14.24</v>
      </c>
      <c r="I443" s="43">
        <f t="shared" si="444"/>
        <v>-2.2649279341111828E-2</v>
      </c>
      <c r="J443" s="2">
        <v>163.76</v>
      </c>
      <c r="K443" s="43">
        <f t="shared" si="445"/>
        <v>-2.4889841610098884E-2</v>
      </c>
      <c r="L443" s="38"/>
      <c r="N443" s="3">
        <f t="shared" si="438"/>
        <v>-8.7719298245615418E-3</v>
      </c>
      <c r="O443" s="3">
        <f t="shared" si="439"/>
        <v>1.7193174149178869E-2</v>
      </c>
      <c r="P443" s="3">
        <f t="shared" si="440"/>
        <v>-8.2893282574003635E-4</v>
      </c>
      <c r="Q443" s="3">
        <f t="shared" si="441"/>
        <v>-2.2649279341111828E-2</v>
      </c>
      <c r="R443" s="3">
        <f t="shared" si="442"/>
        <v>-2.4889841610098884E-2</v>
      </c>
    </row>
    <row r="444" spans="1:18" hidden="1" x14ac:dyDescent="0.3">
      <c r="A444" s="4" t="s">
        <v>657</v>
      </c>
      <c r="B444" s="2">
        <v>16.91</v>
      </c>
      <c r="C444" s="9">
        <f t="shared" si="437"/>
        <v>-2.3598820058996495E-3</v>
      </c>
      <c r="D444" s="2">
        <v>314.18</v>
      </c>
      <c r="E444" s="9">
        <f t="shared" si="443"/>
        <v>-7.3928977631744219E-3</v>
      </c>
      <c r="F444" s="2">
        <v>325.43</v>
      </c>
      <c r="G444" s="9">
        <f t="shared" si="446"/>
        <v>-6.1453372253716942E-5</v>
      </c>
      <c r="H444">
        <v>14.57</v>
      </c>
      <c r="I444" s="43">
        <f t="shared" si="444"/>
        <v>2.3174157303370801E-2</v>
      </c>
      <c r="J444" s="2">
        <v>162.32</v>
      </c>
      <c r="K444" s="43">
        <f t="shared" si="445"/>
        <v>-8.7933561309232466E-3</v>
      </c>
      <c r="L444" s="38"/>
      <c r="N444" s="3">
        <f t="shared" si="438"/>
        <v>-2.3598820058996495E-3</v>
      </c>
      <c r="O444" s="3">
        <f t="shared" si="439"/>
        <v>-7.3928977631744219E-3</v>
      </c>
      <c r="P444" s="3">
        <f t="shared" si="440"/>
        <v>-6.1453372253716942E-5</v>
      </c>
      <c r="Q444" s="3">
        <f t="shared" si="441"/>
        <v>2.3174157303370801E-2</v>
      </c>
      <c r="R444" s="3">
        <f t="shared" si="442"/>
        <v>-8.7933561309232466E-3</v>
      </c>
    </row>
    <row r="445" spans="1:18" hidden="1" x14ac:dyDescent="0.3">
      <c r="A445" s="4" t="s">
        <v>658</v>
      </c>
      <c r="B445" s="2">
        <v>17.059999999999999</v>
      </c>
      <c r="C445" s="9">
        <f t="shared" si="437"/>
        <v>8.8704908338259614E-3</v>
      </c>
      <c r="D445" s="2">
        <v>318.29000000000002</v>
      </c>
      <c r="E445" s="9">
        <f t="shared" si="443"/>
        <v>1.3081672926348098E-2</v>
      </c>
      <c r="F445" s="2">
        <v>323.52999999999997</v>
      </c>
      <c r="G445" s="9">
        <f t="shared" si="446"/>
        <v>-5.8384291552715517E-3</v>
      </c>
      <c r="H445">
        <v>14.14</v>
      </c>
      <c r="I445" s="43">
        <f t="shared" si="444"/>
        <v>-2.9512697323267001E-2</v>
      </c>
      <c r="J445" s="2">
        <v>161.6</v>
      </c>
      <c r="K445" s="43">
        <f t="shared" si="445"/>
        <v>-4.4356826022671214E-3</v>
      </c>
      <c r="L445" s="38"/>
      <c r="N445" s="3">
        <f t="shared" si="438"/>
        <v>8.8704908338259614E-3</v>
      </c>
      <c r="O445" s="3">
        <f t="shared" si="439"/>
        <v>1.3081672926348098E-2</v>
      </c>
      <c r="P445" s="3">
        <f t="shared" si="440"/>
        <v>-5.8384291552715517E-3</v>
      </c>
      <c r="Q445" s="3">
        <f t="shared" si="441"/>
        <v>-2.9512697323267001E-2</v>
      </c>
      <c r="R445" s="3">
        <f t="shared" si="442"/>
        <v>-4.4356826022671214E-3</v>
      </c>
    </row>
    <row r="446" spans="1:18" hidden="1" x14ac:dyDescent="0.3">
      <c r="A446" s="4" t="s">
        <v>659</v>
      </c>
      <c r="B446" s="2">
        <v>16.62</v>
      </c>
      <c r="C446" s="9">
        <f t="shared" si="437"/>
        <v>-2.5791324736224919E-2</v>
      </c>
      <c r="D446" s="2">
        <v>316.58999999999997</v>
      </c>
      <c r="E446" s="9">
        <f t="shared" si="443"/>
        <v>-5.3410411888530351E-3</v>
      </c>
      <c r="F446" s="2">
        <v>321.8</v>
      </c>
      <c r="G446" s="9">
        <f t="shared" si="446"/>
        <v>-5.3472630049762326E-3</v>
      </c>
      <c r="H446">
        <v>13.75</v>
      </c>
      <c r="I446" s="43">
        <f t="shared" si="444"/>
        <v>-2.758132956152759E-2</v>
      </c>
      <c r="J446" s="2">
        <v>161.51</v>
      </c>
      <c r="K446" s="43">
        <f t="shared" si="445"/>
        <v>-5.5693069306927967E-4</v>
      </c>
      <c r="L446" s="38"/>
      <c r="N446" s="3">
        <f t="shared" si="438"/>
        <v>-2.5791324736224919E-2</v>
      </c>
      <c r="O446" s="3">
        <f t="shared" si="439"/>
        <v>-5.3410411888530351E-3</v>
      </c>
      <c r="P446" s="3">
        <f t="shared" si="440"/>
        <v>-5.3472630049762326E-3</v>
      </c>
      <c r="Q446" s="3">
        <f t="shared" si="441"/>
        <v>-2.758132956152759E-2</v>
      </c>
      <c r="R446" s="3">
        <f t="shared" si="442"/>
        <v>-5.5693069306927967E-4</v>
      </c>
    </row>
    <row r="447" spans="1:18" hidden="1" x14ac:dyDescent="0.3">
      <c r="A447" s="4" t="s">
        <v>660</v>
      </c>
      <c r="B447" s="2">
        <v>16.920000000000002</v>
      </c>
      <c r="C447" s="9">
        <f t="shared" si="437"/>
        <v>1.8050541516245522E-2</v>
      </c>
      <c r="D447" s="2">
        <v>317.82</v>
      </c>
      <c r="E447" s="9">
        <f t="shared" si="443"/>
        <v>3.8851511418553919E-3</v>
      </c>
      <c r="F447" s="2">
        <v>324.32</v>
      </c>
      <c r="G447" s="9">
        <f t="shared" si="446"/>
        <v>7.8309509011809109E-3</v>
      </c>
      <c r="H447">
        <v>14.05</v>
      </c>
      <c r="I447" s="43">
        <f t="shared" si="444"/>
        <v>2.1818181818181959E-2</v>
      </c>
      <c r="J447" s="2">
        <v>159.22999999999999</v>
      </c>
      <c r="K447" s="43">
        <f t="shared" si="445"/>
        <v>-1.4116772955234946E-2</v>
      </c>
      <c r="L447" s="38"/>
      <c r="N447" s="3">
        <f t="shared" si="438"/>
        <v>1.8050541516245522E-2</v>
      </c>
      <c r="O447" s="3">
        <f t="shared" si="439"/>
        <v>3.8851511418553919E-3</v>
      </c>
      <c r="P447" s="3">
        <f t="shared" si="440"/>
        <v>7.8309509011809109E-3</v>
      </c>
      <c r="Q447" s="3">
        <f t="shared" si="441"/>
        <v>2.1818181818181959E-2</v>
      </c>
      <c r="R447" s="3">
        <f t="shared" si="442"/>
        <v>-1.4116772955234946E-2</v>
      </c>
    </row>
    <row r="448" spans="1:18" hidden="1" x14ac:dyDescent="0.3">
      <c r="A448" s="4" t="s">
        <v>661</v>
      </c>
      <c r="B448" s="2">
        <v>17.059999999999999</v>
      </c>
      <c r="C448" s="9">
        <f t="shared" ref="C448:C511" si="447">B448/B447-1</f>
        <v>8.274231678486732E-3</v>
      </c>
      <c r="D448" s="2">
        <v>318.70999999999998</v>
      </c>
      <c r="E448" s="9">
        <f t="shared" si="443"/>
        <v>2.8003272292491665E-3</v>
      </c>
      <c r="F448" s="2">
        <v>321.02</v>
      </c>
      <c r="G448" s="9">
        <f t="shared" si="446"/>
        <v>-1.017513566847561E-2</v>
      </c>
      <c r="H448">
        <v>13.46</v>
      </c>
      <c r="I448" s="43">
        <f t="shared" si="444"/>
        <v>-4.1992882562277623E-2</v>
      </c>
      <c r="J448" s="2">
        <v>160.96</v>
      </c>
      <c r="K448" s="43">
        <f t="shared" si="445"/>
        <v>1.0864786786409786E-2</v>
      </c>
      <c r="L448" s="38"/>
      <c r="N448" s="3">
        <f t="shared" si="438"/>
        <v>8.274231678486732E-3</v>
      </c>
      <c r="O448" s="3">
        <f t="shared" si="439"/>
        <v>2.8003272292491665E-3</v>
      </c>
      <c r="P448" s="3">
        <f t="shared" si="440"/>
        <v>-1.017513566847561E-2</v>
      </c>
      <c r="Q448" s="3">
        <f t="shared" si="441"/>
        <v>-4.1992882562277623E-2</v>
      </c>
      <c r="R448" s="3">
        <f t="shared" si="442"/>
        <v>1.0864786786409786E-2</v>
      </c>
    </row>
    <row r="449" spans="1:18" hidden="1" x14ac:dyDescent="0.3">
      <c r="A449" s="4" t="s">
        <v>662</v>
      </c>
      <c r="B449" s="2">
        <v>16.68</v>
      </c>
      <c r="C449" s="9">
        <f t="shared" si="447"/>
        <v>-2.2274325908557935E-2</v>
      </c>
      <c r="D449" s="2">
        <v>314.75</v>
      </c>
      <c r="E449" s="9">
        <f t="shared" si="443"/>
        <v>-1.2425088638574167E-2</v>
      </c>
      <c r="F449" s="2">
        <v>320.88</v>
      </c>
      <c r="G449" s="9">
        <f t="shared" si="446"/>
        <v>-4.3610989969466996E-4</v>
      </c>
      <c r="H449">
        <v>13.12</v>
      </c>
      <c r="I449" s="43">
        <f t="shared" si="444"/>
        <v>-2.5260029717682153E-2</v>
      </c>
      <c r="J449" s="2">
        <v>158.22999999999999</v>
      </c>
      <c r="K449" s="43">
        <f t="shared" si="445"/>
        <v>-1.6960735586481257E-2</v>
      </c>
      <c r="L449" s="38"/>
      <c r="N449" s="3">
        <f t="shared" si="438"/>
        <v>-2.2274325908557935E-2</v>
      </c>
      <c r="O449" s="3">
        <f t="shared" si="439"/>
        <v>-1.2425088638574167E-2</v>
      </c>
      <c r="P449" s="3">
        <f t="shared" si="440"/>
        <v>-4.3610989969466996E-4</v>
      </c>
      <c r="Q449" s="3">
        <f t="shared" si="441"/>
        <v>-2.5260029717682153E-2</v>
      </c>
      <c r="R449" s="3">
        <f t="shared" si="442"/>
        <v>-1.6960735586481257E-2</v>
      </c>
    </row>
    <row r="450" spans="1:18" hidden="1" x14ac:dyDescent="0.3">
      <c r="A450" s="4" t="s">
        <v>663</v>
      </c>
      <c r="B450" s="2">
        <v>16.670000000000002</v>
      </c>
      <c r="C450" s="9">
        <f t="shared" si="447"/>
        <v>-5.9952038369293081E-4</v>
      </c>
      <c r="D450" s="2">
        <v>307.76</v>
      </c>
      <c r="E450" s="9">
        <f t="shared" si="443"/>
        <v>-2.2208101667990476E-2</v>
      </c>
      <c r="F450" s="2">
        <v>323.97000000000003</v>
      </c>
      <c r="G450" s="9">
        <f t="shared" si="446"/>
        <v>9.6297681376216193E-3</v>
      </c>
      <c r="H450">
        <v>13.35</v>
      </c>
      <c r="I450" s="43">
        <f t="shared" si="444"/>
        <v>1.7530487804878092E-2</v>
      </c>
      <c r="J450" s="2">
        <v>155.68</v>
      </c>
      <c r="K450" s="43">
        <f t="shared" si="445"/>
        <v>-1.6115780825380677E-2</v>
      </c>
      <c r="L450" s="38"/>
      <c r="N450" s="3">
        <f t="shared" si="438"/>
        <v>-5.9952038369293081E-4</v>
      </c>
      <c r="O450" s="3">
        <f t="shared" si="439"/>
        <v>-2.2208101667990476E-2</v>
      </c>
      <c r="P450" s="3">
        <f t="shared" si="440"/>
        <v>9.6297681376216193E-3</v>
      </c>
      <c r="Q450" s="3">
        <f t="shared" si="441"/>
        <v>1.7530487804878092E-2</v>
      </c>
      <c r="R450" s="3">
        <f t="shared" si="442"/>
        <v>-1.6115780825380677E-2</v>
      </c>
    </row>
    <row r="451" spans="1:18" hidden="1" x14ac:dyDescent="0.3">
      <c r="A451" s="4" t="s">
        <v>664</v>
      </c>
      <c r="B451" s="2">
        <v>17</v>
      </c>
      <c r="C451" s="9">
        <f t="shared" si="447"/>
        <v>1.9796040791841607E-2</v>
      </c>
      <c r="D451" s="2">
        <v>299.43</v>
      </c>
      <c r="E451" s="9">
        <f t="shared" si="443"/>
        <v>-2.7066545360020733E-2</v>
      </c>
      <c r="F451" s="2">
        <v>320.45999999999998</v>
      </c>
      <c r="G451" s="9">
        <f t="shared" si="446"/>
        <v>-1.0834336512640208E-2</v>
      </c>
      <c r="H451">
        <v>13.46</v>
      </c>
      <c r="I451" s="43">
        <f t="shared" si="444"/>
        <v>8.239700374532033E-3</v>
      </c>
      <c r="J451" s="2">
        <v>158.32</v>
      </c>
      <c r="K451" s="43">
        <f t="shared" si="445"/>
        <v>1.695786228160312E-2</v>
      </c>
      <c r="L451" s="38"/>
      <c r="N451" s="3">
        <f t="shared" si="438"/>
        <v>1.9796040791841607E-2</v>
      </c>
      <c r="O451" s="3">
        <f t="shared" si="439"/>
        <v>-2.7066545360020733E-2</v>
      </c>
      <c r="P451" s="3">
        <f t="shared" si="440"/>
        <v>-1.0834336512640208E-2</v>
      </c>
      <c r="Q451" s="3">
        <f t="shared" si="441"/>
        <v>8.239700374532033E-3</v>
      </c>
      <c r="R451" s="3">
        <f t="shared" si="442"/>
        <v>1.695786228160312E-2</v>
      </c>
    </row>
    <row r="452" spans="1:18" hidden="1" x14ac:dyDescent="0.3">
      <c r="A452" s="4" t="s">
        <v>665</v>
      </c>
      <c r="B452" s="2">
        <v>17.739999999999998</v>
      </c>
      <c r="C452" s="9">
        <f t="shared" si="447"/>
        <v>4.3529411764705817E-2</v>
      </c>
      <c r="D452" s="2">
        <v>306.73</v>
      </c>
      <c r="E452" s="9">
        <f t="shared" si="443"/>
        <v>2.4379654677220142E-2</v>
      </c>
      <c r="F452" s="2">
        <v>322.58999999999997</v>
      </c>
      <c r="G452" s="9">
        <f t="shared" si="446"/>
        <v>6.6466953753978597E-3</v>
      </c>
      <c r="H452">
        <v>13.55</v>
      </c>
      <c r="I452" s="43">
        <f t="shared" si="444"/>
        <v>6.6864784546805112E-3</v>
      </c>
      <c r="J452" s="2">
        <v>160.66999999999999</v>
      </c>
      <c r="K452" s="43">
        <f t="shared" si="445"/>
        <v>1.484335522991409E-2</v>
      </c>
      <c r="L452" s="38"/>
      <c r="N452" s="3">
        <f t="shared" si="438"/>
        <v>4.3529411764705817E-2</v>
      </c>
      <c r="O452" s="3">
        <f t="shared" si="439"/>
        <v>2.4379654677220142E-2</v>
      </c>
      <c r="P452" s="3">
        <f t="shared" si="440"/>
        <v>6.6466953753978597E-3</v>
      </c>
      <c r="Q452" s="3">
        <f t="shared" si="441"/>
        <v>6.6864784546805112E-3</v>
      </c>
      <c r="R452" s="3">
        <f t="shared" si="442"/>
        <v>1.484335522991409E-2</v>
      </c>
    </row>
    <row r="453" spans="1:18" hidden="1" x14ac:dyDescent="0.3">
      <c r="A453" s="4" t="s">
        <v>666</v>
      </c>
      <c r="B453" s="2">
        <v>18.61</v>
      </c>
      <c r="C453" s="9">
        <f t="shared" si="447"/>
        <v>4.9041713641488238E-2</v>
      </c>
      <c r="D453" s="2">
        <v>309.51</v>
      </c>
      <c r="E453" s="9">
        <f t="shared" si="443"/>
        <v>9.0633456134059376E-3</v>
      </c>
      <c r="F453" s="2">
        <v>325.08999999999997</v>
      </c>
      <c r="G453" s="9">
        <f t="shared" si="446"/>
        <v>7.7497752565176548E-3</v>
      </c>
      <c r="H453">
        <v>13.55</v>
      </c>
      <c r="I453" s="43">
        <f t="shared" si="444"/>
        <v>0</v>
      </c>
      <c r="J453" s="2">
        <v>160.71</v>
      </c>
      <c r="K453" s="43">
        <f t="shared" si="445"/>
        <v>2.4895749050868332E-4</v>
      </c>
      <c r="L453" s="38"/>
      <c r="N453" s="3">
        <f t="shared" si="438"/>
        <v>4.9041713641488238E-2</v>
      </c>
      <c r="O453" s="3">
        <f t="shared" si="439"/>
        <v>9.0633456134059376E-3</v>
      </c>
      <c r="P453" s="3">
        <f t="shared" si="440"/>
        <v>7.7497752565176548E-3</v>
      </c>
      <c r="Q453" s="3">
        <f t="shared" si="441"/>
        <v>0</v>
      </c>
      <c r="R453" s="3">
        <f t="shared" si="442"/>
        <v>2.4895749050868332E-4</v>
      </c>
    </row>
    <row r="454" spans="1:18" hidden="1" x14ac:dyDescent="0.3">
      <c r="A454" s="4" t="s">
        <v>667</v>
      </c>
      <c r="B454" s="2">
        <v>17.77</v>
      </c>
      <c r="C454" s="9">
        <f t="shared" si="447"/>
        <v>-4.5137023105857099E-2</v>
      </c>
      <c r="D454" s="2">
        <v>311.69</v>
      </c>
      <c r="E454" s="9">
        <f t="shared" si="443"/>
        <v>7.0433911666827331E-3</v>
      </c>
      <c r="F454" s="2">
        <v>329.3</v>
      </c>
      <c r="G454" s="9">
        <f t="shared" si="446"/>
        <v>1.2950259928020014E-2</v>
      </c>
      <c r="H454">
        <v>13.56</v>
      </c>
      <c r="I454" s="43">
        <f t="shared" si="444"/>
        <v>7.3800738007379074E-4</v>
      </c>
      <c r="J454" s="2">
        <v>158.31</v>
      </c>
      <c r="K454" s="43">
        <f t="shared" si="445"/>
        <v>-1.4933731566175168E-2</v>
      </c>
      <c r="L454" s="38"/>
      <c r="N454" s="3">
        <f t="shared" si="438"/>
        <v>-4.5137023105857099E-2</v>
      </c>
      <c r="O454" s="3">
        <f t="shared" si="439"/>
        <v>7.0433911666827331E-3</v>
      </c>
      <c r="P454" s="3">
        <f t="shared" si="440"/>
        <v>1.2950259928020014E-2</v>
      </c>
      <c r="Q454" s="3">
        <f t="shared" si="441"/>
        <v>7.3800738007379074E-4</v>
      </c>
      <c r="R454" s="3">
        <f t="shared" si="442"/>
        <v>-1.4933731566175168E-2</v>
      </c>
    </row>
    <row r="455" spans="1:18" hidden="1" x14ac:dyDescent="0.3">
      <c r="A455" s="4" t="s">
        <v>668</v>
      </c>
      <c r="B455" s="2">
        <v>15.73</v>
      </c>
      <c r="C455" s="9">
        <f t="shared" si="447"/>
        <v>-0.11480022509848054</v>
      </c>
      <c r="D455" s="2">
        <v>283.08</v>
      </c>
      <c r="E455" s="9">
        <f t="shared" si="443"/>
        <v>-9.1789919471269577E-2</v>
      </c>
      <c r="F455" s="2">
        <v>327.75</v>
      </c>
      <c r="G455" s="9">
        <f t="shared" si="446"/>
        <v>-4.7069541451564278E-3</v>
      </c>
      <c r="H455">
        <v>12.88</v>
      </c>
      <c r="I455" s="43">
        <f t="shared" si="444"/>
        <v>-5.0147492625368661E-2</v>
      </c>
      <c r="J455" s="2">
        <v>156.47</v>
      </c>
      <c r="K455" s="43">
        <f t="shared" si="445"/>
        <v>-1.1622765460173046E-2</v>
      </c>
      <c r="L455" s="38"/>
      <c r="N455" s="3">
        <f t="shared" si="438"/>
        <v>-0.11480022509848054</v>
      </c>
      <c r="O455" s="3">
        <f t="shared" si="439"/>
        <v>-9.1789919471269577E-2</v>
      </c>
      <c r="P455" s="3">
        <f t="shared" si="440"/>
        <v>-4.7069541451564278E-3</v>
      </c>
      <c r="Q455" s="3">
        <f t="shared" si="441"/>
        <v>-5.0147492625368661E-2</v>
      </c>
      <c r="R455" s="3">
        <f t="shared" si="442"/>
        <v>-1.1622765460173046E-2</v>
      </c>
    </row>
    <row r="456" spans="1:18" hidden="1" x14ac:dyDescent="0.3">
      <c r="A456" s="4" t="s">
        <v>669</v>
      </c>
      <c r="B456" s="2">
        <v>17.21</v>
      </c>
      <c r="C456" s="9">
        <f t="shared" si="447"/>
        <v>9.4087730451366758E-2</v>
      </c>
      <c r="D456" s="2">
        <v>281.04000000000002</v>
      </c>
      <c r="E456" s="9">
        <f t="shared" si="443"/>
        <v>-7.2064434082237394E-3</v>
      </c>
      <c r="F456" s="2">
        <v>345.64</v>
      </c>
      <c r="G456" s="9">
        <f t="shared" si="446"/>
        <v>5.458428680396632E-2</v>
      </c>
      <c r="H456">
        <v>12.3</v>
      </c>
      <c r="I456" s="43">
        <f t="shared" si="444"/>
        <v>-4.5031055900621175E-2</v>
      </c>
      <c r="J456" s="2">
        <v>161.52000000000001</v>
      </c>
      <c r="K456" s="43">
        <f t="shared" si="445"/>
        <v>3.227455742314822E-2</v>
      </c>
      <c r="L456" s="38"/>
      <c r="N456" s="3">
        <f t="shared" si="438"/>
        <v>9.4087730451366758E-2</v>
      </c>
      <c r="O456" s="3">
        <f t="shared" si="439"/>
        <v>-7.2064434082237394E-3</v>
      </c>
      <c r="P456" s="3">
        <f t="shared" si="440"/>
        <v>5.458428680396632E-2</v>
      </c>
      <c r="Q456" s="3">
        <f t="shared" si="441"/>
        <v>-4.5031055900621175E-2</v>
      </c>
      <c r="R456" s="3">
        <f t="shared" si="442"/>
        <v>3.227455742314822E-2</v>
      </c>
    </row>
    <row r="457" spans="1:18" hidden="1" x14ac:dyDescent="0.3">
      <c r="A457" s="4" t="s">
        <v>670</v>
      </c>
      <c r="B457" s="2">
        <v>17.89</v>
      </c>
      <c r="C457" s="9">
        <f t="shared" si="447"/>
        <v>3.9511911679256162E-2</v>
      </c>
      <c r="D457" s="2">
        <v>283.20999999999998</v>
      </c>
      <c r="E457" s="9">
        <f t="shared" si="443"/>
        <v>7.7213208084256912E-3</v>
      </c>
      <c r="F457" s="2">
        <v>350.98</v>
      </c>
      <c r="G457" s="9">
        <f t="shared" si="446"/>
        <v>1.5449600740655045E-2</v>
      </c>
      <c r="H457">
        <v>12.56</v>
      </c>
      <c r="I457" s="43">
        <f t="shared" si="444"/>
        <v>2.1138211382113692E-2</v>
      </c>
      <c r="J457" s="2">
        <v>163.16</v>
      </c>
      <c r="K457" s="43">
        <f t="shared" si="445"/>
        <v>1.0153541357107443E-2</v>
      </c>
      <c r="L457" s="38"/>
      <c r="N457" s="3">
        <f t="shared" si="438"/>
        <v>3.9511911679256162E-2</v>
      </c>
      <c r="O457" s="3">
        <f t="shared" si="439"/>
        <v>7.7213208084256912E-3</v>
      </c>
      <c r="P457" s="3">
        <f t="shared" si="440"/>
        <v>1.5449600740655045E-2</v>
      </c>
      <c r="Q457" s="3">
        <f t="shared" si="441"/>
        <v>2.1138211382113692E-2</v>
      </c>
      <c r="R457" s="3">
        <f t="shared" si="442"/>
        <v>1.0153541357107443E-2</v>
      </c>
    </row>
    <row r="458" spans="1:18" hidden="1" x14ac:dyDescent="0.3">
      <c r="A458" s="4" t="s">
        <v>671</v>
      </c>
      <c r="B458" s="2">
        <v>17.489999999999998</v>
      </c>
      <c r="C458" s="9">
        <f t="shared" si="447"/>
        <v>-2.2358859698155542E-2</v>
      </c>
      <c r="D458" s="2">
        <v>290.83</v>
      </c>
      <c r="E458" s="9">
        <f t="shared" si="443"/>
        <v>2.6905829596412634E-2</v>
      </c>
      <c r="F458" s="2">
        <v>347.66</v>
      </c>
      <c r="G458" s="9">
        <f t="shared" si="446"/>
        <v>-9.459228446065282E-3</v>
      </c>
      <c r="H458">
        <v>12.76</v>
      </c>
      <c r="I458" s="43">
        <f t="shared" si="444"/>
        <v>1.5923566878980777E-2</v>
      </c>
      <c r="J458" s="2">
        <v>165.58</v>
      </c>
      <c r="K458" s="43">
        <f t="shared" si="445"/>
        <v>1.4832066683010625E-2</v>
      </c>
      <c r="L458" s="38"/>
      <c r="N458" s="3">
        <f t="shared" si="438"/>
        <v>-2.2358859698155542E-2</v>
      </c>
      <c r="O458" s="3">
        <f t="shared" si="439"/>
        <v>2.6905829596412634E-2</v>
      </c>
      <c r="P458" s="3">
        <f t="shared" si="440"/>
        <v>-9.459228446065282E-3</v>
      </c>
      <c r="Q458" s="3">
        <f t="shared" si="441"/>
        <v>1.5923566878980777E-2</v>
      </c>
      <c r="R458" s="3">
        <f t="shared" si="442"/>
        <v>1.4832066683010625E-2</v>
      </c>
    </row>
    <row r="459" spans="1:18" hidden="1" x14ac:dyDescent="0.3">
      <c r="A459" s="4" t="s">
        <v>672</v>
      </c>
      <c r="B459" s="2">
        <v>16.66</v>
      </c>
      <c r="C459" s="9">
        <f t="shared" si="447"/>
        <v>-4.7455688965122866E-2</v>
      </c>
      <c r="D459" s="2">
        <v>288.68</v>
      </c>
      <c r="E459" s="9">
        <f t="shared" si="443"/>
        <v>-7.3926348726058855E-3</v>
      </c>
      <c r="F459" s="2">
        <v>334.27</v>
      </c>
      <c r="G459" s="9">
        <f t="shared" si="446"/>
        <v>-3.8514640740953898E-2</v>
      </c>
      <c r="H459">
        <v>12.78</v>
      </c>
      <c r="I459" s="43">
        <f t="shared" si="444"/>
        <v>1.5673981191222097E-3</v>
      </c>
      <c r="J459" s="2">
        <v>165.3</v>
      </c>
      <c r="K459" s="43">
        <f t="shared" si="445"/>
        <v>-1.6910254861698393E-3</v>
      </c>
      <c r="L459" s="38"/>
      <c r="N459" s="3">
        <f t="shared" si="438"/>
        <v>-4.7455688965122866E-2</v>
      </c>
      <c r="O459" s="3">
        <f t="shared" si="439"/>
        <v>-7.3926348726058855E-3</v>
      </c>
      <c r="P459" s="3">
        <f t="shared" si="440"/>
        <v>-3.8514640740953898E-2</v>
      </c>
      <c r="Q459" s="3">
        <f t="shared" si="441"/>
        <v>1.5673981191222097E-3</v>
      </c>
      <c r="R459" s="3">
        <f t="shared" si="442"/>
        <v>-1.6910254861698393E-3</v>
      </c>
    </row>
    <row r="460" spans="1:18" hidden="1" x14ac:dyDescent="0.3">
      <c r="A460" s="4" t="s">
        <v>673</v>
      </c>
      <c r="B460" s="2">
        <v>17.57</v>
      </c>
      <c r="C460" s="9">
        <f t="shared" si="447"/>
        <v>5.4621848739495826E-2</v>
      </c>
      <c r="D460" s="2">
        <v>294.27999999999997</v>
      </c>
      <c r="E460" s="9">
        <f t="shared" si="443"/>
        <v>1.9398642095053154E-2</v>
      </c>
      <c r="F460" s="2">
        <v>334.62</v>
      </c>
      <c r="G460" s="9">
        <f t="shared" si="446"/>
        <v>1.0470577676728876E-3</v>
      </c>
      <c r="H460">
        <v>13</v>
      </c>
      <c r="I460" s="43">
        <f t="shared" si="444"/>
        <v>1.7214397496087663E-2</v>
      </c>
      <c r="J460" s="2">
        <v>161.5</v>
      </c>
      <c r="K460" s="43">
        <f t="shared" si="445"/>
        <v>-2.298850574712652E-2</v>
      </c>
      <c r="L460" s="38"/>
      <c r="N460" s="3">
        <f t="shared" si="438"/>
        <v>5.4621848739495826E-2</v>
      </c>
      <c r="O460" s="3">
        <f t="shared" si="439"/>
        <v>1.9398642095053154E-2</v>
      </c>
      <c r="P460" s="3">
        <f t="shared" si="440"/>
        <v>1.0470577676728876E-3</v>
      </c>
      <c r="Q460" s="3">
        <f t="shared" si="441"/>
        <v>1.7214397496087663E-2</v>
      </c>
      <c r="R460" s="3">
        <f t="shared" si="442"/>
        <v>-2.298850574712652E-2</v>
      </c>
    </row>
    <row r="461" spans="1:18" hidden="1" x14ac:dyDescent="0.3">
      <c r="A461" s="4" t="s">
        <v>674</v>
      </c>
      <c r="B461" s="2">
        <v>17.45</v>
      </c>
      <c r="C461" s="9">
        <f t="shared" si="447"/>
        <v>-6.8298235628913018E-3</v>
      </c>
      <c r="D461" s="2">
        <v>294.94</v>
      </c>
      <c r="E461" s="9">
        <f t="shared" si="443"/>
        <v>2.2427619953786504E-3</v>
      </c>
      <c r="F461" s="2">
        <v>346.58</v>
      </c>
      <c r="G461" s="9">
        <f t="shared" si="446"/>
        <v>3.5742035742035716E-2</v>
      </c>
      <c r="H461">
        <v>13.01</v>
      </c>
      <c r="I461" s="43">
        <f t="shared" si="444"/>
        <v>7.6923076923085532E-4</v>
      </c>
      <c r="J461" s="2">
        <v>162.24</v>
      </c>
      <c r="K461" s="43">
        <f t="shared" si="445"/>
        <v>4.5820433436531971E-3</v>
      </c>
      <c r="L461" s="38"/>
      <c r="N461" s="3">
        <f t="shared" si="438"/>
        <v>-6.8298235628913018E-3</v>
      </c>
      <c r="O461" s="3">
        <f t="shared" si="439"/>
        <v>2.2427619953786504E-3</v>
      </c>
      <c r="P461" s="3">
        <f t="shared" si="440"/>
        <v>3.5742035742035716E-2</v>
      </c>
      <c r="Q461" s="3">
        <f t="shared" si="441"/>
        <v>7.6923076923085532E-4</v>
      </c>
      <c r="R461" s="3">
        <f t="shared" si="442"/>
        <v>4.5820433436531971E-3</v>
      </c>
    </row>
    <row r="462" spans="1:18" hidden="1" x14ac:dyDescent="0.3">
      <c r="A462" s="4" t="s">
        <v>675</v>
      </c>
      <c r="B462" s="2">
        <v>16.46</v>
      </c>
      <c r="C462" s="9">
        <f t="shared" si="447"/>
        <v>-5.6733524355300768E-2</v>
      </c>
      <c r="D462" s="2">
        <v>295.74</v>
      </c>
      <c r="E462" s="9">
        <f t="shared" si="443"/>
        <v>2.712416084627467E-3</v>
      </c>
      <c r="F462" s="2">
        <v>335.86</v>
      </c>
      <c r="G462" s="9">
        <f t="shared" si="446"/>
        <v>-3.0930809625483224E-2</v>
      </c>
      <c r="H462">
        <v>13.07</v>
      </c>
      <c r="I462" s="43">
        <f t="shared" si="444"/>
        <v>4.6118370484242721E-3</v>
      </c>
      <c r="J462" s="2">
        <v>161.94</v>
      </c>
      <c r="K462" s="43">
        <f t="shared" si="445"/>
        <v>-1.8491124260355818E-3</v>
      </c>
      <c r="L462" s="38"/>
      <c r="N462" s="3">
        <f t="shared" si="438"/>
        <v>-5.6733524355300768E-2</v>
      </c>
      <c r="O462" s="3">
        <f t="shared" si="439"/>
        <v>2.712416084627467E-3</v>
      </c>
      <c r="P462" s="3">
        <f t="shared" si="440"/>
        <v>-3.0930809625483224E-2</v>
      </c>
      <c r="Q462" s="3">
        <f t="shared" si="441"/>
        <v>4.6118370484242721E-3</v>
      </c>
      <c r="R462" s="3">
        <f t="shared" si="442"/>
        <v>-1.8491124260355818E-3</v>
      </c>
    </row>
    <row r="463" spans="1:18" hidden="1" x14ac:dyDescent="0.3">
      <c r="A463" s="4" t="s">
        <v>676</v>
      </c>
      <c r="B463" s="2">
        <v>16.440000000000001</v>
      </c>
      <c r="C463" s="9">
        <f t="shared" si="447"/>
        <v>-1.2150668286755595E-3</v>
      </c>
      <c r="D463" s="2">
        <v>300.98</v>
      </c>
      <c r="E463" s="9">
        <f t="shared" si="443"/>
        <v>1.7718266044498554E-2</v>
      </c>
      <c r="F463" s="2">
        <v>339.83</v>
      </c>
      <c r="G463" s="9">
        <f t="shared" si="446"/>
        <v>1.1820401357708565E-2</v>
      </c>
      <c r="H463">
        <v>12.68</v>
      </c>
      <c r="I463" s="43">
        <f t="shared" si="444"/>
        <v>-2.9839326702371882E-2</v>
      </c>
      <c r="J463" s="2">
        <v>158.44</v>
      </c>
      <c r="K463" s="43">
        <f t="shared" si="445"/>
        <v>-2.161294306533279E-2</v>
      </c>
      <c r="L463" s="38"/>
      <c r="N463" s="3">
        <f t="shared" si="438"/>
        <v>-1.2150668286755595E-3</v>
      </c>
      <c r="O463" s="3">
        <f t="shared" si="439"/>
        <v>1.7718266044498554E-2</v>
      </c>
      <c r="P463" s="3">
        <f t="shared" si="440"/>
        <v>1.1820401357708565E-2</v>
      </c>
      <c r="Q463" s="3">
        <f t="shared" si="441"/>
        <v>-2.9839326702371882E-2</v>
      </c>
      <c r="R463" s="3">
        <f t="shared" si="442"/>
        <v>-2.161294306533279E-2</v>
      </c>
    </row>
    <row r="464" spans="1:18" hidden="1" x14ac:dyDescent="0.3">
      <c r="A464" s="4" t="s">
        <v>677</v>
      </c>
      <c r="B464" s="2">
        <v>16.350000000000001</v>
      </c>
      <c r="C464" s="9">
        <f t="shared" si="447"/>
        <v>-5.4744525547445466E-3</v>
      </c>
      <c r="D464" s="2">
        <v>301.38</v>
      </c>
      <c r="E464" s="9">
        <f t="shared" si="443"/>
        <v>1.3289919595984578E-3</v>
      </c>
      <c r="F464" s="2">
        <v>340.97</v>
      </c>
      <c r="G464" s="9">
        <f t="shared" si="446"/>
        <v>3.3546184857136119E-3</v>
      </c>
      <c r="H464">
        <v>12.47</v>
      </c>
      <c r="I464" s="43">
        <f t="shared" si="444"/>
        <v>-1.6561514195583493E-2</v>
      </c>
      <c r="J464" s="2">
        <v>156.68</v>
      </c>
      <c r="K464" s="43">
        <f t="shared" si="445"/>
        <v>-1.1108305983337452E-2</v>
      </c>
      <c r="L464" s="38"/>
      <c r="N464" s="3">
        <f t="shared" si="438"/>
        <v>-5.4744525547445466E-3</v>
      </c>
      <c r="O464" s="3">
        <f t="shared" si="439"/>
        <v>1.3289919595984578E-3</v>
      </c>
      <c r="P464" s="3">
        <f t="shared" si="440"/>
        <v>3.3546184857136119E-3</v>
      </c>
      <c r="Q464" s="3">
        <f t="shared" si="441"/>
        <v>-1.6561514195583493E-2</v>
      </c>
      <c r="R464" s="3">
        <f t="shared" si="442"/>
        <v>-1.1108305983337452E-2</v>
      </c>
    </row>
    <row r="465" spans="1:18" hidden="1" x14ac:dyDescent="0.3">
      <c r="A465" s="4" t="s">
        <v>678</v>
      </c>
      <c r="B465" s="2">
        <v>16.36</v>
      </c>
      <c r="C465" s="9">
        <f t="shared" si="447"/>
        <v>6.1162079510701517E-4</v>
      </c>
      <c r="D465" s="2">
        <v>295.04000000000002</v>
      </c>
      <c r="E465" s="9">
        <f t="shared" si="443"/>
        <v>-2.1036565133718099E-2</v>
      </c>
      <c r="F465" s="2">
        <v>330.59</v>
      </c>
      <c r="G465" s="9">
        <f t="shared" si="446"/>
        <v>-3.0442560929114126E-2</v>
      </c>
      <c r="H465">
        <v>12.33</v>
      </c>
      <c r="I465" s="43">
        <f t="shared" si="444"/>
        <v>-1.1226944667201311E-2</v>
      </c>
      <c r="J465" s="2">
        <v>156.63999999999999</v>
      </c>
      <c r="K465" s="43">
        <f t="shared" si="445"/>
        <v>-2.5529742149621448E-4</v>
      </c>
      <c r="L465" s="38"/>
      <c r="N465" s="3">
        <f t="shared" si="438"/>
        <v>6.1162079510701517E-4</v>
      </c>
      <c r="O465" s="3">
        <f t="shared" si="439"/>
        <v>-2.1036565133718099E-2</v>
      </c>
      <c r="P465" s="3">
        <f t="shared" si="440"/>
        <v>-3.0442560929114126E-2</v>
      </c>
      <c r="Q465" s="3">
        <f t="shared" si="441"/>
        <v>-1.1226944667201311E-2</v>
      </c>
      <c r="R465" s="3">
        <f t="shared" si="442"/>
        <v>-2.5529742149621448E-4</v>
      </c>
    </row>
    <row r="466" spans="1:18" hidden="1" x14ac:dyDescent="0.3">
      <c r="A466" s="4" t="s">
        <v>679</v>
      </c>
      <c r="B466" s="2">
        <v>17.45</v>
      </c>
      <c r="C466" s="9">
        <f t="shared" si="447"/>
        <v>6.6625916870415747E-2</v>
      </c>
      <c r="D466" s="2">
        <v>298.55</v>
      </c>
      <c r="E466" s="9">
        <f t="shared" si="443"/>
        <v>1.1896691973969586E-2</v>
      </c>
      <c r="F466" s="2">
        <v>339.78</v>
      </c>
      <c r="G466" s="9">
        <f t="shared" si="446"/>
        <v>2.7798783992256215E-2</v>
      </c>
      <c r="H466">
        <v>12.26</v>
      </c>
      <c r="I466" s="43">
        <f t="shared" si="444"/>
        <v>-5.6772100567721306E-3</v>
      </c>
      <c r="J466" s="2">
        <v>157.30000000000001</v>
      </c>
      <c r="K466" s="43">
        <f t="shared" si="445"/>
        <v>4.2134831460676203E-3</v>
      </c>
      <c r="L466" s="38"/>
      <c r="N466" s="3">
        <f t="shared" si="438"/>
        <v>6.6625916870415747E-2</v>
      </c>
      <c r="O466" s="3">
        <f t="shared" si="439"/>
        <v>1.1896691973969586E-2</v>
      </c>
      <c r="P466" s="3">
        <f t="shared" si="440"/>
        <v>2.7798783992256215E-2</v>
      </c>
      <c r="Q466" s="3">
        <f t="shared" si="441"/>
        <v>-5.6772100567721306E-3</v>
      </c>
      <c r="R466" s="3">
        <f t="shared" si="442"/>
        <v>4.2134831460676203E-3</v>
      </c>
    </row>
    <row r="467" spans="1:18" hidden="1" x14ac:dyDescent="0.3">
      <c r="A467" s="4" t="s">
        <v>680</v>
      </c>
      <c r="B467" s="2">
        <v>17.399999999999999</v>
      </c>
      <c r="C467" s="9">
        <f t="shared" si="447"/>
        <v>-2.8653295128939771E-3</v>
      </c>
      <c r="D467" s="2">
        <v>294.19</v>
      </c>
      <c r="E467" s="9">
        <f t="shared" si="443"/>
        <v>-1.4603918941550886E-2</v>
      </c>
      <c r="F467" s="2">
        <v>339.95</v>
      </c>
      <c r="G467" s="9">
        <f t="shared" si="446"/>
        <v>5.0032373888986292E-4</v>
      </c>
      <c r="H467">
        <v>12.4</v>
      </c>
      <c r="I467" s="43">
        <f t="shared" si="444"/>
        <v>1.1419249592169667E-2</v>
      </c>
      <c r="J467" s="2">
        <v>157.63999999999999</v>
      </c>
      <c r="K467" s="43">
        <f t="shared" si="445"/>
        <v>2.1614748887475166E-3</v>
      </c>
      <c r="L467" s="38"/>
      <c r="N467" s="3">
        <f t="shared" si="438"/>
        <v>-2.8653295128939771E-3</v>
      </c>
      <c r="O467" s="3">
        <f t="shared" si="439"/>
        <v>-1.4603918941550886E-2</v>
      </c>
      <c r="P467" s="3">
        <f t="shared" si="440"/>
        <v>5.0032373888986292E-4</v>
      </c>
      <c r="Q467" s="3">
        <f t="shared" si="441"/>
        <v>1.1419249592169667E-2</v>
      </c>
      <c r="R467" s="3">
        <f t="shared" si="442"/>
        <v>2.1614748887475166E-3</v>
      </c>
    </row>
    <row r="468" spans="1:18" hidden="1" x14ac:dyDescent="0.3">
      <c r="A468" s="4" t="s">
        <v>681</v>
      </c>
      <c r="B468" s="2">
        <v>16.87</v>
      </c>
      <c r="C468" s="9">
        <f t="shared" si="447"/>
        <v>-3.0459770114942386E-2</v>
      </c>
      <c r="D468" s="2">
        <v>294.3</v>
      </c>
      <c r="E468" s="9">
        <f t="shared" si="443"/>
        <v>3.7390801862735579E-4</v>
      </c>
      <c r="F468" s="2">
        <v>342.3</v>
      </c>
      <c r="G468" s="9">
        <f t="shared" si="446"/>
        <v>6.912781291366521E-3</v>
      </c>
      <c r="H468">
        <v>12.09</v>
      </c>
      <c r="I468" s="43">
        <f t="shared" si="444"/>
        <v>-2.5000000000000022E-2</v>
      </c>
      <c r="J468" s="2">
        <v>155.12</v>
      </c>
      <c r="K468" s="43">
        <f t="shared" si="445"/>
        <v>-1.5985790408525657E-2</v>
      </c>
      <c r="L468" s="38"/>
      <c r="N468" s="3">
        <f t="shared" si="438"/>
        <v>-3.0459770114942386E-2</v>
      </c>
      <c r="O468" s="3">
        <f t="shared" si="439"/>
        <v>3.7390801862735579E-4</v>
      </c>
      <c r="P468" s="3">
        <f t="shared" si="440"/>
        <v>6.912781291366521E-3</v>
      </c>
      <c r="Q468" s="3">
        <f t="shared" si="441"/>
        <v>-2.5000000000000022E-2</v>
      </c>
      <c r="R468" s="3">
        <f t="shared" si="442"/>
        <v>-1.5985790408525657E-2</v>
      </c>
    </row>
    <row r="469" spans="1:18" hidden="1" x14ac:dyDescent="0.3">
      <c r="A469" s="4" t="s">
        <v>682</v>
      </c>
      <c r="B469" s="2">
        <v>16.72</v>
      </c>
      <c r="C469" s="9">
        <f t="shared" si="447"/>
        <v>-8.8915234143450705E-3</v>
      </c>
      <c r="D469" s="2">
        <v>288.3</v>
      </c>
      <c r="E469" s="9">
        <f t="shared" si="443"/>
        <v>-2.0387359836901098E-2</v>
      </c>
      <c r="F469" s="2">
        <v>333.11</v>
      </c>
      <c r="G469" s="9">
        <f t="shared" si="446"/>
        <v>-2.6847794332456876E-2</v>
      </c>
      <c r="H469">
        <v>11.59</v>
      </c>
      <c r="I469" s="43">
        <f t="shared" si="444"/>
        <v>-4.1356492969396141E-2</v>
      </c>
      <c r="J469" s="2">
        <v>150.77000000000001</v>
      </c>
      <c r="K469" s="43">
        <f t="shared" si="445"/>
        <v>-2.8042805569881368E-2</v>
      </c>
      <c r="L469" s="38"/>
      <c r="N469" s="3">
        <f t="shared" si="438"/>
        <v>-8.8915234143450705E-3</v>
      </c>
      <c r="O469" s="3">
        <f t="shared" si="439"/>
        <v>-2.0387359836901098E-2</v>
      </c>
      <c r="P469" s="3">
        <f t="shared" si="440"/>
        <v>-2.6847794332456876E-2</v>
      </c>
      <c r="Q469" s="3">
        <f t="shared" si="441"/>
        <v>-4.1356492969396141E-2</v>
      </c>
      <c r="R469" s="3">
        <f t="shared" si="442"/>
        <v>-2.8042805569881368E-2</v>
      </c>
    </row>
    <row r="470" spans="1:18" hidden="1" x14ac:dyDescent="0.3">
      <c r="A470" s="4" t="s">
        <v>683</v>
      </c>
      <c r="B470" s="2">
        <v>17.079999999999998</v>
      </c>
      <c r="C470" s="9">
        <f t="shared" si="447"/>
        <v>2.1531100478468845E-2</v>
      </c>
      <c r="D470" s="2">
        <v>286.83</v>
      </c>
      <c r="E470" s="9">
        <f t="shared" si="443"/>
        <v>-5.0988553590011199E-3</v>
      </c>
      <c r="F470" s="2">
        <v>333.43</v>
      </c>
      <c r="G470" s="9">
        <f t="shared" si="446"/>
        <v>9.6064363123282703E-4</v>
      </c>
      <c r="H470">
        <v>11.96</v>
      </c>
      <c r="I470" s="43">
        <f t="shared" si="444"/>
        <v>3.1924072476272825E-2</v>
      </c>
      <c r="J470" s="2">
        <v>151.9</v>
      </c>
      <c r="K470" s="43">
        <f t="shared" si="445"/>
        <v>7.4948597201034417E-3</v>
      </c>
      <c r="L470" s="38"/>
      <c r="N470" s="3">
        <f t="shared" si="438"/>
        <v>2.1531100478468845E-2</v>
      </c>
      <c r="O470" s="3">
        <f t="shared" si="439"/>
        <v>-5.0988553590011199E-3</v>
      </c>
      <c r="P470" s="3">
        <f t="shared" si="440"/>
        <v>9.6064363123282703E-4</v>
      </c>
      <c r="Q470" s="3">
        <f t="shared" si="441"/>
        <v>3.1924072476272825E-2</v>
      </c>
      <c r="R470" s="3">
        <f t="shared" si="442"/>
        <v>7.4948597201034417E-3</v>
      </c>
    </row>
    <row r="471" spans="1:18" hidden="1" x14ac:dyDescent="0.3">
      <c r="A471" s="4" t="s">
        <v>684</v>
      </c>
      <c r="B471" s="2">
        <v>17.22</v>
      </c>
      <c r="C471" s="9">
        <f t="shared" si="447"/>
        <v>8.19672131147553E-3</v>
      </c>
      <c r="D471" s="2">
        <v>281.86</v>
      </c>
      <c r="E471" s="9">
        <f t="shared" si="443"/>
        <v>-1.7327336749991207E-2</v>
      </c>
      <c r="F471" s="2">
        <v>332.42</v>
      </c>
      <c r="G471" s="9">
        <f t="shared" si="446"/>
        <v>-3.0291215547491035E-3</v>
      </c>
      <c r="H471">
        <v>12.06</v>
      </c>
      <c r="I471" s="43">
        <f t="shared" si="444"/>
        <v>8.3612040133778098E-3</v>
      </c>
      <c r="J471" s="2">
        <v>154.03</v>
      </c>
      <c r="K471" s="43">
        <f t="shared" si="445"/>
        <v>1.4022383146807149E-2</v>
      </c>
      <c r="L471" s="38"/>
      <c r="N471" s="3">
        <f t="shared" ref="N471:N525" si="448">C471</f>
        <v>8.19672131147553E-3</v>
      </c>
      <c r="O471" s="3">
        <f t="shared" ref="O471:O525" si="449">E471</f>
        <v>-1.7327336749991207E-2</v>
      </c>
      <c r="P471" s="3">
        <f t="shared" ref="P471:P525" si="450">G471</f>
        <v>-3.0291215547491035E-3</v>
      </c>
      <c r="Q471" s="3">
        <f t="shared" ref="Q471:Q525" si="451">I471</f>
        <v>8.3612040133778098E-3</v>
      </c>
      <c r="R471" s="3">
        <f t="shared" ref="R471:R525" si="452">K471</f>
        <v>1.4022383146807149E-2</v>
      </c>
    </row>
    <row r="472" spans="1:18" hidden="1" x14ac:dyDescent="0.3">
      <c r="A472" s="4" t="s">
        <v>685</v>
      </c>
      <c r="B472" s="2">
        <v>16.84</v>
      </c>
      <c r="C472" s="9">
        <f t="shared" si="447"/>
        <v>-2.2067363530778095E-2</v>
      </c>
      <c r="D472" s="2">
        <v>274.24</v>
      </c>
      <c r="E472" s="9">
        <f t="shared" si="443"/>
        <v>-2.7034698077059494E-2</v>
      </c>
      <c r="F472" s="2">
        <v>332.44</v>
      </c>
      <c r="G472" s="9">
        <f t="shared" si="446"/>
        <v>6.0164851693578214E-5</v>
      </c>
      <c r="H472">
        <v>11.83</v>
      </c>
      <c r="I472" s="43">
        <f t="shared" si="444"/>
        <v>-1.9071310116086315E-2</v>
      </c>
      <c r="J472" s="2">
        <v>153.18</v>
      </c>
      <c r="K472" s="43">
        <f t="shared" si="445"/>
        <v>-5.5184055054209313E-3</v>
      </c>
      <c r="L472" s="38"/>
      <c r="N472" s="3">
        <f t="shared" si="448"/>
        <v>-2.2067363530778095E-2</v>
      </c>
      <c r="O472" s="3">
        <f t="shared" si="449"/>
        <v>-2.7034698077059494E-2</v>
      </c>
      <c r="P472" s="3">
        <f t="shared" si="450"/>
        <v>6.0164851693578214E-5</v>
      </c>
      <c r="Q472" s="3">
        <f t="shared" si="451"/>
        <v>-1.9071310116086315E-2</v>
      </c>
      <c r="R472" s="3">
        <f t="shared" si="452"/>
        <v>-5.5184055054209313E-3</v>
      </c>
    </row>
    <row r="473" spans="1:18" hidden="1" x14ac:dyDescent="0.3">
      <c r="A473" s="4" t="s">
        <v>686</v>
      </c>
      <c r="B473" s="2">
        <v>16.809999999999999</v>
      </c>
      <c r="C473" s="9">
        <f t="shared" si="447"/>
        <v>-1.7814726840855721E-3</v>
      </c>
      <c r="D473" s="2">
        <v>278.41000000000003</v>
      </c>
      <c r="E473" s="9">
        <f t="shared" si="443"/>
        <v>1.5205659276546157E-2</v>
      </c>
      <c r="F473" s="2">
        <v>333.77</v>
      </c>
      <c r="G473" s="9">
        <f t="shared" si="446"/>
        <v>4.0007219347850675E-3</v>
      </c>
      <c r="H473">
        <v>11.69</v>
      </c>
      <c r="I473" s="43">
        <f t="shared" si="444"/>
        <v>-1.1834319526627279E-2</v>
      </c>
      <c r="J473" s="2">
        <v>155.97999999999999</v>
      </c>
      <c r="K473" s="43">
        <f t="shared" si="445"/>
        <v>1.8279148713931104E-2</v>
      </c>
      <c r="L473" s="38"/>
      <c r="N473" s="3">
        <f t="shared" si="448"/>
        <v>-1.7814726840855721E-3</v>
      </c>
      <c r="O473" s="3">
        <f t="shared" si="449"/>
        <v>1.5205659276546157E-2</v>
      </c>
      <c r="P473" s="3">
        <f t="shared" si="450"/>
        <v>4.0007219347850675E-3</v>
      </c>
      <c r="Q473" s="3">
        <f t="shared" si="451"/>
        <v>-1.1834319526627279E-2</v>
      </c>
      <c r="R473" s="3">
        <f t="shared" si="452"/>
        <v>1.8279148713931104E-2</v>
      </c>
    </row>
    <row r="474" spans="1:18" hidden="1" x14ac:dyDescent="0.3">
      <c r="A474" s="4" t="s">
        <v>687</v>
      </c>
      <c r="B474" s="2">
        <v>17.21</v>
      </c>
      <c r="C474" s="9">
        <f t="shared" si="447"/>
        <v>2.3795359904818625E-2</v>
      </c>
      <c r="D474" s="2">
        <v>279.42</v>
      </c>
      <c r="E474" s="9">
        <f t="shared" si="443"/>
        <v>3.6277432563485146E-3</v>
      </c>
      <c r="F474" s="2">
        <v>333.79</v>
      </c>
      <c r="G474" s="9">
        <f t="shared" si="446"/>
        <v>5.9921502831405959E-5</v>
      </c>
      <c r="H474">
        <v>11.58</v>
      </c>
      <c r="I474" s="43">
        <f t="shared" si="444"/>
        <v>-9.4097519247219319E-3</v>
      </c>
      <c r="J474" s="2">
        <v>156.87</v>
      </c>
      <c r="K474" s="43">
        <f t="shared" si="445"/>
        <v>5.7058597256058885E-3</v>
      </c>
      <c r="L474" s="38"/>
      <c r="N474" s="3">
        <f t="shared" si="448"/>
        <v>2.3795359904818625E-2</v>
      </c>
      <c r="O474" s="3">
        <f t="shared" si="449"/>
        <v>3.6277432563485146E-3</v>
      </c>
      <c r="P474" s="3">
        <f t="shared" si="450"/>
        <v>5.9921502831405959E-5</v>
      </c>
      <c r="Q474" s="3">
        <f t="shared" si="451"/>
        <v>-9.4097519247219319E-3</v>
      </c>
      <c r="R474" s="3">
        <f t="shared" si="452"/>
        <v>5.7058597256058885E-3</v>
      </c>
    </row>
    <row r="475" spans="1:18" hidden="1" x14ac:dyDescent="0.3">
      <c r="A475" s="4" t="s">
        <v>688</v>
      </c>
      <c r="B475" s="2">
        <v>17.03</v>
      </c>
      <c r="C475" s="9">
        <f t="shared" si="447"/>
        <v>-1.0459035444508991E-2</v>
      </c>
      <c r="D475" s="2">
        <v>278.95999999999998</v>
      </c>
      <c r="E475" s="9">
        <f t="shared" si="443"/>
        <v>-1.6462672679122825E-3</v>
      </c>
      <c r="F475" s="2">
        <v>328.95</v>
      </c>
      <c r="G475" s="9">
        <f t="shared" si="446"/>
        <v>-1.4500134815303101E-2</v>
      </c>
      <c r="H475">
        <v>11.52</v>
      </c>
      <c r="I475" s="43">
        <f t="shared" si="444"/>
        <v>-5.1813471502590858E-3</v>
      </c>
      <c r="J475" s="2">
        <v>152.78</v>
      </c>
      <c r="K475" s="43">
        <f t="shared" si="445"/>
        <v>-2.6072544144833287E-2</v>
      </c>
      <c r="L475" s="38"/>
      <c r="N475" s="3">
        <f t="shared" si="448"/>
        <v>-1.0459035444508991E-2</v>
      </c>
      <c r="O475" s="3">
        <f t="shared" si="449"/>
        <v>-1.6462672679122825E-3</v>
      </c>
      <c r="P475" s="3">
        <f t="shared" si="450"/>
        <v>-1.4500134815303101E-2</v>
      </c>
      <c r="Q475" s="3">
        <f t="shared" si="451"/>
        <v>-5.1813471502590858E-3</v>
      </c>
      <c r="R475" s="3">
        <f t="shared" si="452"/>
        <v>-2.6072544144833287E-2</v>
      </c>
    </row>
    <row r="476" spans="1:18" hidden="1" x14ac:dyDescent="0.3">
      <c r="A476" s="4" t="s">
        <v>689</v>
      </c>
      <c r="B476" s="2">
        <v>16.420000000000002</v>
      </c>
      <c r="C476" s="9">
        <f t="shared" si="447"/>
        <v>-3.5819142689371697E-2</v>
      </c>
      <c r="D476" s="2">
        <v>272.55</v>
      </c>
      <c r="E476" s="9">
        <f t="shared" si="443"/>
        <v>-2.2978204760539023E-2</v>
      </c>
      <c r="F476" s="2">
        <v>324.64</v>
      </c>
      <c r="G476" s="9">
        <f t="shared" si="446"/>
        <v>-1.3102295181638524E-2</v>
      </c>
      <c r="H476">
        <v>11.41</v>
      </c>
      <c r="I476" s="43">
        <f t="shared" si="444"/>
        <v>-9.5486111111110494E-3</v>
      </c>
      <c r="J476" s="2">
        <v>148.03</v>
      </c>
      <c r="K476" s="43">
        <f t="shared" si="445"/>
        <v>-3.1090456866081917E-2</v>
      </c>
      <c r="L476" s="38"/>
      <c r="N476" s="3">
        <f t="shared" si="448"/>
        <v>-3.5819142689371697E-2</v>
      </c>
      <c r="O476" s="3">
        <f t="shared" si="449"/>
        <v>-2.2978204760539023E-2</v>
      </c>
      <c r="P476" s="3">
        <f t="shared" si="450"/>
        <v>-1.3102295181638524E-2</v>
      </c>
      <c r="Q476" s="3">
        <f t="shared" si="451"/>
        <v>-9.5486111111110494E-3</v>
      </c>
      <c r="R476" s="3">
        <f t="shared" si="452"/>
        <v>-3.1090456866081917E-2</v>
      </c>
    </row>
    <row r="477" spans="1:18" hidden="1" x14ac:dyDescent="0.3">
      <c r="A477" s="4" t="s">
        <v>690</v>
      </c>
      <c r="B477" s="2">
        <v>16.89</v>
      </c>
      <c r="C477" s="9">
        <f t="shared" si="447"/>
        <v>2.862362971985366E-2</v>
      </c>
      <c r="D477" s="2">
        <v>277.35000000000002</v>
      </c>
      <c r="E477" s="9">
        <f t="shared" si="443"/>
        <v>1.7611447440836647E-2</v>
      </c>
      <c r="F477" s="2">
        <v>342.36</v>
      </c>
      <c r="G477" s="9">
        <f t="shared" si="446"/>
        <v>5.4583538689009448E-2</v>
      </c>
      <c r="H477">
        <v>11.61</v>
      </c>
      <c r="I477" s="43">
        <f t="shared" si="444"/>
        <v>1.752848378615246E-2</v>
      </c>
      <c r="J477" s="2">
        <v>151.63</v>
      </c>
      <c r="K477" s="43">
        <f t="shared" si="445"/>
        <v>2.4319394717287057E-2</v>
      </c>
      <c r="L477" s="38"/>
      <c r="N477" s="3">
        <f t="shared" si="448"/>
        <v>2.862362971985366E-2</v>
      </c>
      <c r="O477" s="3">
        <f t="shared" si="449"/>
        <v>1.7611447440836647E-2</v>
      </c>
      <c r="P477" s="3">
        <f t="shared" si="450"/>
        <v>5.4583538689009448E-2</v>
      </c>
      <c r="Q477" s="3">
        <f t="shared" si="451"/>
        <v>1.752848378615246E-2</v>
      </c>
      <c r="R477" s="3">
        <f t="shared" si="452"/>
        <v>2.4319394717287057E-2</v>
      </c>
    </row>
    <row r="478" spans="1:18" hidden="1" x14ac:dyDescent="0.3">
      <c r="A478" s="4" t="s">
        <v>691</v>
      </c>
      <c r="B478" s="2">
        <v>17.14</v>
      </c>
      <c r="C478" s="9">
        <f t="shared" si="447"/>
        <v>1.4801657785671996E-2</v>
      </c>
      <c r="D478" s="2">
        <v>276.44</v>
      </c>
      <c r="E478" s="9">
        <f t="shared" si="443"/>
        <v>-3.281052821344943E-3</v>
      </c>
      <c r="F478" s="2">
        <v>339.83</v>
      </c>
      <c r="G478" s="9">
        <f t="shared" si="446"/>
        <v>-7.3898819955603434E-3</v>
      </c>
      <c r="H478">
        <v>11.6</v>
      </c>
      <c r="I478" s="43">
        <f t="shared" si="444"/>
        <v>-8.6132644272174375E-4</v>
      </c>
      <c r="J478" s="2">
        <v>153.66</v>
      </c>
      <c r="K478" s="43">
        <f t="shared" si="445"/>
        <v>1.3387852008177825E-2</v>
      </c>
      <c r="L478" s="38"/>
      <c r="N478" s="3">
        <f t="shared" si="448"/>
        <v>1.4801657785671996E-2</v>
      </c>
      <c r="O478" s="3">
        <f t="shared" si="449"/>
        <v>-3.281052821344943E-3</v>
      </c>
      <c r="P478" s="3">
        <f t="shared" si="450"/>
        <v>-7.3898819955603434E-3</v>
      </c>
      <c r="Q478" s="3">
        <f t="shared" si="451"/>
        <v>-8.6132644272174375E-4</v>
      </c>
      <c r="R478" s="3">
        <f t="shared" si="452"/>
        <v>1.3387852008177825E-2</v>
      </c>
    </row>
    <row r="479" spans="1:18" hidden="1" x14ac:dyDescent="0.3">
      <c r="A479" s="4" t="s">
        <v>692</v>
      </c>
      <c r="B479" s="2">
        <v>16.88</v>
      </c>
      <c r="C479" s="9">
        <f t="shared" si="447"/>
        <v>-1.5169194865811031E-2</v>
      </c>
      <c r="D479" s="2">
        <v>270.56</v>
      </c>
      <c r="E479" s="9">
        <f t="shared" si="443"/>
        <v>-2.1270438431486016E-2</v>
      </c>
      <c r="F479" s="2">
        <v>337.7</v>
      </c>
      <c r="G479" s="9">
        <f t="shared" si="446"/>
        <v>-6.2678398022540938E-3</v>
      </c>
      <c r="H479">
        <v>11.2</v>
      </c>
      <c r="I479" s="43">
        <f t="shared" si="444"/>
        <v>-3.4482758620689724E-2</v>
      </c>
      <c r="J479" s="2">
        <v>148.93</v>
      </c>
      <c r="K479" s="43">
        <f t="shared" si="445"/>
        <v>-3.0782246518287093E-2</v>
      </c>
      <c r="L479" s="38"/>
      <c r="N479" s="3">
        <f t="shared" si="448"/>
        <v>-1.5169194865811031E-2</v>
      </c>
      <c r="O479" s="3">
        <f t="shared" si="449"/>
        <v>-2.1270438431486016E-2</v>
      </c>
      <c r="P479" s="3">
        <f t="shared" si="450"/>
        <v>-6.2678398022540938E-3</v>
      </c>
      <c r="Q479" s="3">
        <f t="shared" si="451"/>
        <v>-3.4482758620689724E-2</v>
      </c>
      <c r="R479" s="3">
        <f t="shared" si="452"/>
        <v>-3.0782246518287093E-2</v>
      </c>
    </row>
    <row r="480" spans="1:18" hidden="1" x14ac:dyDescent="0.3">
      <c r="A480" s="4" t="s">
        <v>693</v>
      </c>
      <c r="B480" s="2">
        <v>17.73</v>
      </c>
      <c r="C480" s="9">
        <f t="shared" si="447"/>
        <v>5.035545023696697E-2</v>
      </c>
      <c r="D480" s="2">
        <v>272.49</v>
      </c>
      <c r="E480" s="9">
        <f t="shared" si="443"/>
        <v>7.1333530455353067E-3</v>
      </c>
      <c r="F480" s="2">
        <v>340.57</v>
      </c>
      <c r="G480" s="9">
        <f t="shared" si="446"/>
        <v>8.4986674563221065E-3</v>
      </c>
      <c r="H480">
        <v>11.26</v>
      </c>
      <c r="I480" s="43">
        <f t="shared" si="444"/>
        <v>5.3571428571428381E-3</v>
      </c>
      <c r="J480" s="2">
        <v>151.01</v>
      </c>
      <c r="K480" s="43">
        <f t="shared" si="445"/>
        <v>1.3966292889276755E-2</v>
      </c>
      <c r="L480" s="38"/>
      <c r="N480" s="3">
        <f t="shared" si="448"/>
        <v>5.035545023696697E-2</v>
      </c>
      <c r="O480" s="3">
        <f t="shared" si="449"/>
        <v>7.1333530455353067E-3</v>
      </c>
      <c r="P480" s="3">
        <f t="shared" si="450"/>
        <v>8.4986674563221065E-3</v>
      </c>
      <c r="Q480" s="3">
        <f t="shared" si="451"/>
        <v>5.3571428571428381E-3</v>
      </c>
      <c r="R480" s="3">
        <f t="shared" si="452"/>
        <v>1.3966292889276755E-2</v>
      </c>
    </row>
    <row r="481" spans="1:18" hidden="1" x14ac:dyDescent="0.3">
      <c r="A481" s="4" t="s">
        <v>694</v>
      </c>
      <c r="B481" s="2">
        <v>18.25</v>
      </c>
      <c r="C481" s="9">
        <f t="shared" si="447"/>
        <v>2.932882120699376E-2</v>
      </c>
      <c r="D481" s="2">
        <v>279.83999999999997</v>
      </c>
      <c r="E481" s="9">
        <f t="shared" si="443"/>
        <v>2.6973466916216937E-2</v>
      </c>
      <c r="F481" s="2">
        <v>349.9</v>
      </c>
      <c r="G481" s="9">
        <f t="shared" si="446"/>
        <v>2.7395249141145772E-2</v>
      </c>
      <c r="H481">
        <v>11.21</v>
      </c>
      <c r="I481" s="43">
        <f t="shared" si="444"/>
        <v>-4.4404973357015098E-3</v>
      </c>
      <c r="J481" s="2">
        <v>149.32</v>
      </c>
      <c r="K481" s="43">
        <f t="shared" si="445"/>
        <v>-1.1191311833653406E-2</v>
      </c>
      <c r="L481" s="38"/>
      <c r="N481" s="3">
        <f t="shared" si="448"/>
        <v>2.932882120699376E-2</v>
      </c>
      <c r="O481" s="3">
        <f t="shared" si="449"/>
        <v>2.6973466916216937E-2</v>
      </c>
      <c r="P481" s="3">
        <f t="shared" si="450"/>
        <v>2.7395249141145772E-2</v>
      </c>
      <c r="Q481" s="3">
        <f t="shared" si="451"/>
        <v>-4.4404973357015098E-3</v>
      </c>
      <c r="R481" s="3">
        <f t="shared" si="452"/>
        <v>-1.1191311833653406E-2</v>
      </c>
    </row>
    <row r="482" spans="1:18" hidden="1" x14ac:dyDescent="0.3">
      <c r="A482" s="4" t="s">
        <v>695</v>
      </c>
      <c r="B482" s="2">
        <v>18.850000000000001</v>
      </c>
      <c r="C482" s="9">
        <f t="shared" si="447"/>
        <v>3.287671232876721E-2</v>
      </c>
      <c r="D482" s="2">
        <v>283.17</v>
      </c>
      <c r="E482" s="9">
        <f t="shared" si="443"/>
        <v>1.189965694682682E-2</v>
      </c>
      <c r="F482" s="2">
        <v>351.1</v>
      </c>
      <c r="G482" s="9">
        <f t="shared" si="446"/>
        <v>3.4295513003717026E-3</v>
      </c>
      <c r="H482">
        <v>11.29</v>
      </c>
      <c r="I482" s="43">
        <f t="shared" si="444"/>
        <v>7.1364852809989721E-3</v>
      </c>
      <c r="J482" s="2">
        <v>152.16999999999999</v>
      </c>
      <c r="K482" s="43">
        <f t="shared" si="445"/>
        <v>1.9086525582641345E-2</v>
      </c>
      <c r="L482" s="38"/>
      <c r="N482" s="3">
        <f t="shared" si="448"/>
        <v>3.287671232876721E-2</v>
      </c>
      <c r="O482" s="3">
        <f t="shared" si="449"/>
        <v>1.189965694682682E-2</v>
      </c>
      <c r="P482" s="3">
        <f t="shared" si="450"/>
        <v>3.4295513003717026E-3</v>
      </c>
      <c r="Q482" s="3">
        <f t="shared" si="451"/>
        <v>7.1364852809989721E-3</v>
      </c>
      <c r="R482" s="3">
        <f t="shared" si="452"/>
        <v>1.9086525582641345E-2</v>
      </c>
    </row>
    <row r="483" spans="1:18" hidden="1" x14ac:dyDescent="0.3">
      <c r="A483" s="4" t="s">
        <v>696</v>
      </c>
      <c r="B483" s="2">
        <v>18.88</v>
      </c>
      <c r="C483" s="9">
        <f t="shared" si="447"/>
        <v>1.5915119363394403E-3</v>
      </c>
      <c r="D483" s="2">
        <v>280.73</v>
      </c>
      <c r="E483" s="9">
        <f t="shared" si="443"/>
        <v>-8.6167319984461477E-3</v>
      </c>
      <c r="F483" s="2">
        <v>348.72</v>
      </c>
      <c r="G483" s="9">
        <f t="shared" si="446"/>
        <v>-6.77869552833954E-3</v>
      </c>
      <c r="H483">
        <v>11.4</v>
      </c>
      <c r="I483" s="43">
        <f t="shared" si="444"/>
        <v>9.7431355181578638E-3</v>
      </c>
      <c r="J483" s="2">
        <v>153.22999999999999</v>
      </c>
      <c r="K483" s="43">
        <f t="shared" si="445"/>
        <v>6.9658934086875846E-3</v>
      </c>
      <c r="L483" s="38"/>
      <c r="N483" s="3">
        <f t="shared" si="448"/>
        <v>1.5915119363394403E-3</v>
      </c>
      <c r="O483" s="3">
        <f t="shared" si="449"/>
        <v>-8.6167319984461477E-3</v>
      </c>
      <c r="P483" s="3">
        <f t="shared" si="450"/>
        <v>-6.77869552833954E-3</v>
      </c>
      <c r="Q483" s="3">
        <f t="shared" si="451"/>
        <v>9.7431355181578638E-3</v>
      </c>
      <c r="R483" s="3">
        <f t="shared" si="452"/>
        <v>6.9658934086875846E-3</v>
      </c>
    </row>
    <row r="484" spans="1:18" hidden="1" x14ac:dyDescent="0.3">
      <c r="A484" s="4" t="s">
        <v>697</v>
      </c>
      <c r="B484" s="2">
        <v>18.47</v>
      </c>
      <c r="C484" s="9">
        <f t="shared" si="447"/>
        <v>-2.1716101694915224E-2</v>
      </c>
      <c r="D484" s="2">
        <v>288.25</v>
      </c>
      <c r="E484" s="9">
        <f t="shared" si="443"/>
        <v>2.6787304527481792E-2</v>
      </c>
      <c r="F484" s="2">
        <v>351.18</v>
      </c>
      <c r="G484" s="9">
        <f t="shared" si="446"/>
        <v>7.0543702684100484E-3</v>
      </c>
      <c r="H484">
        <v>11.63</v>
      </c>
      <c r="I484" s="43">
        <f t="shared" si="444"/>
        <v>2.017543859649118E-2</v>
      </c>
      <c r="J484" s="2">
        <v>157.59</v>
      </c>
      <c r="K484" s="43">
        <f t="shared" si="445"/>
        <v>2.8453958102199417E-2</v>
      </c>
      <c r="L484" s="38"/>
      <c r="N484" s="3">
        <f t="shared" si="448"/>
        <v>-2.1716101694915224E-2</v>
      </c>
      <c r="O484" s="3">
        <f t="shared" si="449"/>
        <v>2.6787304527481792E-2</v>
      </c>
      <c r="P484" s="3">
        <f t="shared" si="450"/>
        <v>7.0543702684100484E-3</v>
      </c>
      <c r="Q484" s="3">
        <f t="shared" si="451"/>
        <v>2.017543859649118E-2</v>
      </c>
      <c r="R484" s="3">
        <f t="shared" si="452"/>
        <v>2.8453958102199417E-2</v>
      </c>
    </row>
    <row r="485" spans="1:18" hidden="1" x14ac:dyDescent="0.3">
      <c r="A485" s="4" t="s">
        <v>698</v>
      </c>
      <c r="B485" s="2">
        <v>17.98</v>
      </c>
      <c r="C485" s="9">
        <f t="shared" si="447"/>
        <v>-2.6529507309149936E-2</v>
      </c>
      <c r="D485" s="2">
        <v>286.33</v>
      </c>
      <c r="E485" s="9">
        <f t="shared" si="443"/>
        <v>-6.6608846487424822E-3</v>
      </c>
      <c r="F485" s="2">
        <v>351.01</v>
      </c>
      <c r="G485" s="9">
        <f t="shared" si="446"/>
        <v>-4.8408223702944841E-4</v>
      </c>
      <c r="H485">
        <v>11.76</v>
      </c>
      <c r="I485" s="43">
        <f t="shared" si="444"/>
        <v>1.1177987962166736E-2</v>
      </c>
      <c r="J485" s="2">
        <v>153.33000000000001</v>
      </c>
      <c r="K485" s="43">
        <f t="shared" si="445"/>
        <v>-2.7032172092137818E-2</v>
      </c>
      <c r="L485" s="38"/>
      <c r="N485" s="3">
        <f t="shared" si="448"/>
        <v>-2.6529507309149936E-2</v>
      </c>
      <c r="O485" s="3">
        <f t="shared" si="449"/>
        <v>-6.6608846487424822E-3</v>
      </c>
      <c r="P485" s="3">
        <f t="shared" si="450"/>
        <v>-4.8408223702944841E-4</v>
      </c>
      <c r="Q485" s="3">
        <f t="shared" si="451"/>
        <v>1.1177987962166736E-2</v>
      </c>
      <c r="R485" s="3">
        <f t="shared" si="452"/>
        <v>-2.7032172092137818E-2</v>
      </c>
    </row>
    <row r="486" spans="1:18" hidden="1" x14ac:dyDescent="0.3">
      <c r="A486" s="4" t="s">
        <v>699</v>
      </c>
      <c r="B486" s="2">
        <v>18.16</v>
      </c>
      <c r="C486" s="9">
        <f t="shared" si="447"/>
        <v>1.0011123470522687E-2</v>
      </c>
      <c r="D486" s="2">
        <v>289.27999999999997</v>
      </c>
      <c r="E486" s="9">
        <f t="shared" si="443"/>
        <v>1.030279747144891E-2</v>
      </c>
      <c r="F486" s="2">
        <v>361.61</v>
      </c>
      <c r="G486" s="9">
        <f t="shared" si="446"/>
        <v>3.0198569841315193E-2</v>
      </c>
      <c r="H486">
        <v>11.96</v>
      </c>
      <c r="I486" s="43">
        <f t="shared" si="444"/>
        <v>1.7006802721088565E-2</v>
      </c>
      <c r="J486" s="2">
        <v>155.36000000000001</v>
      </c>
      <c r="K486" s="43">
        <f t="shared" si="445"/>
        <v>1.3239418248222723E-2</v>
      </c>
      <c r="L486" s="38"/>
      <c r="N486" s="3">
        <f t="shared" si="448"/>
        <v>1.0011123470522687E-2</v>
      </c>
      <c r="O486" s="3">
        <f t="shared" si="449"/>
        <v>1.030279747144891E-2</v>
      </c>
      <c r="P486" s="3">
        <f t="shared" si="450"/>
        <v>3.0198569841315193E-2</v>
      </c>
      <c r="Q486" s="3">
        <f t="shared" si="451"/>
        <v>1.7006802721088565E-2</v>
      </c>
      <c r="R486" s="3">
        <f t="shared" si="452"/>
        <v>1.3239418248222723E-2</v>
      </c>
    </row>
    <row r="487" spans="1:18" hidden="1" x14ac:dyDescent="0.3">
      <c r="A487" s="4" t="s">
        <v>700</v>
      </c>
      <c r="B487" s="2">
        <v>17.829999999999998</v>
      </c>
      <c r="C487" s="9">
        <f t="shared" si="447"/>
        <v>-1.8171806167400995E-2</v>
      </c>
      <c r="D487" s="2">
        <v>285.58999999999997</v>
      </c>
      <c r="E487" s="9">
        <f t="shared" si="443"/>
        <v>-1.2755807522123908E-2</v>
      </c>
      <c r="F487" s="2">
        <v>350.54</v>
      </c>
      <c r="G487" s="9">
        <f t="shared" si="446"/>
        <v>-3.0613091452116881E-2</v>
      </c>
      <c r="H487">
        <v>11.72</v>
      </c>
      <c r="I487" s="43">
        <f t="shared" si="444"/>
        <v>-2.006688963210701E-2</v>
      </c>
      <c r="J487" s="2">
        <v>155.86000000000001</v>
      </c>
      <c r="K487" s="43">
        <f t="shared" si="445"/>
        <v>3.2183316168898912E-3</v>
      </c>
      <c r="L487" s="38"/>
      <c r="N487" s="3">
        <f t="shared" si="448"/>
        <v>-1.8171806167400995E-2</v>
      </c>
      <c r="O487" s="3">
        <f t="shared" si="449"/>
        <v>-1.2755807522123908E-2</v>
      </c>
      <c r="P487" s="3">
        <f t="shared" si="450"/>
        <v>-3.0613091452116881E-2</v>
      </c>
      <c r="Q487" s="3">
        <f t="shared" si="451"/>
        <v>-2.006688963210701E-2</v>
      </c>
      <c r="R487" s="3">
        <f t="shared" si="452"/>
        <v>3.2183316168898912E-3</v>
      </c>
    </row>
    <row r="488" spans="1:18" hidden="1" x14ac:dyDescent="0.3">
      <c r="A488" s="4" t="s">
        <v>701</v>
      </c>
      <c r="B488" s="2">
        <v>17.64</v>
      </c>
      <c r="C488" s="9">
        <f t="shared" si="447"/>
        <v>-1.0656197420078395E-2</v>
      </c>
      <c r="D488" s="2">
        <v>284.24</v>
      </c>
      <c r="E488" s="9">
        <f t="shared" si="443"/>
        <v>-4.7270562694771145E-3</v>
      </c>
      <c r="F488" s="2">
        <v>342.96</v>
      </c>
      <c r="G488" s="9">
        <f t="shared" si="446"/>
        <v>-2.1623780453015495E-2</v>
      </c>
      <c r="H488">
        <v>11.46</v>
      </c>
      <c r="I488" s="43">
        <f t="shared" si="444"/>
        <v>-2.2184300341296925E-2</v>
      </c>
      <c r="J488" s="2">
        <v>154.68</v>
      </c>
      <c r="K488" s="43">
        <f t="shared" si="445"/>
        <v>-7.5708969588091923E-3</v>
      </c>
      <c r="L488" s="38"/>
      <c r="N488" s="3">
        <f t="shared" si="448"/>
        <v>-1.0656197420078395E-2</v>
      </c>
      <c r="O488" s="3">
        <f t="shared" si="449"/>
        <v>-4.7270562694771145E-3</v>
      </c>
      <c r="P488" s="3">
        <f t="shared" si="450"/>
        <v>-2.1623780453015495E-2</v>
      </c>
      <c r="Q488" s="3">
        <f t="shared" si="451"/>
        <v>-2.2184300341296925E-2</v>
      </c>
      <c r="R488" s="3">
        <f t="shared" si="452"/>
        <v>-7.5708969588091923E-3</v>
      </c>
    </row>
    <row r="489" spans="1:18" hidden="1" x14ac:dyDescent="0.3">
      <c r="A489" s="4" t="s">
        <v>702</v>
      </c>
      <c r="B489" s="2">
        <v>17.78</v>
      </c>
      <c r="C489" s="9">
        <f t="shared" si="447"/>
        <v>7.9365079365079083E-3</v>
      </c>
      <c r="D489" s="2">
        <v>286.64999999999998</v>
      </c>
      <c r="E489" s="9">
        <f t="shared" si="443"/>
        <v>8.478750351815334E-3</v>
      </c>
      <c r="F489" s="2">
        <v>344.48</v>
      </c>
      <c r="G489" s="9">
        <f t="shared" si="446"/>
        <v>4.4320037322138628E-3</v>
      </c>
      <c r="H489">
        <v>11.21</v>
      </c>
      <c r="I489" s="43">
        <f t="shared" si="444"/>
        <v>-2.1815008726003504E-2</v>
      </c>
      <c r="J489" s="2">
        <v>160.22</v>
      </c>
      <c r="K489" s="43">
        <f t="shared" si="445"/>
        <v>3.5815877941556717E-2</v>
      </c>
      <c r="L489" s="38"/>
      <c r="N489" s="3">
        <f t="shared" si="448"/>
        <v>7.9365079365079083E-3</v>
      </c>
      <c r="O489" s="3">
        <f t="shared" si="449"/>
        <v>8.478750351815334E-3</v>
      </c>
      <c r="P489" s="3">
        <f t="shared" si="450"/>
        <v>4.4320037322138628E-3</v>
      </c>
      <c r="Q489" s="3">
        <f t="shared" si="451"/>
        <v>-2.1815008726003504E-2</v>
      </c>
      <c r="R489" s="3">
        <f t="shared" si="452"/>
        <v>3.5815877941556717E-2</v>
      </c>
    </row>
    <row r="490" spans="1:18" hidden="1" x14ac:dyDescent="0.3">
      <c r="A490" s="4" t="s">
        <v>703</v>
      </c>
      <c r="B490" s="2">
        <v>17.39</v>
      </c>
      <c r="C490" s="9">
        <f t="shared" si="447"/>
        <v>-2.1934758155230605E-2</v>
      </c>
      <c r="D490" s="2">
        <v>291.63</v>
      </c>
      <c r="E490" s="9">
        <f t="shared" si="443"/>
        <v>1.737310308738893E-2</v>
      </c>
      <c r="F490" s="2">
        <v>347.11</v>
      </c>
      <c r="G490" s="9">
        <f t="shared" si="446"/>
        <v>7.6346957733395282E-3</v>
      </c>
      <c r="H490">
        <v>11.36</v>
      </c>
      <c r="I490" s="43">
        <f t="shared" si="444"/>
        <v>1.3380909901873128E-2</v>
      </c>
      <c r="J490" s="2">
        <v>165.6</v>
      </c>
      <c r="K490" s="43">
        <f t="shared" si="445"/>
        <v>3.3578829109973674E-2</v>
      </c>
      <c r="L490" s="38"/>
      <c r="N490" s="3">
        <f t="shared" si="448"/>
        <v>-2.1934758155230605E-2</v>
      </c>
      <c r="O490" s="3">
        <f t="shared" si="449"/>
        <v>1.737310308738893E-2</v>
      </c>
      <c r="P490" s="3">
        <f t="shared" si="450"/>
        <v>7.6346957733395282E-3</v>
      </c>
      <c r="Q490" s="3">
        <f t="shared" si="451"/>
        <v>1.3380909901873128E-2</v>
      </c>
      <c r="R490" s="3">
        <f t="shared" si="452"/>
        <v>3.3578829109973674E-2</v>
      </c>
    </row>
    <row r="491" spans="1:18" hidden="1" x14ac:dyDescent="0.3">
      <c r="A491" s="4" t="s">
        <v>704</v>
      </c>
      <c r="B491" s="2">
        <v>17.7</v>
      </c>
      <c r="C491" s="9">
        <f t="shared" si="447"/>
        <v>1.7826336975273138E-2</v>
      </c>
      <c r="D491" s="2">
        <v>296</v>
      </c>
      <c r="E491" s="9">
        <f t="shared" ref="E491:E496" si="453">D491/D490-1</f>
        <v>1.4984740938860819E-2</v>
      </c>
      <c r="F491" s="2">
        <v>340.97</v>
      </c>
      <c r="G491" s="9">
        <f t="shared" si="446"/>
        <v>-1.7688917057993137E-2</v>
      </c>
      <c r="H491">
        <v>11.61</v>
      </c>
      <c r="I491" s="43">
        <f t="shared" si="444"/>
        <v>2.2007042253521236E-2</v>
      </c>
      <c r="J491" s="2">
        <v>160.03</v>
      </c>
      <c r="K491" s="43">
        <f t="shared" si="445"/>
        <v>-3.363526570048303E-2</v>
      </c>
      <c r="L491" s="38"/>
      <c r="N491" s="3">
        <f t="shared" si="448"/>
        <v>1.7826336975273138E-2</v>
      </c>
      <c r="O491" s="3">
        <f t="shared" si="449"/>
        <v>1.4984740938860819E-2</v>
      </c>
      <c r="P491" s="3">
        <f t="shared" si="450"/>
        <v>-1.7688917057993137E-2</v>
      </c>
      <c r="Q491" s="3">
        <f t="shared" si="451"/>
        <v>2.2007042253521236E-2</v>
      </c>
      <c r="R491" s="3">
        <f t="shared" si="452"/>
        <v>-3.363526570048303E-2</v>
      </c>
    </row>
    <row r="492" spans="1:18" hidden="1" x14ac:dyDescent="0.3">
      <c r="A492" s="4" t="s">
        <v>705</v>
      </c>
      <c r="B492" s="2">
        <v>17.34</v>
      </c>
      <c r="C492" s="9">
        <f t="shared" si="447"/>
        <v>-2.033898305084747E-2</v>
      </c>
      <c r="D492" s="2">
        <v>299.56</v>
      </c>
      <c r="E492" s="9">
        <f t="shared" si="453"/>
        <v>1.2027027027027071E-2</v>
      </c>
      <c r="F492" s="2">
        <v>348.54</v>
      </c>
      <c r="G492" s="9">
        <f t="shared" si="446"/>
        <v>2.2201366689151625E-2</v>
      </c>
      <c r="H492">
        <v>11.1</v>
      </c>
      <c r="I492" s="43">
        <f t="shared" ref="I492:I499" si="454">H492/H491-1</f>
        <v>-4.3927648578811374E-2</v>
      </c>
      <c r="J492" s="2">
        <v>157.5</v>
      </c>
      <c r="K492" s="43">
        <f t="shared" si="445"/>
        <v>-1.5809535712054013E-2</v>
      </c>
      <c r="L492" s="38"/>
      <c r="N492" s="3">
        <f t="shared" si="448"/>
        <v>-2.033898305084747E-2</v>
      </c>
      <c r="O492" s="3">
        <f t="shared" si="449"/>
        <v>1.2027027027027071E-2</v>
      </c>
      <c r="P492" s="3">
        <f t="shared" si="450"/>
        <v>2.2201366689151625E-2</v>
      </c>
      <c r="Q492" s="3">
        <f t="shared" si="451"/>
        <v>-4.3927648578811374E-2</v>
      </c>
      <c r="R492" s="3">
        <f t="shared" si="452"/>
        <v>-1.5809535712054013E-2</v>
      </c>
    </row>
    <row r="493" spans="1:18" hidden="1" x14ac:dyDescent="0.3">
      <c r="A493" s="4" t="s">
        <v>706</v>
      </c>
      <c r="B493" s="2">
        <v>17.88</v>
      </c>
      <c r="C493" s="9">
        <f t="shared" si="447"/>
        <v>3.114186851211076E-2</v>
      </c>
      <c r="D493" s="2">
        <v>293.12</v>
      </c>
      <c r="E493" s="9">
        <f t="shared" si="453"/>
        <v>-2.149819735612235E-2</v>
      </c>
      <c r="F493" s="2">
        <v>346.42</v>
      </c>
      <c r="G493" s="9">
        <f t="shared" si="446"/>
        <v>-6.0825156366557387E-3</v>
      </c>
      <c r="H493">
        <v>11.68</v>
      </c>
      <c r="I493" s="43">
        <f t="shared" si="454"/>
        <v>5.2252252252252163E-2</v>
      </c>
      <c r="J493" s="2">
        <v>156.78</v>
      </c>
      <c r="K493" s="43">
        <f t="shared" ref="K493:K502" si="455">J493/J492-1</f>
        <v>-4.5714285714285596E-3</v>
      </c>
      <c r="L493" s="38"/>
      <c r="N493" s="3">
        <f t="shared" si="448"/>
        <v>3.114186851211076E-2</v>
      </c>
      <c r="O493" s="3">
        <f t="shared" si="449"/>
        <v>-2.149819735612235E-2</v>
      </c>
      <c r="P493" s="3">
        <f t="shared" si="450"/>
        <v>-6.0825156366557387E-3</v>
      </c>
      <c r="Q493" s="3">
        <f t="shared" si="451"/>
        <v>5.2252252252252163E-2</v>
      </c>
      <c r="R493" s="3">
        <f t="shared" si="452"/>
        <v>-4.5714285714285596E-3</v>
      </c>
    </row>
    <row r="494" spans="1:18" hidden="1" x14ac:dyDescent="0.3">
      <c r="A494" s="4" t="s">
        <v>707</v>
      </c>
      <c r="B494" s="2">
        <v>18.809999999999999</v>
      </c>
      <c r="C494" s="9">
        <f t="shared" si="447"/>
        <v>5.2013422818791843E-2</v>
      </c>
      <c r="D494" s="2">
        <v>294.63</v>
      </c>
      <c r="E494" s="9">
        <f t="shared" si="453"/>
        <v>5.1514737991265047E-3</v>
      </c>
      <c r="F494" s="2">
        <v>342.35</v>
      </c>
      <c r="G494" s="9">
        <f t="shared" si="446"/>
        <v>-1.1748744298827996E-2</v>
      </c>
      <c r="H494">
        <v>11.84</v>
      </c>
      <c r="I494" s="43">
        <f t="shared" si="454"/>
        <v>1.3698630136986356E-2</v>
      </c>
      <c r="J494" s="2">
        <v>162.53</v>
      </c>
      <c r="K494" s="43">
        <f t="shared" si="455"/>
        <v>3.6675596377088837E-2</v>
      </c>
      <c r="L494" s="38"/>
      <c r="N494" s="3">
        <f t="shared" si="448"/>
        <v>5.2013422818791843E-2</v>
      </c>
      <c r="O494" s="3">
        <f t="shared" si="449"/>
        <v>5.1514737991265047E-3</v>
      </c>
      <c r="P494" s="3">
        <f t="shared" si="450"/>
        <v>-1.1748744298827996E-2</v>
      </c>
      <c r="Q494" s="3">
        <f t="shared" si="451"/>
        <v>1.3698630136986356E-2</v>
      </c>
      <c r="R494" s="3">
        <f t="shared" si="452"/>
        <v>3.6675596377088837E-2</v>
      </c>
    </row>
    <row r="495" spans="1:18" hidden="1" x14ac:dyDescent="0.3">
      <c r="A495" s="4" t="s">
        <v>708</v>
      </c>
      <c r="B495" s="2">
        <v>18.78</v>
      </c>
      <c r="C495" s="9">
        <f t="shared" si="447"/>
        <v>-1.5948963317382603E-3</v>
      </c>
      <c r="D495" s="2">
        <v>287.73</v>
      </c>
      <c r="E495" s="9">
        <f t="shared" si="453"/>
        <v>-2.3419203747072515E-2</v>
      </c>
      <c r="F495" s="2">
        <v>337.77</v>
      </c>
      <c r="G495" s="9">
        <f t="shared" ref="G495:G523" si="456">F495/F494-1</f>
        <v>-1.3378121805170284E-2</v>
      </c>
      <c r="H495">
        <v>11.74</v>
      </c>
      <c r="I495" s="43">
        <f t="shared" si="454"/>
        <v>-8.4459459459459429E-3</v>
      </c>
      <c r="J495" s="2">
        <v>163.27000000000001</v>
      </c>
      <c r="K495" s="43">
        <f t="shared" si="455"/>
        <v>4.5530055989664309E-3</v>
      </c>
      <c r="L495" s="38"/>
      <c r="N495" s="3">
        <f t="shared" si="448"/>
        <v>-1.5948963317382603E-3</v>
      </c>
      <c r="O495" s="3">
        <f t="shared" si="449"/>
        <v>-2.3419203747072515E-2</v>
      </c>
      <c r="P495" s="3">
        <f t="shared" si="450"/>
        <v>-1.3378121805170284E-2</v>
      </c>
      <c r="Q495" s="3">
        <f t="shared" si="451"/>
        <v>-8.4459459459459429E-3</v>
      </c>
      <c r="R495" s="3">
        <f t="shared" si="452"/>
        <v>4.5530055989664309E-3</v>
      </c>
    </row>
    <row r="496" spans="1:18" hidden="1" x14ac:dyDescent="0.3">
      <c r="A496" s="4" t="s">
        <v>709</v>
      </c>
      <c r="B496" s="2">
        <v>18.91</v>
      </c>
      <c r="C496" s="9">
        <f t="shared" si="447"/>
        <v>6.9222577209797631E-3</v>
      </c>
      <c r="D496" s="2">
        <v>290.06</v>
      </c>
      <c r="E496" s="9">
        <f t="shared" si="453"/>
        <v>8.0978695304625425E-3</v>
      </c>
      <c r="F496" s="2">
        <v>337.61</v>
      </c>
      <c r="G496" s="9">
        <f t="shared" si="456"/>
        <v>-4.7369511797956676E-4</v>
      </c>
      <c r="H496">
        <v>11.54</v>
      </c>
      <c r="I496" s="43">
        <f t="shared" si="454"/>
        <v>-1.7035775127768438E-2</v>
      </c>
      <c r="J496" s="2">
        <v>165.96</v>
      </c>
      <c r="K496" s="43">
        <f t="shared" si="455"/>
        <v>1.6475776321430713E-2</v>
      </c>
      <c r="L496" s="38"/>
      <c r="N496" s="3">
        <f t="shared" si="448"/>
        <v>6.9222577209797631E-3</v>
      </c>
      <c r="O496" s="3">
        <f t="shared" si="449"/>
        <v>8.0978695304625425E-3</v>
      </c>
      <c r="P496" s="3">
        <f t="shared" si="450"/>
        <v>-4.7369511797956676E-4</v>
      </c>
      <c r="Q496" s="3">
        <f t="shared" si="451"/>
        <v>-1.7035775127768438E-2</v>
      </c>
      <c r="R496" s="3">
        <f t="shared" si="452"/>
        <v>1.6475776321430713E-2</v>
      </c>
    </row>
    <row r="497" spans="1:18" hidden="1" x14ac:dyDescent="0.3">
      <c r="A497" s="4" t="s">
        <v>710</v>
      </c>
      <c r="B497" s="2">
        <v>19.239999999999998</v>
      </c>
      <c r="C497" s="9">
        <f t="shared" si="447"/>
        <v>1.745108408249596E-2</v>
      </c>
      <c r="D497" s="2">
        <v>297.25</v>
      </c>
      <c r="E497" s="9">
        <f t="shared" si="385"/>
        <v>2.4787974901744558E-2</v>
      </c>
      <c r="F497" s="2">
        <v>348.32</v>
      </c>
      <c r="G497" s="9">
        <f t="shared" si="456"/>
        <v>3.1722993987144843E-2</v>
      </c>
      <c r="H497">
        <v>11.47</v>
      </c>
      <c r="I497" s="43">
        <f t="shared" si="454"/>
        <v>-6.0658578856150891E-3</v>
      </c>
      <c r="J497" s="2">
        <v>169.06</v>
      </c>
      <c r="K497" s="43">
        <f t="shared" si="455"/>
        <v>1.8679199807182467E-2</v>
      </c>
      <c r="L497" s="38"/>
      <c r="N497" s="3">
        <f t="shared" si="448"/>
        <v>1.745108408249596E-2</v>
      </c>
      <c r="O497" s="3">
        <f t="shared" si="449"/>
        <v>2.4787974901744558E-2</v>
      </c>
      <c r="P497" s="3">
        <f t="shared" si="450"/>
        <v>3.1722993987144843E-2</v>
      </c>
      <c r="Q497" s="3">
        <f t="shared" si="451"/>
        <v>-6.0658578856150891E-3</v>
      </c>
      <c r="R497" s="3">
        <f t="shared" si="452"/>
        <v>1.8679199807182467E-2</v>
      </c>
    </row>
    <row r="498" spans="1:18" hidden="1" x14ac:dyDescent="0.3">
      <c r="A498" s="4" t="s">
        <v>711</v>
      </c>
      <c r="B498" s="2">
        <v>18.690000000000001</v>
      </c>
      <c r="C498" s="9">
        <f t="shared" si="447"/>
        <v>-2.8586278586278491E-2</v>
      </c>
      <c r="D498" s="2">
        <v>296.42</v>
      </c>
      <c r="E498" s="9">
        <f t="shared" si="385"/>
        <v>-2.7922624053826617E-3</v>
      </c>
      <c r="F498" s="2">
        <v>347.01</v>
      </c>
      <c r="G498" s="9">
        <f t="shared" si="456"/>
        <v>-3.7609095084979449E-3</v>
      </c>
      <c r="H498">
        <v>11.02</v>
      </c>
      <c r="I498" s="43">
        <f t="shared" si="454"/>
        <v>-3.9232781168265118E-2</v>
      </c>
      <c r="J498" s="2">
        <v>165.44</v>
      </c>
      <c r="K498" s="43">
        <f t="shared" si="455"/>
        <v>-2.1412516266414272E-2</v>
      </c>
      <c r="L498" s="38"/>
      <c r="N498" s="3">
        <f t="shared" si="448"/>
        <v>-2.8586278586278491E-2</v>
      </c>
      <c r="O498" s="3">
        <f t="shared" si="449"/>
        <v>-2.7922624053826617E-3</v>
      </c>
      <c r="P498" s="3">
        <f t="shared" si="450"/>
        <v>-3.7609095084979449E-3</v>
      </c>
      <c r="Q498" s="3">
        <f t="shared" si="451"/>
        <v>-3.9232781168265118E-2</v>
      </c>
      <c r="R498" s="3">
        <f t="shared" si="452"/>
        <v>-2.1412516266414272E-2</v>
      </c>
    </row>
    <row r="499" spans="1:18" hidden="1" x14ac:dyDescent="0.3">
      <c r="A499" s="4" t="s">
        <v>712</v>
      </c>
      <c r="B499" s="2">
        <v>18.95</v>
      </c>
      <c r="C499" s="9">
        <f t="shared" si="447"/>
        <v>1.3911182450508264E-2</v>
      </c>
      <c r="D499" s="2">
        <v>293.33</v>
      </c>
      <c r="E499" s="9">
        <f t="shared" si="385"/>
        <v>-1.04243978139128E-2</v>
      </c>
      <c r="F499" s="2">
        <v>350.13</v>
      </c>
      <c r="G499" s="9">
        <f t="shared" si="456"/>
        <v>8.9910953574825481E-3</v>
      </c>
      <c r="H499">
        <v>10.65</v>
      </c>
      <c r="I499" s="43">
        <f t="shared" si="454"/>
        <v>-3.3575317604355615E-2</v>
      </c>
      <c r="J499" s="2">
        <v>167.61</v>
      </c>
      <c r="K499" s="43">
        <f t="shared" si="455"/>
        <v>1.3116537717601684E-2</v>
      </c>
      <c r="L499" s="38"/>
      <c r="N499" s="3">
        <f t="shared" si="448"/>
        <v>1.3911182450508264E-2</v>
      </c>
      <c r="O499" s="3">
        <f t="shared" si="449"/>
        <v>-1.04243978139128E-2</v>
      </c>
      <c r="P499" s="3">
        <f t="shared" si="450"/>
        <v>8.9910953574825481E-3</v>
      </c>
      <c r="Q499" s="3">
        <f t="shared" si="451"/>
        <v>-3.3575317604355615E-2</v>
      </c>
      <c r="R499" s="3">
        <f t="shared" si="452"/>
        <v>1.3116537717601684E-2</v>
      </c>
    </row>
    <row r="500" spans="1:18" hidden="1" x14ac:dyDescent="0.3">
      <c r="A500" s="4" t="s">
        <v>713</v>
      </c>
      <c r="B500" s="2">
        <v>18.53</v>
      </c>
      <c r="C500" s="9">
        <f t="shared" si="447"/>
        <v>-2.2163588390501254E-2</v>
      </c>
      <c r="D500" s="2">
        <v>294.89999999999998</v>
      </c>
      <c r="E500" s="9">
        <f t="shared" si="385"/>
        <v>5.3523335492449142E-3</v>
      </c>
      <c r="F500" s="2">
        <v>350.51</v>
      </c>
      <c r="G500" s="9">
        <f t="shared" si="456"/>
        <v>1.0853111701367713E-3</v>
      </c>
      <c r="H500">
        <v>10.48</v>
      </c>
      <c r="I500" s="43">
        <f t="shared" ref="I500" si="457">H500/H499-1</f>
        <v>-1.5962441314553932E-2</v>
      </c>
      <c r="J500" s="2">
        <v>165.12</v>
      </c>
      <c r="K500" s="43">
        <f t="shared" si="455"/>
        <v>-1.4855915518167229E-2</v>
      </c>
      <c r="L500" s="38"/>
      <c r="N500" s="3">
        <f t="shared" si="448"/>
        <v>-2.2163588390501254E-2</v>
      </c>
      <c r="O500" s="3">
        <f t="shared" si="449"/>
        <v>5.3523335492449142E-3</v>
      </c>
      <c r="P500" s="3">
        <f t="shared" si="450"/>
        <v>1.0853111701367713E-3</v>
      </c>
      <c r="Q500" s="3">
        <f t="shared" si="451"/>
        <v>-1.5962441314553932E-2</v>
      </c>
      <c r="R500" s="3">
        <f t="shared" si="452"/>
        <v>-1.4855915518167229E-2</v>
      </c>
    </row>
    <row r="501" spans="1:18" hidden="1" x14ac:dyDescent="0.3">
      <c r="A501" s="4" t="s">
        <v>714</v>
      </c>
      <c r="B501" s="2">
        <v>18.489999999999998</v>
      </c>
      <c r="C501" s="9">
        <f t="shared" si="447"/>
        <v>-2.1586616297897265E-3</v>
      </c>
      <c r="D501" s="2">
        <v>292.63</v>
      </c>
      <c r="E501" s="9">
        <f t="shared" si="385"/>
        <v>-7.6975245846049312E-3</v>
      </c>
      <c r="F501" s="2">
        <v>365.31</v>
      </c>
      <c r="G501" s="9">
        <f t="shared" si="456"/>
        <v>4.2224187612336372E-2</v>
      </c>
      <c r="H501">
        <v>10.62</v>
      </c>
      <c r="I501" s="43">
        <f t="shared" ref="I501" si="458">H501/H500-1</f>
        <v>1.3358778625954137E-2</v>
      </c>
      <c r="J501" s="2">
        <v>166.39</v>
      </c>
      <c r="K501" s="43">
        <f t="shared" si="455"/>
        <v>7.6913759689920536E-3</v>
      </c>
      <c r="L501" s="38"/>
      <c r="N501" s="3">
        <f t="shared" si="448"/>
        <v>-2.1586616297897265E-3</v>
      </c>
      <c r="O501" s="3">
        <f t="shared" si="449"/>
        <v>-7.6975245846049312E-3</v>
      </c>
      <c r="P501" s="3">
        <f t="shared" si="450"/>
        <v>4.2224187612336372E-2</v>
      </c>
      <c r="Q501" s="3">
        <f t="shared" si="451"/>
        <v>1.3358778625954137E-2</v>
      </c>
      <c r="R501" s="3">
        <f t="shared" si="452"/>
        <v>7.6913759689920536E-3</v>
      </c>
    </row>
    <row r="502" spans="1:18" hidden="1" x14ac:dyDescent="0.3">
      <c r="A502" s="4" t="s">
        <v>715</v>
      </c>
      <c r="B502" s="2">
        <v>18.440000000000001</v>
      </c>
      <c r="C502" s="9">
        <f t="shared" si="447"/>
        <v>-2.7041644131962084E-3</v>
      </c>
      <c r="D502" s="2">
        <v>289.43</v>
      </c>
      <c r="E502" s="9">
        <f t="shared" si="385"/>
        <v>-1.0935310802036691E-2</v>
      </c>
      <c r="F502" s="2">
        <v>371.58</v>
      </c>
      <c r="G502" s="9">
        <f t="shared" si="456"/>
        <v>1.7163504968382925E-2</v>
      </c>
      <c r="H502">
        <v>10.42</v>
      </c>
      <c r="I502" s="43">
        <f t="shared" ref="I502" si="459">H502/H501-1</f>
        <v>-1.883239171374762E-2</v>
      </c>
      <c r="J502" s="2">
        <v>166.52</v>
      </c>
      <c r="K502" s="43">
        <f t="shared" si="455"/>
        <v>7.8129695294193446E-4</v>
      </c>
      <c r="L502" s="38"/>
      <c r="N502" s="3">
        <f t="shared" si="448"/>
        <v>-2.7041644131962084E-3</v>
      </c>
      <c r="O502" s="3">
        <f t="shared" si="449"/>
        <v>-1.0935310802036691E-2</v>
      </c>
      <c r="P502" s="3">
        <f t="shared" si="450"/>
        <v>1.7163504968382925E-2</v>
      </c>
      <c r="Q502" s="3">
        <f t="shared" si="451"/>
        <v>-1.883239171374762E-2</v>
      </c>
      <c r="R502" s="3">
        <f t="shared" si="452"/>
        <v>7.8129695294193446E-4</v>
      </c>
    </row>
    <row r="503" spans="1:18" hidden="1" x14ac:dyDescent="0.3">
      <c r="A503" s="4" t="s">
        <v>716</v>
      </c>
      <c r="B503" s="2">
        <v>18.579999999999998</v>
      </c>
      <c r="C503" s="9">
        <f t="shared" si="447"/>
        <v>7.5921908893707979E-3</v>
      </c>
      <c r="D503" s="2">
        <v>291.62</v>
      </c>
      <c r="E503" s="9">
        <f t="shared" si="385"/>
        <v>7.5665964136406583E-3</v>
      </c>
      <c r="F503" s="2">
        <v>376.64</v>
      </c>
      <c r="G503" s="9">
        <f t="shared" si="456"/>
        <v>1.3617525162818334E-2</v>
      </c>
      <c r="H503">
        <v>10.4</v>
      </c>
      <c r="I503" s="43">
        <f t="shared" ref="I503" si="460">H503/H502-1</f>
        <v>-1.9193857965450478E-3</v>
      </c>
      <c r="J503" s="2">
        <v>163.81</v>
      </c>
      <c r="K503" s="43">
        <f t="shared" ref="K503" si="461">J503/J502-1</f>
        <v>-1.627432140283458E-2</v>
      </c>
      <c r="L503" s="38"/>
      <c r="N503" s="3">
        <f t="shared" si="448"/>
        <v>7.5921908893707979E-3</v>
      </c>
      <c r="O503" s="3">
        <f t="shared" si="449"/>
        <v>7.5665964136406583E-3</v>
      </c>
      <c r="P503" s="3">
        <f t="shared" si="450"/>
        <v>1.3617525162818334E-2</v>
      </c>
      <c r="Q503" s="3">
        <f t="shared" si="451"/>
        <v>-1.9193857965450478E-3</v>
      </c>
      <c r="R503" s="3">
        <f t="shared" si="452"/>
        <v>-1.627432140283458E-2</v>
      </c>
    </row>
    <row r="504" spans="1:18" hidden="1" x14ac:dyDescent="0.3">
      <c r="A504" s="4" t="s">
        <v>717</v>
      </c>
      <c r="B504" s="2">
        <v>18.77</v>
      </c>
      <c r="C504" s="9">
        <f t="shared" si="447"/>
        <v>1.0226049515608349E-2</v>
      </c>
      <c r="D504" s="2">
        <v>289.88</v>
      </c>
      <c r="E504" s="9">
        <f t="shared" si="385"/>
        <v>-5.9666689527467787E-3</v>
      </c>
      <c r="F504" s="2">
        <v>372.82</v>
      </c>
      <c r="G504" s="9">
        <f t="shared" si="456"/>
        <v>-1.0142310960067902E-2</v>
      </c>
      <c r="H504">
        <v>10.41</v>
      </c>
      <c r="I504" s="43">
        <f t="shared" ref="I504" si="462">H504/H503-1</f>
        <v>9.6153846153845812E-4</v>
      </c>
      <c r="J504" s="2">
        <v>166.37</v>
      </c>
      <c r="K504" s="43">
        <f t="shared" ref="K504" si="463">J504/J503-1</f>
        <v>1.562786154691409E-2</v>
      </c>
      <c r="L504" s="38"/>
      <c r="N504" s="3">
        <f t="shared" si="448"/>
        <v>1.0226049515608349E-2</v>
      </c>
      <c r="O504" s="3">
        <f t="shared" si="449"/>
        <v>-5.9666689527467787E-3</v>
      </c>
      <c r="P504" s="3">
        <f t="shared" si="450"/>
        <v>-1.0142310960067902E-2</v>
      </c>
      <c r="Q504" s="3">
        <f t="shared" si="451"/>
        <v>9.6153846153845812E-4</v>
      </c>
      <c r="R504" s="3">
        <f t="shared" si="452"/>
        <v>1.562786154691409E-2</v>
      </c>
    </row>
    <row r="505" spans="1:18" hidden="1" x14ac:dyDescent="0.3">
      <c r="A505" s="4" t="s">
        <v>718</v>
      </c>
      <c r="B505" s="2">
        <v>18.77</v>
      </c>
      <c r="C505" s="9">
        <f t="shared" si="447"/>
        <v>0</v>
      </c>
      <c r="D505" s="2">
        <v>291.97000000000003</v>
      </c>
      <c r="E505" s="9">
        <f t="shared" si="385"/>
        <v>7.2098799503244049E-3</v>
      </c>
      <c r="F505" s="2">
        <v>372.04</v>
      </c>
      <c r="G505" s="9">
        <f t="shared" si="456"/>
        <v>-2.0921624376374348E-3</v>
      </c>
      <c r="H505">
        <v>10.19</v>
      </c>
      <c r="I505" s="43">
        <f t="shared" ref="I505" si="464">H505/H504-1</f>
        <v>-2.1133525456292102E-2</v>
      </c>
      <c r="J505" s="2">
        <v>165.68</v>
      </c>
      <c r="K505" s="43">
        <f t="shared" ref="K505" si="465">J505/J504-1</f>
        <v>-4.1473823405662191E-3</v>
      </c>
      <c r="L505" s="38"/>
      <c r="N505" s="3">
        <f t="shared" si="448"/>
        <v>0</v>
      </c>
      <c r="O505" s="3">
        <f t="shared" si="449"/>
        <v>7.2098799503244049E-3</v>
      </c>
      <c r="P505" s="3">
        <f t="shared" si="450"/>
        <v>-2.0921624376374348E-3</v>
      </c>
      <c r="Q505" s="3">
        <f t="shared" si="451"/>
        <v>-2.1133525456292102E-2</v>
      </c>
      <c r="R505" s="3">
        <f t="shared" si="452"/>
        <v>-4.1473823405662191E-3</v>
      </c>
    </row>
    <row r="506" spans="1:18" hidden="1" x14ac:dyDescent="0.3">
      <c r="A506" s="4" t="s">
        <v>719</v>
      </c>
      <c r="B506" s="2">
        <v>19.34</v>
      </c>
      <c r="C506" s="9">
        <f t="shared" si="447"/>
        <v>3.0367607884922876E-2</v>
      </c>
      <c r="D506" s="2">
        <v>302.94</v>
      </c>
      <c r="E506" s="9">
        <f t="shared" si="385"/>
        <v>3.7572353323971575E-2</v>
      </c>
      <c r="F506" s="2">
        <v>372.33</v>
      </c>
      <c r="G506" s="9">
        <f t="shared" si="456"/>
        <v>7.7948607676581183E-4</v>
      </c>
      <c r="H506">
        <v>10.62</v>
      </c>
      <c r="I506" s="43">
        <f t="shared" ref="I506" si="466">H506/H505-1</f>
        <v>4.219823356231589E-2</v>
      </c>
      <c r="J506" s="2">
        <v>168.05</v>
      </c>
      <c r="K506" s="43">
        <f t="shared" ref="K506" si="467">J506/J505-1</f>
        <v>1.4304683727667911E-2</v>
      </c>
      <c r="L506" s="38"/>
      <c r="N506" s="3">
        <f t="shared" si="448"/>
        <v>3.0367607884922876E-2</v>
      </c>
      <c r="O506" s="3">
        <f t="shared" si="449"/>
        <v>3.7572353323971575E-2</v>
      </c>
      <c r="P506" s="3">
        <f t="shared" si="450"/>
        <v>7.7948607676581183E-4</v>
      </c>
      <c r="Q506" s="3">
        <f t="shared" si="451"/>
        <v>4.219823356231589E-2</v>
      </c>
      <c r="R506" s="3">
        <f t="shared" si="452"/>
        <v>1.4304683727667911E-2</v>
      </c>
    </row>
    <row r="507" spans="1:18" hidden="1" x14ac:dyDescent="0.3">
      <c r="A507" s="4" t="s">
        <v>720</v>
      </c>
      <c r="B507" s="2">
        <v>19.48</v>
      </c>
      <c r="C507" s="9">
        <f t="shared" si="447"/>
        <v>7.2388831437435464E-3</v>
      </c>
      <c r="D507" s="2">
        <v>303.89999999999998</v>
      </c>
      <c r="E507" s="9">
        <f t="shared" si="385"/>
        <v>3.1689443454148147E-3</v>
      </c>
      <c r="F507" s="2">
        <v>378.38</v>
      </c>
      <c r="G507" s="9">
        <f t="shared" si="456"/>
        <v>1.6249026401310651E-2</v>
      </c>
      <c r="H507">
        <v>10.55</v>
      </c>
      <c r="I507" s="43">
        <f t="shared" ref="I507" si="468">H507/H506-1</f>
        <v>-6.5913370998115228E-3</v>
      </c>
      <c r="J507" s="2">
        <v>168.31</v>
      </c>
      <c r="K507" s="43">
        <f t="shared" ref="K507" si="469">J507/J506-1</f>
        <v>1.5471585837547597E-3</v>
      </c>
      <c r="L507" s="38"/>
      <c r="N507" s="3">
        <f t="shared" si="448"/>
        <v>7.2388831437435464E-3</v>
      </c>
      <c r="O507" s="3">
        <f t="shared" si="449"/>
        <v>3.1689443454148147E-3</v>
      </c>
      <c r="P507" s="3">
        <f t="shared" si="450"/>
        <v>1.6249026401310651E-2</v>
      </c>
      <c r="Q507" s="3">
        <f t="shared" si="451"/>
        <v>-6.5913370998115228E-3</v>
      </c>
      <c r="R507" s="3">
        <f t="shared" si="452"/>
        <v>1.5471585837547597E-3</v>
      </c>
    </row>
    <row r="508" spans="1:18" hidden="1" x14ac:dyDescent="0.3">
      <c r="A508" s="4" t="s">
        <v>721</v>
      </c>
      <c r="B508" s="2">
        <v>19.5</v>
      </c>
      <c r="C508" s="9">
        <f t="shared" si="447"/>
        <v>1.0266940451744144E-3</v>
      </c>
      <c r="D508" s="2">
        <v>304.87</v>
      </c>
      <c r="E508" s="9">
        <f t="shared" si="385"/>
        <v>3.1918394208623191E-3</v>
      </c>
      <c r="F508" s="2">
        <v>384.01</v>
      </c>
      <c r="G508" s="9">
        <f t="shared" si="456"/>
        <v>1.4879221946191734E-2</v>
      </c>
      <c r="H508">
        <v>10.58</v>
      </c>
      <c r="I508" s="43">
        <f t="shared" ref="I508" si="470">H508/H507-1</f>
        <v>2.8436018957345155E-3</v>
      </c>
      <c r="J508" s="2">
        <v>169.32</v>
      </c>
      <c r="K508" s="43">
        <f t="shared" ref="K508" si="471">J508/J507-1</f>
        <v>6.000831798466999E-3</v>
      </c>
      <c r="L508" s="38"/>
      <c r="N508" s="3">
        <f t="shared" si="448"/>
        <v>1.0266940451744144E-3</v>
      </c>
      <c r="O508" s="3">
        <f t="shared" si="449"/>
        <v>3.1918394208623191E-3</v>
      </c>
      <c r="P508" s="3">
        <f t="shared" si="450"/>
        <v>1.4879221946191734E-2</v>
      </c>
      <c r="Q508" s="3">
        <f t="shared" si="451"/>
        <v>2.8436018957345155E-3</v>
      </c>
      <c r="R508" s="3">
        <f t="shared" si="452"/>
        <v>6.000831798466999E-3</v>
      </c>
    </row>
    <row r="509" spans="1:18" hidden="1" x14ac:dyDescent="0.3">
      <c r="A509" s="4" t="s">
        <v>722</v>
      </c>
      <c r="B509" s="2">
        <v>19.89</v>
      </c>
      <c r="C509" s="9">
        <f t="shared" si="447"/>
        <v>2.0000000000000018E-2</v>
      </c>
      <c r="D509" s="2">
        <v>311.41000000000003</v>
      </c>
      <c r="E509" s="9">
        <f t="shared" si="385"/>
        <v>2.145176632663115E-2</v>
      </c>
      <c r="F509" s="2">
        <v>375.16</v>
      </c>
      <c r="G509" s="9">
        <f t="shared" si="456"/>
        <v>-2.3046274836592717E-2</v>
      </c>
      <c r="H509">
        <v>10.51</v>
      </c>
      <c r="I509" s="43">
        <f t="shared" ref="I509" si="472">H509/H508-1</f>
        <v>-6.6162570888469441E-3</v>
      </c>
      <c r="J509" s="2">
        <v>166.63</v>
      </c>
      <c r="K509" s="43">
        <f t="shared" ref="K509" si="473">J509/J508-1</f>
        <v>-1.5887077722655296E-2</v>
      </c>
      <c r="L509" s="38"/>
      <c r="N509" s="3">
        <f t="shared" si="448"/>
        <v>2.0000000000000018E-2</v>
      </c>
      <c r="O509" s="3">
        <f t="shared" si="449"/>
        <v>2.145176632663115E-2</v>
      </c>
      <c r="P509" s="3">
        <f t="shared" si="450"/>
        <v>-2.3046274836592717E-2</v>
      </c>
      <c r="Q509" s="3">
        <f t="shared" si="451"/>
        <v>-6.6162570888469441E-3</v>
      </c>
      <c r="R509" s="3">
        <f t="shared" si="452"/>
        <v>-1.5887077722655296E-2</v>
      </c>
    </row>
    <row r="510" spans="1:18" hidden="1" x14ac:dyDescent="0.3">
      <c r="A510" s="4" t="s">
        <v>723</v>
      </c>
      <c r="B510" s="2">
        <v>19.809999999999999</v>
      </c>
      <c r="C510" s="9">
        <f t="shared" si="447"/>
        <v>-4.0221216691805894E-3</v>
      </c>
      <c r="D510" s="2">
        <v>312.45999999999998</v>
      </c>
      <c r="E510" s="9">
        <f t="shared" si="385"/>
        <v>3.3717607013261652E-3</v>
      </c>
      <c r="F510" s="2">
        <v>382.5</v>
      </c>
      <c r="G510" s="9">
        <f t="shared" si="456"/>
        <v>1.9564985606141283E-2</v>
      </c>
      <c r="H510">
        <v>10.55</v>
      </c>
      <c r="I510" s="43">
        <f t="shared" ref="I510" si="474">H510/H509-1</f>
        <v>3.8058991436726863E-3</v>
      </c>
      <c r="J510" s="2">
        <v>167.37</v>
      </c>
      <c r="K510" s="43">
        <f t="shared" ref="K510" si="475">J510/J509-1</f>
        <v>4.4409770149433925E-3</v>
      </c>
      <c r="L510" s="38"/>
      <c r="N510" s="3">
        <f t="shared" si="448"/>
        <v>-4.0221216691805894E-3</v>
      </c>
      <c r="O510" s="3">
        <f t="shared" si="449"/>
        <v>3.3717607013261652E-3</v>
      </c>
      <c r="P510" s="3">
        <f t="shared" si="450"/>
        <v>1.9564985606141283E-2</v>
      </c>
      <c r="Q510" s="3">
        <f t="shared" si="451"/>
        <v>3.8058991436726863E-3</v>
      </c>
      <c r="R510" s="3">
        <f t="shared" si="452"/>
        <v>4.4409770149433925E-3</v>
      </c>
    </row>
    <row r="511" spans="1:18" hidden="1" x14ac:dyDescent="0.3">
      <c r="A511" s="4" t="s">
        <v>724</v>
      </c>
      <c r="B511" s="2">
        <v>19.829999999999998</v>
      </c>
      <c r="C511" s="9">
        <f t="shared" si="447"/>
        <v>1.009591115598063E-3</v>
      </c>
      <c r="D511" s="2">
        <v>313.01</v>
      </c>
      <c r="E511" s="9">
        <f t="shared" si="385"/>
        <v>1.7602253088395692E-3</v>
      </c>
      <c r="F511" s="2">
        <v>377.83</v>
      </c>
      <c r="G511" s="9">
        <f t="shared" si="456"/>
        <v>-1.220915032679748E-2</v>
      </c>
      <c r="H511">
        <v>10.56</v>
      </c>
      <c r="I511" s="43">
        <f t="shared" ref="I511" si="476">H511/H510-1</f>
        <v>9.4786729857809782E-4</v>
      </c>
      <c r="J511" s="2">
        <v>169.51</v>
      </c>
      <c r="K511" s="43">
        <f t="shared" ref="K511" si="477">J511/J510-1</f>
        <v>1.2786042898966343E-2</v>
      </c>
      <c r="L511" s="38"/>
      <c r="N511" s="3">
        <f t="shared" si="448"/>
        <v>1.009591115598063E-3</v>
      </c>
      <c r="O511" s="3">
        <f t="shared" si="449"/>
        <v>1.7602253088395692E-3</v>
      </c>
      <c r="P511" s="3">
        <f t="shared" si="450"/>
        <v>-1.220915032679748E-2</v>
      </c>
      <c r="Q511" s="3">
        <f t="shared" si="451"/>
        <v>9.4786729857809782E-4</v>
      </c>
      <c r="R511" s="3">
        <f t="shared" si="452"/>
        <v>1.2786042898966343E-2</v>
      </c>
    </row>
    <row r="512" spans="1:18" hidden="1" x14ac:dyDescent="0.3">
      <c r="A512" s="4" t="s">
        <v>725</v>
      </c>
      <c r="B512" s="2">
        <v>19.46</v>
      </c>
      <c r="C512" s="9">
        <f t="shared" ref="C512:C515" si="478">B512/B511-1</f>
        <v>-1.8658598083711397E-2</v>
      </c>
      <c r="D512" s="2">
        <v>308.62</v>
      </c>
      <c r="E512" s="9">
        <f t="shared" si="385"/>
        <v>-1.4025111018817205E-2</v>
      </c>
      <c r="F512" s="2">
        <v>373.99</v>
      </c>
      <c r="G512" s="9">
        <f t="shared" si="456"/>
        <v>-1.0163300955456145E-2</v>
      </c>
      <c r="H512">
        <v>10.71</v>
      </c>
      <c r="I512" s="43">
        <f t="shared" ref="I512" si="479">H512/H511-1</f>
        <v>1.4204545454545414E-2</v>
      </c>
      <c r="J512" s="2">
        <v>170.35</v>
      </c>
      <c r="K512" s="43">
        <f t="shared" ref="K512" si="480">J512/J511-1</f>
        <v>4.9554598548757767E-3</v>
      </c>
      <c r="L512" s="38"/>
      <c r="N512" s="3">
        <f t="shared" si="448"/>
        <v>-1.8658598083711397E-2</v>
      </c>
      <c r="O512" s="3">
        <f t="shared" si="449"/>
        <v>-1.4025111018817205E-2</v>
      </c>
      <c r="P512" s="3">
        <f t="shared" si="450"/>
        <v>-1.0163300955456145E-2</v>
      </c>
      <c r="Q512" s="3">
        <f t="shared" si="451"/>
        <v>1.4204545454545414E-2</v>
      </c>
      <c r="R512" s="3">
        <f t="shared" si="452"/>
        <v>4.9554598548757767E-3</v>
      </c>
    </row>
    <row r="513" spans="1:18" hidden="1" x14ac:dyDescent="0.3">
      <c r="A513" s="4" t="s">
        <v>726</v>
      </c>
      <c r="B513" s="2">
        <v>19.510000000000002</v>
      </c>
      <c r="C513" s="9">
        <f t="shared" si="478"/>
        <v>2.5693730729703379E-3</v>
      </c>
      <c r="D513" s="2">
        <v>308.98</v>
      </c>
      <c r="E513" s="9">
        <f t="shared" si="385"/>
        <v>1.16648305359357E-3</v>
      </c>
      <c r="F513" s="2">
        <v>372.87</v>
      </c>
      <c r="G513" s="9">
        <f t="shared" si="456"/>
        <v>-2.9947324794781238E-3</v>
      </c>
      <c r="H513">
        <v>10.71</v>
      </c>
      <c r="I513" s="43">
        <f t="shared" ref="I513" si="481">H513/H512-1</f>
        <v>0</v>
      </c>
      <c r="J513" s="2">
        <v>170.83</v>
      </c>
      <c r="K513" s="43">
        <f t="shared" ref="K513" si="482">J513/J512-1</f>
        <v>2.8177282066335074E-3</v>
      </c>
      <c r="L513" s="38"/>
      <c r="N513" s="3">
        <f t="shared" si="448"/>
        <v>2.5693730729703379E-3</v>
      </c>
      <c r="O513" s="3">
        <f t="shared" si="449"/>
        <v>1.16648305359357E-3</v>
      </c>
      <c r="P513" s="3">
        <f t="shared" si="450"/>
        <v>-2.9947324794781238E-3</v>
      </c>
      <c r="Q513" s="3">
        <f t="shared" si="451"/>
        <v>0</v>
      </c>
      <c r="R513" s="3">
        <f t="shared" si="452"/>
        <v>2.8177282066335074E-3</v>
      </c>
    </row>
    <row r="514" spans="1:18" hidden="1" x14ac:dyDescent="0.3">
      <c r="A514" s="4" t="s">
        <v>727</v>
      </c>
      <c r="B514" s="2">
        <v>19.46</v>
      </c>
      <c r="C514" s="9">
        <f t="shared" si="478"/>
        <v>-2.5627883136852825E-3</v>
      </c>
      <c r="D514" s="2">
        <v>317.10000000000002</v>
      </c>
      <c r="E514" s="9">
        <f t="shared" si="385"/>
        <v>2.6280018124150484E-2</v>
      </c>
      <c r="F514" s="2">
        <v>370.03</v>
      </c>
      <c r="G514" s="9">
        <f t="shared" si="456"/>
        <v>-7.6165955963205523E-3</v>
      </c>
      <c r="H514">
        <v>11.22</v>
      </c>
      <c r="I514" s="43">
        <f t="shared" ref="I514" si="483">H514/H513-1</f>
        <v>4.7619047619047672E-2</v>
      </c>
      <c r="J514" s="2">
        <v>169.7</v>
      </c>
      <c r="K514" s="43">
        <f t="shared" ref="K514" si="484">J514/J513-1</f>
        <v>-6.6147632148921831E-3</v>
      </c>
      <c r="L514" s="38"/>
      <c r="N514" s="3">
        <f t="shared" si="448"/>
        <v>-2.5627883136852825E-3</v>
      </c>
      <c r="O514" s="3">
        <f t="shared" si="449"/>
        <v>2.6280018124150484E-2</v>
      </c>
      <c r="P514" s="3">
        <f t="shared" si="450"/>
        <v>-7.6165955963205523E-3</v>
      </c>
      <c r="Q514" s="3">
        <f t="shared" si="451"/>
        <v>4.7619047619047672E-2</v>
      </c>
      <c r="R514" s="3">
        <f t="shared" si="452"/>
        <v>-6.6147632148921831E-3</v>
      </c>
    </row>
    <row r="515" spans="1:18" hidden="1" x14ac:dyDescent="0.3">
      <c r="A515" s="4" t="s">
        <v>728</v>
      </c>
      <c r="B515" s="2">
        <v>19.489999999999998</v>
      </c>
      <c r="C515" s="9">
        <f t="shared" si="478"/>
        <v>1.5416238437819807E-3</v>
      </c>
      <c r="D515" s="2">
        <v>315.32</v>
      </c>
      <c r="E515" s="9">
        <f t="shared" si="385"/>
        <v>-5.6133711762851313E-3</v>
      </c>
      <c r="F515" s="2">
        <v>371.03</v>
      </c>
      <c r="G515" s="9">
        <f t="shared" si="456"/>
        <v>2.7024835824123183E-3</v>
      </c>
      <c r="H515">
        <v>11.16</v>
      </c>
      <c r="I515" s="43">
        <f t="shared" ref="I515" si="485">H515/H514-1</f>
        <v>-5.3475935828877219E-3</v>
      </c>
      <c r="J515" s="2">
        <v>169.31</v>
      </c>
      <c r="K515" s="43">
        <f t="shared" ref="K515" si="486">J515/J514-1</f>
        <v>-2.2981732469061766E-3</v>
      </c>
      <c r="L515" s="38"/>
      <c r="N515" s="3">
        <f t="shared" si="448"/>
        <v>1.5416238437819807E-3</v>
      </c>
      <c r="O515" s="3">
        <f t="shared" si="449"/>
        <v>-5.6133711762851313E-3</v>
      </c>
      <c r="P515" s="3">
        <f t="shared" si="450"/>
        <v>2.7024835824123183E-3</v>
      </c>
      <c r="Q515" s="3">
        <f t="shared" si="451"/>
        <v>-5.3475935828877219E-3</v>
      </c>
      <c r="R515" s="3">
        <f t="shared" si="452"/>
        <v>-2.2981732469061766E-3</v>
      </c>
    </row>
    <row r="516" spans="1:18" hidden="1" x14ac:dyDescent="0.3">
      <c r="A516" s="4" t="s">
        <v>729</v>
      </c>
      <c r="B516" s="2">
        <v>18.920000000000002</v>
      </c>
      <c r="C516" s="9">
        <f t="shared" si="385"/>
        <v>-2.924576706003057E-2</v>
      </c>
      <c r="D516" s="2">
        <v>308.89</v>
      </c>
      <c r="E516" s="9">
        <f t="shared" si="385"/>
        <v>-2.0391982747684945E-2</v>
      </c>
      <c r="F516" s="2">
        <v>371.83</v>
      </c>
      <c r="G516" s="9">
        <f t="shared" si="456"/>
        <v>2.156159879254993E-3</v>
      </c>
      <c r="H516">
        <v>11.25</v>
      </c>
      <c r="I516" s="43">
        <f t="shared" ref="I516" si="487">H516/H515-1</f>
        <v>8.0645161290322509E-3</v>
      </c>
      <c r="J516" s="2">
        <v>170.7</v>
      </c>
      <c r="K516" s="43">
        <f t="shared" ref="K516" si="488">J516/J515-1</f>
        <v>8.2097926879687311E-3</v>
      </c>
      <c r="L516" s="38"/>
      <c r="N516" s="3">
        <f t="shared" si="448"/>
        <v>-2.924576706003057E-2</v>
      </c>
      <c r="O516" s="3">
        <f t="shared" si="449"/>
        <v>-2.0391982747684945E-2</v>
      </c>
      <c r="P516" s="3">
        <f t="shared" si="450"/>
        <v>2.156159879254993E-3</v>
      </c>
      <c r="Q516" s="3">
        <f t="shared" si="451"/>
        <v>8.0645161290322509E-3</v>
      </c>
      <c r="R516" s="3">
        <f t="shared" si="452"/>
        <v>8.2097926879687311E-3</v>
      </c>
    </row>
    <row r="517" spans="1:18" hidden="1" x14ac:dyDescent="0.3">
      <c r="A517" s="4" t="s">
        <v>730</v>
      </c>
      <c r="B517" s="2">
        <v>18.82</v>
      </c>
      <c r="C517" s="9">
        <f t="shared" si="385"/>
        <v>-5.2854122621565081E-3</v>
      </c>
      <c r="D517" s="2">
        <v>334.91</v>
      </c>
      <c r="E517" s="9">
        <f t="shared" si="385"/>
        <v>8.4237107060766148E-2</v>
      </c>
      <c r="F517" s="2">
        <v>367.74</v>
      </c>
      <c r="G517" s="9">
        <f t="shared" si="456"/>
        <v>-1.099965037786077E-2</v>
      </c>
      <c r="H517">
        <v>11.32</v>
      </c>
      <c r="I517" s="43">
        <f t="shared" ref="I517" si="489">H517/H516-1</f>
        <v>6.2222222222223511E-3</v>
      </c>
      <c r="J517" s="2">
        <v>170.7</v>
      </c>
      <c r="K517" s="43">
        <f t="shared" ref="K517" si="490">J517/J516-1</f>
        <v>0</v>
      </c>
      <c r="L517" s="38"/>
      <c r="N517" s="3">
        <f t="shared" si="448"/>
        <v>-5.2854122621565081E-3</v>
      </c>
      <c r="O517" s="3">
        <f t="shared" si="449"/>
        <v>8.4237107060766148E-2</v>
      </c>
      <c r="P517" s="3">
        <f t="shared" si="450"/>
        <v>-1.099965037786077E-2</v>
      </c>
      <c r="Q517" s="3">
        <f t="shared" si="451"/>
        <v>6.2222222222223511E-3</v>
      </c>
      <c r="R517" s="3">
        <f t="shared" si="452"/>
        <v>0</v>
      </c>
    </row>
    <row r="518" spans="1:18" hidden="1" x14ac:dyDescent="0.3">
      <c r="A518" s="4" t="s">
        <v>731</v>
      </c>
      <c r="B518" s="2">
        <v>18.760000000000002</v>
      </c>
      <c r="C518" s="9">
        <f t="shared" si="385"/>
        <v>-3.1880977683315104E-3</v>
      </c>
      <c r="D518" s="2">
        <v>352.76</v>
      </c>
      <c r="E518" s="9">
        <f t="shared" si="385"/>
        <v>5.3297900928607644E-2</v>
      </c>
      <c r="F518" s="2">
        <v>370.66</v>
      </c>
      <c r="G518" s="9">
        <f t="shared" si="456"/>
        <v>7.9403926687333648E-3</v>
      </c>
      <c r="H518">
        <v>11.37</v>
      </c>
      <c r="I518" s="43">
        <f t="shared" ref="I518" si="491">H518/H517-1</f>
        <v>4.4169611307418588E-3</v>
      </c>
      <c r="J518" s="2">
        <v>168.6</v>
      </c>
      <c r="K518" s="43">
        <f t="shared" ref="K518" si="492">J518/J517-1</f>
        <v>-1.2302284710017597E-2</v>
      </c>
      <c r="L518" s="38"/>
      <c r="N518" s="3">
        <f t="shared" si="448"/>
        <v>-3.1880977683315104E-3</v>
      </c>
      <c r="O518" s="3">
        <f t="shared" si="449"/>
        <v>5.3297900928607644E-2</v>
      </c>
      <c r="P518" s="3">
        <f t="shared" si="450"/>
        <v>7.9403926687333648E-3</v>
      </c>
      <c r="Q518" s="3">
        <f t="shared" si="451"/>
        <v>4.4169611307418588E-3</v>
      </c>
      <c r="R518" s="3">
        <f t="shared" si="452"/>
        <v>-1.2302284710017597E-2</v>
      </c>
    </row>
    <row r="519" spans="1:18" hidden="1" x14ac:dyDescent="0.3">
      <c r="A519" s="4" t="s">
        <v>732</v>
      </c>
      <c r="B519" s="2">
        <v>18.96</v>
      </c>
      <c r="C519" s="9">
        <f t="shared" si="385"/>
        <v>1.0660980810234477E-2</v>
      </c>
      <c r="D519" s="2">
        <v>348.77</v>
      </c>
      <c r="E519" s="9">
        <f t="shared" si="385"/>
        <v>-1.1310806213856495E-2</v>
      </c>
      <c r="F519" s="2">
        <v>361.43</v>
      </c>
      <c r="G519" s="9">
        <f t="shared" si="456"/>
        <v>-2.4901527005881441E-2</v>
      </c>
      <c r="H519">
        <v>11.2</v>
      </c>
      <c r="I519" s="43">
        <f t="shared" ref="I519" si="493">H519/H518-1</f>
        <v>-1.4951627088830244E-2</v>
      </c>
      <c r="J519" s="2">
        <v>165.45</v>
      </c>
      <c r="K519" s="43">
        <f t="shared" ref="K519" si="494">J519/J518-1</f>
        <v>-1.8683274021352392E-2</v>
      </c>
      <c r="L519" s="38"/>
      <c r="N519" s="3">
        <f t="shared" si="448"/>
        <v>1.0660980810234477E-2</v>
      </c>
      <c r="O519" s="3">
        <f t="shared" si="449"/>
        <v>-1.1310806213856495E-2</v>
      </c>
      <c r="P519" s="3">
        <f t="shared" si="450"/>
        <v>-2.4901527005881441E-2</v>
      </c>
      <c r="Q519" s="3">
        <f t="shared" si="451"/>
        <v>-1.4951627088830244E-2</v>
      </c>
      <c r="R519" s="3">
        <f t="shared" si="452"/>
        <v>-1.8683274021352392E-2</v>
      </c>
    </row>
    <row r="520" spans="1:18" hidden="1" x14ac:dyDescent="0.3">
      <c r="A520" s="4" t="s">
        <v>733</v>
      </c>
      <c r="B520" s="2">
        <v>19.18</v>
      </c>
      <c r="C520" s="9">
        <f t="shared" si="385"/>
        <v>1.1603375527426074E-2</v>
      </c>
      <c r="D520" s="2">
        <v>349.87</v>
      </c>
      <c r="E520" s="9">
        <f t="shared" si="385"/>
        <v>3.1539409926313322E-3</v>
      </c>
      <c r="F520" s="2">
        <v>367.78</v>
      </c>
      <c r="G520" s="9">
        <f t="shared" si="456"/>
        <v>1.7569100517389247E-2</v>
      </c>
      <c r="H520">
        <v>11.15</v>
      </c>
      <c r="I520" s="43">
        <f t="shared" ref="I520" si="495">H520/H519-1</f>
        <v>-4.4642857142855874E-3</v>
      </c>
      <c r="J520" s="2">
        <v>166.3</v>
      </c>
      <c r="K520" s="43">
        <f t="shared" ref="K520" si="496">J520/J519-1</f>
        <v>5.1375037775764909E-3</v>
      </c>
      <c r="L520" s="38"/>
      <c r="N520" s="3">
        <f t="shared" si="448"/>
        <v>1.1603375527426074E-2</v>
      </c>
      <c r="O520" s="3">
        <f t="shared" si="449"/>
        <v>3.1539409926313322E-3</v>
      </c>
      <c r="P520" s="3">
        <f t="shared" si="450"/>
        <v>1.7569100517389247E-2</v>
      </c>
      <c r="Q520" s="3">
        <f t="shared" si="451"/>
        <v>-4.4642857142855874E-3</v>
      </c>
      <c r="R520" s="3">
        <f t="shared" si="452"/>
        <v>5.1375037775764909E-3</v>
      </c>
    </row>
    <row r="521" spans="1:18" hidden="1" x14ac:dyDescent="0.3">
      <c r="A521" s="4" t="s">
        <v>734</v>
      </c>
      <c r="B521" s="2">
        <v>19.03</v>
      </c>
      <c r="C521" s="9">
        <f t="shared" si="385"/>
        <v>-7.8206465067778286E-3</v>
      </c>
      <c r="D521" s="2">
        <v>343.97</v>
      </c>
      <c r="E521" s="9">
        <f t="shared" si="385"/>
        <v>-1.6863406408094361E-2</v>
      </c>
      <c r="F521" s="2">
        <v>363.47</v>
      </c>
      <c r="G521" s="9">
        <f t="shared" si="456"/>
        <v>-1.1718962423187596E-2</v>
      </c>
      <c r="H521">
        <v>11.17</v>
      </c>
      <c r="I521" s="43">
        <f t="shared" ref="I521" si="497">H521/H520-1</f>
        <v>1.7937219730941312E-3</v>
      </c>
      <c r="J521" s="2">
        <v>170.44</v>
      </c>
      <c r="K521" s="43">
        <f t="shared" ref="K521" si="498">J521/J520-1</f>
        <v>2.4894768490679509E-2</v>
      </c>
      <c r="L521" s="38"/>
      <c r="N521" s="3">
        <f t="shared" si="448"/>
        <v>-7.8206465067778286E-3</v>
      </c>
      <c r="O521" s="3">
        <f t="shared" si="449"/>
        <v>-1.6863406408094361E-2</v>
      </c>
      <c r="P521" s="3">
        <f t="shared" si="450"/>
        <v>-1.1718962423187596E-2</v>
      </c>
      <c r="Q521" s="3">
        <f t="shared" si="451"/>
        <v>1.7937219730941312E-3</v>
      </c>
      <c r="R521" s="3">
        <f t="shared" si="452"/>
        <v>2.4894768490679509E-2</v>
      </c>
    </row>
    <row r="522" spans="1:18" hidden="1" x14ac:dyDescent="0.3">
      <c r="A522" s="4" t="s">
        <v>735</v>
      </c>
      <c r="B522" s="2">
        <v>19.53</v>
      </c>
      <c r="C522" s="9">
        <f t="shared" si="385"/>
        <v>2.6274303730951187E-2</v>
      </c>
      <c r="D522" s="2">
        <v>349.97</v>
      </c>
      <c r="E522" s="9">
        <f t="shared" si="385"/>
        <v>1.7443381690263715E-2</v>
      </c>
      <c r="F522" s="2">
        <v>375.95</v>
      </c>
      <c r="G522" s="9">
        <f t="shared" si="456"/>
        <v>3.4335708586678226E-2</v>
      </c>
      <c r="H522">
        <v>11.18</v>
      </c>
      <c r="I522" s="43">
        <f t="shared" ref="I522" si="499">H522/H521-1</f>
        <v>8.9525514771704451E-4</v>
      </c>
      <c r="J522" s="2">
        <v>173.42</v>
      </c>
      <c r="K522" s="43">
        <f t="shared" ref="K522" si="500">J522/J521-1</f>
        <v>1.7484158648204629E-2</v>
      </c>
      <c r="L522" s="38"/>
      <c r="N522" s="3">
        <f t="shared" si="448"/>
        <v>2.6274303730951187E-2</v>
      </c>
      <c r="O522" s="3">
        <f t="shared" si="449"/>
        <v>1.7443381690263715E-2</v>
      </c>
      <c r="P522" s="3">
        <f t="shared" si="450"/>
        <v>3.4335708586678226E-2</v>
      </c>
      <c r="Q522" s="3">
        <f t="shared" si="451"/>
        <v>8.9525514771704451E-4</v>
      </c>
      <c r="R522" s="3">
        <f t="shared" si="452"/>
        <v>1.7484158648204629E-2</v>
      </c>
    </row>
    <row r="523" spans="1:18" hidden="1" x14ac:dyDescent="0.3">
      <c r="A523" s="4" t="s">
        <v>736</v>
      </c>
      <c r="B523" s="2">
        <v>19.329999999999998</v>
      </c>
      <c r="C523" s="9">
        <f t="shared" si="385"/>
        <v>-1.0240655401945853E-2</v>
      </c>
      <c r="D523" s="2">
        <v>344.95</v>
      </c>
      <c r="E523" s="9">
        <f t="shared" si="385"/>
        <v>-1.4344086635997511E-2</v>
      </c>
      <c r="F523" s="2">
        <v>371.71</v>
      </c>
      <c r="G523" s="9">
        <f t="shared" si="456"/>
        <v>-1.127809549142178E-2</v>
      </c>
      <c r="H523">
        <v>11.63</v>
      </c>
      <c r="I523" s="43">
        <f t="shared" ref="I523" si="501">H523/H522-1</f>
        <v>4.0250447227191399E-2</v>
      </c>
      <c r="J523" s="2">
        <v>172.42</v>
      </c>
      <c r="K523" s="43">
        <f t="shared" ref="K523" si="502">J523/J522-1</f>
        <v>-5.7663475954330412E-3</v>
      </c>
      <c r="L523" s="38"/>
      <c r="N523" s="3">
        <f t="shared" si="448"/>
        <v>-1.0240655401945853E-2</v>
      </c>
      <c r="O523" s="3">
        <f t="shared" si="449"/>
        <v>-1.4344086635997511E-2</v>
      </c>
      <c r="P523" s="3">
        <f t="shared" si="450"/>
        <v>-1.127809549142178E-2</v>
      </c>
      <c r="Q523" s="3">
        <f t="shared" si="451"/>
        <v>4.0250447227191399E-2</v>
      </c>
      <c r="R523" s="3">
        <f t="shared" si="452"/>
        <v>-5.7663475954330412E-3</v>
      </c>
    </row>
    <row r="524" spans="1:18" x14ac:dyDescent="0.3">
      <c r="A524" s="4" t="s">
        <v>737</v>
      </c>
      <c r="B524" s="2">
        <v>19.739999999999998</v>
      </c>
      <c r="C524" s="9">
        <f t="shared" si="385"/>
        <v>2.1210553543714372E-2</v>
      </c>
      <c r="D524" s="2">
        <v>334.19</v>
      </c>
      <c r="E524" s="9">
        <f t="shared" si="385"/>
        <v>-3.1192926511088515E-2</v>
      </c>
      <c r="F524" s="2">
        <v>372.05</v>
      </c>
      <c r="G524" s="9">
        <f t="shared" ref="G524" si="503">F524/F523-1</f>
        <v>9.1469156062529144E-4</v>
      </c>
      <c r="H524">
        <v>11.83</v>
      </c>
      <c r="I524" s="43">
        <f t="shared" ref="I524" si="504">H524/H523-1</f>
        <v>1.7196904557179593E-2</v>
      </c>
      <c r="J524" s="2">
        <v>171.31</v>
      </c>
      <c r="K524" s="43">
        <f t="shared" ref="K524" si="505">J524/J523-1</f>
        <v>-6.4377682403432557E-3</v>
      </c>
      <c r="L524" s="38"/>
      <c r="N524" s="3">
        <f t="shared" si="448"/>
        <v>2.1210553543714372E-2</v>
      </c>
      <c r="O524" s="3">
        <f t="shared" si="449"/>
        <v>-3.1192926511088515E-2</v>
      </c>
      <c r="P524" s="3">
        <f t="shared" si="450"/>
        <v>9.1469156062529144E-4</v>
      </c>
      <c r="Q524" s="3">
        <f t="shared" si="451"/>
        <v>1.7196904557179593E-2</v>
      </c>
      <c r="R524" s="3">
        <f t="shared" si="452"/>
        <v>-6.4377682403432557E-3</v>
      </c>
    </row>
    <row r="525" spans="1:18" x14ac:dyDescent="0.3">
      <c r="A525" s="4" t="s">
        <v>738</v>
      </c>
      <c r="B525" s="2">
        <v>19.7</v>
      </c>
      <c r="C525" s="9">
        <f t="shared" si="385"/>
        <v>-2.0263424518742745E-3</v>
      </c>
      <c r="D525" s="2">
        <v>336.76</v>
      </c>
      <c r="E525" s="9">
        <f t="shared" si="385"/>
        <v>7.6902360932402658E-3</v>
      </c>
      <c r="F525" s="2">
        <v>370.39</v>
      </c>
      <c r="G525" s="9">
        <f t="shared" ref="G525" si="506">F525/F524-1</f>
        <v>-4.4617658916813463E-3</v>
      </c>
      <c r="H525">
        <v>12.15</v>
      </c>
      <c r="I525" s="43">
        <f t="shared" ref="I525" si="507">H525/H524-1</f>
        <v>2.7049873203719432E-2</v>
      </c>
      <c r="J525" s="2">
        <v>169.57</v>
      </c>
      <c r="K525" s="43">
        <f t="shared" ref="K525" si="508">J525/J524-1</f>
        <v>-1.0157025275815856E-2</v>
      </c>
      <c r="L525" s="2"/>
      <c r="N525" s="3">
        <f t="shared" si="448"/>
        <v>-2.0263424518742745E-3</v>
      </c>
      <c r="O525" s="3">
        <f t="shared" si="449"/>
        <v>7.6902360932402658E-3</v>
      </c>
      <c r="P525" s="3">
        <f t="shared" si="450"/>
        <v>-4.4617658916813463E-3</v>
      </c>
      <c r="Q525" s="3">
        <f t="shared" si="451"/>
        <v>2.7049873203719432E-2</v>
      </c>
      <c r="R525" s="3">
        <f t="shared" si="452"/>
        <v>-1.0157025275815856E-2</v>
      </c>
    </row>
    <row r="526" spans="1:18" x14ac:dyDescent="0.3">
      <c r="A526" s="2"/>
      <c r="B526" s="13" t="s">
        <v>10</v>
      </c>
      <c r="C526" s="14">
        <f>AVERAGE(C22:C525)</f>
        <v>7.7651807573716222E-4</v>
      </c>
      <c r="D526" s="2"/>
      <c r="E526" s="14">
        <f>AVERAGE(E22:E525)</f>
        <v>6.3155420748658563E-4</v>
      </c>
      <c r="F526" s="2"/>
      <c r="G526" s="14">
        <f>AVERAGE(G22:G525)</f>
        <v>1.1463017746077798E-3</v>
      </c>
      <c r="H526" s="2"/>
      <c r="I526" s="44">
        <f>AVERAGE(I22:I525)</f>
        <v>-3.2374306228106435E-4</v>
      </c>
      <c r="J526" s="2"/>
      <c r="K526" s="44">
        <f>AVERAGE(K22:K525)</f>
        <v>7.2190647812220439E-4</v>
      </c>
    </row>
    <row r="527" spans="1:18" x14ac:dyDescent="0.3">
      <c r="B527" s="15" t="s">
        <v>11</v>
      </c>
      <c r="C527" s="14">
        <f>STDEV(C22:C525)</f>
        <v>2.238170897354811E-2</v>
      </c>
      <c r="E527" s="14">
        <f>STDEV(E22:E525)</f>
        <v>2.3953534603162241E-2</v>
      </c>
      <c r="G527" s="14">
        <f>STDEV(G22:G525)</f>
        <v>1.6459435935838613E-2</v>
      </c>
      <c r="I527" s="53">
        <f>STDEV(I22:I525)</f>
        <v>2.8619262060764747E-2</v>
      </c>
      <c r="K527" s="53">
        <f>STDEV(K22:K525)</f>
        <v>1.4618165513812491E-2</v>
      </c>
      <c r="M527" s="145"/>
      <c r="N527" s="145"/>
      <c r="O527" s="145"/>
      <c r="P527" s="145"/>
      <c r="Q527" s="145"/>
      <c r="R527" s="145"/>
    </row>
    <row r="528" spans="1:18" x14ac:dyDescent="0.3">
      <c r="A528" s="4"/>
      <c r="B528" s="15"/>
      <c r="C528" s="14"/>
      <c r="E528" s="14"/>
      <c r="F528" s="2"/>
      <c r="G528" s="14"/>
      <c r="I528" s="14"/>
      <c r="K528" s="14"/>
      <c r="L528" s="32"/>
    </row>
    <row r="529" spans="1:32" x14ac:dyDescent="0.3">
      <c r="A529" s="33"/>
      <c r="B529" s="2"/>
      <c r="C529" s="32"/>
      <c r="E529" s="32"/>
      <c r="G529" s="83"/>
      <c r="I529" s="32"/>
      <c r="K529" s="32"/>
    </row>
    <row r="530" spans="1:32" x14ac:dyDescent="0.3">
      <c r="A530" s="1" t="s">
        <v>618</v>
      </c>
      <c r="C530" s="33">
        <v>26</v>
      </c>
      <c r="E530" s="33">
        <v>408</v>
      </c>
      <c r="G530" s="33">
        <v>450</v>
      </c>
      <c r="H530" s="14"/>
      <c r="I530" s="33">
        <v>25.6</v>
      </c>
      <c r="J530" s="14"/>
      <c r="K530" s="33">
        <v>212</v>
      </c>
    </row>
    <row r="531" spans="1:32" x14ac:dyDescent="0.3">
      <c r="A531" s="36" t="s">
        <v>619</v>
      </c>
      <c r="B531" s="37"/>
      <c r="C531" s="37">
        <f>C530/B350-1</f>
        <v>0.83615819209039555</v>
      </c>
      <c r="D531" s="37"/>
      <c r="E531" s="37">
        <f>E530/D350-1</f>
        <v>0.40966727706181105</v>
      </c>
      <c r="F531" s="37"/>
      <c r="G531" s="37">
        <f>G530/F350-1</f>
        <v>0.44629427267468036</v>
      </c>
      <c r="H531" s="29"/>
      <c r="I531" s="37">
        <f>I530/H350-1</f>
        <v>0.60000000000000009</v>
      </c>
      <c r="J531" s="29"/>
      <c r="K531" s="37">
        <f>K530/J350-1</f>
        <v>0.31701559296763371</v>
      </c>
    </row>
    <row r="532" spans="1:32" x14ac:dyDescent="0.3">
      <c r="A532" s="39"/>
      <c r="B532" s="84"/>
      <c r="C532" s="84"/>
      <c r="D532" s="95"/>
      <c r="E532" s="84"/>
      <c r="F532" s="95"/>
      <c r="G532" s="84"/>
      <c r="I532" s="84"/>
      <c r="J532" s="1"/>
      <c r="K532" s="84"/>
    </row>
    <row r="533" spans="1:32" x14ac:dyDescent="0.3">
      <c r="A533" s="1"/>
      <c r="B533" s="93"/>
      <c r="C533" s="93"/>
      <c r="D533" s="84"/>
      <c r="E533" s="93"/>
      <c r="F533" s="14"/>
      <c r="G533" s="84"/>
      <c r="H533" s="41"/>
      <c r="I533" s="9"/>
      <c r="J533" s="79"/>
      <c r="K533" s="97"/>
      <c r="Y533" s="168"/>
    </row>
    <row r="534" spans="1:32" ht="18" x14ac:dyDescent="0.35">
      <c r="A534" s="157" t="s">
        <v>27</v>
      </c>
      <c r="B534" s="157"/>
      <c r="C534" s="157"/>
      <c r="D534" s="157"/>
      <c r="E534" s="157"/>
      <c r="F534" s="157"/>
      <c r="G534" s="157"/>
      <c r="J534" s="19"/>
      <c r="Y534" s="168"/>
      <c r="Z534" s="132"/>
      <c r="AA534" s="132"/>
      <c r="AB534" s="132"/>
      <c r="AC534" s="132"/>
      <c r="AD534" s="132"/>
      <c r="AE534" s="132"/>
      <c r="AF534" s="132"/>
    </row>
    <row r="535" spans="1:32" ht="18" x14ac:dyDescent="0.35">
      <c r="A535" s="46" t="s">
        <v>1</v>
      </c>
      <c r="B535" s="46" t="s">
        <v>2</v>
      </c>
      <c r="C535" s="46" t="s">
        <v>8</v>
      </c>
      <c r="D535" s="46" t="s">
        <v>12</v>
      </c>
      <c r="E535" s="46" t="s">
        <v>13</v>
      </c>
      <c r="F535" s="46"/>
      <c r="G535" s="46"/>
      <c r="I535" s="1"/>
      <c r="J535" s="143"/>
      <c r="K535" s="6"/>
      <c r="Y535" s="168"/>
      <c r="Z535" s="132"/>
      <c r="AA535" s="132" t="s">
        <v>480</v>
      </c>
      <c r="AB535" s="132"/>
      <c r="AC535" s="132"/>
      <c r="AD535" s="132"/>
      <c r="AE535" s="132"/>
      <c r="AF535" s="132"/>
    </row>
    <row r="536" spans="1:32" x14ac:dyDescent="0.3">
      <c r="A536" s="1" t="s">
        <v>739</v>
      </c>
      <c r="B536" s="5">
        <v>1200000</v>
      </c>
      <c r="C536" s="86">
        <f>B536/$B$541</f>
        <v>0.2</v>
      </c>
      <c r="D536" s="3">
        <f>C531</f>
        <v>0.83615819209039555</v>
      </c>
      <c r="E536" s="9">
        <f>C527*SQRT(255)</f>
        <v>0.35740723079847447</v>
      </c>
      <c r="F536" s="2"/>
      <c r="G536" s="17"/>
      <c r="H536" s="5"/>
      <c r="I536" s="1"/>
      <c r="J536" s="144"/>
      <c r="K536" s="4"/>
      <c r="L536" s="4"/>
      <c r="Y536" s="168"/>
      <c r="Z536" s="132"/>
      <c r="AA536" s="132"/>
      <c r="AB536" s="132"/>
      <c r="AC536" s="132"/>
      <c r="AD536" s="132"/>
      <c r="AE536" s="132"/>
      <c r="AF536" s="132"/>
    </row>
    <row r="537" spans="1:32" ht="18" x14ac:dyDescent="0.35">
      <c r="A537" s="1" t="s">
        <v>623</v>
      </c>
      <c r="B537" s="5">
        <v>1200000</v>
      </c>
      <c r="C537" s="86">
        <f t="shared" ref="C537:C540" si="509">B537/$B$541</f>
        <v>0.2</v>
      </c>
      <c r="D537" s="3">
        <f>E531</f>
        <v>0.40966727706181105</v>
      </c>
      <c r="E537" s="9">
        <f>E527*SQRT(255)</f>
        <v>0.38250727325914624</v>
      </c>
      <c r="F537" s="2"/>
      <c r="G537" s="17"/>
      <c r="H537" s="5"/>
      <c r="I537" s="147"/>
      <c r="J537" s="147"/>
      <c r="K537" s="147"/>
      <c r="L537" s="147"/>
      <c r="AA537" s="6">
        <v>1</v>
      </c>
      <c r="AB537" s="6">
        <v>2</v>
      </c>
      <c r="AC537" s="6">
        <v>3</v>
      </c>
      <c r="AD537" s="6">
        <v>4</v>
      </c>
      <c r="AE537" s="6">
        <v>5</v>
      </c>
      <c r="AF537" s="6">
        <v>6</v>
      </c>
    </row>
    <row r="538" spans="1:32" x14ac:dyDescent="0.3">
      <c r="A538" s="1" t="s">
        <v>409</v>
      </c>
      <c r="B538" s="5">
        <v>1200000</v>
      </c>
      <c r="C538" s="86">
        <f t="shared" si="509"/>
        <v>0.2</v>
      </c>
      <c r="D538" s="3">
        <f>G531</f>
        <v>0.44629427267468036</v>
      </c>
      <c r="E538" s="9">
        <f>G527*SQRT(255)</f>
        <v>0.26283611431484022</v>
      </c>
      <c r="F538" s="2"/>
      <c r="G538" s="17"/>
      <c r="H538" s="5"/>
      <c r="J538" s="1"/>
      <c r="K538" s="1"/>
      <c r="L538" s="1"/>
      <c r="Z538" s="155" t="s">
        <v>479</v>
      </c>
      <c r="AA538" s="155"/>
      <c r="AB538" s="155"/>
      <c r="AC538" s="155"/>
      <c r="AD538" s="155"/>
      <c r="AE538" s="155"/>
      <c r="AF538" s="155"/>
    </row>
    <row r="539" spans="1:32" x14ac:dyDescent="0.3">
      <c r="A539" s="1" t="s">
        <v>140</v>
      </c>
      <c r="B539" s="5">
        <v>1200000</v>
      </c>
      <c r="C539" s="86">
        <f t="shared" si="509"/>
        <v>0.2</v>
      </c>
      <c r="D539" s="87">
        <f>I531</f>
        <v>0.60000000000000009</v>
      </c>
      <c r="E539" s="9">
        <f>I527*SQRT(255)</f>
        <v>0.45701296593225421</v>
      </c>
      <c r="F539" s="2"/>
      <c r="G539" s="17"/>
      <c r="H539" s="5"/>
      <c r="I539" s="1"/>
      <c r="J539" s="148"/>
      <c r="K539" s="149"/>
      <c r="L539" s="149"/>
    </row>
    <row r="540" spans="1:32" x14ac:dyDescent="0.3">
      <c r="A540" s="1" t="s">
        <v>624</v>
      </c>
      <c r="B540" s="5">
        <v>1200000</v>
      </c>
      <c r="C540" s="86">
        <f t="shared" si="509"/>
        <v>0.2</v>
      </c>
      <c r="D540" s="3">
        <f>K531</f>
        <v>0.31701559296763371</v>
      </c>
      <c r="E540" s="9">
        <f>K527*SQRT(255)</f>
        <v>0.23343338356424148</v>
      </c>
      <c r="F540" s="2"/>
      <c r="G540" s="17"/>
      <c r="H540" s="5"/>
      <c r="I540" s="1"/>
      <c r="J540" s="149"/>
      <c r="K540" s="148"/>
      <c r="L540" s="149"/>
    </row>
    <row r="541" spans="1:32" ht="15" thickBot="1" x14ac:dyDescent="0.35">
      <c r="A541" s="4"/>
      <c r="B541" s="10">
        <f>SUM(B536:B540)</f>
        <v>6000000</v>
      </c>
      <c r="C541" s="11">
        <f>SUM(C536:C540)</f>
        <v>1</v>
      </c>
      <c r="E541" s="12"/>
      <c r="G541" s="23"/>
      <c r="I541" s="1"/>
      <c r="J541" s="149"/>
      <c r="K541" s="149"/>
      <c r="L541" s="148"/>
    </row>
    <row r="542" spans="1:32" x14ac:dyDescent="0.3">
      <c r="I542" s="1"/>
      <c r="J542" s="149"/>
      <c r="K542" s="149"/>
      <c r="L542" s="149"/>
    </row>
    <row r="543" spans="1:32" x14ac:dyDescent="0.3">
      <c r="I543" s="1"/>
      <c r="J543" s="149"/>
      <c r="K543" s="149"/>
      <c r="L543" s="149"/>
    </row>
    <row r="544" spans="1:32" x14ac:dyDescent="0.3">
      <c r="A544" s="4"/>
      <c r="B544" s="7"/>
      <c r="C544" s="7"/>
      <c r="G544" s="26"/>
      <c r="I544" s="1"/>
      <c r="J544" s="146"/>
      <c r="K544" s="146"/>
      <c r="L544" s="146"/>
    </row>
    <row r="545" spans="1:12" x14ac:dyDescent="0.3">
      <c r="A545" s="4" t="s">
        <v>6</v>
      </c>
      <c r="B545" s="7">
        <v>10</v>
      </c>
      <c r="C545" s="7"/>
      <c r="D545" s="150" t="s">
        <v>17</v>
      </c>
      <c r="E545" s="150"/>
      <c r="F545" s="150"/>
      <c r="G545" s="14"/>
      <c r="J545" s="146"/>
      <c r="K545" s="146"/>
      <c r="L545" s="146"/>
    </row>
    <row r="546" spans="1:12" x14ac:dyDescent="0.3">
      <c r="A546" s="4" t="s">
        <v>7</v>
      </c>
      <c r="B546" s="8">
        <v>0.99</v>
      </c>
      <c r="C546" s="7"/>
      <c r="D546" s="150" t="s">
        <v>18</v>
      </c>
      <c r="E546" s="150"/>
      <c r="F546" s="150"/>
      <c r="G546" s="22"/>
      <c r="H546" s="26"/>
      <c r="I546" s="4"/>
      <c r="K546" s="146"/>
      <c r="L546" s="146"/>
    </row>
    <row r="547" spans="1:12" x14ac:dyDescent="0.3">
      <c r="A547" s="4" t="s">
        <v>15</v>
      </c>
      <c r="B547" s="16">
        <f>ROUNDUP(NORMSINV(B546),2)</f>
        <v>2.3299999999999996</v>
      </c>
      <c r="C547" s="8"/>
      <c r="D547" s="156" t="s">
        <v>19</v>
      </c>
      <c r="E547" s="156"/>
      <c r="F547" s="156"/>
      <c r="G547" s="85"/>
    </row>
    <row r="548" spans="1:12" x14ac:dyDescent="0.3">
      <c r="C548" s="8"/>
      <c r="D548" s="150" t="s">
        <v>20</v>
      </c>
      <c r="E548" s="150"/>
      <c r="F548" s="150"/>
      <c r="G548" s="48"/>
    </row>
    <row r="549" spans="1:12" x14ac:dyDescent="0.3">
      <c r="A549" s="6"/>
      <c r="B549" s="16"/>
      <c r="C549" s="8"/>
      <c r="D549" s="151" t="s">
        <v>21</v>
      </c>
      <c r="E549" s="151"/>
      <c r="F549" s="151"/>
      <c r="G549" s="40"/>
    </row>
    <row r="550" spans="1:12" x14ac:dyDescent="0.3">
      <c r="A550" s="6"/>
      <c r="B550" s="16"/>
      <c r="C550" s="8"/>
      <c r="D550" s="150" t="s">
        <v>22</v>
      </c>
      <c r="E550" s="150"/>
      <c r="F550" s="150"/>
      <c r="G550" s="23"/>
    </row>
    <row r="551" spans="1:12" x14ac:dyDescent="0.3">
      <c r="A551" s="6"/>
      <c r="B551" s="16"/>
      <c r="C551" s="8"/>
    </row>
    <row r="552" spans="1:12" x14ac:dyDescent="0.3">
      <c r="A552" s="6"/>
      <c r="B552" s="16"/>
      <c r="C552" s="8"/>
    </row>
  </sheetData>
  <mergeCells count="13">
    <mergeCell ref="A1:K1"/>
    <mergeCell ref="A19:K19"/>
    <mergeCell ref="G13:I13"/>
    <mergeCell ref="D549:F549"/>
    <mergeCell ref="D550:F550"/>
    <mergeCell ref="D545:F545"/>
    <mergeCell ref="D546:F546"/>
    <mergeCell ref="Q14:R14"/>
    <mergeCell ref="Z538:AF538"/>
    <mergeCell ref="Y533:Y536"/>
    <mergeCell ref="A534:G534"/>
    <mergeCell ref="D547:F547"/>
    <mergeCell ref="D548:F548"/>
  </mergeCells>
  <phoneticPr fontId="30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769-4FCC-46AA-AD11-F416AECE1C76}">
  <dimension ref="C3:I35"/>
  <sheetViews>
    <sheetView topLeftCell="A30" zoomScale="130" zoomScaleNormal="130" workbookViewId="0">
      <selection activeCell="J36" sqref="J36"/>
    </sheetView>
  </sheetViews>
  <sheetFormatPr baseColWidth="10" defaultRowHeight="14.4" x14ac:dyDescent="0.3"/>
  <sheetData>
    <row r="3" spans="3:9" ht="18" x14ac:dyDescent="0.35">
      <c r="C3" s="171" t="s">
        <v>740</v>
      </c>
      <c r="D3" s="171"/>
      <c r="E3" s="171"/>
      <c r="F3" s="171"/>
      <c r="G3" s="171"/>
    </row>
    <row r="7" spans="3:9" x14ac:dyDescent="0.3">
      <c r="I7" s="4" t="s">
        <v>23</v>
      </c>
    </row>
    <row r="15" spans="3:9" ht="18" x14ac:dyDescent="0.35">
      <c r="C15" s="171" t="s">
        <v>741</v>
      </c>
      <c r="D15" s="171"/>
      <c r="E15" s="171"/>
      <c r="F15" s="171"/>
      <c r="G15" s="171"/>
    </row>
    <row r="25" spans="3:7" ht="18" x14ac:dyDescent="0.35">
      <c r="C25" s="171" t="s">
        <v>150</v>
      </c>
      <c r="D25" s="171"/>
      <c r="E25" s="171"/>
      <c r="F25" s="171"/>
      <c r="G25" s="171"/>
    </row>
    <row r="35" spans="3:7" ht="18" x14ac:dyDescent="0.35">
      <c r="C35" s="171" t="s">
        <v>742</v>
      </c>
      <c r="D35" s="171"/>
      <c r="E35" s="171"/>
      <c r="F35" s="171"/>
      <c r="G35" s="171"/>
    </row>
  </sheetData>
  <mergeCells count="4">
    <mergeCell ref="C3:G3"/>
    <mergeCell ref="C15:G15"/>
    <mergeCell ref="C25:G25"/>
    <mergeCell ref="C35:G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F314-D7F0-437E-AAA7-65813B52BDA1}">
  <dimension ref="A1:I536"/>
  <sheetViews>
    <sheetView showGridLines="0" topLeftCell="A509" zoomScale="110" zoomScaleNormal="110" workbookViewId="0">
      <selection activeCell="G524" sqref="G524"/>
    </sheetView>
  </sheetViews>
  <sheetFormatPr baseColWidth="10" defaultColWidth="9.109375" defaultRowHeight="14.4" x14ac:dyDescent="0.3"/>
  <cols>
    <col min="1" max="1" width="27.44140625" style="60" bestFit="1" customWidth="1"/>
    <col min="2" max="2" width="15" style="60" customWidth="1"/>
    <col min="3" max="3" width="14.88671875" style="60" customWidth="1"/>
    <col min="4" max="4" width="13.44140625" style="60" customWidth="1"/>
    <col min="5" max="5" width="14.109375" style="60" bestFit="1" customWidth="1"/>
    <col min="6" max="6" width="14.6640625" style="60" bestFit="1" customWidth="1"/>
    <col min="7" max="7" width="13" style="60" bestFit="1" customWidth="1"/>
    <col min="8" max="8" width="10.33203125" style="60" bestFit="1" customWidth="1"/>
    <col min="9" max="9" width="16.6640625" style="60" bestFit="1" customWidth="1"/>
    <col min="10" max="16384" width="9.109375" style="60"/>
  </cols>
  <sheetData>
    <row r="1" spans="1:7" ht="18" x14ac:dyDescent="0.35">
      <c r="B1" s="61"/>
    </row>
    <row r="2" spans="1:7" ht="21" x14ac:dyDescent="0.4">
      <c r="A2" s="181" t="s">
        <v>118</v>
      </c>
      <c r="B2" s="181"/>
      <c r="C2" s="181"/>
      <c r="D2" s="181"/>
      <c r="E2" s="181"/>
      <c r="F2" s="181"/>
      <c r="G2" s="181"/>
    </row>
    <row r="4" spans="1:7" x14ac:dyDescent="0.3">
      <c r="B4" s="62" t="s">
        <v>0</v>
      </c>
      <c r="C4" s="62" t="s">
        <v>112</v>
      </c>
      <c r="D4" s="62" t="s">
        <v>92</v>
      </c>
    </row>
    <row r="5" spans="1:7" x14ac:dyDescent="0.3">
      <c r="A5" s="60">
        <f t="shared" ref="A5:A68" si="0">A6-1</f>
        <v>1</v>
      </c>
      <c r="B5" s="4" t="s">
        <v>152</v>
      </c>
      <c r="C5" s="76">
        <v>4641465.7890370348</v>
      </c>
      <c r="D5" s="63"/>
    </row>
    <row r="6" spans="1:7" x14ac:dyDescent="0.3">
      <c r="A6" s="60">
        <f t="shared" si="0"/>
        <v>2</v>
      </c>
      <c r="B6" s="4" t="s">
        <v>153</v>
      </c>
      <c r="C6" s="76">
        <v>4645391.6314022327</v>
      </c>
      <c r="D6" s="63">
        <f>C6/C5-1</f>
        <v>8.4581951987461323E-4</v>
      </c>
    </row>
    <row r="7" spans="1:7" x14ac:dyDescent="0.3">
      <c r="A7" s="60">
        <f t="shared" si="0"/>
        <v>3</v>
      </c>
      <c r="B7" s="4" t="s">
        <v>154</v>
      </c>
      <c r="C7" s="76">
        <v>4720806.867692234</v>
      </c>
      <c r="D7" s="63">
        <f t="shared" ref="D7:D70" si="1">C7/C6-1</f>
        <v>1.6234419457813676E-2</v>
      </c>
    </row>
    <row r="8" spans="1:7" x14ac:dyDescent="0.3">
      <c r="A8" s="60">
        <f t="shared" si="0"/>
        <v>4</v>
      </c>
      <c r="B8" s="4" t="s">
        <v>155</v>
      </c>
      <c r="C8" s="76">
        <v>4768530.488842533</v>
      </c>
      <c r="D8" s="63">
        <f t="shared" si="1"/>
        <v>1.0109208550111326E-2</v>
      </c>
      <c r="F8" s="88"/>
    </row>
    <row r="9" spans="1:7" hidden="1" x14ac:dyDescent="0.3">
      <c r="A9" s="60">
        <f t="shared" si="0"/>
        <v>5</v>
      </c>
      <c r="B9" s="4" t="s">
        <v>156</v>
      </c>
      <c r="C9" s="76">
        <v>4657920.0030113813</v>
      </c>
      <c r="D9" s="63">
        <f t="shared" si="1"/>
        <v>-2.3195927149875506E-2</v>
      </c>
    </row>
    <row r="10" spans="1:7" hidden="1" x14ac:dyDescent="0.3">
      <c r="A10" s="60">
        <f t="shared" si="0"/>
        <v>6</v>
      </c>
      <c r="B10" s="4" t="s">
        <v>157</v>
      </c>
      <c r="C10" s="76">
        <v>4702688.451534586</v>
      </c>
      <c r="D10" s="63">
        <f t="shared" si="1"/>
        <v>9.6112531976206839E-3</v>
      </c>
    </row>
    <row r="11" spans="1:7" hidden="1" x14ac:dyDescent="0.3">
      <c r="A11" s="60">
        <f t="shared" si="0"/>
        <v>7</v>
      </c>
      <c r="B11" s="4" t="s">
        <v>158</v>
      </c>
      <c r="C11" s="76">
        <v>4665702.4405708341</v>
      </c>
      <c r="D11" s="63">
        <f t="shared" si="1"/>
        <v>-7.8648652456836388E-3</v>
      </c>
    </row>
    <row r="12" spans="1:7" hidden="1" x14ac:dyDescent="0.3">
      <c r="A12" s="60">
        <f t="shared" si="0"/>
        <v>8</v>
      </c>
      <c r="B12" s="4" t="s">
        <v>159</v>
      </c>
      <c r="C12" s="76">
        <v>4651852.9053891869</v>
      </c>
      <c r="D12" s="63">
        <f t="shared" si="1"/>
        <v>-2.9683708633491124E-3</v>
      </c>
    </row>
    <row r="13" spans="1:7" hidden="1" x14ac:dyDescent="0.3">
      <c r="A13" s="60">
        <f t="shared" si="0"/>
        <v>9</v>
      </c>
      <c r="B13" s="4" t="s">
        <v>160</v>
      </c>
      <c r="C13" s="76">
        <v>4659447.1377965789</v>
      </c>
      <c r="D13" s="63">
        <f t="shared" si="1"/>
        <v>1.6325177433262894E-3</v>
      </c>
    </row>
    <row r="14" spans="1:7" hidden="1" x14ac:dyDescent="0.3">
      <c r="A14" s="60">
        <f t="shared" si="0"/>
        <v>10</v>
      </c>
      <c r="B14" s="4" t="s">
        <v>161</v>
      </c>
      <c r="C14" s="76">
        <v>4599433.2782418104</v>
      </c>
      <c r="D14" s="63">
        <f t="shared" si="1"/>
        <v>-1.2880038721321041E-2</v>
      </c>
    </row>
    <row r="15" spans="1:7" hidden="1" x14ac:dyDescent="0.3">
      <c r="A15" s="60">
        <f t="shared" si="0"/>
        <v>11</v>
      </c>
      <c r="B15" s="4" t="s">
        <v>162</v>
      </c>
      <c r="C15" s="76">
        <v>4524766.1516463561</v>
      </c>
      <c r="D15" s="63">
        <f t="shared" si="1"/>
        <v>-1.6233984075533003E-2</v>
      </c>
    </row>
    <row r="16" spans="1:7" hidden="1" x14ac:dyDescent="0.3">
      <c r="A16" s="60">
        <f t="shared" si="0"/>
        <v>12</v>
      </c>
      <c r="B16" s="4" t="s">
        <v>163</v>
      </c>
      <c r="C16" s="76">
        <v>4371588.7624462796</v>
      </c>
      <c r="D16" s="63">
        <f t="shared" si="1"/>
        <v>-3.3853106230549046E-2</v>
      </c>
    </row>
    <row r="17" spans="1:4" hidden="1" x14ac:dyDescent="0.3">
      <c r="A17" s="60">
        <f t="shared" si="0"/>
        <v>13</v>
      </c>
      <c r="B17" s="4" t="s">
        <v>164</v>
      </c>
      <c r="C17" s="76">
        <v>4220818.3293867847</v>
      </c>
      <c r="D17" s="63">
        <f t="shared" si="1"/>
        <v>-3.4488704508226831E-2</v>
      </c>
    </row>
    <row r="18" spans="1:4" hidden="1" x14ac:dyDescent="0.3">
      <c r="A18" s="60">
        <f t="shared" si="0"/>
        <v>14</v>
      </c>
      <c r="B18" s="4" t="s">
        <v>165</v>
      </c>
      <c r="C18" s="76">
        <v>4317561.1149459966</v>
      </c>
      <c r="D18" s="63">
        <f t="shared" si="1"/>
        <v>2.292038605065172E-2</v>
      </c>
    </row>
    <row r="19" spans="1:4" hidden="1" x14ac:dyDescent="0.3">
      <c r="A19" s="60">
        <f t="shared" si="0"/>
        <v>15</v>
      </c>
      <c r="B19" s="4" t="s">
        <v>166</v>
      </c>
      <c r="C19" s="76">
        <v>4357532.7748451289</v>
      </c>
      <c r="D19" s="63">
        <f t="shared" si="1"/>
        <v>9.2579256749287797E-3</v>
      </c>
    </row>
    <row r="20" spans="1:4" hidden="1" x14ac:dyDescent="0.3">
      <c r="A20" s="60">
        <f t="shared" si="0"/>
        <v>16</v>
      </c>
      <c r="B20" s="4" t="s">
        <v>167</v>
      </c>
      <c r="C20" s="76">
        <v>4228541.582870543</v>
      </c>
      <c r="D20" s="63">
        <f t="shared" si="1"/>
        <v>-2.960188681063225E-2</v>
      </c>
    </row>
    <row r="21" spans="1:4" hidden="1" x14ac:dyDescent="0.3">
      <c r="A21" s="60">
        <f t="shared" si="0"/>
        <v>17</v>
      </c>
      <c r="B21" s="4" t="s">
        <v>168</v>
      </c>
      <c r="C21" s="76">
        <v>4106600.3110354198</v>
      </c>
      <c r="D21" s="63">
        <f t="shared" si="1"/>
        <v>-2.8837666473258028E-2</v>
      </c>
    </row>
    <row r="22" spans="1:4" hidden="1" x14ac:dyDescent="0.3">
      <c r="A22" s="60">
        <f t="shared" si="0"/>
        <v>18</v>
      </c>
      <c r="B22" s="4" t="s">
        <v>169</v>
      </c>
      <c r="C22" s="76">
        <v>4202019.5257457988</v>
      </c>
      <c r="D22" s="63">
        <f t="shared" si="1"/>
        <v>2.3235573828298994E-2</v>
      </c>
    </row>
    <row r="23" spans="1:4" hidden="1" x14ac:dyDescent="0.3">
      <c r="A23" s="60">
        <f t="shared" si="0"/>
        <v>19</v>
      </c>
      <c r="B23" s="4" t="s">
        <v>170</v>
      </c>
      <c r="C23" s="76">
        <v>4294084.921800836</v>
      </c>
      <c r="D23" s="63">
        <f t="shared" si="1"/>
        <v>2.1909797298882649E-2</v>
      </c>
    </row>
    <row r="24" spans="1:4" hidden="1" x14ac:dyDescent="0.3">
      <c r="A24" s="60">
        <f t="shared" si="0"/>
        <v>20</v>
      </c>
      <c r="B24" s="4" t="s">
        <v>171</v>
      </c>
      <c r="C24" s="76">
        <v>4285456.2359395912</v>
      </c>
      <c r="D24" s="63">
        <f t="shared" si="1"/>
        <v>-2.0094353088914163E-3</v>
      </c>
    </row>
    <row r="25" spans="1:4" hidden="1" x14ac:dyDescent="0.3">
      <c r="A25" s="60">
        <f t="shared" si="0"/>
        <v>21</v>
      </c>
      <c r="B25" s="4" t="s">
        <v>172</v>
      </c>
      <c r="C25" s="76">
        <v>4360614.2697547423</v>
      </c>
      <c r="D25" s="63">
        <f t="shared" si="1"/>
        <v>1.7537930543974456E-2</v>
      </c>
    </row>
    <row r="26" spans="1:4" hidden="1" x14ac:dyDescent="0.3">
      <c r="A26" s="60">
        <f t="shared" si="0"/>
        <v>22</v>
      </c>
      <c r="B26" s="4" t="s">
        <v>173</v>
      </c>
      <c r="C26" s="76">
        <v>4313493.2835693564</v>
      </c>
      <c r="D26" s="63">
        <f t="shared" si="1"/>
        <v>-1.0806043201807003E-2</v>
      </c>
    </row>
    <row r="27" spans="1:4" hidden="1" x14ac:dyDescent="0.3">
      <c r="A27" s="60">
        <f t="shared" si="0"/>
        <v>23</v>
      </c>
      <c r="B27" s="4" t="s">
        <v>174</v>
      </c>
      <c r="C27" s="76">
        <v>4294156.4980664039</v>
      </c>
      <c r="D27" s="63">
        <f t="shared" si="1"/>
        <v>-4.4828597685798721E-3</v>
      </c>
    </row>
    <row r="28" spans="1:4" hidden="1" x14ac:dyDescent="0.3">
      <c r="A28" s="60">
        <f t="shared" si="0"/>
        <v>24</v>
      </c>
      <c r="B28" s="4" t="s">
        <v>175</v>
      </c>
      <c r="C28" s="76">
        <v>4246773.718048499</v>
      </c>
      <c r="D28" s="63">
        <f t="shared" si="1"/>
        <v>-1.1034246199280506E-2</v>
      </c>
    </row>
    <row r="29" spans="1:4" hidden="1" x14ac:dyDescent="0.3">
      <c r="A29" s="60">
        <f t="shared" si="0"/>
        <v>25</v>
      </c>
      <c r="B29" s="4" t="s">
        <v>176</v>
      </c>
      <c r="C29" s="76">
        <v>4243709.6042530732</v>
      </c>
      <c r="D29" s="63">
        <f t="shared" si="1"/>
        <v>-7.2151567256895088E-4</v>
      </c>
    </row>
    <row r="30" spans="1:4" hidden="1" x14ac:dyDescent="0.3">
      <c r="A30" s="60">
        <f t="shared" si="0"/>
        <v>26</v>
      </c>
      <c r="B30" s="4" t="s">
        <v>177</v>
      </c>
      <c r="C30" s="76">
        <v>4284206.1278478606</v>
      </c>
      <c r="D30" s="63">
        <f t="shared" si="1"/>
        <v>9.5427178980864724E-3</v>
      </c>
    </row>
    <row r="31" spans="1:4" hidden="1" x14ac:dyDescent="0.3">
      <c r="A31" s="60">
        <f t="shared" si="0"/>
        <v>27</v>
      </c>
      <c r="B31" s="4" t="s">
        <v>178</v>
      </c>
      <c r="C31" s="76">
        <v>4248963.6310733845</v>
      </c>
      <c r="D31" s="63">
        <f t="shared" si="1"/>
        <v>-8.2261440562804156E-3</v>
      </c>
    </row>
    <row r="32" spans="1:4" hidden="1" x14ac:dyDescent="0.3">
      <c r="A32" s="60">
        <f t="shared" si="0"/>
        <v>28</v>
      </c>
      <c r="B32" s="4" t="s">
        <v>179</v>
      </c>
      <c r="C32" s="76">
        <v>4360889.0328045366</v>
      </c>
      <c r="D32" s="63">
        <f t="shared" si="1"/>
        <v>2.634181213334541E-2</v>
      </c>
    </row>
    <row r="33" spans="1:4" hidden="1" x14ac:dyDescent="0.3">
      <c r="A33" s="60">
        <f t="shared" si="0"/>
        <v>29</v>
      </c>
      <c r="B33" s="4" t="s">
        <v>180</v>
      </c>
      <c r="C33" s="76">
        <v>4441507.6122792028</v>
      </c>
      <c r="D33" s="63">
        <f t="shared" si="1"/>
        <v>1.8486730313066246E-2</v>
      </c>
    </row>
    <row r="34" spans="1:4" hidden="1" x14ac:dyDescent="0.3">
      <c r="A34" s="60">
        <f t="shared" si="0"/>
        <v>30</v>
      </c>
      <c r="B34" s="4" t="s">
        <v>181</v>
      </c>
      <c r="C34" s="76">
        <v>4429452.3990421575</v>
      </c>
      <c r="D34" s="63">
        <f t="shared" si="1"/>
        <v>-2.7142164979560013E-3</v>
      </c>
    </row>
    <row r="35" spans="1:4" hidden="1" x14ac:dyDescent="0.3">
      <c r="A35" s="60">
        <f t="shared" si="0"/>
        <v>31</v>
      </c>
      <c r="B35" s="4" t="s">
        <v>182</v>
      </c>
      <c r="C35" s="76">
        <v>4416535.6204252634</v>
      </c>
      <c r="D35" s="63">
        <f t="shared" si="1"/>
        <v>-2.9161118470732994E-3</v>
      </c>
    </row>
    <row r="36" spans="1:4" hidden="1" x14ac:dyDescent="0.3">
      <c r="A36" s="60">
        <f t="shared" si="0"/>
        <v>32</v>
      </c>
      <c r="B36" s="4" t="s">
        <v>183</v>
      </c>
      <c r="C36" s="76">
        <v>4483798.8139286488</v>
      </c>
      <c r="D36" s="63">
        <f t="shared" si="1"/>
        <v>1.5229854185328406E-2</v>
      </c>
    </row>
    <row r="37" spans="1:4" hidden="1" x14ac:dyDescent="0.3">
      <c r="A37" s="60">
        <f t="shared" si="0"/>
        <v>33</v>
      </c>
      <c r="B37" s="4" t="s">
        <v>184</v>
      </c>
      <c r="C37" s="76">
        <v>4566909.5227028299</v>
      </c>
      <c r="D37" s="63">
        <f t="shared" si="1"/>
        <v>1.8535780088081211E-2</v>
      </c>
    </row>
    <row r="38" spans="1:4" hidden="1" x14ac:dyDescent="0.3">
      <c r="A38" s="60">
        <f t="shared" si="0"/>
        <v>34</v>
      </c>
      <c r="B38" s="4" t="s">
        <v>185</v>
      </c>
      <c r="C38" s="76">
        <v>4571856.8321879366</v>
      </c>
      <c r="D38" s="63">
        <f t="shared" si="1"/>
        <v>1.0832948322083702E-3</v>
      </c>
    </row>
    <row r="39" spans="1:4" hidden="1" x14ac:dyDescent="0.3">
      <c r="A39" s="60">
        <f t="shared" si="0"/>
        <v>35</v>
      </c>
      <c r="B39" s="4" t="s">
        <v>186</v>
      </c>
      <c r="C39" s="76">
        <v>4617474.5966463629</v>
      </c>
      <c r="D39" s="63">
        <f t="shared" si="1"/>
        <v>9.9779512204443144E-3</v>
      </c>
    </row>
    <row r="40" spans="1:4" hidden="1" x14ac:dyDescent="0.3">
      <c r="A40" s="60">
        <f t="shared" si="0"/>
        <v>36</v>
      </c>
      <c r="B40" s="4" t="s">
        <v>187</v>
      </c>
      <c r="C40" s="76">
        <v>4633848.3386537088</v>
      </c>
      <c r="D40" s="63">
        <f t="shared" si="1"/>
        <v>3.5460383516214833E-3</v>
      </c>
    </row>
    <row r="41" spans="1:4" hidden="1" x14ac:dyDescent="0.3">
      <c r="A41" s="60">
        <f t="shared" si="0"/>
        <v>37</v>
      </c>
      <c r="B41" s="4" t="s">
        <v>188</v>
      </c>
      <c r="C41" s="76">
        <v>4657919.2901444659</v>
      </c>
      <c r="D41" s="63">
        <f t="shared" si="1"/>
        <v>5.1945919960234566E-3</v>
      </c>
    </row>
    <row r="42" spans="1:4" hidden="1" x14ac:dyDescent="0.3">
      <c r="A42" s="60">
        <f t="shared" si="0"/>
        <v>38</v>
      </c>
      <c r="B42" s="4" t="s">
        <v>189</v>
      </c>
      <c r="C42" s="76">
        <v>4733797.7088682912</v>
      </c>
      <c r="D42" s="63">
        <f t="shared" si="1"/>
        <v>1.6290196114899125E-2</v>
      </c>
    </row>
    <row r="43" spans="1:4" hidden="1" x14ac:dyDescent="0.3">
      <c r="A43" s="60">
        <f t="shared" si="0"/>
        <v>39</v>
      </c>
      <c r="B43" s="4" t="s">
        <v>190</v>
      </c>
      <c r="C43" s="76">
        <v>4799446.2226814684</v>
      </c>
      <c r="D43" s="63">
        <f t="shared" si="1"/>
        <v>1.3868043767521154E-2</v>
      </c>
    </row>
    <row r="44" spans="1:4" hidden="1" x14ac:dyDescent="0.3">
      <c r="A44" s="60">
        <f t="shared" si="0"/>
        <v>40</v>
      </c>
      <c r="B44" s="4" t="s">
        <v>191</v>
      </c>
      <c r="C44" s="76">
        <v>4645938.6790319094</v>
      </c>
      <c r="D44" s="63">
        <f t="shared" si="1"/>
        <v>-3.1984428312605173E-2</v>
      </c>
    </row>
    <row r="45" spans="1:4" hidden="1" x14ac:dyDescent="0.3">
      <c r="A45" s="60">
        <f t="shared" si="0"/>
        <v>41</v>
      </c>
      <c r="B45" s="4" t="s">
        <v>192</v>
      </c>
      <c r="C45" s="76">
        <v>4696832.8762935819</v>
      </c>
      <c r="D45" s="63">
        <f t="shared" si="1"/>
        <v>1.0954556393817372E-2</v>
      </c>
    </row>
    <row r="46" spans="1:4" hidden="1" x14ac:dyDescent="0.3">
      <c r="A46" s="60">
        <f t="shared" si="0"/>
        <v>42</v>
      </c>
      <c r="B46" s="4" t="s">
        <v>193</v>
      </c>
      <c r="C46" s="76">
        <v>4746541.2984774848</v>
      </c>
      <c r="D46" s="63">
        <f t="shared" si="1"/>
        <v>1.0583391722281066E-2</v>
      </c>
    </row>
    <row r="47" spans="1:4" hidden="1" x14ac:dyDescent="0.3">
      <c r="A47" s="60">
        <f t="shared" si="0"/>
        <v>43</v>
      </c>
      <c r="B47" s="4" t="s">
        <v>194</v>
      </c>
      <c r="C47" s="76">
        <v>4750308.6103288885</v>
      </c>
      <c r="D47" s="63">
        <f t="shared" si="1"/>
        <v>7.9369621256897283E-4</v>
      </c>
    </row>
    <row r="48" spans="1:4" hidden="1" x14ac:dyDescent="0.3">
      <c r="A48" s="60">
        <f t="shared" si="0"/>
        <v>44</v>
      </c>
      <c r="B48" s="4" t="s">
        <v>195</v>
      </c>
      <c r="C48" s="76">
        <v>4726055.7413786324</v>
      </c>
      <c r="D48" s="63">
        <f t="shared" si="1"/>
        <v>-5.1055354377442796E-3</v>
      </c>
    </row>
    <row r="49" spans="1:4" hidden="1" x14ac:dyDescent="0.3">
      <c r="A49" s="60">
        <f t="shared" si="0"/>
        <v>45</v>
      </c>
      <c r="B49" s="4" t="s">
        <v>196</v>
      </c>
      <c r="C49" s="76">
        <v>4880307.7190624978</v>
      </c>
      <c r="D49" s="63">
        <f t="shared" si="1"/>
        <v>3.2638628514963131E-2</v>
      </c>
    </row>
    <row r="50" spans="1:4" hidden="1" x14ac:dyDescent="0.3">
      <c r="A50" s="60">
        <f t="shared" si="0"/>
        <v>46</v>
      </c>
      <c r="B50" s="4" t="s">
        <v>197</v>
      </c>
      <c r="C50" s="76">
        <v>5024388.0967062199</v>
      </c>
      <c r="D50" s="63">
        <f t="shared" si="1"/>
        <v>2.9522805924909967E-2</v>
      </c>
    </row>
    <row r="51" spans="1:4" hidden="1" x14ac:dyDescent="0.3">
      <c r="A51" s="60">
        <f t="shared" si="0"/>
        <v>47</v>
      </c>
      <c r="B51" s="4" t="s">
        <v>198</v>
      </c>
      <c r="C51" s="76">
        <v>5047996.5283823321</v>
      </c>
      <c r="D51" s="63">
        <f t="shared" si="1"/>
        <v>4.698767535809667E-3</v>
      </c>
    </row>
    <row r="52" spans="1:4" hidden="1" x14ac:dyDescent="0.3">
      <c r="A52" s="60">
        <f t="shared" si="0"/>
        <v>48</v>
      </c>
      <c r="B52" s="4" t="s">
        <v>199</v>
      </c>
      <c r="C52" s="76">
        <v>5075997.6195679121</v>
      </c>
      <c r="D52" s="63">
        <f t="shared" si="1"/>
        <v>5.5469711653215459E-3</v>
      </c>
    </row>
    <row r="53" spans="1:4" hidden="1" x14ac:dyDescent="0.3">
      <c r="A53" s="60">
        <f t="shared" si="0"/>
        <v>49</v>
      </c>
      <c r="B53" s="4" t="s">
        <v>200</v>
      </c>
      <c r="C53" s="76">
        <v>5080606.9006810216</v>
      </c>
      <c r="D53" s="63">
        <f t="shared" si="1"/>
        <v>9.0805423062856327E-4</v>
      </c>
    </row>
    <row r="54" spans="1:4" hidden="1" x14ac:dyDescent="0.3">
      <c r="A54" s="60">
        <f t="shared" si="0"/>
        <v>50</v>
      </c>
      <c r="B54" s="4" t="s">
        <v>201</v>
      </c>
      <c r="C54" s="76">
        <v>5048822.848694589</v>
      </c>
      <c r="D54" s="63">
        <f t="shared" si="1"/>
        <v>-6.2559557564220158E-3</v>
      </c>
    </row>
    <row r="55" spans="1:4" hidden="1" x14ac:dyDescent="0.3">
      <c r="A55" s="60">
        <f t="shared" si="0"/>
        <v>51</v>
      </c>
      <c r="B55" s="4" t="s">
        <v>202</v>
      </c>
      <c r="C55" s="76">
        <v>5048673.5459081717</v>
      </c>
      <c r="D55" s="63">
        <f t="shared" si="1"/>
        <v>-2.9571801366756745E-5</v>
      </c>
    </row>
    <row r="56" spans="1:4" hidden="1" x14ac:dyDescent="0.3">
      <c r="A56" s="60">
        <f t="shared" si="0"/>
        <v>52</v>
      </c>
      <c r="B56" s="4" t="s">
        <v>203</v>
      </c>
      <c r="C56" s="76">
        <v>4994672.468682657</v>
      </c>
      <c r="D56" s="63">
        <f t="shared" si="1"/>
        <v>-1.0696092099137799E-2</v>
      </c>
    </row>
    <row r="57" spans="1:4" hidden="1" x14ac:dyDescent="0.3">
      <c r="A57" s="60">
        <f t="shared" si="0"/>
        <v>53</v>
      </c>
      <c r="B57" s="4" t="s">
        <v>204</v>
      </c>
      <c r="C57" s="76">
        <v>5066723.2080002083</v>
      </c>
      <c r="D57" s="63">
        <f t="shared" si="1"/>
        <v>1.4425518343659238E-2</v>
      </c>
    </row>
    <row r="58" spans="1:4" hidden="1" x14ac:dyDescent="0.3">
      <c r="A58" s="60">
        <f t="shared" si="0"/>
        <v>54</v>
      </c>
      <c r="B58" s="4" t="s">
        <v>205</v>
      </c>
      <c r="C58" s="76">
        <v>5065893.2044923883</v>
      </c>
      <c r="D58" s="63">
        <f t="shared" si="1"/>
        <v>-1.6381465372128368E-4</v>
      </c>
    </row>
    <row r="59" spans="1:4" hidden="1" x14ac:dyDescent="0.3">
      <c r="A59" s="60">
        <f t="shared" si="0"/>
        <v>55</v>
      </c>
      <c r="B59" s="4" t="s">
        <v>206</v>
      </c>
      <c r="C59" s="76">
        <v>5007000.1765937125</v>
      </c>
      <c r="D59" s="63">
        <f t="shared" si="1"/>
        <v>-1.1625398625942251E-2</v>
      </c>
    </row>
    <row r="60" spans="1:4" hidden="1" x14ac:dyDescent="0.3">
      <c r="A60" s="60">
        <f t="shared" si="0"/>
        <v>56</v>
      </c>
      <c r="B60" s="4" t="s">
        <v>207</v>
      </c>
      <c r="C60" s="76">
        <v>4992356.1357977772</v>
      </c>
      <c r="D60" s="63">
        <f t="shared" si="1"/>
        <v>-2.9247134570500322E-3</v>
      </c>
    </row>
    <row r="61" spans="1:4" hidden="1" x14ac:dyDescent="0.3">
      <c r="A61" s="60">
        <f t="shared" si="0"/>
        <v>57</v>
      </c>
      <c r="B61" s="4" t="s">
        <v>208</v>
      </c>
      <c r="C61" s="76">
        <v>4891748.3108027782</v>
      </c>
      <c r="D61" s="63">
        <f t="shared" si="1"/>
        <v>-2.0152373400124435E-2</v>
      </c>
    </row>
    <row r="62" spans="1:4" hidden="1" x14ac:dyDescent="0.3">
      <c r="A62" s="60">
        <f t="shared" si="0"/>
        <v>58</v>
      </c>
      <c r="B62" s="4" t="s">
        <v>209</v>
      </c>
      <c r="C62" s="76">
        <v>5004170.530207295</v>
      </c>
      <c r="D62" s="63">
        <f t="shared" si="1"/>
        <v>2.2982012209468605E-2</v>
      </c>
    </row>
    <row r="63" spans="1:4" hidden="1" x14ac:dyDescent="0.3">
      <c r="A63" s="60">
        <f t="shared" si="0"/>
        <v>59</v>
      </c>
      <c r="B63" s="4" t="s">
        <v>210</v>
      </c>
      <c r="C63" s="76">
        <v>5059027.4414861752</v>
      </c>
      <c r="D63" s="63">
        <f t="shared" si="1"/>
        <v>1.0962238586343265E-2</v>
      </c>
    </row>
    <row r="64" spans="1:4" hidden="1" x14ac:dyDescent="0.3">
      <c r="A64" s="60">
        <f t="shared" si="0"/>
        <v>60</v>
      </c>
      <c r="B64" s="4" t="s">
        <v>211</v>
      </c>
      <c r="C64" s="76">
        <v>5082090.9881708222</v>
      </c>
      <c r="D64" s="63">
        <f t="shared" si="1"/>
        <v>4.558889421218737E-3</v>
      </c>
    </row>
    <row r="65" spans="1:4" hidden="1" x14ac:dyDescent="0.3">
      <c r="A65" s="60">
        <f t="shared" si="0"/>
        <v>61</v>
      </c>
      <c r="B65" s="4" t="s">
        <v>212</v>
      </c>
      <c r="C65" s="76">
        <v>5081953.4001846733</v>
      </c>
      <c r="D65" s="63">
        <f t="shared" si="1"/>
        <v>-2.7073105630992522E-5</v>
      </c>
    </row>
    <row r="66" spans="1:4" hidden="1" x14ac:dyDescent="0.3">
      <c r="A66" s="60">
        <f t="shared" si="0"/>
        <v>62</v>
      </c>
      <c r="B66" s="4" t="s">
        <v>213</v>
      </c>
      <c r="C66" s="76">
        <v>5162984.7060500523</v>
      </c>
      <c r="D66" s="63">
        <f t="shared" si="1"/>
        <v>1.5944913202555977E-2</v>
      </c>
    </row>
    <row r="67" spans="1:4" hidden="1" x14ac:dyDescent="0.3">
      <c r="A67" s="60">
        <f t="shared" si="0"/>
        <v>63</v>
      </c>
      <c r="B67" s="4" t="s">
        <v>214</v>
      </c>
      <c r="C67" s="76">
        <v>5179639.9147990942</v>
      </c>
      <c r="D67" s="63">
        <f t="shared" si="1"/>
        <v>3.2258876787927271E-3</v>
      </c>
    </row>
    <row r="68" spans="1:4" hidden="1" x14ac:dyDescent="0.3">
      <c r="A68" s="60">
        <f t="shared" si="0"/>
        <v>64</v>
      </c>
      <c r="B68" s="4" t="s">
        <v>215</v>
      </c>
      <c r="C68" s="76">
        <v>5183288.2353305938</v>
      </c>
      <c r="D68" s="63">
        <f t="shared" si="1"/>
        <v>7.0435794601775292E-4</v>
      </c>
    </row>
    <row r="69" spans="1:4" hidden="1" x14ac:dyDescent="0.3">
      <c r="A69" s="60">
        <f t="shared" ref="A69:A132" si="2">A70-1</f>
        <v>65</v>
      </c>
      <c r="B69" s="4" t="s">
        <v>216</v>
      </c>
      <c r="C69" s="76">
        <v>5134765.9930724241</v>
      </c>
      <c r="D69" s="63">
        <f t="shared" si="1"/>
        <v>-9.3612857427897156E-3</v>
      </c>
    </row>
    <row r="70" spans="1:4" hidden="1" x14ac:dyDescent="0.3">
      <c r="A70" s="60">
        <f t="shared" si="2"/>
        <v>66</v>
      </c>
      <c r="B70" s="4" t="s">
        <v>217</v>
      </c>
      <c r="C70" s="76">
        <v>5152370.0342217544</v>
      </c>
      <c r="D70" s="63">
        <f t="shared" si="1"/>
        <v>3.4284018342960465E-3</v>
      </c>
    </row>
    <row r="71" spans="1:4" hidden="1" x14ac:dyDescent="0.3">
      <c r="A71" s="60">
        <f t="shared" si="2"/>
        <v>67</v>
      </c>
      <c r="B71" s="4" t="s">
        <v>218</v>
      </c>
      <c r="C71" s="76">
        <v>5150389.6448240904</v>
      </c>
      <c r="D71" s="63">
        <f t="shared" ref="D71:D134" si="3">C71/C70-1</f>
        <v>-3.8436474564329526E-4</v>
      </c>
    </row>
    <row r="72" spans="1:4" hidden="1" x14ac:dyDescent="0.3">
      <c r="A72" s="60">
        <f t="shared" si="2"/>
        <v>68</v>
      </c>
      <c r="B72" s="4" t="s">
        <v>219</v>
      </c>
      <c r="C72" s="76">
        <v>5093777.0397304343</v>
      </c>
      <c r="D72" s="63">
        <f t="shared" si="3"/>
        <v>-1.0991907214350172E-2</v>
      </c>
    </row>
    <row r="73" spans="1:4" hidden="1" x14ac:dyDescent="0.3">
      <c r="A73" s="60">
        <f t="shared" si="2"/>
        <v>69</v>
      </c>
      <c r="B73" s="4" t="s">
        <v>220</v>
      </c>
      <c r="C73" s="76">
        <v>5049066.4513325412</v>
      </c>
      <c r="D73" s="63">
        <f t="shared" si="3"/>
        <v>-8.7774922320233983E-3</v>
      </c>
    </row>
    <row r="74" spans="1:4" hidden="1" x14ac:dyDescent="0.3">
      <c r="A74" s="60">
        <f t="shared" si="2"/>
        <v>70</v>
      </c>
      <c r="B74" s="4" t="s">
        <v>221</v>
      </c>
      <c r="C74" s="76">
        <v>5036856.8733733278</v>
      </c>
      <c r="D74" s="63">
        <f t="shared" si="3"/>
        <v>-2.4181852381822688E-3</v>
      </c>
    </row>
    <row r="75" spans="1:4" hidden="1" x14ac:dyDescent="0.3">
      <c r="A75" s="60">
        <f t="shared" si="2"/>
        <v>71</v>
      </c>
      <c r="B75" s="4" t="s">
        <v>222</v>
      </c>
      <c r="C75" s="76">
        <v>4984073.7490681643</v>
      </c>
      <c r="D75" s="63">
        <f t="shared" si="3"/>
        <v>-1.0479377443539106E-2</v>
      </c>
    </row>
    <row r="76" spans="1:4" hidden="1" x14ac:dyDescent="0.3">
      <c r="A76" s="60">
        <f t="shared" si="2"/>
        <v>72</v>
      </c>
      <c r="B76" s="4" t="s">
        <v>223</v>
      </c>
      <c r="C76" s="76">
        <v>5025057.4945479305</v>
      </c>
      <c r="D76" s="63">
        <f t="shared" si="3"/>
        <v>8.2229412210099717E-3</v>
      </c>
    </row>
    <row r="77" spans="1:4" hidden="1" x14ac:dyDescent="0.3">
      <c r="A77" s="60">
        <f t="shared" si="2"/>
        <v>73</v>
      </c>
      <c r="B77" s="4" t="s">
        <v>224</v>
      </c>
      <c r="C77" s="76">
        <v>5003672.4655210162</v>
      </c>
      <c r="D77" s="63">
        <f t="shared" si="3"/>
        <v>-4.2556784773342127E-3</v>
      </c>
    </row>
    <row r="78" spans="1:4" hidden="1" x14ac:dyDescent="0.3">
      <c r="A78" s="60">
        <f t="shared" si="2"/>
        <v>74</v>
      </c>
      <c r="B78" s="4" t="s">
        <v>225</v>
      </c>
      <c r="C78" s="76">
        <v>5031814.5887129689</v>
      </c>
      <c r="D78" s="63">
        <f t="shared" si="3"/>
        <v>5.6242936335006988E-3</v>
      </c>
    </row>
    <row r="79" spans="1:4" hidden="1" x14ac:dyDescent="0.3">
      <c r="A79" s="60">
        <f t="shared" si="2"/>
        <v>75</v>
      </c>
      <c r="B79" s="4" t="s">
        <v>226</v>
      </c>
      <c r="C79" s="76">
        <v>5056552.8200826999</v>
      </c>
      <c r="D79" s="63">
        <f t="shared" si="3"/>
        <v>4.9163638551432687E-3</v>
      </c>
    </row>
    <row r="80" spans="1:4" hidden="1" x14ac:dyDescent="0.3">
      <c r="A80" s="60">
        <f t="shared" si="2"/>
        <v>76</v>
      </c>
      <c r="B80" s="4" t="s">
        <v>227</v>
      </c>
      <c r="C80" s="76">
        <v>5035489.3162689116</v>
      </c>
      <c r="D80" s="63">
        <f t="shared" si="3"/>
        <v>-4.165585639713254E-3</v>
      </c>
    </row>
    <row r="81" spans="1:4" hidden="1" x14ac:dyDescent="0.3">
      <c r="A81" s="60">
        <f t="shared" si="2"/>
        <v>77</v>
      </c>
      <c r="B81" s="4" t="s">
        <v>228</v>
      </c>
      <c r="C81" s="76">
        <v>4922450.3976532426</v>
      </c>
      <c r="D81" s="63">
        <f t="shared" si="3"/>
        <v>-2.244844771102128E-2</v>
      </c>
    </row>
    <row r="82" spans="1:4" hidden="1" x14ac:dyDescent="0.3">
      <c r="A82" s="60">
        <f t="shared" si="2"/>
        <v>78</v>
      </c>
      <c r="B82" s="4" t="s">
        <v>229</v>
      </c>
      <c r="C82" s="76">
        <v>4957680.347317162</v>
      </c>
      <c r="D82" s="63">
        <f t="shared" si="3"/>
        <v>7.1569943458882346E-3</v>
      </c>
    </row>
    <row r="83" spans="1:4" hidden="1" x14ac:dyDescent="0.3">
      <c r="A83" s="60">
        <f t="shared" si="2"/>
        <v>79</v>
      </c>
      <c r="B83" s="4" t="s">
        <v>230</v>
      </c>
      <c r="C83" s="76">
        <v>4912066.7149720155</v>
      </c>
      <c r="D83" s="63">
        <f t="shared" si="3"/>
        <v>-9.2005997058342004E-3</v>
      </c>
    </row>
    <row r="84" spans="1:4" hidden="1" x14ac:dyDescent="0.3">
      <c r="A84" s="60">
        <f t="shared" si="2"/>
        <v>80</v>
      </c>
      <c r="B84" s="4" t="s">
        <v>231</v>
      </c>
      <c r="C84" s="76">
        <v>4968863.8588059898</v>
      </c>
      <c r="D84" s="63">
        <f t="shared" si="3"/>
        <v>1.1562779402172207E-2</v>
      </c>
    </row>
    <row r="85" spans="1:4" hidden="1" x14ac:dyDescent="0.3">
      <c r="A85" s="60">
        <f t="shared" si="2"/>
        <v>81</v>
      </c>
      <c r="B85" s="4" t="s">
        <v>232</v>
      </c>
      <c r="C85" s="76">
        <v>4834626.3256375026</v>
      </c>
      <c r="D85" s="63">
        <f t="shared" si="3"/>
        <v>-2.7015739811544037E-2</v>
      </c>
    </row>
    <row r="86" spans="1:4" hidden="1" x14ac:dyDescent="0.3">
      <c r="A86" s="60">
        <f t="shared" si="2"/>
        <v>82</v>
      </c>
      <c r="B86" s="4" t="s">
        <v>233</v>
      </c>
      <c r="C86" s="76">
        <v>5012890.9108922472</v>
      </c>
      <c r="D86" s="63">
        <f t="shared" si="3"/>
        <v>3.6872464022591922E-2</v>
      </c>
    </row>
    <row r="87" spans="1:4" hidden="1" x14ac:dyDescent="0.3">
      <c r="A87" s="60">
        <f t="shared" si="2"/>
        <v>83</v>
      </c>
      <c r="B87" s="4" t="s">
        <v>234</v>
      </c>
      <c r="C87" s="76">
        <v>5078100.7618220765</v>
      </c>
      <c r="D87" s="63">
        <f t="shared" si="3"/>
        <v>1.3008432078212229E-2</v>
      </c>
    </row>
    <row r="88" spans="1:4" hidden="1" x14ac:dyDescent="0.3">
      <c r="A88" s="60">
        <f t="shared" si="2"/>
        <v>84</v>
      </c>
      <c r="B88" s="4" t="s">
        <v>235</v>
      </c>
      <c r="C88" s="76">
        <v>5170624.7917132014</v>
      </c>
      <c r="D88" s="63">
        <f t="shared" si="3"/>
        <v>1.822020362154575E-2</v>
      </c>
    </row>
    <row r="89" spans="1:4" hidden="1" x14ac:dyDescent="0.3">
      <c r="A89" s="60">
        <f t="shared" si="2"/>
        <v>85</v>
      </c>
      <c r="B89" s="4" t="s">
        <v>236</v>
      </c>
      <c r="C89" s="76">
        <v>5268222.5621940019</v>
      </c>
      <c r="D89" s="63">
        <f t="shared" si="3"/>
        <v>1.8875430806199134E-2</v>
      </c>
    </row>
    <row r="90" spans="1:4" hidden="1" x14ac:dyDescent="0.3">
      <c r="A90" s="60">
        <f t="shared" si="2"/>
        <v>86</v>
      </c>
      <c r="B90" s="4" t="s">
        <v>237</v>
      </c>
      <c r="C90" s="76">
        <v>5306579.6084853364</v>
      </c>
      <c r="D90" s="63">
        <f t="shared" si="3"/>
        <v>7.2808325461786172E-3</v>
      </c>
    </row>
    <row r="91" spans="1:4" hidden="1" x14ac:dyDescent="0.3">
      <c r="A91" s="60">
        <f t="shared" si="2"/>
        <v>87</v>
      </c>
      <c r="B91" s="4" t="s">
        <v>238</v>
      </c>
      <c r="C91" s="76">
        <v>5343673.6644127537</v>
      </c>
      <c r="D91" s="63">
        <f t="shared" si="3"/>
        <v>6.9902005932602762E-3</v>
      </c>
    </row>
    <row r="92" spans="1:4" hidden="1" x14ac:dyDescent="0.3">
      <c r="A92" s="60">
        <f t="shared" si="2"/>
        <v>88</v>
      </c>
      <c r="B92" s="4" t="s">
        <v>239</v>
      </c>
      <c r="C92" s="76">
        <v>5343999.3130784649</v>
      </c>
      <c r="D92" s="63">
        <f t="shared" si="3"/>
        <v>6.0940971728928872E-5</v>
      </c>
    </row>
    <row r="93" spans="1:4" hidden="1" x14ac:dyDescent="0.3">
      <c r="A93" s="60">
        <f t="shared" si="2"/>
        <v>89</v>
      </c>
      <c r="B93" s="4" t="s">
        <v>240</v>
      </c>
      <c r="C93" s="76">
        <v>5336391.0167085687</v>
      </c>
      <c r="D93" s="63">
        <f t="shared" si="3"/>
        <v>-1.4237083360538749E-3</v>
      </c>
    </row>
    <row r="94" spans="1:4" hidden="1" x14ac:dyDescent="0.3">
      <c r="A94" s="60">
        <f t="shared" si="2"/>
        <v>90</v>
      </c>
      <c r="B94" s="4" t="s">
        <v>241</v>
      </c>
      <c r="C94" s="76">
        <v>5396033.1902291123</v>
      </c>
      <c r="D94" s="63">
        <f t="shared" si="3"/>
        <v>1.1176499873004175E-2</v>
      </c>
    </row>
    <row r="95" spans="1:4" hidden="1" x14ac:dyDescent="0.3">
      <c r="A95" s="60">
        <f t="shared" si="2"/>
        <v>91</v>
      </c>
      <c r="B95" s="4" t="s">
        <v>242</v>
      </c>
      <c r="C95" s="76">
        <v>5402898.5220263321</v>
      </c>
      <c r="D95" s="63">
        <f t="shared" si="3"/>
        <v>1.2722923590706703E-3</v>
      </c>
    </row>
    <row r="96" spans="1:4" hidden="1" x14ac:dyDescent="0.3">
      <c r="A96" s="60">
        <f t="shared" si="2"/>
        <v>92</v>
      </c>
      <c r="B96" s="4" t="s">
        <v>243</v>
      </c>
      <c r="C96" s="76">
        <v>5413531.696781015</v>
      </c>
      <c r="D96" s="63">
        <f t="shared" si="3"/>
        <v>1.9680500589329686E-3</v>
      </c>
    </row>
    <row r="97" spans="1:4" hidden="1" x14ac:dyDescent="0.3">
      <c r="A97" s="60">
        <f t="shared" si="2"/>
        <v>93</v>
      </c>
      <c r="B97" s="4" t="s">
        <v>244</v>
      </c>
      <c r="C97" s="76">
        <v>5454767.4470478501</v>
      </c>
      <c r="D97" s="63">
        <f t="shared" si="3"/>
        <v>7.6171624323091436E-3</v>
      </c>
    </row>
    <row r="98" spans="1:4" hidden="1" x14ac:dyDescent="0.3">
      <c r="A98" s="60">
        <f t="shared" si="2"/>
        <v>94</v>
      </c>
      <c r="B98" s="4" t="s">
        <v>245</v>
      </c>
      <c r="C98" s="76">
        <v>5483480.6335680019</v>
      </c>
      <c r="D98" s="63">
        <f t="shared" si="3"/>
        <v>5.2638699630891406E-3</v>
      </c>
    </row>
    <row r="99" spans="1:4" hidden="1" x14ac:dyDescent="0.3">
      <c r="A99" s="60">
        <f t="shared" si="2"/>
        <v>95</v>
      </c>
      <c r="B99" s="4" t="s">
        <v>246</v>
      </c>
      <c r="C99" s="76">
        <v>5547096.3169544004</v>
      </c>
      <c r="D99" s="63">
        <f t="shared" si="3"/>
        <v>1.1601332736905334E-2</v>
      </c>
    </row>
    <row r="100" spans="1:4" hidden="1" x14ac:dyDescent="0.3">
      <c r="A100" s="60">
        <f t="shared" si="2"/>
        <v>96</v>
      </c>
      <c r="B100" s="4" t="s">
        <v>247</v>
      </c>
      <c r="C100" s="76">
        <v>5561815.076706633</v>
      </c>
      <c r="D100" s="63">
        <f t="shared" si="3"/>
        <v>2.6534170151770731E-3</v>
      </c>
    </row>
    <row r="101" spans="1:4" hidden="1" x14ac:dyDescent="0.3">
      <c r="A101" s="60">
        <f t="shared" si="2"/>
        <v>97</v>
      </c>
      <c r="B101" s="4" t="s">
        <v>248</v>
      </c>
      <c r="C101" s="76">
        <v>5564966.7214080859</v>
      </c>
      <c r="D101" s="63">
        <f t="shared" si="3"/>
        <v>5.6665758533624988E-4</v>
      </c>
    </row>
    <row r="102" spans="1:4" hidden="1" x14ac:dyDescent="0.3">
      <c r="A102" s="60">
        <f t="shared" si="2"/>
        <v>98</v>
      </c>
      <c r="B102" s="4" t="s">
        <v>249</v>
      </c>
      <c r="C102" s="76">
        <v>5640097.0892561134</v>
      </c>
      <c r="D102" s="63">
        <f t="shared" si="3"/>
        <v>1.3500596069875082E-2</v>
      </c>
    </row>
    <row r="103" spans="1:4" hidden="1" x14ac:dyDescent="0.3">
      <c r="A103" s="60">
        <f t="shared" si="2"/>
        <v>99</v>
      </c>
      <c r="B103" s="4" t="s">
        <v>250</v>
      </c>
      <c r="C103" s="76">
        <v>5536400.1258853069</v>
      </c>
      <c r="D103" s="63">
        <f t="shared" si="3"/>
        <v>-1.8385669914856573E-2</v>
      </c>
    </row>
    <row r="104" spans="1:4" hidden="1" x14ac:dyDescent="0.3">
      <c r="A104" s="60">
        <f t="shared" si="2"/>
        <v>100</v>
      </c>
      <c r="B104" s="4" t="s">
        <v>251</v>
      </c>
      <c r="C104" s="76">
        <v>5467808.29397754</v>
      </c>
      <c r="D104" s="63">
        <f t="shared" si="3"/>
        <v>-1.2389247588350361E-2</v>
      </c>
    </row>
    <row r="105" spans="1:4" hidden="1" x14ac:dyDescent="0.3">
      <c r="A105" s="60">
        <f t="shared" si="2"/>
        <v>101</v>
      </c>
      <c r="B105" s="4" t="s">
        <v>252</v>
      </c>
      <c r="C105" s="76">
        <v>5536877.747530276</v>
      </c>
      <c r="D105" s="63">
        <f t="shared" si="3"/>
        <v>1.2632018139482337E-2</v>
      </c>
    </row>
    <row r="106" spans="1:4" hidden="1" x14ac:dyDescent="0.3">
      <c r="A106" s="60">
        <f t="shared" si="2"/>
        <v>102</v>
      </c>
      <c r="B106" s="4" t="s">
        <v>253</v>
      </c>
      <c r="C106" s="76">
        <v>5616583.0699550249</v>
      </c>
      <c r="D106" s="63">
        <f t="shared" si="3"/>
        <v>1.4395355299347434E-2</v>
      </c>
    </row>
    <row r="107" spans="1:4" hidden="1" x14ac:dyDescent="0.3">
      <c r="A107" s="60">
        <f t="shared" si="2"/>
        <v>103</v>
      </c>
      <c r="B107" s="4" t="s">
        <v>254</v>
      </c>
      <c r="C107" s="76">
        <v>5630394.3373571774</v>
      </c>
      <c r="D107" s="63">
        <f t="shared" si="3"/>
        <v>2.4590159586588278E-3</v>
      </c>
    </row>
    <row r="108" spans="1:4" hidden="1" x14ac:dyDescent="0.3">
      <c r="A108" s="60">
        <f t="shared" si="2"/>
        <v>104</v>
      </c>
      <c r="B108" s="4" t="s">
        <v>255</v>
      </c>
      <c r="C108" s="76">
        <v>5648166.5055910824</v>
      </c>
      <c r="D108" s="63">
        <f t="shared" si="3"/>
        <v>3.1564695417491961E-3</v>
      </c>
    </row>
    <row r="109" spans="1:4" hidden="1" x14ac:dyDescent="0.3">
      <c r="A109" s="60">
        <f t="shared" si="2"/>
        <v>105</v>
      </c>
      <c r="B109" s="4" t="s">
        <v>256</v>
      </c>
      <c r="C109" s="76">
        <v>5634147.5305441385</v>
      </c>
      <c r="D109" s="63">
        <f t="shared" si="3"/>
        <v>-2.4820399740458354E-3</v>
      </c>
    </row>
    <row r="110" spans="1:4" hidden="1" x14ac:dyDescent="0.3">
      <c r="A110" s="60">
        <f t="shared" si="2"/>
        <v>106</v>
      </c>
      <c r="B110" s="4" t="s">
        <v>257</v>
      </c>
      <c r="C110" s="76">
        <v>5591784.0847574156</v>
      </c>
      <c r="D110" s="63">
        <f t="shared" si="3"/>
        <v>-7.5190515614047548E-3</v>
      </c>
    </row>
    <row r="111" spans="1:4" hidden="1" x14ac:dyDescent="0.3">
      <c r="A111" s="60">
        <f t="shared" si="2"/>
        <v>107</v>
      </c>
      <c r="B111" s="4" t="s">
        <v>258</v>
      </c>
      <c r="C111" s="76">
        <v>5502638.5237705633</v>
      </c>
      <c r="D111" s="63">
        <f t="shared" si="3"/>
        <v>-1.594223947771034E-2</v>
      </c>
    </row>
    <row r="112" spans="1:4" hidden="1" x14ac:dyDescent="0.3">
      <c r="A112" s="60">
        <f t="shared" si="2"/>
        <v>108</v>
      </c>
      <c r="B112" s="4" t="s">
        <v>259</v>
      </c>
      <c r="C112" s="76">
        <v>5410741.1380838389</v>
      </c>
      <c r="D112" s="63">
        <f t="shared" si="3"/>
        <v>-1.6700603772125233E-2</v>
      </c>
    </row>
    <row r="113" spans="1:4" hidden="1" x14ac:dyDescent="0.3">
      <c r="A113" s="60">
        <f t="shared" si="2"/>
        <v>109</v>
      </c>
      <c r="B113" s="4" t="s">
        <v>260</v>
      </c>
      <c r="C113" s="76">
        <v>5463500.3880433384</v>
      </c>
      <c r="D113" s="63">
        <f t="shared" si="3"/>
        <v>9.7508360893761026E-3</v>
      </c>
    </row>
    <row r="114" spans="1:4" hidden="1" x14ac:dyDescent="0.3">
      <c r="A114" s="60">
        <f t="shared" si="2"/>
        <v>110</v>
      </c>
      <c r="B114" s="4" t="s">
        <v>261</v>
      </c>
      <c r="C114" s="76">
        <v>5436885.2298839735</v>
      </c>
      <c r="D114" s="63">
        <f t="shared" si="3"/>
        <v>-4.8714480221527801E-3</v>
      </c>
    </row>
    <row r="115" spans="1:4" hidden="1" x14ac:dyDescent="0.3">
      <c r="A115" s="60">
        <f t="shared" si="2"/>
        <v>111</v>
      </c>
      <c r="B115" s="4" t="s">
        <v>262</v>
      </c>
      <c r="C115" s="76">
        <v>5482857.9826782662</v>
      </c>
      <c r="D115" s="63">
        <f t="shared" si="3"/>
        <v>8.4557151476367665E-3</v>
      </c>
    </row>
    <row r="116" spans="1:4" hidden="1" x14ac:dyDescent="0.3">
      <c r="A116" s="60">
        <f t="shared" si="2"/>
        <v>112</v>
      </c>
      <c r="B116" s="4" t="s">
        <v>263</v>
      </c>
      <c r="C116" s="76">
        <v>5447918.5500999894</v>
      </c>
      <c r="D116" s="63">
        <f t="shared" si="3"/>
        <v>-6.3724854243278894E-3</v>
      </c>
    </row>
    <row r="117" spans="1:4" hidden="1" x14ac:dyDescent="0.3">
      <c r="A117" s="60">
        <f t="shared" si="2"/>
        <v>113</v>
      </c>
      <c r="B117" s="4" t="s">
        <v>264</v>
      </c>
      <c r="C117" s="76">
        <v>5440312.8492669016</v>
      </c>
      <c r="D117" s="63">
        <f t="shared" si="3"/>
        <v>-1.3960746224718212E-3</v>
      </c>
    </row>
    <row r="118" spans="1:4" hidden="1" x14ac:dyDescent="0.3">
      <c r="A118" s="60">
        <f t="shared" si="2"/>
        <v>114</v>
      </c>
      <c r="B118" s="4" t="s">
        <v>265</v>
      </c>
      <c r="C118" s="76">
        <v>5535334.7323607793</v>
      </c>
      <c r="D118" s="63">
        <f t="shared" si="3"/>
        <v>1.7466253453913394E-2</v>
      </c>
    </row>
    <row r="119" spans="1:4" hidden="1" x14ac:dyDescent="0.3">
      <c r="A119" s="60">
        <f t="shared" si="2"/>
        <v>115</v>
      </c>
      <c r="B119" s="4" t="s">
        <v>266</v>
      </c>
      <c r="C119" s="76">
        <v>5388424.9311203724</v>
      </c>
      <c r="D119" s="63">
        <f t="shared" si="3"/>
        <v>-2.6540364466405286E-2</v>
      </c>
    </row>
    <row r="120" spans="1:4" hidden="1" x14ac:dyDescent="0.3">
      <c r="A120" s="60">
        <f t="shared" si="2"/>
        <v>116</v>
      </c>
      <c r="B120" s="4" t="s">
        <v>267</v>
      </c>
      <c r="C120" s="76">
        <v>5419084.5081526246</v>
      </c>
      <c r="D120" s="63">
        <f t="shared" si="3"/>
        <v>5.6898959202680288E-3</v>
      </c>
    </row>
    <row r="121" spans="1:4" hidden="1" x14ac:dyDescent="0.3">
      <c r="A121" s="60">
        <f t="shared" si="2"/>
        <v>117</v>
      </c>
      <c r="B121" s="4" t="s">
        <v>268</v>
      </c>
      <c r="C121" s="76">
        <v>5351255.4221393066</v>
      </c>
      <c r="D121" s="63">
        <f t="shared" si="3"/>
        <v>-1.2516705711319687E-2</v>
      </c>
    </row>
    <row r="122" spans="1:4" hidden="1" x14ac:dyDescent="0.3">
      <c r="A122" s="60">
        <f t="shared" si="2"/>
        <v>118</v>
      </c>
      <c r="B122" s="4" t="s">
        <v>269</v>
      </c>
      <c r="C122" s="76">
        <v>5376441.3012044895</v>
      </c>
      <c r="D122" s="63">
        <f t="shared" si="3"/>
        <v>4.7065365186986785E-3</v>
      </c>
    </row>
    <row r="123" spans="1:4" hidden="1" x14ac:dyDescent="0.3">
      <c r="A123" s="60">
        <f t="shared" si="2"/>
        <v>119</v>
      </c>
      <c r="B123" s="4" t="s">
        <v>271</v>
      </c>
      <c r="C123" s="76">
        <v>5346363.8365769805</v>
      </c>
      <c r="D123" s="63">
        <f t="shared" si="3"/>
        <v>-5.59430726431831E-3</v>
      </c>
    </row>
    <row r="124" spans="1:4" hidden="1" x14ac:dyDescent="0.3">
      <c r="A124" s="60">
        <f t="shared" si="2"/>
        <v>120</v>
      </c>
      <c r="B124" s="4" t="s">
        <v>272</v>
      </c>
      <c r="C124" s="76">
        <v>5358197.3480191501</v>
      </c>
      <c r="D124" s="63">
        <f t="shared" si="3"/>
        <v>2.2133756332127774E-3</v>
      </c>
    </row>
    <row r="125" spans="1:4" hidden="1" x14ac:dyDescent="0.3">
      <c r="A125" s="60">
        <f t="shared" si="2"/>
        <v>121</v>
      </c>
      <c r="B125" s="4" t="s">
        <v>273</v>
      </c>
      <c r="C125" s="76">
        <v>5317929.7640301166</v>
      </c>
      <c r="D125" s="63">
        <f t="shared" si="3"/>
        <v>-7.515136411300638E-3</v>
      </c>
    </row>
    <row r="126" spans="1:4" hidden="1" x14ac:dyDescent="0.3">
      <c r="A126" s="60">
        <f t="shared" si="2"/>
        <v>122</v>
      </c>
      <c r="B126" s="4" t="s">
        <v>274</v>
      </c>
      <c r="C126" s="76">
        <v>5317862.2054904401</v>
      </c>
      <c r="D126" s="63">
        <f t="shared" si="3"/>
        <v>-1.2703917252387953E-5</v>
      </c>
    </row>
    <row r="127" spans="1:4" hidden="1" x14ac:dyDescent="0.3">
      <c r="A127" s="60">
        <f t="shared" si="2"/>
        <v>123</v>
      </c>
      <c r="B127" s="4" t="s">
        <v>275</v>
      </c>
      <c r="C127" s="76">
        <v>5405385.2729457356</v>
      </c>
      <c r="D127" s="63">
        <f t="shared" si="3"/>
        <v>1.6458318037073649E-2</v>
      </c>
    </row>
    <row r="128" spans="1:4" hidden="1" x14ac:dyDescent="0.3">
      <c r="A128" s="60">
        <f t="shared" si="2"/>
        <v>124</v>
      </c>
      <c r="B128" s="4" t="s">
        <v>276</v>
      </c>
      <c r="C128" s="76">
        <v>5408009.5642650453</v>
      </c>
      <c r="D128" s="63">
        <f t="shared" si="3"/>
        <v>4.8549570230349559E-4</v>
      </c>
    </row>
    <row r="129" spans="1:4" hidden="1" x14ac:dyDescent="0.3">
      <c r="A129" s="60">
        <f t="shared" si="2"/>
        <v>125</v>
      </c>
      <c r="B129" s="4" t="s">
        <v>277</v>
      </c>
      <c r="C129" s="76">
        <v>5384629.7418056745</v>
      </c>
      <c r="D129" s="63">
        <f t="shared" si="3"/>
        <v>-4.3231843770875633E-3</v>
      </c>
    </row>
    <row r="130" spans="1:4" hidden="1" x14ac:dyDescent="0.3">
      <c r="A130" s="60">
        <f t="shared" si="2"/>
        <v>126</v>
      </c>
      <c r="B130" s="4" t="s">
        <v>278</v>
      </c>
      <c r="C130" s="76">
        <v>5429622.7013167301</v>
      </c>
      <c r="D130" s="63">
        <f t="shared" si="3"/>
        <v>8.3558130583678558E-3</v>
      </c>
    </row>
    <row r="131" spans="1:4" hidden="1" x14ac:dyDescent="0.3">
      <c r="A131" s="60">
        <f t="shared" si="2"/>
        <v>127</v>
      </c>
      <c r="B131" s="4" t="s">
        <v>279</v>
      </c>
      <c r="C131" s="76">
        <v>5482732.2178830486</v>
      </c>
      <c r="D131" s="63">
        <f t="shared" si="3"/>
        <v>9.7814377697806876E-3</v>
      </c>
    </row>
    <row r="132" spans="1:4" hidden="1" x14ac:dyDescent="0.3">
      <c r="A132" s="60">
        <f t="shared" si="2"/>
        <v>128</v>
      </c>
      <c r="B132" s="4" t="s">
        <v>280</v>
      </c>
      <c r="C132" s="76">
        <v>5317626.8483742587</v>
      </c>
      <c r="D132" s="63">
        <f t="shared" si="3"/>
        <v>-3.0113702976458545E-2</v>
      </c>
    </row>
    <row r="133" spans="1:4" hidden="1" x14ac:dyDescent="0.3">
      <c r="A133" s="60">
        <f t="shared" ref="A133:A196" si="4">A134-1</f>
        <v>129</v>
      </c>
      <c r="B133" s="4" t="s">
        <v>281</v>
      </c>
      <c r="C133" s="76">
        <v>5320535.8310840297</v>
      </c>
      <c r="D133" s="63">
        <f t="shared" si="3"/>
        <v>5.4704528781668316E-4</v>
      </c>
    </row>
    <row r="134" spans="1:4" hidden="1" x14ac:dyDescent="0.3">
      <c r="A134" s="60">
        <f t="shared" si="4"/>
        <v>130</v>
      </c>
      <c r="B134" s="4" t="s">
        <v>282</v>
      </c>
      <c r="C134" s="76">
        <v>5291691.982939993</v>
      </c>
      <c r="D134" s="63">
        <f t="shared" si="3"/>
        <v>-5.4212299399476471E-3</v>
      </c>
    </row>
    <row r="135" spans="1:4" hidden="1" x14ac:dyDescent="0.3">
      <c r="A135" s="60">
        <f t="shared" si="4"/>
        <v>131</v>
      </c>
      <c r="B135" s="4" t="s">
        <v>283</v>
      </c>
      <c r="C135" s="76">
        <v>5227912.0523715457</v>
      </c>
      <c r="D135" s="63">
        <f t="shared" ref="D135:D198" si="5">C135/C134-1</f>
        <v>-1.2052842601963376E-2</v>
      </c>
    </row>
    <row r="136" spans="1:4" hidden="1" x14ac:dyDescent="0.3">
      <c r="A136" s="60">
        <f t="shared" si="4"/>
        <v>132</v>
      </c>
      <c r="B136" s="4" t="s">
        <v>284</v>
      </c>
      <c r="C136" s="76">
        <v>5274617.2899333611</v>
      </c>
      <c r="D136" s="63">
        <f t="shared" si="5"/>
        <v>8.9338223546870932E-3</v>
      </c>
    </row>
    <row r="137" spans="1:4" hidden="1" x14ac:dyDescent="0.3">
      <c r="A137" s="60">
        <f t="shared" si="4"/>
        <v>133</v>
      </c>
      <c r="B137" s="4" t="s">
        <v>285</v>
      </c>
      <c r="C137" s="76">
        <v>5207766.3889829367</v>
      </c>
      <c r="D137" s="63">
        <f t="shared" si="5"/>
        <v>-1.2674076103684317E-2</v>
      </c>
    </row>
    <row r="138" spans="1:4" hidden="1" x14ac:dyDescent="0.3">
      <c r="A138" s="60">
        <f t="shared" si="4"/>
        <v>134</v>
      </c>
      <c r="B138" s="4" t="s">
        <v>286</v>
      </c>
      <c r="C138" s="76">
        <v>5220016.431398971</v>
      </c>
      <c r="D138" s="63">
        <f t="shared" si="5"/>
        <v>2.3522641956346124E-3</v>
      </c>
    </row>
    <row r="139" spans="1:4" hidden="1" x14ac:dyDescent="0.3">
      <c r="A139" s="60">
        <f t="shared" si="4"/>
        <v>135</v>
      </c>
      <c r="B139" s="4" t="s">
        <v>287</v>
      </c>
      <c r="C139" s="76">
        <v>5236587.1783965118</v>
      </c>
      <c r="D139" s="63">
        <f t="shared" si="5"/>
        <v>3.1744626123906272E-3</v>
      </c>
    </row>
    <row r="140" spans="1:4" hidden="1" x14ac:dyDescent="0.3">
      <c r="A140" s="60">
        <f t="shared" si="4"/>
        <v>136</v>
      </c>
      <c r="B140" s="4" t="s">
        <v>288</v>
      </c>
      <c r="C140" s="76">
        <v>5219839.0430186717</v>
      </c>
      <c r="D140" s="63">
        <f t="shared" si="5"/>
        <v>-3.1982920950757165E-3</v>
      </c>
    </row>
    <row r="141" spans="1:4" hidden="1" x14ac:dyDescent="0.3">
      <c r="A141" s="60">
        <f t="shared" si="4"/>
        <v>137</v>
      </c>
      <c r="B141" s="4" t="s">
        <v>289</v>
      </c>
      <c r="C141" s="76">
        <v>5250049.8640326448</v>
      </c>
      <c r="D141" s="63">
        <f t="shared" si="5"/>
        <v>5.7876920657886632E-3</v>
      </c>
    </row>
    <row r="142" spans="1:4" hidden="1" x14ac:dyDescent="0.3">
      <c r="A142" s="60">
        <f t="shared" si="4"/>
        <v>138</v>
      </c>
      <c r="B142" s="4" t="s">
        <v>290</v>
      </c>
      <c r="C142" s="76">
        <v>5280179.3546237256</v>
      </c>
      <c r="D142" s="63">
        <f t="shared" si="5"/>
        <v>5.7388960812532197E-3</v>
      </c>
    </row>
    <row r="143" spans="1:4" hidden="1" x14ac:dyDescent="0.3">
      <c r="A143" s="60">
        <f t="shared" si="4"/>
        <v>139</v>
      </c>
      <c r="B143" s="4" t="s">
        <v>291</v>
      </c>
      <c r="C143" s="76">
        <v>5325393.4281036509</v>
      </c>
      <c r="D143" s="63">
        <f t="shared" si="5"/>
        <v>8.5629806192724089E-3</v>
      </c>
    </row>
    <row r="144" spans="1:4" hidden="1" x14ac:dyDescent="0.3">
      <c r="A144" s="60">
        <f t="shared" si="4"/>
        <v>140</v>
      </c>
      <c r="B144" s="4" t="s">
        <v>292</v>
      </c>
      <c r="C144" s="76">
        <v>5392981.542776268</v>
      </c>
      <c r="D144" s="63">
        <f t="shared" si="5"/>
        <v>1.2691665993339596E-2</v>
      </c>
    </row>
    <row r="145" spans="1:4" hidden="1" x14ac:dyDescent="0.3">
      <c r="A145" s="60">
        <f t="shared" si="4"/>
        <v>141</v>
      </c>
      <c r="B145" s="4" t="s">
        <v>293</v>
      </c>
      <c r="C145" s="76">
        <v>5480283.2682985645</v>
      </c>
      <c r="D145" s="63">
        <f t="shared" si="5"/>
        <v>1.6188026016746626E-2</v>
      </c>
    </row>
    <row r="146" spans="1:4" hidden="1" x14ac:dyDescent="0.3">
      <c r="A146" s="60">
        <f t="shared" si="4"/>
        <v>142</v>
      </c>
      <c r="B146" s="4" t="s">
        <v>294</v>
      </c>
      <c r="C146" s="76">
        <v>5471701.6277414048</v>
      </c>
      <c r="D146" s="63">
        <f t="shared" si="5"/>
        <v>-1.5659118583890574E-3</v>
      </c>
    </row>
    <row r="147" spans="1:4" hidden="1" x14ac:dyDescent="0.3">
      <c r="A147" s="60">
        <f t="shared" si="4"/>
        <v>143</v>
      </c>
      <c r="B147" s="4" t="s">
        <v>295</v>
      </c>
      <c r="C147" s="76">
        <v>5412973.6873699054</v>
      </c>
      <c r="D147" s="63">
        <f t="shared" si="5"/>
        <v>-1.0733030484292083E-2</v>
      </c>
    </row>
    <row r="148" spans="1:4" hidden="1" x14ac:dyDescent="0.3">
      <c r="A148" s="60">
        <f t="shared" si="4"/>
        <v>144</v>
      </c>
      <c r="B148" s="4" t="s">
        <v>296</v>
      </c>
      <c r="C148" s="76">
        <v>5433597.4720953116</v>
      </c>
      <c r="D148" s="63">
        <f t="shared" si="5"/>
        <v>3.8100655788384508E-3</v>
      </c>
    </row>
    <row r="149" spans="1:4" hidden="1" x14ac:dyDescent="0.3">
      <c r="A149" s="60">
        <f t="shared" si="4"/>
        <v>145</v>
      </c>
      <c r="B149" s="4" t="s">
        <v>297</v>
      </c>
      <c r="C149" s="76">
        <v>5378587.1847196557</v>
      </c>
      <c r="D149" s="63">
        <f t="shared" si="5"/>
        <v>-1.0124100590477303E-2</v>
      </c>
    </row>
    <row r="150" spans="1:4" hidden="1" x14ac:dyDescent="0.3">
      <c r="A150" s="60">
        <f t="shared" si="4"/>
        <v>146</v>
      </c>
      <c r="B150" s="4" t="s">
        <v>298</v>
      </c>
      <c r="C150" s="76">
        <v>5414912.0581679409</v>
      </c>
      <c r="D150" s="63">
        <f t="shared" si="5"/>
        <v>6.7536087453379245E-3</v>
      </c>
    </row>
    <row r="151" spans="1:4" hidden="1" x14ac:dyDescent="0.3">
      <c r="A151" s="60">
        <f t="shared" si="4"/>
        <v>147</v>
      </c>
      <c r="B151" s="4" t="s">
        <v>299</v>
      </c>
      <c r="C151" s="76">
        <v>5441319.3144717766</v>
      </c>
      <c r="D151" s="63">
        <f t="shared" si="5"/>
        <v>4.8767654987125209E-3</v>
      </c>
    </row>
    <row r="152" spans="1:4" hidden="1" x14ac:dyDescent="0.3">
      <c r="A152" s="60">
        <f t="shared" si="4"/>
        <v>148</v>
      </c>
      <c r="B152" s="4" t="s">
        <v>300</v>
      </c>
      <c r="C152" s="76">
        <v>5419949.0060869548</v>
      </c>
      <c r="D152" s="63">
        <f t="shared" si="5"/>
        <v>-3.9274130316125921E-3</v>
      </c>
    </row>
    <row r="153" spans="1:4" hidden="1" x14ac:dyDescent="0.3">
      <c r="A153" s="60">
        <f t="shared" si="4"/>
        <v>149</v>
      </c>
      <c r="B153" s="4" t="s">
        <v>301</v>
      </c>
      <c r="C153" s="76">
        <v>5548986.0303302919</v>
      </c>
      <c r="D153" s="63">
        <f t="shared" si="5"/>
        <v>2.3807793043517655E-2</v>
      </c>
    </row>
    <row r="154" spans="1:4" hidden="1" x14ac:dyDescent="0.3">
      <c r="A154" s="60">
        <f t="shared" si="4"/>
        <v>150</v>
      </c>
      <c r="B154" s="4" t="s">
        <v>302</v>
      </c>
      <c r="C154" s="76">
        <v>5456356.2123257369</v>
      </c>
      <c r="D154" s="63">
        <f t="shared" si="5"/>
        <v>-1.6693107082672132E-2</v>
      </c>
    </row>
    <row r="155" spans="1:4" hidden="1" x14ac:dyDescent="0.3">
      <c r="A155" s="60">
        <f t="shared" si="4"/>
        <v>151</v>
      </c>
      <c r="B155" s="4" t="s">
        <v>303</v>
      </c>
      <c r="C155" s="76">
        <v>5472003.3649471533</v>
      </c>
      <c r="D155" s="63">
        <f t="shared" si="5"/>
        <v>2.8676926528494739E-3</v>
      </c>
    </row>
    <row r="156" spans="1:4" hidden="1" x14ac:dyDescent="0.3">
      <c r="A156" s="60">
        <f t="shared" si="4"/>
        <v>152</v>
      </c>
      <c r="B156" s="4" t="s">
        <v>304</v>
      </c>
      <c r="C156" s="76">
        <v>5427529.5494955517</v>
      </c>
      <c r="D156" s="63">
        <f t="shared" si="5"/>
        <v>-8.1275197556518464E-3</v>
      </c>
    </row>
    <row r="157" spans="1:4" hidden="1" x14ac:dyDescent="0.3">
      <c r="A157" s="60">
        <f t="shared" si="4"/>
        <v>153</v>
      </c>
      <c r="B157" s="4" t="s">
        <v>305</v>
      </c>
      <c r="C157" s="76">
        <v>5427442.5603468837</v>
      </c>
      <c r="D157" s="63">
        <f t="shared" si="5"/>
        <v>-1.6027392918727124E-5</v>
      </c>
    </row>
    <row r="158" spans="1:4" hidden="1" x14ac:dyDescent="0.3">
      <c r="A158" s="60">
        <f t="shared" si="4"/>
        <v>154</v>
      </c>
      <c r="B158" s="4" t="s">
        <v>306</v>
      </c>
      <c r="C158" s="76">
        <v>5397755.987554362</v>
      </c>
      <c r="D158" s="63">
        <f t="shared" si="5"/>
        <v>-5.4697166229658034E-3</v>
      </c>
    </row>
    <row r="159" spans="1:4" hidden="1" x14ac:dyDescent="0.3">
      <c r="A159" s="60">
        <f t="shared" si="4"/>
        <v>155</v>
      </c>
      <c r="B159" s="4" t="s">
        <v>307</v>
      </c>
      <c r="C159" s="76">
        <v>5359116.3799839541</v>
      </c>
      <c r="D159" s="63">
        <f t="shared" si="5"/>
        <v>-7.158457636747495E-3</v>
      </c>
    </row>
    <row r="160" spans="1:4" hidden="1" x14ac:dyDescent="0.3">
      <c r="A160" s="60">
        <f t="shared" si="4"/>
        <v>156</v>
      </c>
      <c r="B160" s="4" t="s">
        <v>308</v>
      </c>
      <c r="C160" s="76">
        <v>5400039.2214736613</v>
      </c>
      <c r="D160" s="63">
        <f t="shared" si="5"/>
        <v>7.6361173350427691E-3</v>
      </c>
    </row>
    <row r="161" spans="1:4" hidden="1" x14ac:dyDescent="0.3">
      <c r="A161" s="60">
        <f t="shared" si="4"/>
        <v>157</v>
      </c>
      <c r="B161" s="4" t="s">
        <v>309</v>
      </c>
      <c r="C161" s="76">
        <v>5340819.4297663542</v>
      </c>
      <c r="D161" s="63">
        <f t="shared" si="5"/>
        <v>-1.0966548441317836E-2</v>
      </c>
    </row>
    <row r="162" spans="1:4" hidden="1" x14ac:dyDescent="0.3">
      <c r="A162" s="60">
        <f t="shared" si="4"/>
        <v>158</v>
      </c>
      <c r="B162" s="4" t="s">
        <v>310</v>
      </c>
      <c r="C162" s="76">
        <v>5338390.0280534653</v>
      </c>
      <c r="D162" s="63">
        <f t="shared" si="5"/>
        <v>-4.5487433994662041E-4</v>
      </c>
    </row>
    <row r="163" spans="1:4" hidden="1" x14ac:dyDescent="0.3">
      <c r="A163" s="60">
        <f t="shared" si="4"/>
        <v>159</v>
      </c>
      <c r="B163" s="4" t="s">
        <v>311</v>
      </c>
      <c r="C163" s="76">
        <v>5431344.1121121477</v>
      </c>
      <c r="D163" s="63">
        <f t="shared" si="5"/>
        <v>1.7412381555151457E-2</v>
      </c>
    </row>
    <row r="164" spans="1:4" hidden="1" x14ac:dyDescent="0.3">
      <c r="A164" s="60">
        <f t="shared" si="4"/>
        <v>160</v>
      </c>
      <c r="B164" s="4" t="s">
        <v>312</v>
      </c>
      <c r="C164" s="76">
        <v>5462266.0101522328</v>
      </c>
      <c r="D164" s="63">
        <f t="shared" si="5"/>
        <v>5.6932312521182915E-3</v>
      </c>
    </row>
    <row r="165" spans="1:4" hidden="1" x14ac:dyDescent="0.3">
      <c r="A165" s="60">
        <f t="shared" si="4"/>
        <v>161</v>
      </c>
      <c r="B165" s="4" t="s">
        <v>313</v>
      </c>
      <c r="C165" s="76">
        <v>5547432.2967841504</v>
      </c>
      <c r="D165" s="63">
        <f t="shared" si="5"/>
        <v>1.5591750104009261E-2</v>
      </c>
    </row>
    <row r="166" spans="1:4" hidden="1" x14ac:dyDescent="0.3">
      <c r="A166" s="60">
        <f t="shared" si="4"/>
        <v>162</v>
      </c>
      <c r="B166" s="4" t="s">
        <v>314</v>
      </c>
      <c r="C166" s="76">
        <v>5524310.5501722591</v>
      </c>
      <c r="D166" s="63">
        <f t="shared" si="5"/>
        <v>-4.1680087966634582E-3</v>
      </c>
    </row>
    <row r="167" spans="1:4" hidden="1" x14ac:dyDescent="0.3">
      <c r="A167" s="60">
        <f t="shared" si="4"/>
        <v>163</v>
      </c>
      <c r="B167" s="4" t="s">
        <v>315</v>
      </c>
      <c r="C167" s="76">
        <v>5437961.71116802</v>
      </c>
      <c r="D167" s="63">
        <f t="shared" si="5"/>
        <v>-1.5630699653832236E-2</v>
      </c>
    </row>
    <row r="168" spans="1:4" hidden="1" x14ac:dyDescent="0.3">
      <c r="A168" s="60">
        <f t="shared" si="4"/>
        <v>164</v>
      </c>
      <c r="B168" s="4" t="s">
        <v>316</v>
      </c>
      <c r="C168" s="76">
        <v>5523239.6734524872</v>
      </c>
      <c r="D168" s="63">
        <f t="shared" si="5"/>
        <v>1.5681971814794249E-2</v>
      </c>
    </row>
    <row r="169" spans="1:4" hidden="1" x14ac:dyDescent="0.3">
      <c r="A169" s="60">
        <f t="shared" si="4"/>
        <v>165</v>
      </c>
      <c r="B169" s="4" t="s">
        <v>317</v>
      </c>
      <c r="C169" s="76">
        <v>5550779.3674090588</v>
      </c>
      <c r="D169" s="63">
        <f t="shared" si="5"/>
        <v>4.9861486346394202E-3</v>
      </c>
    </row>
    <row r="170" spans="1:4" hidden="1" x14ac:dyDescent="0.3">
      <c r="A170" s="60">
        <f t="shared" si="4"/>
        <v>166</v>
      </c>
      <c r="B170" s="4" t="s">
        <v>318</v>
      </c>
      <c r="C170" s="76">
        <v>5543364.9925193042</v>
      </c>
      <c r="D170" s="63">
        <f t="shared" si="5"/>
        <v>-1.3357358307714007E-3</v>
      </c>
    </row>
    <row r="171" spans="1:4" hidden="1" x14ac:dyDescent="0.3">
      <c r="A171" s="60">
        <f t="shared" si="4"/>
        <v>167</v>
      </c>
      <c r="B171" s="4" t="s">
        <v>319</v>
      </c>
      <c r="C171" s="76">
        <v>5549369.6061646445</v>
      </c>
      <c r="D171" s="63">
        <f t="shared" si="5"/>
        <v>1.0832073394848596E-3</v>
      </c>
    </row>
    <row r="172" spans="1:4" hidden="1" x14ac:dyDescent="0.3">
      <c r="A172" s="60">
        <f t="shared" si="4"/>
        <v>168</v>
      </c>
      <c r="B172" s="4" t="s">
        <v>320</v>
      </c>
      <c r="C172" s="76">
        <v>5533979.0938524492</v>
      </c>
      <c r="D172" s="63">
        <f t="shared" si="5"/>
        <v>-2.7733802944208685E-3</v>
      </c>
    </row>
    <row r="173" spans="1:4" hidden="1" x14ac:dyDescent="0.3">
      <c r="A173" s="60">
        <f t="shared" si="4"/>
        <v>169</v>
      </c>
      <c r="B173" s="4" t="s">
        <v>321</v>
      </c>
      <c r="C173" s="76">
        <v>5528473.793124387</v>
      </c>
      <c r="D173" s="63">
        <f t="shared" si="5"/>
        <v>-9.948177675946912E-4</v>
      </c>
    </row>
    <row r="174" spans="1:4" hidden="1" x14ac:dyDescent="0.3">
      <c r="A174" s="60">
        <f t="shared" si="4"/>
        <v>170</v>
      </c>
      <c r="B174" s="4" t="s">
        <v>322</v>
      </c>
      <c r="C174" s="76">
        <v>5597465.9129654337</v>
      </c>
      <c r="D174" s="63">
        <f t="shared" si="5"/>
        <v>1.2479415191738896E-2</v>
      </c>
    </row>
    <row r="175" spans="1:4" hidden="1" x14ac:dyDescent="0.3">
      <c r="A175" s="60">
        <f t="shared" si="4"/>
        <v>171</v>
      </c>
      <c r="B175" s="4" t="s">
        <v>323</v>
      </c>
      <c r="C175" s="76">
        <v>5608345.9421912199</v>
      </c>
      <c r="D175" s="63">
        <f t="shared" si="5"/>
        <v>1.9437419351826524E-3</v>
      </c>
    </row>
    <row r="176" spans="1:4" hidden="1" x14ac:dyDescent="0.3">
      <c r="A176" s="60">
        <f t="shared" si="4"/>
        <v>172</v>
      </c>
      <c r="B176" s="4" t="s">
        <v>324</v>
      </c>
      <c r="C176" s="76">
        <v>5647624.3391677486</v>
      </c>
      <c r="D176" s="63">
        <f t="shared" si="5"/>
        <v>7.0035617241510639E-3</v>
      </c>
    </row>
    <row r="177" spans="1:4" hidden="1" x14ac:dyDescent="0.3">
      <c r="A177" s="60">
        <f t="shared" si="4"/>
        <v>173</v>
      </c>
      <c r="B177" s="4" t="s">
        <v>325</v>
      </c>
      <c r="C177" s="76">
        <v>5679009.07241474</v>
      </c>
      <c r="D177" s="63">
        <f t="shared" si="5"/>
        <v>5.5571566666234862E-3</v>
      </c>
    </row>
    <row r="178" spans="1:4" hidden="1" x14ac:dyDescent="0.3">
      <c r="A178" s="60">
        <f t="shared" si="4"/>
        <v>174</v>
      </c>
      <c r="B178" s="4" t="s">
        <v>326</v>
      </c>
      <c r="C178" s="76">
        <v>5613703.9269876732</v>
      </c>
      <c r="D178" s="63">
        <f t="shared" si="5"/>
        <v>-1.1499390931470899E-2</v>
      </c>
    </row>
    <row r="179" spans="1:4" hidden="1" x14ac:dyDescent="0.3">
      <c r="A179" s="60">
        <f t="shared" si="4"/>
        <v>175</v>
      </c>
      <c r="B179" s="4" t="s">
        <v>327</v>
      </c>
      <c r="C179" s="76">
        <v>5545291.2106380556</v>
      </c>
      <c r="D179" s="63">
        <f t="shared" si="5"/>
        <v>-1.2186733970903973E-2</v>
      </c>
    </row>
    <row r="180" spans="1:4" hidden="1" x14ac:dyDescent="0.3">
      <c r="A180" s="60">
        <f t="shared" si="4"/>
        <v>176</v>
      </c>
      <c r="B180" s="4" t="s">
        <v>328</v>
      </c>
      <c r="C180" s="76">
        <v>5476603.3915855642</v>
      </c>
      <c r="D180" s="63">
        <f t="shared" si="5"/>
        <v>-1.2386692861273141E-2</v>
      </c>
    </row>
    <row r="181" spans="1:4" hidden="1" x14ac:dyDescent="0.3">
      <c r="A181" s="60">
        <f t="shared" si="4"/>
        <v>177</v>
      </c>
      <c r="B181" s="4" t="s">
        <v>329</v>
      </c>
      <c r="C181" s="76">
        <v>5450695.9156658044</v>
      </c>
      <c r="D181" s="63">
        <f t="shared" si="5"/>
        <v>-4.7305736909057927E-3</v>
      </c>
    </row>
    <row r="182" spans="1:4" hidden="1" x14ac:dyDescent="0.3">
      <c r="A182" s="60">
        <f t="shared" si="4"/>
        <v>178</v>
      </c>
      <c r="B182" s="4" t="s">
        <v>330</v>
      </c>
      <c r="C182" s="76">
        <v>5494954.9474492446</v>
      </c>
      <c r="D182" s="63">
        <f t="shared" si="5"/>
        <v>8.119886427022216E-3</v>
      </c>
    </row>
    <row r="183" spans="1:4" hidden="1" x14ac:dyDescent="0.3">
      <c r="A183" s="60">
        <f t="shared" si="4"/>
        <v>179</v>
      </c>
      <c r="B183" s="4" t="s">
        <v>331</v>
      </c>
      <c r="C183" s="76">
        <v>5611601.6145151109</v>
      </c>
      <c r="D183" s="63">
        <f t="shared" si="5"/>
        <v>2.1227956949858795E-2</v>
      </c>
    </row>
    <row r="184" spans="1:4" hidden="1" x14ac:dyDescent="0.3">
      <c r="A184" s="60">
        <f t="shared" si="4"/>
        <v>180</v>
      </c>
      <c r="B184" s="4" t="s">
        <v>332</v>
      </c>
      <c r="C184" s="76">
        <v>5606345.3629868943</v>
      </c>
      <c r="D184" s="63">
        <f t="shared" si="5"/>
        <v>-9.3667581722489679E-4</v>
      </c>
    </row>
    <row r="185" spans="1:4" hidden="1" x14ac:dyDescent="0.3">
      <c r="A185" s="60">
        <f t="shared" si="4"/>
        <v>181</v>
      </c>
      <c r="B185" s="4" t="s">
        <v>333</v>
      </c>
      <c r="C185" s="76">
        <v>5539384.8411482386</v>
      </c>
      <c r="D185" s="63">
        <f t="shared" si="5"/>
        <v>-1.1943702626800223E-2</v>
      </c>
    </row>
    <row r="186" spans="1:4" hidden="1" x14ac:dyDescent="0.3">
      <c r="A186" s="60">
        <f t="shared" si="4"/>
        <v>182</v>
      </c>
      <c r="B186" s="4" t="s">
        <v>334</v>
      </c>
      <c r="C186" s="76">
        <v>5538999.3236582326</v>
      </c>
      <c r="D186" s="63">
        <f t="shared" si="5"/>
        <v>-6.9595722460458198E-5</v>
      </c>
    </row>
    <row r="187" spans="1:4" hidden="1" x14ac:dyDescent="0.3">
      <c r="A187" s="60">
        <f t="shared" si="4"/>
        <v>183</v>
      </c>
      <c r="B187" s="4" t="s">
        <v>335</v>
      </c>
      <c r="C187" s="76">
        <v>5524408.4467734443</v>
      </c>
      <c r="D187" s="63">
        <f t="shared" si="5"/>
        <v>-2.6342081000926276E-3</v>
      </c>
    </row>
    <row r="188" spans="1:4" hidden="1" x14ac:dyDescent="0.3">
      <c r="A188" s="60">
        <f t="shared" si="4"/>
        <v>184</v>
      </c>
      <c r="B188" s="4" t="s">
        <v>336</v>
      </c>
      <c r="C188" s="76">
        <v>5590595.3824871248</v>
      </c>
      <c r="D188" s="63">
        <f t="shared" si="5"/>
        <v>1.1980818643548607E-2</v>
      </c>
    </row>
    <row r="189" spans="1:4" hidden="1" x14ac:dyDescent="0.3">
      <c r="A189" s="60">
        <f t="shared" si="4"/>
        <v>185</v>
      </c>
      <c r="B189" s="4" t="s">
        <v>337</v>
      </c>
      <c r="C189" s="76">
        <v>5557202.5929432912</v>
      </c>
      <c r="D189" s="63">
        <f t="shared" si="5"/>
        <v>-5.973029214104586E-3</v>
      </c>
    </row>
    <row r="190" spans="1:4" hidden="1" x14ac:dyDescent="0.3">
      <c r="A190" s="60">
        <f t="shared" si="4"/>
        <v>186</v>
      </c>
      <c r="B190" s="4" t="s">
        <v>338</v>
      </c>
      <c r="C190" s="76">
        <v>5639675.8864844004</v>
      </c>
      <c r="D190" s="63">
        <f t="shared" si="5"/>
        <v>1.4840793036020816E-2</v>
      </c>
    </row>
    <row r="191" spans="1:4" hidden="1" x14ac:dyDescent="0.3">
      <c r="A191" s="60">
        <f t="shared" si="4"/>
        <v>187</v>
      </c>
      <c r="B191" s="4" t="s">
        <v>339</v>
      </c>
      <c r="C191" s="76">
        <v>5633572.3195095137</v>
      </c>
      <c r="D191" s="63">
        <f t="shared" si="5"/>
        <v>-1.0822549199173137E-3</v>
      </c>
    </row>
    <row r="192" spans="1:4" hidden="1" x14ac:dyDescent="0.3">
      <c r="A192" s="60">
        <f t="shared" si="4"/>
        <v>188</v>
      </c>
      <c r="B192" s="4" t="s">
        <v>340</v>
      </c>
      <c r="C192" s="76">
        <v>5662563.5674550449</v>
      </c>
      <c r="D192" s="63">
        <f t="shared" si="5"/>
        <v>5.146157056532763E-3</v>
      </c>
    </row>
    <row r="193" spans="1:4" hidden="1" x14ac:dyDescent="0.3">
      <c r="A193" s="60">
        <f t="shared" si="4"/>
        <v>189</v>
      </c>
      <c r="B193" s="4" t="s">
        <v>341</v>
      </c>
      <c r="C193" s="76">
        <v>5635606.8110080408</v>
      </c>
      <c r="D193" s="63">
        <f t="shared" si="5"/>
        <v>-4.7605216481692025E-3</v>
      </c>
    </row>
    <row r="194" spans="1:4" hidden="1" x14ac:dyDescent="0.3">
      <c r="A194" s="60">
        <f t="shared" si="4"/>
        <v>190</v>
      </c>
      <c r="B194" s="4" t="s">
        <v>342</v>
      </c>
      <c r="C194" s="76">
        <v>5612622.2687198576</v>
      </c>
      <c r="D194" s="63">
        <f t="shared" si="5"/>
        <v>-4.0784502998483241E-3</v>
      </c>
    </row>
    <row r="195" spans="1:4" hidden="1" x14ac:dyDescent="0.3">
      <c r="A195" s="60">
        <f t="shared" si="4"/>
        <v>191</v>
      </c>
      <c r="B195" s="4" t="s">
        <v>343</v>
      </c>
      <c r="C195" s="76">
        <v>5602470.5581003884</v>
      </c>
      <c r="D195" s="63">
        <f t="shared" si="5"/>
        <v>-1.8087286358190457E-3</v>
      </c>
    </row>
    <row r="196" spans="1:4" hidden="1" x14ac:dyDescent="0.3">
      <c r="A196" s="60">
        <f t="shared" si="4"/>
        <v>192</v>
      </c>
      <c r="B196" s="4" t="s">
        <v>344</v>
      </c>
      <c r="C196" s="76">
        <v>5652060.8829198731</v>
      </c>
      <c r="D196" s="63">
        <f t="shared" si="5"/>
        <v>8.851510115976291E-3</v>
      </c>
    </row>
    <row r="197" spans="1:4" hidden="1" x14ac:dyDescent="0.3">
      <c r="A197" s="60">
        <f t="shared" ref="A197:A264" si="6">A198-1</f>
        <v>193</v>
      </c>
      <c r="B197" s="4" t="s">
        <v>345</v>
      </c>
      <c r="C197" s="76">
        <v>5634554.3927502539</v>
      </c>
      <c r="D197" s="63">
        <f t="shared" si="5"/>
        <v>-3.0973640468953123E-3</v>
      </c>
    </row>
    <row r="198" spans="1:4" hidden="1" x14ac:dyDescent="0.3">
      <c r="A198" s="60">
        <f t="shared" si="6"/>
        <v>194</v>
      </c>
      <c r="B198" s="4" t="s">
        <v>346</v>
      </c>
      <c r="C198" s="76">
        <v>5643664.0848601367</v>
      </c>
      <c r="D198" s="63">
        <f t="shared" si="5"/>
        <v>1.6167546668115484E-3</v>
      </c>
    </row>
    <row r="199" spans="1:4" hidden="1" x14ac:dyDescent="0.3">
      <c r="A199" s="60">
        <f t="shared" si="6"/>
        <v>195</v>
      </c>
      <c r="B199" s="4" t="s">
        <v>347</v>
      </c>
      <c r="C199" s="76">
        <v>5615624.6634396752</v>
      </c>
      <c r="D199" s="63">
        <f t="shared" ref="D199:D262" si="7">C199/C198-1</f>
        <v>-4.968300912111534E-3</v>
      </c>
    </row>
    <row r="200" spans="1:4" hidden="1" x14ac:dyDescent="0.3">
      <c r="A200" s="60">
        <f t="shared" si="6"/>
        <v>196</v>
      </c>
      <c r="B200" s="4" t="s">
        <v>348</v>
      </c>
      <c r="C200" s="76">
        <v>5592410.4754360104</v>
      </c>
      <c r="D200" s="63">
        <f t="shared" si="7"/>
        <v>-4.1338567648225855E-3</v>
      </c>
    </row>
    <row r="201" spans="1:4" hidden="1" x14ac:dyDescent="0.3">
      <c r="A201" s="60">
        <f t="shared" si="6"/>
        <v>197</v>
      </c>
      <c r="B201" s="4" t="s">
        <v>349</v>
      </c>
      <c r="C201" s="76">
        <v>5574831.5136288106</v>
      </c>
      <c r="D201" s="63">
        <f t="shared" si="7"/>
        <v>-3.1433604318590325E-3</v>
      </c>
    </row>
    <row r="202" spans="1:4" hidden="1" x14ac:dyDescent="0.3">
      <c r="A202" s="60">
        <f t="shared" si="6"/>
        <v>198</v>
      </c>
      <c r="B202" s="4" t="s">
        <v>350</v>
      </c>
      <c r="C202" s="76">
        <v>5541325.4938657032</v>
      </c>
      <c r="D202" s="63">
        <f t="shared" si="7"/>
        <v>-6.0102300277945497E-3</v>
      </c>
    </row>
    <row r="203" spans="1:4" hidden="1" x14ac:dyDescent="0.3">
      <c r="A203" s="60">
        <f t="shared" si="6"/>
        <v>199</v>
      </c>
      <c r="B203" s="4" t="s">
        <v>351</v>
      </c>
      <c r="C203" s="76">
        <v>5474972.8770523081</v>
      </c>
      <c r="D203" s="63">
        <f t="shared" si="7"/>
        <v>-1.1974141725990983E-2</v>
      </c>
    </row>
    <row r="204" spans="1:4" hidden="1" x14ac:dyDescent="0.3">
      <c r="A204" s="60">
        <f t="shared" si="6"/>
        <v>200</v>
      </c>
      <c r="B204" s="4" t="s">
        <v>352</v>
      </c>
      <c r="C204" s="76">
        <v>5422008.9752863357</v>
      </c>
      <c r="D204" s="63">
        <f t="shared" si="7"/>
        <v>-9.6738199357963017E-3</v>
      </c>
    </row>
    <row r="205" spans="1:4" hidden="1" x14ac:dyDescent="0.3">
      <c r="A205" s="60">
        <f t="shared" si="6"/>
        <v>201</v>
      </c>
      <c r="B205" s="4" t="s">
        <v>353</v>
      </c>
      <c r="C205" s="76">
        <v>5437441.6275635147</v>
      </c>
      <c r="D205" s="63">
        <f t="shared" si="7"/>
        <v>2.8462978109260462E-3</v>
      </c>
    </row>
    <row r="206" spans="1:4" hidden="1" x14ac:dyDescent="0.3">
      <c r="A206" s="60">
        <f t="shared" si="6"/>
        <v>202</v>
      </c>
      <c r="B206" s="4" t="s">
        <v>354</v>
      </c>
      <c r="C206" s="76">
        <v>5411635.8902478125</v>
      </c>
      <c r="D206" s="63">
        <f t="shared" si="7"/>
        <v>-4.7459336730876212E-3</v>
      </c>
    </row>
    <row r="207" spans="1:4" hidden="1" x14ac:dyDescent="0.3">
      <c r="A207" s="60">
        <f t="shared" si="6"/>
        <v>203</v>
      </c>
      <c r="B207" s="4" t="s">
        <v>355</v>
      </c>
      <c r="C207" s="76">
        <v>5393136.317042158</v>
      </c>
      <c r="D207" s="63">
        <f t="shared" si="7"/>
        <v>-3.4184807664152661E-3</v>
      </c>
    </row>
    <row r="208" spans="1:4" hidden="1" x14ac:dyDescent="0.3">
      <c r="A208" s="60">
        <f t="shared" si="6"/>
        <v>204</v>
      </c>
      <c r="B208" s="4" t="s">
        <v>356</v>
      </c>
      <c r="C208" s="76">
        <v>5373502.0734951003</v>
      </c>
      <c r="D208" s="63">
        <f t="shared" si="7"/>
        <v>-3.6405984185888807E-3</v>
      </c>
    </row>
    <row r="209" spans="1:4" hidden="1" x14ac:dyDescent="0.3">
      <c r="A209" s="60">
        <f t="shared" si="6"/>
        <v>205</v>
      </c>
      <c r="B209" s="4" t="s">
        <v>357</v>
      </c>
      <c r="C209" s="76">
        <v>5518469.8861637954</v>
      </c>
      <c r="D209" s="63">
        <f t="shared" si="7"/>
        <v>2.6978274258746771E-2</v>
      </c>
    </row>
    <row r="210" spans="1:4" hidden="1" x14ac:dyDescent="0.3">
      <c r="A210" s="60">
        <f t="shared" si="6"/>
        <v>206</v>
      </c>
      <c r="B210" s="4" t="s">
        <v>358</v>
      </c>
      <c r="C210" s="76">
        <v>5468444.8943649027</v>
      </c>
      <c r="D210" s="63">
        <f t="shared" si="7"/>
        <v>-9.0650112858852161E-3</v>
      </c>
    </row>
    <row r="211" spans="1:4" hidden="1" x14ac:dyDescent="0.3">
      <c r="A211" s="60">
        <f t="shared" si="6"/>
        <v>207</v>
      </c>
      <c r="B211" s="4" t="s">
        <v>359</v>
      </c>
      <c r="C211" s="76">
        <v>5469398.7600458283</v>
      </c>
      <c r="D211" s="63">
        <f t="shared" si="7"/>
        <v>1.7443088471247314E-4</v>
      </c>
    </row>
    <row r="212" spans="1:4" hidden="1" x14ac:dyDescent="0.3">
      <c r="A212" s="60">
        <f t="shared" si="6"/>
        <v>208</v>
      </c>
      <c r="B212" s="4" t="s">
        <v>360</v>
      </c>
      <c r="C212" s="76">
        <v>5372282.1671278011</v>
      </c>
      <c r="D212" s="63">
        <f t="shared" si="7"/>
        <v>-1.7756356261216077E-2</v>
      </c>
    </row>
    <row r="213" spans="1:4" hidden="1" x14ac:dyDescent="0.3">
      <c r="A213" s="60">
        <f t="shared" si="6"/>
        <v>209</v>
      </c>
      <c r="B213" s="4" t="s">
        <v>361</v>
      </c>
      <c r="C213" s="76">
        <v>5399215.8269803645</v>
      </c>
      <c r="D213" s="63">
        <f t="shared" si="7"/>
        <v>5.0134484777002442E-3</v>
      </c>
    </row>
    <row r="214" spans="1:4" hidden="1" x14ac:dyDescent="0.3">
      <c r="A214" s="60">
        <f t="shared" si="6"/>
        <v>210</v>
      </c>
      <c r="B214" s="4" t="s">
        <v>362</v>
      </c>
      <c r="C214" s="76">
        <v>5369923.5533676529</v>
      </c>
      <c r="D214" s="63">
        <f t="shared" si="7"/>
        <v>-5.4252829580058171E-3</v>
      </c>
    </row>
    <row r="215" spans="1:4" hidden="1" x14ac:dyDescent="0.3">
      <c r="A215" s="60">
        <f t="shared" si="6"/>
        <v>211</v>
      </c>
      <c r="B215" s="4" t="s">
        <v>363</v>
      </c>
      <c r="C215" s="76">
        <v>5426344.2833238542</v>
      </c>
      <c r="D215" s="63">
        <f t="shared" si="7"/>
        <v>1.0506803196633552E-2</v>
      </c>
    </row>
    <row r="216" spans="1:4" hidden="1" x14ac:dyDescent="0.3">
      <c r="A216" s="60">
        <f t="shared" si="6"/>
        <v>212</v>
      </c>
      <c r="B216" s="4" t="s">
        <v>364</v>
      </c>
      <c r="C216" s="76">
        <v>5438267.2735018712</v>
      </c>
      <c r="D216" s="63">
        <f t="shared" si="7"/>
        <v>2.1972417442546188E-3</v>
      </c>
    </row>
    <row r="217" spans="1:4" hidden="1" x14ac:dyDescent="0.3">
      <c r="A217" s="60">
        <f t="shared" si="6"/>
        <v>213</v>
      </c>
      <c r="B217" s="4" t="s">
        <v>365</v>
      </c>
      <c r="C217" s="76">
        <v>5510671.4392029811</v>
      </c>
      <c r="D217" s="63">
        <f t="shared" si="7"/>
        <v>1.3313829949826328E-2</v>
      </c>
    </row>
    <row r="218" spans="1:4" hidden="1" x14ac:dyDescent="0.3">
      <c r="A218" s="60">
        <f t="shared" si="6"/>
        <v>214</v>
      </c>
      <c r="B218" s="4" t="s">
        <v>366</v>
      </c>
      <c r="C218" s="76">
        <v>5412311.7567352457</v>
      </c>
      <c r="D218" s="63">
        <f t="shared" si="7"/>
        <v>-1.7848947002719773E-2</v>
      </c>
    </row>
    <row r="219" spans="1:4" hidden="1" x14ac:dyDescent="0.3">
      <c r="A219" s="60">
        <f t="shared" si="6"/>
        <v>215</v>
      </c>
      <c r="B219" s="4" t="s">
        <v>367</v>
      </c>
      <c r="C219" s="76">
        <v>5386456.1600702796</v>
      </c>
      <c r="D219" s="63">
        <f t="shared" si="7"/>
        <v>-4.7771816974124803E-3</v>
      </c>
    </row>
    <row r="220" spans="1:4" hidden="1" x14ac:dyDescent="0.3">
      <c r="A220" s="60">
        <f t="shared" si="6"/>
        <v>216</v>
      </c>
      <c r="B220" s="4" t="s">
        <v>368</v>
      </c>
      <c r="C220" s="76">
        <v>5430068.3410129119</v>
      </c>
      <c r="D220" s="63">
        <f t="shared" si="7"/>
        <v>8.0966371296082862E-3</v>
      </c>
    </row>
    <row r="221" spans="1:4" hidden="1" x14ac:dyDescent="0.3">
      <c r="A221" s="60">
        <f t="shared" si="6"/>
        <v>217</v>
      </c>
      <c r="B221" s="4" t="s">
        <v>369</v>
      </c>
      <c r="C221" s="76">
        <v>5403563.5564679727</v>
      </c>
      <c r="D221" s="63">
        <f t="shared" si="7"/>
        <v>-4.8811143581288796E-3</v>
      </c>
    </row>
    <row r="222" spans="1:4" hidden="1" x14ac:dyDescent="0.3">
      <c r="A222" s="60">
        <f t="shared" si="6"/>
        <v>218</v>
      </c>
      <c r="B222" s="4" t="s">
        <v>370</v>
      </c>
      <c r="C222" s="76">
        <v>5444973.3387334161</v>
      </c>
      <c r="D222" s="63">
        <f t="shared" si="7"/>
        <v>7.6634209689041555E-3</v>
      </c>
    </row>
    <row r="223" spans="1:4" hidden="1" x14ac:dyDescent="0.3">
      <c r="A223" s="60">
        <f t="shared" si="6"/>
        <v>219</v>
      </c>
      <c r="B223" s="4" t="s">
        <v>371</v>
      </c>
      <c r="C223" s="76">
        <v>5475211.9749996867</v>
      </c>
      <c r="D223" s="63">
        <f t="shared" si="7"/>
        <v>5.5534957446283784E-3</v>
      </c>
    </row>
    <row r="224" spans="1:4" hidden="1" x14ac:dyDescent="0.3">
      <c r="A224" s="60">
        <f t="shared" si="6"/>
        <v>220</v>
      </c>
      <c r="B224" s="4" t="s">
        <v>372</v>
      </c>
      <c r="C224" s="76">
        <v>5396916.2665883442</v>
      </c>
      <c r="D224" s="63">
        <f t="shared" si="7"/>
        <v>-1.4300032358353976E-2</v>
      </c>
    </row>
    <row r="225" spans="1:4" hidden="1" x14ac:dyDescent="0.3">
      <c r="A225" s="60">
        <f t="shared" si="6"/>
        <v>221</v>
      </c>
      <c r="B225" s="4" t="s">
        <v>373</v>
      </c>
      <c r="C225" s="76">
        <v>5367956.2788149668</v>
      </c>
      <c r="D225" s="63">
        <f t="shared" si="7"/>
        <v>-5.3660250303798618E-3</v>
      </c>
    </row>
    <row r="226" spans="1:4" hidden="1" x14ac:dyDescent="0.3">
      <c r="A226" s="60">
        <f t="shared" si="6"/>
        <v>222</v>
      </c>
      <c r="B226" s="4" t="s">
        <v>374</v>
      </c>
      <c r="C226" s="76">
        <v>5472124.6526222294</v>
      </c>
      <c r="D226" s="63">
        <f t="shared" si="7"/>
        <v>1.9405592817208772E-2</v>
      </c>
    </row>
    <row r="227" spans="1:4" hidden="1" x14ac:dyDescent="0.3">
      <c r="A227" s="60">
        <f t="shared" si="6"/>
        <v>223</v>
      </c>
      <c r="B227" s="4" t="s">
        <v>375</v>
      </c>
      <c r="C227" s="76">
        <v>5443394.6777909677</v>
      </c>
      <c r="D227" s="63">
        <f t="shared" si="7"/>
        <v>-5.2502412965856893E-3</v>
      </c>
    </row>
    <row r="228" spans="1:4" hidden="1" x14ac:dyDescent="0.3">
      <c r="A228" s="60">
        <f t="shared" si="6"/>
        <v>224</v>
      </c>
      <c r="B228" s="4" t="s">
        <v>376</v>
      </c>
      <c r="C228" s="76">
        <v>5461411.6769075235</v>
      </c>
      <c r="D228" s="63">
        <f t="shared" si="7"/>
        <v>3.309882928398622E-3</v>
      </c>
    </row>
    <row r="229" spans="1:4" hidden="1" x14ac:dyDescent="0.3">
      <c r="A229" s="60">
        <f t="shared" si="6"/>
        <v>225</v>
      </c>
      <c r="B229" s="4" t="s">
        <v>377</v>
      </c>
      <c r="C229" s="76">
        <v>5460266.2948122974</v>
      </c>
      <c r="D229" s="63">
        <f t="shared" si="7"/>
        <v>-2.0972271694319478E-4</v>
      </c>
    </row>
    <row r="230" spans="1:4" hidden="1" x14ac:dyDescent="0.3">
      <c r="A230" s="60">
        <f t="shared" si="6"/>
        <v>226</v>
      </c>
      <c r="B230" s="4" t="s">
        <v>378</v>
      </c>
      <c r="C230" s="76">
        <v>5375526.0397643782</v>
      </c>
      <c r="D230" s="63">
        <f t="shared" si="7"/>
        <v>-1.5519436319146096E-2</v>
      </c>
    </row>
    <row r="231" spans="1:4" hidden="1" x14ac:dyDescent="0.3">
      <c r="A231" s="60">
        <f t="shared" si="6"/>
        <v>227</v>
      </c>
      <c r="B231" s="4" t="s">
        <v>379</v>
      </c>
      <c r="C231" s="76">
        <v>5296463.5859188288</v>
      </c>
      <c r="D231" s="63">
        <f t="shared" si="7"/>
        <v>-1.4707854312433932E-2</v>
      </c>
    </row>
    <row r="232" spans="1:4" hidden="1" x14ac:dyDescent="0.3">
      <c r="A232" s="60">
        <f t="shared" si="6"/>
        <v>228</v>
      </c>
      <c r="B232" s="4" t="s">
        <v>380</v>
      </c>
      <c r="C232" s="76">
        <v>5278810.6540110977</v>
      </c>
      <c r="D232" s="63">
        <f t="shared" si="7"/>
        <v>-3.3329657839361593E-3</v>
      </c>
    </row>
    <row r="233" spans="1:4" hidden="1" x14ac:dyDescent="0.3">
      <c r="A233" s="60">
        <f t="shared" si="6"/>
        <v>229</v>
      </c>
      <c r="B233" s="4" t="s">
        <v>381</v>
      </c>
      <c r="C233" s="76">
        <v>5313389.008370271</v>
      </c>
      <c r="D233" s="63">
        <f t="shared" si="7"/>
        <v>6.5504062610957092E-3</v>
      </c>
    </row>
    <row r="234" spans="1:4" hidden="1" x14ac:dyDescent="0.3">
      <c r="A234" s="60">
        <f t="shared" si="6"/>
        <v>230</v>
      </c>
      <c r="B234" s="4" t="s">
        <v>382</v>
      </c>
      <c r="C234" s="76">
        <v>5379574.0027706446</v>
      </c>
      <c r="D234" s="63">
        <f t="shared" si="7"/>
        <v>1.2456267421058653E-2</v>
      </c>
    </row>
    <row r="235" spans="1:4" hidden="1" x14ac:dyDescent="0.3">
      <c r="A235" s="60">
        <f t="shared" si="6"/>
        <v>231</v>
      </c>
      <c r="B235" s="4" t="s">
        <v>383</v>
      </c>
      <c r="C235" s="76">
        <v>5313939.4649857841</v>
      </c>
      <c r="D235" s="63">
        <f t="shared" si="7"/>
        <v>-1.2200694283795888E-2</v>
      </c>
    </row>
    <row r="236" spans="1:4" hidden="1" x14ac:dyDescent="0.3">
      <c r="A236" s="60">
        <f t="shared" si="6"/>
        <v>232</v>
      </c>
      <c r="B236" s="4" t="s">
        <v>384</v>
      </c>
      <c r="C236" s="76">
        <v>5363592.1450178195</v>
      </c>
      <c r="D236" s="63">
        <f t="shared" si="7"/>
        <v>9.3438550362123785E-3</v>
      </c>
    </row>
    <row r="237" spans="1:4" hidden="1" x14ac:dyDescent="0.3">
      <c r="A237" s="60">
        <f t="shared" si="6"/>
        <v>233</v>
      </c>
      <c r="B237" s="4" t="s">
        <v>385</v>
      </c>
      <c r="C237" s="76">
        <v>5330215.6445366191</v>
      </c>
      <c r="D237" s="63">
        <f t="shared" si="7"/>
        <v>-6.2227886794493648E-3</v>
      </c>
    </row>
    <row r="238" spans="1:4" hidden="1" x14ac:dyDescent="0.3">
      <c r="A238" s="60">
        <f t="shared" si="6"/>
        <v>234</v>
      </c>
      <c r="B238" s="4" t="s">
        <v>386</v>
      </c>
      <c r="C238" s="76">
        <v>5274985.5284716338</v>
      </c>
      <c r="D238" s="63">
        <f t="shared" si="7"/>
        <v>-1.036170386869717E-2</v>
      </c>
    </row>
    <row r="239" spans="1:4" hidden="1" x14ac:dyDescent="0.3">
      <c r="A239" s="60">
        <f t="shared" si="6"/>
        <v>235</v>
      </c>
      <c r="B239" s="4" t="s">
        <v>387</v>
      </c>
      <c r="C239" s="76">
        <v>5234671.1960882284</v>
      </c>
      <c r="D239" s="63">
        <f t="shared" si="7"/>
        <v>-7.6425484327510285E-3</v>
      </c>
    </row>
    <row r="240" spans="1:4" hidden="1" x14ac:dyDescent="0.3">
      <c r="A240" s="60">
        <f t="shared" si="6"/>
        <v>236</v>
      </c>
      <c r="B240" s="4" t="s">
        <v>388</v>
      </c>
      <c r="C240" s="76">
        <v>5237257.8503100602</v>
      </c>
      <c r="D240" s="63">
        <f t="shared" si="7"/>
        <v>4.941388150156989E-4</v>
      </c>
    </row>
    <row r="241" spans="1:9" hidden="1" x14ac:dyDescent="0.3">
      <c r="A241" s="60">
        <f t="shared" si="6"/>
        <v>237</v>
      </c>
      <c r="B241" s="4" t="s">
        <v>389</v>
      </c>
      <c r="C241" s="76">
        <v>5241605.494001789</v>
      </c>
      <c r="D241" s="63">
        <f t="shared" si="7"/>
        <v>8.3013741465332025E-4</v>
      </c>
    </row>
    <row r="242" spans="1:9" hidden="1" x14ac:dyDescent="0.3">
      <c r="A242" s="60">
        <f t="shared" si="6"/>
        <v>238</v>
      </c>
      <c r="B242" s="4" t="s">
        <v>390</v>
      </c>
      <c r="C242" s="76">
        <v>5111587.134645924</v>
      </c>
      <c r="D242" s="63">
        <f t="shared" si="7"/>
        <v>-2.4805063926434556E-2</v>
      </c>
    </row>
    <row r="243" spans="1:9" hidden="1" x14ac:dyDescent="0.3">
      <c r="A243" s="60">
        <f t="shared" si="6"/>
        <v>239</v>
      </c>
      <c r="B243" s="4" t="s">
        <v>391</v>
      </c>
      <c r="C243" s="76">
        <v>5117610.9350275807</v>
      </c>
      <c r="D243" s="63">
        <f t="shared" si="7"/>
        <v>1.1784598839816862E-3</v>
      </c>
    </row>
    <row r="244" spans="1:9" hidden="1" x14ac:dyDescent="0.3">
      <c r="A244" s="60">
        <f t="shared" si="6"/>
        <v>240</v>
      </c>
      <c r="B244" s="4" t="s">
        <v>392</v>
      </c>
      <c r="C244" s="76">
        <v>5059672.4976295838</v>
      </c>
      <c r="D244" s="63">
        <f t="shared" si="7"/>
        <v>-1.1321383773322036E-2</v>
      </c>
    </row>
    <row r="245" spans="1:9" hidden="1" x14ac:dyDescent="0.3">
      <c r="A245" s="60">
        <f t="shared" si="6"/>
        <v>241</v>
      </c>
      <c r="B245" s="4" t="s">
        <v>393</v>
      </c>
      <c r="C245" s="76">
        <v>5069410.272628881</v>
      </c>
      <c r="D245" s="63">
        <f t="shared" si="7"/>
        <v>1.9245860288110705E-3</v>
      </c>
    </row>
    <row r="246" spans="1:9" hidden="1" x14ac:dyDescent="0.3">
      <c r="A246" s="60">
        <f t="shared" si="6"/>
        <v>242</v>
      </c>
      <c r="B246" s="4" t="s">
        <v>394</v>
      </c>
      <c r="C246" s="76">
        <v>5085365.8117160182</v>
      </c>
      <c r="D246" s="63">
        <f t="shared" si="7"/>
        <v>3.1474152276222966E-3</v>
      </c>
    </row>
    <row r="247" spans="1:9" hidden="1" x14ac:dyDescent="0.3">
      <c r="A247" s="60">
        <f t="shared" si="6"/>
        <v>243</v>
      </c>
      <c r="B247" s="4" t="s">
        <v>395</v>
      </c>
      <c r="C247" s="76">
        <v>5051927.7546696607</v>
      </c>
      <c r="D247" s="63">
        <f t="shared" si="7"/>
        <v>-6.5753494014768599E-3</v>
      </c>
    </row>
    <row r="248" spans="1:9" hidden="1" x14ac:dyDescent="0.3">
      <c r="A248" s="60">
        <f t="shared" si="6"/>
        <v>244</v>
      </c>
      <c r="B248" s="4" t="s">
        <v>396</v>
      </c>
      <c r="C248" s="76">
        <v>5054490.216905483</v>
      </c>
      <c r="D248" s="63">
        <f t="shared" si="7"/>
        <v>5.0722463983254862E-4</v>
      </c>
    </row>
    <row r="249" spans="1:9" hidden="1" x14ac:dyDescent="0.3">
      <c r="A249" s="60">
        <f t="shared" si="6"/>
        <v>245</v>
      </c>
      <c r="B249" s="4" t="s">
        <v>397</v>
      </c>
      <c r="C249" s="76">
        <v>5112949.1237129448</v>
      </c>
      <c r="D249" s="63">
        <f t="shared" si="7"/>
        <v>1.1565737452995162E-2</v>
      </c>
    </row>
    <row r="250" spans="1:9" hidden="1" x14ac:dyDescent="0.3">
      <c r="A250" s="60">
        <f t="shared" si="6"/>
        <v>246</v>
      </c>
      <c r="B250" s="4" t="s">
        <v>398</v>
      </c>
      <c r="C250" s="76">
        <v>5218222.6046908153</v>
      </c>
      <c r="D250" s="63">
        <f t="shared" si="7"/>
        <v>2.0589581165521675E-2</v>
      </c>
      <c r="E250" s="62"/>
      <c r="F250" s="62"/>
      <c r="G250" s="62"/>
    </row>
    <row r="251" spans="1:9" x14ac:dyDescent="0.3">
      <c r="A251" s="60">
        <f t="shared" si="6"/>
        <v>247</v>
      </c>
      <c r="B251" s="4" t="s">
        <v>399</v>
      </c>
      <c r="C251" s="76">
        <v>5267523.3212154815</v>
      </c>
      <c r="D251" s="63">
        <f t="shared" si="7"/>
        <v>9.4477986585601581E-3</v>
      </c>
      <c r="E251" s="62"/>
      <c r="F251" s="62"/>
      <c r="G251" s="62"/>
    </row>
    <row r="252" spans="1:9" x14ac:dyDescent="0.3">
      <c r="A252" s="60">
        <f t="shared" si="6"/>
        <v>248</v>
      </c>
      <c r="B252" s="4" t="s">
        <v>400</v>
      </c>
      <c r="C252" s="80">
        <v>5147659.0469516134</v>
      </c>
      <c r="D252" s="81">
        <f t="shared" si="7"/>
        <v>-2.2755338126573155E-2</v>
      </c>
      <c r="E252" s="62"/>
      <c r="F252" s="62"/>
      <c r="G252" s="62"/>
    </row>
    <row r="253" spans="1:9" x14ac:dyDescent="0.3">
      <c r="A253" s="60">
        <f t="shared" si="6"/>
        <v>249</v>
      </c>
      <c r="B253" s="4" t="s">
        <v>401</v>
      </c>
      <c r="C253" s="80">
        <v>5137167.2622351376</v>
      </c>
      <c r="D253" s="81">
        <f t="shared" si="7"/>
        <v>-2.0381662073537532E-3</v>
      </c>
      <c r="E253" s="62" t="s">
        <v>93</v>
      </c>
      <c r="F253" s="62" t="s">
        <v>119</v>
      </c>
      <c r="G253" s="62" t="s">
        <v>94</v>
      </c>
      <c r="H253" s="62" t="s">
        <v>16</v>
      </c>
      <c r="I253" s="62" t="s">
        <v>119</v>
      </c>
    </row>
    <row r="254" spans="1:9" x14ac:dyDescent="0.3">
      <c r="A254" s="60">
        <f t="shared" si="6"/>
        <v>250</v>
      </c>
      <c r="B254" s="4" t="s">
        <v>402</v>
      </c>
      <c r="C254" s="80">
        <v>5121939.269155968</v>
      </c>
      <c r="D254" s="81">
        <f t="shared" si="7"/>
        <v>-2.9642782299722503E-3</v>
      </c>
      <c r="E254" s="64">
        <f t="shared" ref="E254:E317" si="8">STDEV(D6:D254)</f>
        <v>1.2075946906264104E-2</v>
      </c>
      <c r="F254" s="142">
        <f>C254*(1-($F$512*E254))</f>
        <v>4977823.4878115207</v>
      </c>
      <c r="G254" s="82">
        <f>IF(C255&lt;F254,1,0)</f>
        <v>0</v>
      </c>
      <c r="H254" s="88">
        <f>C254*$F$512*E254</f>
        <v>144115.78134444734</v>
      </c>
      <c r="I254" s="91">
        <f>C254-H254</f>
        <v>4977823.4878115207</v>
      </c>
    </row>
    <row r="255" spans="1:9" x14ac:dyDescent="0.3">
      <c r="A255" s="60">
        <f t="shared" si="6"/>
        <v>251</v>
      </c>
      <c r="B255" s="4" t="s">
        <v>403</v>
      </c>
      <c r="C255" s="80">
        <v>5106139.0861375062</v>
      </c>
      <c r="D255" s="81">
        <f t="shared" si="7"/>
        <v>-3.0848048342957402E-3</v>
      </c>
      <c r="E255" s="64">
        <f t="shared" si="8"/>
        <v>1.2078020377608958E-2</v>
      </c>
      <c r="F255" s="59">
        <f t="shared" ref="F255:F318" si="9">C255*(1-($F$512*E255))</f>
        <v>4962443.2051329771</v>
      </c>
      <c r="G255" s="82">
        <f t="shared" ref="G255:G318" si="10">IF(C256&lt;F255,1,0)</f>
        <v>0</v>
      </c>
    </row>
    <row r="256" spans="1:9" x14ac:dyDescent="0.3">
      <c r="A256" s="60">
        <f t="shared" si="6"/>
        <v>252</v>
      </c>
      <c r="B256" s="4" t="s">
        <v>404</v>
      </c>
      <c r="C256" s="80">
        <v>5129748.3212417122</v>
      </c>
      <c r="D256" s="81">
        <f t="shared" si="7"/>
        <v>4.6236960462557875E-3</v>
      </c>
      <c r="E256" s="64">
        <f t="shared" si="8"/>
        <v>1.2039196264376386E-2</v>
      </c>
      <c r="F256" s="59">
        <f t="shared" si="9"/>
        <v>4985852.0721364701</v>
      </c>
      <c r="G256" s="82">
        <f t="shared" si="10"/>
        <v>0</v>
      </c>
    </row>
    <row r="257" spans="1:7" hidden="1" x14ac:dyDescent="0.3">
      <c r="A257" s="60">
        <f t="shared" si="6"/>
        <v>253</v>
      </c>
      <c r="B257" s="4" t="s">
        <v>405</v>
      </c>
      <c r="C257" s="80">
        <v>5118226.8856241312</v>
      </c>
      <c r="D257" s="81">
        <f t="shared" si="7"/>
        <v>-2.2460040719487484E-3</v>
      </c>
      <c r="E257" s="64">
        <f t="shared" si="8"/>
        <v>1.2024495108126268E-2</v>
      </c>
      <c r="F257" s="59">
        <f t="shared" si="9"/>
        <v>4974829.1462582015</v>
      </c>
      <c r="G257" s="82">
        <f t="shared" si="10"/>
        <v>0</v>
      </c>
    </row>
    <row r="258" spans="1:7" hidden="1" x14ac:dyDescent="0.3">
      <c r="A258" s="60">
        <f t="shared" si="6"/>
        <v>254</v>
      </c>
      <c r="B258" s="4" t="s">
        <v>406</v>
      </c>
      <c r="C258" s="80">
        <v>5241545.5559150605</v>
      </c>
      <c r="D258" s="81">
        <f t="shared" si="7"/>
        <v>2.4094021825664225E-2</v>
      </c>
      <c r="E258" s="64">
        <f t="shared" si="8"/>
        <v>1.2024459582279523E-2</v>
      </c>
      <c r="F258" s="59">
        <f t="shared" si="9"/>
        <v>5094693.2221571989</v>
      </c>
      <c r="G258" s="82">
        <f t="shared" si="10"/>
        <v>0</v>
      </c>
    </row>
    <row r="259" spans="1:7" hidden="1" x14ac:dyDescent="0.3">
      <c r="A259" s="60">
        <f t="shared" si="6"/>
        <v>255</v>
      </c>
      <c r="B259" s="4" t="s">
        <v>481</v>
      </c>
      <c r="C259" s="80">
        <v>5221375.1736582527</v>
      </c>
      <c r="D259" s="81">
        <f t="shared" si="7"/>
        <v>-3.848174558751194E-3</v>
      </c>
      <c r="E259" s="64">
        <f t="shared" si="8"/>
        <v>1.2013792624865889E-2</v>
      </c>
      <c r="F259" s="59">
        <f t="shared" si="9"/>
        <v>5075217.7254298711</v>
      </c>
      <c r="G259" s="82">
        <f t="shared" si="10"/>
        <v>0</v>
      </c>
    </row>
    <row r="260" spans="1:7" hidden="1" x14ac:dyDescent="0.3">
      <c r="A260" s="60">
        <f t="shared" si="6"/>
        <v>256</v>
      </c>
      <c r="B260" s="4" t="s">
        <v>482</v>
      </c>
      <c r="C260" s="80">
        <v>5140355.8640440134</v>
      </c>
      <c r="D260" s="81">
        <f t="shared" si="7"/>
        <v>-1.5516852729330788E-2</v>
      </c>
      <c r="E260" s="64">
        <f t="shared" si="8"/>
        <v>1.2045002118750049E-2</v>
      </c>
      <c r="F260" s="59">
        <f t="shared" si="9"/>
        <v>4996092.5223966669</v>
      </c>
      <c r="G260" s="82">
        <f t="shared" si="10"/>
        <v>0</v>
      </c>
    </row>
    <row r="261" spans="1:7" hidden="1" x14ac:dyDescent="0.3">
      <c r="A261" s="60">
        <f t="shared" si="6"/>
        <v>257</v>
      </c>
      <c r="B261" s="4" t="s">
        <v>483</v>
      </c>
      <c r="C261" s="80">
        <v>5057934.8048090283</v>
      </c>
      <c r="D261" s="81">
        <f t="shared" si="7"/>
        <v>-1.6034115422145723E-2</v>
      </c>
      <c r="E261" s="64">
        <f t="shared" si="8"/>
        <v>1.2088385787556838E-2</v>
      </c>
      <c r="F261" s="59">
        <f t="shared" si="9"/>
        <v>4915473.3222124251</v>
      </c>
      <c r="G261" s="82">
        <f t="shared" si="10"/>
        <v>0</v>
      </c>
    </row>
    <row r="262" spans="1:7" hidden="1" x14ac:dyDescent="0.3">
      <c r="A262" s="60">
        <f t="shared" si="6"/>
        <v>258</v>
      </c>
      <c r="B262" s="4" t="s">
        <v>484</v>
      </c>
      <c r="C262" s="80">
        <v>5101871.5776189258</v>
      </c>
      <c r="D262" s="81">
        <f t="shared" si="7"/>
        <v>8.6867020840448728E-3</v>
      </c>
      <c r="E262" s="64">
        <f t="shared" si="8"/>
        <v>1.2099525659215925E-2</v>
      </c>
      <c r="F262" s="59">
        <f t="shared" si="9"/>
        <v>4958040.1508911466</v>
      </c>
      <c r="G262" s="82">
        <f t="shared" si="10"/>
        <v>0</v>
      </c>
    </row>
    <row r="263" spans="1:7" hidden="1" x14ac:dyDescent="0.3">
      <c r="A263" s="60">
        <f t="shared" si="6"/>
        <v>259</v>
      </c>
      <c r="B263" s="4" t="s">
        <v>485</v>
      </c>
      <c r="C263" s="80">
        <v>5001388.4462285694</v>
      </c>
      <c r="D263" s="81">
        <f t="shared" ref="D263:D326" si="11">C263/C262-1</f>
        <v>-1.9695347062666069E-2</v>
      </c>
      <c r="E263" s="64">
        <f t="shared" si="8"/>
        <v>1.21374219621247E-2</v>
      </c>
      <c r="F263" s="59">
        <f t="shared" si="9"/>
        <v>4859948.2148422636</v>
      </c>
      <c r="G263" s="82">
        <f t="shared" si="10"/>
        <v>0</v>
      </c>
    </row>
    <row r="264" spans="1:7" hidden="1" x14ac:dyDescent="0.3">
      <c r="A264" s="60">
        <f t="shared" si="6"/>
        <v>260</v>
      </c>
      <c r="B264" s="4" t="s">
        <v>486</v>
      </c>
      <c r="C264" s="80">
        <v>4965826.1341393031</v>
      </c>
      <c r="D264" s="81">
        <f t="shared" si="11"/>
        <v>-7.1104879118283337E-3</v>
      </c>
      <c r="E264" s="64">
        <f t="shared" si="8"/>
        <v>1.2100689983239536E-2</v>
      </c>
      <c r="F264" s="59">
        <f t="shared" si="9"/>
        <v>4825816.6145747621</v>
      </c>
      <c r="G264" s="82">
        <f t="shared" si="10"/>
        <v>0</v>
      </c>
    </row>
    <row r="265" spans="1:7" hidden="1" x14ac:dyDescent="0.3">
      <c r="A265" s="60">
        <f t="shared" ref="A265:A328" si="12">A266-1</f>
        <v>261</v>
      </c>
      <c r="B265" s="4" t="s">
        <v>487</v>
      </c>
      <c r="C265" s="80">
        <v>4992599.6888458664</v>
      </c>
      <c r="D265" s="81">
        <f t="shared" si="11"/>
        <v>5.3915610380514956E-3</v>
      </c>
      <c r="E265" s="64">
        <f t="shared" si="8"/>
        <v>1.1906155127250363E-2</v>
      </c>
      <c r="F265" s="59">
        <f t="shared" si="9"/>
        <v>4854098.2761719367</v>
      </c>
      <c r="G265" s="82">
        <f t="shared" si="10"/>
        <v>0</v>
      </c>
    </row>
    <row r="266" spans="1:7" hidden="1" x14ac:dyDescent="0.3">
      <c r="A266" s="60">
        <f t="shared" si="12"/>
        <v>262</v>
      </c>
      <c r="B266" s="4" t="s">
        <v>488</v>
      </c>
      <c r="C266" s="80">
        <v>5049769.5442770068</v>
      </c>
      <c r="D266" s="81">
        <f t="shared" si="11"/>
        <v>1.1450919159183837E-2</v>
      </c>
      <c r="E266" s="64">
        <f t="shared" si="8"/>
        <v>1.1714562762052589E-2</v>
      </c>
      <c r="F266" s="59">
        <f t="shared" si="9"/>
        <v>4911936.4318104265</v>
      </c>
      <c r="G266" s="82">
        <f t="shared" si="10"/>
        <v>0</v>
      </c>
    </row>
    <row r="267" spans="1:7" hidden="1" x14ac:dyDescent="0.3">
      <c r="A267" s="60">
        <f t="shared" si="12"/>
        <v>263</v>
      </c>
      <c r="B267" s="4" t="s">
        <v>489</v>
      </c>
      <c r="C267" s="80">
        <v>5002371.317660396</v>
      </c>
      <c r="D267" s="81">
        <f t="shared" si="11"/>
        <v>-9.3862157868823681E-3</v>
      </c>
      <c r="E267" s="64">
        <f t="shared" si="8"/>
        <v>1.1647166457740903E-2</v>
      </c>
      <c r="F267" s="59">
        <f t="shared" si="9"/>
        <v>4866617.4758512853</v>
      </c>
      <c r="G267" s="82">
        <f t="shared" si="10"/>
        <v>0</v>
      </c>
    </row>
    <row r="268" spans="1:7" hidden="1" x14ac:dyDescent="0.3">
      <c r="A268" s="60">
        <f t="shared" si="12"/>
        <v>264</v>
      </c>
      <c r="B268" s="4" t="s">
        <v>490</v>
      </c>
      <c r="C268" s="80">
        <v>4959232.7910837084</v>
      </c>
      <c r="D268" s="81">
        <f t="shared" si="11"/>
        <v>-8.6236154490153538E-3</v>
      </c>
      <c r="E268" s="64">
        <f t="shared" si="8"/>
        <v>1.1649059934524187E-2</v>
      </c>
      <c r="F268" s="59">
        <f t="shared" si="9"/>
        <v>4824627.7590543693</v>
      </c>
      <c r="G268" s="82">
        <f t="shared" si="10"/>
        <v>0</v>
      </c>
    </row>
    <row r="269" spans="1:7" hidden="1" x14ac:dyDescent="0.3">
      <c r="A269" s="60">
        <f t="shared" si="12"/>
        <v>265</v>
      </c>
      <c r="B269" s="4" t="s">
        <v>491</v>
      </c>
      <c r="C269" s="80">
        <v>4919431.0550339278</v>
      </c>
      <c r="D269" s="81">
        <f t="shared" si="11"/>
        <v>-8.0257849805600578E-3</v>
      </c>
      <c r="E269" s="64">
        <f t="shared" si="8"/>
        <v>1.1502924566783083E-2</v>
      </c>
      <c r="F269" s="59">
        <f t="shared" si="9"/>
        <v>4787581.3777274471</v>
      </c>
      <c r="G269" s="82">
        <f t="shared" si="10"/>
        <v>0</v>
      </c>
    </row>
    <row r="270" spans="1:7" hidden="1" x14ac:dyDescent="0.3">
      <c r="A270" s="60">
        <f t="shared" si="12"/>
        <v>266</v>
      </c>
      <c r="B270" s="4" t="s">
        <v>492</v>
      </c>
      <c r="C270" s="80">
        <v>4846308.0595777724</v>
      </c>
      <c r="D270" s="81">
        <f t="shared" si="11"/>
        <v>-1.4864116325267074E-2</v>
      </c>
      <c r="E270" s="64">
        <f t="shared" si="8"/>
        <v>1.1391918509607869E-2</v>
      </c>
      <c r="F270" s="59">
        <f t="shared" si="9"/>
        <v>4717671.6802626755</v>
      </c>
      <c r="G270" s="82">
        <f t="shared" si="10"/>
        <v>0</v>
      </c>
    </row>
    <row r="271" spans="1:7" hidden="1" x14ac:dyDescent="0.3">
      <c r="A271" s="60">
        <f t="shared" si="12"/>
        <v>267</v>
      </c>
      <c r="B271" s="4" t="s">
        <v>493</v>
      </c>
      <c r="C271" s="80">
        <v>4854653.6031542215</v>
      </c>
      <c r="D271" s="81">
        <f t="shared" si="11"/>
        <v>1.7220414950624985E-3</v>
      </c>
      <c r="E271" s="64">
        <f t="shared" si="8"/>
        <v>1.1301766330429968E-2</v>
      </c>
      <c r="F271" s="59">
        <f t="shared" si="9"/>
        <v>4726815.4488676144</v>
      </c>
      <c r="G271" s="82">
        <f t="shared" si="10"/>
        <v>0</v>
      </c>
    </row>
    <row r="272" spans="1:7" hidden="1" x14ac:dyDescent="0.3">
      <c r="A272" s="60">
        <f t="shared" si="12"/>
        <v>268</v>
      </c>
      <c r="B272" s="4" t="s">
        <v>494</v>
      </c>
      <c r="C272" s="80">
        <v>4830438.5792088322</v>
      </c>
      <c r="D272" s="81">
        <f t="shared" si="11"/>
        <v>-4.9880024250661403E-3</v>
      </c>
      <c r="E272" s="64">
        <f t="shared" si="8"/>
        <v>1.122597324422446E-2</v>
      </c>
      <c r="F272" s="59">
        <f t="shared" si="9"/>
        <v>4704091.1272108341</v>
      </c>
      <c r="G272" s="82">
        <f t="shared" si="10"/>
        <v>1</v>
      </c>
    </row>
    <row r="273" spans="1:7" hidden="1" x14ac:dyDescent="0.3">
      <c r="A273" s="60">
        <f t="shared" si="12"/>
        <v>269</v>
      </c>
      <c r="B273" s="4" t="s">
        <v>495</v>
      </c>
      <c r="C273" s="80">
        <v>4690223.9902341971</v>
      </c>
      <c r="D273" s="81">
        <f t="shared" si="11"/>
        <v>-2.9027299835287512E-2</v>
      </c>
      <c r="E273" s="64">
        <f t="shared" si="8"/>
        <v>1.1380182938569948E-2</v>
      </c>
      <c r="F273" s="59">
        <f t="shared" si="9"/>
        <v>4565858.8258502549</v>
      </c>
      <c r="G273" s="82">
        <f t="shared" si="10"/>
        <v>0</v>
      </c>
    </row>
    <row r="274" spans="1:7" hidden="1" x14ac:dyDescent="0.3">
      <c r="A274" s="60">
        <f t="shared" si="12"/>
        <v>270</v>
      </c>
      <c r="B274" s="4" t="s">
        <v>496</v>
      </c>
      <c r="C274" s="80">
        <v>4661143.0021958565</v>
      </c>
      <c r="D274" s="81">
        <f t="shared" si="11"/>
        <v>-6.2003409856100644E-3</v>
      </c>
      <c r="E274" s="64">
        <f t="shared" si="8"/>
        <v>1.1335605723044465E-2</v>
      </c>
      <c r="F274" s="59">
        <f t="shared" si="9"/>
        <v>4538033.0734463818</v>
      </c>
      <c r="G274" s="82">
        <f t="shared" si="10"/>
        <v>0</v>
      </c>
    </row>
    <row r="275" spans="1:7" hidden="1" x14ac:dyDescent="0.3">
      <c r="A275" s="60">
        <f t="shared" si="12"/>
        <v>271</v>
      </c>
      <c r="B275" s="4" t="s">
        <v>497</v>
      </c>
      <c r="C275" s="80">
        <v>4628279.1731707957</v>
      </c>
      <c r="D275" s="81">
        <f t="shared" si="11"/>
        <v>-7.0505944592514913E-3</v>
      </c>
      <c r="E275" s="64">
        <f t="shared" si="8"/>
        <v>1.1323218740885424E-2</v>
      </c>
      <c r="F275" s="59">
        <f t="shared" si="9"/>
        <v>4506170.822461741</v>
      </c>
      <c r="G275" s="82">
        <f t="shared" si="10"/>
        <v>0</v>
      </c>
    </row>
    <row r="276" spans="1:7" hidden="1" x14ac:dyDescent="0.3">
      <c r="A276" s="60">
        <f t="shared" si="12"/>
        <v>272</v>
      </c>
      <c r="B276" s="4" t="s">
        <v>498</v>
      </c>
      <c r="C276" s="80">
        <v>4705276.93016381</v>
      </c>
      <c r="D276" s="81">
        <f t="shared" si="11"/>
        <v>1.6636368315756433E-2</v>
      </c>
      <c r="E276" s="64">
        <f t="shared" si="8"/>
        <v>1.1365912965219537E-2</v>
      </c>
      <c r="F276" s="59">
        <f t="shared" si="9"/>
        <v>4580669.0705712019</v>
      </c>
      <c r="G276" s="82">
        <f t="shared" si="10"/>
        <v>1</v>
      </c>
    </row>
    <row r="277" spans="1:7" hidden="1" x14ac:dyDescent="0.3">
      <c r="A277" s="60">
        <f t="shared" si="12"/>
        <v>273</v>
      </c>
      <c r="B277" s="4" t="s">
        <v>499</v>
      </c>
      <c r="C277" s="80">
        <v>4488908.6148282168</v>
      </c>
      <c r="D277" s="81">
        <f t="shared" si="11"/>
        <v>-4.5984182981565924E-2</v>
      </c>
      <c r="E277" s="64">
        <f t="shared" si="8"/>
        <v>1.1718416026786841E-2</v>
      </c>
      <c r="F277" s="59">
        <f t="shared" si="9"/>
        <v>4366343.8609625688</v>
      </c>
      <c r="G277" s="82">
        <f t="shared" si="10"/>
        <v>0</v>
      </c>
    </row>
    <row r="278" spans="1:7" hidden="1" x14ac:dyDescent="0.3">
      <c r="A278" s="60">
        <f t="shared" si="12"/>
        <v>274</v>
      </c>
      <c r="B278" s="4" t="s">
        <v>500</v>
      </c>
      <c r="C278" s="80">
        <v>4570222.3584312238</v>
      </c>
      <c r="D278" s="81">
        <f t="shared" si="11"/>
        <v>1.8114368230710554E-2</v>
      </c>
      <c r="E278" s="64">
        <f t="shared" si="8"/>
        <v>1.1772523301926118E-2</v>
      </c>
      <c r="F278" s="59">
        <f t="shared" si="9"/>
        <v>4444861.2537728203</v>
      </c>
      <c r="G278" s="82">
        <f t="shared" si="10"/>
        <v>0</v>
      </c>
    </row>
    <row r="279" spans="1:7" hidden="1" x14ac:dyDescent="0.3">
      <c r="A279" s="60">
        <f t="shared" si="12"/>
        <v>275</v>
      </c>
      <c r="B279" s="4" t="s">
        <v>501</v>
      </c>
      <c r="C279" s="80">
        <v>4498201.4317336623</v>
      </c>
      <c r="D279" s="81">
        <f t="shared" si="11"/>
        <v>-1.5758735800829538E-2</v>
      </c>
      <c r="E279" s="64">
        <f t="shared" si="8"/>
        <v>1.1802159015538822E-2</v>
      </c>
      <c r="F279" s="59">
        <f t="shared" si="9"/>
        <v>4374505.2533393614</v>
      </c>
      <c r="G279" s="82">
        <f t="shared" si="10"/>
        <v>0</v>
      </c>
    </row>
    <row r="280" spans="1:7" hidden="1" x14ac:dyDescent="0.3">
      <c r="A280" s="60">
        <f t="shared" si="12"/>
        <v>276</v>
      </c>
      <c r="B280" s="4" t="s">
        <v>502</v>
      </c>
      <c r="C280" s="80">
        <v>4595869.2165655009</v>
      </c>
      <c r="D280" s="81">
        <f t="shared" si="11"/>
        <v>2.1712630328828197E-2</v>
      </c>
      <c r="E280" s="64">
        <f t="shared" si="8"/>
        <v>1.1867624403205787E-2</v>
      </c>
      <c r="F280" s="59">
        <f t="shared" si="9"/>
        <v>4468786.2408380006</v>
      </c>
      <c r="G280" s="82">
        <f t="shared" si="10"/>
        <v>0</v>
      </c>
    </row>
    <row r="281" spans="1:7" hidden="1" x14ac:dyDescent="0.3">
      <c r="A281" s="60">
        <f t="shared" si="12"/>
        <v>277</v>
      </c>
      <c r="B281" s="4" t="s">
        <v>503</v>
      </c>
      <c r="C281" s="80">
        <v>4585087.2627458023</v>
      </c>
      <c r="D281" s="81">
        <f t="shared" si="11"/>
        <v>-2.3460097125557189E-3</v>
      </c>
      <c r="E281" s="64">
        <f t="shared" si="8"/>
        <v>1.1753322999917789E-2</v>
      </c>
      <c r="F281" s="59">
        <f t="shared" si="9"/>
        <v>4459523.5357600674</v>
      </c>
      <c r="G281" s="82">
        <f t="shared" si="10"/>
        <v>0</v>
      </c>
    </row>
    <row r="282" spans="1:7" hidden="1" x14ac:dyDescent="0.3">
      <c r="A282" s="60">
        <f t="shared" si="12"/>
        <v>278</v>
      </c>
      <c r="B282" s="4" t="s">
        <v>504</v>
      </c>
      <c r="C282" s="80">
        <v>4575751.7462472655</v>
      </c>
      <c r="D282" s="81">
        <f t="shared" si="11"/>
        <v>-2.0360608127109048E-3</v>
      </c>
      <c r="E282" s="64">
        <f t="shared" si="8"/>
        <v>1.1696886836945147E-2</v>
      </c>
      <c r="F282" s="59">
        <f t="shared" si="9"/>
        <v>4451045.3688856121</v>
      </c>
      <c r="G282" s="82">
        <f t="shared" si="10"/>
        <v>0</v>
      </c>
    </row>
    <row r="283" spans="1:7" hidden="1" x14ac:dyDescent="0.3">
      <c r="A283" s="60">
        <f t="shared" si="12"/>
        <v>279</v>
      </c>
      <c r="B283" s="4" t="s">
        <v>505</v>
      </c>
      <c r="C283" s="80">
        <v>4508843.3817117428</v>
      </c>
      <c r="D283" s="81">
        <f t="shared" si="11"/>
        <v>-1.4622376441291052E-2</v>
      </c>
      <c r="E283" s="64">
        <f t="shared" si="8"/>
        <v>1.1733087800378175E-2</v>
      </c>
      <c r="F283" s="59">
        <f t="shared" si="9"/>
        <v>4385580.1949191801</v>
      </c>
      <c r="G283" s="82">
        <f t="shared" si="10"/>
        <v>0</v>
      </c>
    </row>
    <row r="284" spans="1:7" hidden="1" x14ac:dyDescent="0.3">
      <c r="A284" s="60">
        <f t="shared" si="12"/>
        <v>280</v>
      </c>
      <c r="B284" s="4" t="s">
        <v>506</v>
      </c>
      <c r="C284" s="80">
        <v>4576018.5414564079</v>
      </c>
      <c r="D284" s="81">
        <f t="shared" si="11"/>
        <v>1.4898534736676128E-2</v>
      </c>
      <c r="E284" s="64">
        <f t="shared" si="8"/>
        <v>1.1768637734163435E-2</v>
      </c>
      <c r="F284" s="59">
        <f t="shared" si="9"/>
        <v>4450539.8760198364</v>
      </c>
      <c r="G284" s="82">
        <f t="shared" si="10"/>
        <v>0</v>
      </c>
    </row>
    <row r="285" spans="1:7" hidden="1" x14ac:dyDescent="0.3">
      <c r="A285" s="60">
        <f t="shared" si="12"/>
        <v>281</v>
      </c>
      <c r="B285" s="4" t="s">
        <v>507</v>
      </c>
      <c r="C285" s="80">
        <v>4551415.1210248945</v>
      </c>
      <c r="D285" s="81">
        <f t="shared" si="11"/>
        <v>-5.3765998123955772E-3</v>
      </c>
      <c r="E285" s="64">
        <f t="shared" si="8"/>
        <v>1.173500742129663E-2</v>
      </c>
      <c r="F285" s="59">
        <f t="shared" si="9"/>
        <v>4426967.7468061699</v>
      </c>
      <c r="G285" s="82">
        <f t="shared" si="10"/>
        <v>0</v>
      </c>
    </row>
    <row r="286" spans="1:7" hidden="1" x14ac:dyDescent="0.3">
      <c r="A286" s="60">
        <f t="shared" si="12"/>
        <v>282</v>
      </c>
      <c r="B286" s="4" t="s">
        <v>508</v>
      </c>
      <c r="C286" s="80">
        <v>4445437.9579990432</v>
      </c>
      <c r="D286" s="81">
        <f t="shared" si="11"/>
        <v>-2.3284442356465873E-2</v>
      </c>
      <c r="E286" s="64">
        <f t="shared" si="8"/>
        <v>1.1769718628595908E-2</v>
      </c>
      <c r="F286" s="59">
        <f t="shared" si="9"/>
        <v>4323528.7373036314</v>
      </c>
      <c r="G286" s="82">
        <f t="shared" si="10"/>
        <v>0</v>
      </c>
    </row>
    <row r="287" spans="1:7" hidden="1" x14ac:dyDescent="0.3">
      <c r="A287" s="60">
        <f t="shared" si="12"/>
        <v>283</v>
      </c>
      <c r="B287" s="4" t="s">
        <v>509</v>
      </c>
      <c r="C287" s="80">
        <v>4371305.3055277001</v>
      </c>
      <c r="D287" s="81">
        <f t="shared" si="11"/>
        <v>-1.6676119017238755E-2</v>
      </c>
      <c r="E287" s="64">
        <f t="shared" si="8"/>
        <v>1.1816605666397771E-2</v>
      </c>
      <c r="F287" s="59">
        <f t="shared" si="9"/>
        <v>4250951.5063978517</v>
      </c>
      <c r="G287" s="82">
        <f t="shared" si="10"/>
        <v>0</v>
      </c>
    </row>
    <row r="288" spans="1:7" hidden="1" x14ac:dyDescent="0.3">
      <c r="A288" s="60">
        <f t="shared" si="12"/>
        <v>284</v>
      </c>
      <c r="B288" s="4" t="s">
        <v>510</v>
      </c>
      <c r="C288" s="80">
        <v>4307402.9853652082</v>
      </c>
      <c r="D288" s="81">
        <f t="shared" si="11"/>
        <v>-1.4618590031148071E-2</v>
      </c>
      <c r="E288" s="64">
        <f t="shared" si="8"/>
        <v>1.1834724816436307E-2</v>
      </c>
      <c r="F288" s="59">
        <f t="shared" si="9"/>
        <v>4188626.7407828742</v>
      </c>
      <c r="G288" s="82">
        <f t="shared" si="10"/>
        <v>0</v>
      </c>
    </row>
    <row r="289" spans="1:7" hidden="1" x14ac:dyDescent="0.3">
      <c r="A289" s="60">
        <f t="shared" si="12"/>
        <v>285</v>
      </c>
      <c r="B289" s="4" t="s">
        <v>511</v>
      </c>
      <c r="C289" s="80">
        <v>4368273.0413548248</v>
      </c>
      <c r="D289" s="81">
        <f t="shared" si="11"/>
        <v>1.4131497841374019E-2</v>
      </c>
      <c r="E289" s="64">
        <f t="shared" si="8"/>
        <v>1.1867236315238592E-2</v>
      </c>
      <c r="F289" s="59">
        <f t="shared" si="9"/>
        <v>4247487.4060168266</v>
      </c>
      <c r="G289" s="82">
        <f t="shared" si="10"/>
        <v>0</v>
      </c>
    </row>
    <row r="290" spans="1:7" hidden="1" x14ac:dyDescent="0.3">
      <c r="A290" s="60">
        <f t="shared" si="12"/>
        <v>286</v>
      </c>
      <c r="B290" s="4" t="s">
        <v>512</v>
      </c>
      <c r="C290" s="80">
        <v>4337920.9523915183</v>
      </c>
      <c r="D290" s="81">
        <f t="shared" si="11"/>
        <v>-6.9483039809922209E-3</v>
      </c>
      <c r="E290" s="64">
        <f t="shared" si="8"/>
        <v>1.1870065158592631E-2</v>
      </c>
      <c r="F290" s="59">
        <f t="shared" si="9"/>
        <v>4217945.9802380502</v>
      </c>
      <c r="G290" s="82">
        <f t="shared" si="10"/>
        <v>0</v>
      </c>
    </row>
    <row r="291" spans="1:7" hidden="1" x14ac:dyDescent="0.3">
      <c r="A291" s="60">
        <f t="shared" si="12"/>
        <v>287</v>
      </c>
      <c r="B291" s="4" t="s">
        <v>513</v>
      </c>
      <c r="C291" s="80">
        <v>4345990.8208572082</v>
      </c>
      <c r="D291" s="81">
        <f t="shared" si="11"/>
        <v>1.8603078650478722E-3</v>
      </c>
      <c r="E291" s="64">
        <f t="shared" si="8"/>
        <v>1.1824293043414499E-2</v>
      </c>
      <c r="F291" s="59">
        <f t="shared" si="9"/>
        <v>4226256.1540177623</v>
      </c>
      <c r="G291" s="82">
        <f t="shared" si="10"/>
        <v>0</v>
      </c>
    </row>
    <row r="292" spans="1:7" hidden="1" x14ac:dyDescent="0.3">
      <c r="A292" s="60">
        <f t="shared" si="12"/>
        <v>288</v>
      </c>
      <c r="B292" s="4" t="s">
        <v>514</v>
      </c>
      <c r="C292" s="80">
        <v>4381581.3774267631</v>
      </c>
      <c r="D292" s="81">
        <f t="shared" si="11"/>
        <v>8.1892847998548124E-3</v>
      </c>
      <c r="E292" s="64">
        <f t="shared" si="8"/>
        <v>1.1802363562151176E-2</v>
      </c>
      <c r="F292" s="59">
        <f t="shared" si="9"/>
        <v>4261090.0492298109</v>
      </c>
      <c r="G292" s="82">
        <f t="shared" si="10"/>
        <v>0</v>
      </c>
    </row>
    <row r="293" spans="1:7" hidden="1" x14ac:dyDescent="0.3">
      <c r="A293" s="60">
        <f t="shared" si="12"/>
        <v>289</v>
      </c>
      <c r="B293" s="4" t="s">
        <v>515</v>
      </c>
      <c r="C293" s="80">
        <v>4342465.9151744014</v>
      </c>
      <c r="D293" s="81">
        <f t="shared" si="11"/>
        <v>-8.9272476950624791E-3</v>
      </c>
      <c r="E293" s="64">
        <f t="shared" si="8"/>
        <v>1.1642105002999441E-2</v>
      </c>
      <c r="F293" s="59">
        <f t="shared" si="9"/>
        <v>4224671.7302899742</v>
      </c>
      <c r="G293" s="82">
        <f t="shared" si="10"/>
        <v>0</v>
      </c>
    </row>
    <row r="294" spans="1:7" hidden="1" x14ac:dyDescent="0.3">
      <c r="A294" s="60">
        <f t="shared" si="12"/>
        <v>290</v>
      </c>
      <c r="B294" s="4" t="s">
        <v>516</v>
      </c>
      <c r="C294" s="80">
        <v>4433623.0409337673</v>
      </c>
      <c r="D294" s="81">
        <f t="shared" si="11"/>
        <v>2.0992018714717897E-2</v>
      </c>
      <c r="E294" s="64">
        <f t="shared" si="8"/>
        <v>1.1698139150009092E-2</v>
      </c>
      <c r="F294" s="59">
        <f t="shared" si="9"/>
        <v>4312777.2664311035</v>
      </c>
      <c r="G294" s="82">
        <f t="shared" si="10"/>
        <v>0</v>
      </c>
    </row>
    <row r="295" spans="1:7" hidden="1" x14ac:dyDescent="0.3">
      <c r="A295" s="60">
        <f t="shared" si="12"/>
        <v>291</v>
      </c>
      <c r="B295" s="4" t="s">
        <v>517</v>
      </c>
      <c r="C295" s="80">
        <v>4378309.5228547473</v>
      </c>
      <c r="D295" s="81">
        <f t="shared" si="11"/>
        <v>-1.2475918130236519E-2</v>
      </c>
      <c r="E295" s="64">
        <f t="shared" si="8"/>
        <v>1.1703992303547368E-2</v>
      </c>
      <c r="F295" s="59">
        <f t="shared" si="9"/>
        <v>4258911.6996225137</v>
      </c>
      <c r="G295" s="82">
        <f t="shared" si="10"/>
        <v>0</v>
      </c>
    </row>
    <row r="296" spans="1:7" hidden="1" x14ac:dyDescent="0.3">
      <c r="A296" s="60">
        <f t="shared" si="12"/>
        <v>292</v>
      </c>
      <c r="B296" s="4" t="s">
        <v>518</v>
      </c>
      <c r="C296" s="80">
        <v>4396232.1533615282</v>
      </c>
      <c r="D296" s="81">
        <f t="shared" si="11"/>
        <v>4.0935046764567495E-3</v>
      </c>
      <c r="E296" s="64">
        <f t="shared" si="8"/>
        <v>1.1707053393845439E-2</v>
      </c>
      <c r="F296" s="59">
        <f t="shared" si="9"/>
        <v>4276314.2191573642</v>
      </c>
      <c r="G296" s="82">
        <f t="shared" si="10"/>
        <v>0</v>
      </c>
    </row>
    <row r="297" spans="1:7" hidden="1" x14ac:dyDescent="0.3">
      <c r="A297" s="60">
        <f t="shared" si="12"/>
        <v>293</v>
      </c>
      <c r="B297" s="4" t="s">
        <v>519</v>
      </c>
      <c r="C297" s="80">
        <v>4613354.4980701106</v>
      </c>
      <c r="D297" s="81">
        <f t="shared" si="11"/>
        <v>4.9388280039433852E-2</v>
      </c>
      <c r="E297" s="64">
        <f t="shared" si="8"/>
        <v>1.2117923482565532E-2</v>
      </c>
      <c r="F297" s="59">
        <f t="shared" si="9"/>
        <v>4483097.533113149</v>
      </c>
      <c r="G297" s="82">
        <f t="shared" si="10"/>
        <v>0</v>
      </c>
    </row>
    <row r="298" spans="1:7" hidden="1" x14ac:dyDescent="0.3">
      <c r="A298" s="60">
        <f t="shared" si="12"/>
        <v>294</v>
      </c>
      <c r="B298" s="4" t="s">
        <v>520</v>
      </c>
      <c r="C298" s="80">
        <v>4669598.0256702639</v>
      </c>
      <c r="D298" s="81">
        <f t="shared" si="11"/>
        <v>1.2191460167147783E-2</v>
      </c>
      <c r="E298" s="64">
        <f t="shared" si="8"/>
        <v>1.1963995910259505E-2</v>
      </c>
      <c r="F298" s="59">
        <f t="shared" si="9"/>
        <v>4539427.7952519618</v>
      </c>
      <c r="G298" s="82">
        <f t="shared" si="10"/>
        <v>0</v>
      </c>
    </row>
    <row r="299" spans="1:7" hidden="1" x14ac:dyDescent="0.3">
      <c r="A299" s="60">
        <f t="shared" si="12"/>
        <v>295</v>
      </c>
      <c r="B299" s="4" t="s">
        <v>521</v>
      </c>
      <c r="C299" s="80">
        <v>4725232.4588402621</v>
      </c>
      <c r="D299" s="81">
        <f t="shared" si="11"/>
        <v>1.1914180377873729E-2</v>
      </c>
      <c r="E299" s="64">
        <f t="shared" si="8"/>
        <v>1.1839552101178069E-2</v>
      </c>
      <c r="F299" s="59">
        <f t="shared" si="9"/>
        <v>4594881.4572244445</v>
      </c>
      <c r="G299" s="82">
        <f t="shared" si="10"/>
        <v>0</v>
      </c>
    </row>
    <row r="300" spans="1:7" hidden="1" x14ac:dyDescent="0.3">
      <c r="A300" s="60">
        <f t="shared" si="12"/>
        <v>296</v>
      </c>
      <c r="B300" s="4" t="s">
        <v>522</v>
      </c>
      <c r="C300" s="80">
        <v>4713837.1652215319</v>
      </c>
      <c r="D300" s="81">
        <f t="shared" si="11"/>
        <v>-2.4115837089477843E-3</v>
      </c>
      <c r="E300" s="64">
        <f t="shared" si="8"/>
        <v>1.1836319811394365E-2</v>
      </c>
      <c r="F300" s="59">
        <f t="shared" si="9"/>
        <v>4583836.0169740226</v>
      </c>
      <c r="G300" s="82">
        <f t="shared" si="10"/>
        <v>0</v>
      </c>
    </row>
    <row r="301" spans="1:7" hidden="1" x14ac:dyDescent="0.3">
      <c r="A301" s="60">
        <f t="shared" si="12"/>
        <v>297</v>
      </c>
      <c r="B301" s="4" t="s">
        <v>523</v>
      </c>
      <c r="C301" s="80">
        <v>4688684.7240910353</v>
      </c>
      <c r="D301" s="81">
        <f t="shared" si="11"/>
        <v>-5.3358739915901898E-3</v>
      </c>
      <c r="E301" s="64">
        <f t="shared" si="8"/>
        <v>1.1835086376068104E-2</v>
      </c>
      <c r="F301" s="59">
        <f t="shared" si="9"/>
        <v>4559390.7204205748</v>
      </c>
      <c r="G301" s="82">
        <f t="shared" si="10"/>
        <v>0</v>
      </c>
    </row>
    <row r="302" spans="1:7" hidden="1" x14ac:dyDescent="0.3">
      <c r="A302" s="60">
        <f t="shared" si="12"/>
        <v>298</v>
      </c>
      <c r="B302" s="4" t="s">
        <v>524</v>
      </c>
      <c r="C302" s="80">
        <v>4644428.4829921471</v>
      </c>
      <c r="D302" s="81">
        <f t="shared" si="11"/>
        <v>-9.4389458245068836E-3</v>
      </c>
      <c r="E302" s="64">
        <f t="shared" si="8"/>
        <v>1.1849163854251282E-2</v>
      </c>
      <c r="F302" s="59">
        <f t="shared" si="9"/>
        <v>4516202.5387290688</v>
      </c>
      <c r="G302" s="82">
        <f t="shared" si="10"/>
        <v>0</v>
      </c>
    </row>
    <row r="303" spans="1:7" hidden="1" x14ac:dyDescent="0.3">
      <c r="A303" s="60">
        <f t="shared" si="12"/>
        <v>299</v>
      </c>
      <c r="B303" s="4" t="s">
        <v>525</v>
      </c>
      <c r="C303" s="80">
        <v>4561383.651244821</v>
      </c>
      <c r="D303" s="81">
        <f t="shared" si="11"/>
        <v>-1.7880527615278252E-2</v>
      </c>
      <c r="E303" s="64">
        <f t="shared" si="8"/>
        <v>1.1895571245429903E-2</v>
      </c>
      <c r="F303" s="59">
        <f t="shared" si="9"/>
        <v>4434957.2356562074</v>
      </c>
      <c r="G303" s="82">
        <f t="shared" si="10"/>
        <v>0</v>
      </c>
    </row>
    <row r="304" spans="1:7" hidden="1" x14ac:dyDescent="0.3">
      <c r="A304" s="60">
        <f t="shared" si="12"/>
        <v>300</v>
      </c>
      <c r="B304" s="4" t="s">
        <v>526</v>
      </c>
      <c r="C304" s="80">
        <v>4648149.1133366488</v>
      </c>
      <c r="D304" s="81">
        <f t="shared" si="11"/>
        <v>1.9021741805942849E-2</v>
      </c>
      <c r="E304" s="64">
        <f t="shared" si="8"/>
        <v>1.1958658901601216E-2</v>
      </c>
      <c r="F304" s="59">
        <f t="shared" si="9"/>
        <v>4518634.595972145</v>
      </c>
      <c r="G304" s="82">
        <f t="shared" si="10"/>
        <v>0</v>
      </c>
    </row>
    <row r="305" spans="1:8" hidden="1" x14ac:dyDescent="0.3">
      <c r="A305" s="60">
        <f t="shared" si="12"/>
        <v>301</v>
      </c>
      <c r="B305" s="4" t="s">
        <v>527</v>
      </c>
      <c r="C305" s="80">
        <v>4687386.3261328824</v>
      </c>
      <c r="D305" s="81">
        <f t="shared" si="11"/>
        <v>8.4414703228115062E-3</v>
      </c>
      <c r="E305" s="64">
        <f t="shared" si="8"/>
        <v>1.1952817423029073E-2</v>
      </c>
      <c r="F305" s="59">
        <f t="shared" si="9"/>
        <v>4556842.3141652783</v>
      </c>
      <c r="G305" s="82">
        <f t="shared" si="10"/>
        <v>0</v>
      </c>
    </row>
    <row r="306" spans="1:8" hidden="1" x14ac:dyDescent="0.3">
      <c r="A306" s="60">
        <f t="shared" si="12"/>
        <v>302</v>
      </c>
      <c r="B306" s="4" t="s">
        <v>528</v>
      </c>
      <c r="C306" s="80">
        <v>4712491.023034743</v>
      </c>
      <c r="D306" s="81">
        <f t="shared" si="11"/>
        <v>5.3557985527878937E-3</v>
      </c>
      <c r="E306" s="64">
        <f t="shared" si="8"/>
        <v>1.1921897227901683E-2</v>
      </c>
      <c r="F306" s="59">
        <f t="shared" si="9"/>
        <v>4581587.3505975539</v>
      </c>
      <c r="G306" s="82">
        <f t="shared" si="10"/>
        <v>0</v>
      </c>
    </row>
    <row r="307" spans="1:8" hidden="1" x14ac:dyDescent="0.3">
      <c r="A307" s="60">
        <f t="shared" si="12"/>
        <v>303</v>
      </c>
      <c r="B307" s="4" t="s">
        <v>529</v>
      </c>
      <c r="C307" s="80">
        <v>4773735.422501293</v>
      </c>
      <c r="D307" s="81">
        <f t="shared" si="11"/>
        <v>1.2996183794767191E-2</v>
      </c>
      <c r="E307" s="64">
        <f t="shared" si="8"/>
        <v>1.1951282350437294E-2</v>
      </c>
      <c r="F307" s="59">
        <f t="shared" si="9"/>
        <v>4640803.6569329016</v>
      </c>
      <c r="G307" s="82">
        <f t="shared" si="10"/>
        <v>0</v>
      </c>
    </row>
    <row r="308" spans="1:8" hidden="1" x14ac:dyDescent="0.3">
      <c r="A308" s="60">
        <f t="shared" si="12"/>
        <v>304</v>
      </c>
      <c r="B308" s="4" t="s">
        <v>530</v>
      </c>
      <c r="C308" s="80">
        <v>4790916.5251044398</v>
      </c>
      <c r="D308" s="81">
        <f t="shared" si="11"/>
        <v>3.5990898285152007E-3</v>
      </c>
      <c r="E308" s="64">
        <f t="shared" si="8"/>
        <v>1.1931354682778353E-2</v>
      </c>
      <c r="F308" s="59">
        <f t="shared" si="9"/>
        <v>4657728.7754467502</v>
      </c>
      <c r="G308" s="82">
        <f t="shared" si="10"/>
        <v>0</v>
      </c>
    </row>
    <row r="309" spans="1:8" hidden="1" x14ac:dyDescent="0.3">
      <c r="A309" s="60">
        <f t="shared" si="12"/>
        <v>305</v>
      </c>
      <c r="B309" s="4" t="s">
        <v>531</v>
      </c>
      <c r="C309" s="80">
        <v>4830416.5054886322</v>
      </c>
      <c r="D309" s="81">
        <f t="shared" si="11"/>
        <v>8.2447648956545105E-3</v>
      </c>
      <c r="E309" s="64">
        <f t="shared" si="8"/>
        <v>1.1941707718885357E-2</v>
      </c>
      <c r="F309" s="59">
        <f t="shared" si="9"/>
        <v>4696014.1320678042</v>
      </c>
      <c r="G309" s="82">
        <f t="shared" si="10"/>
        <v>0</v>
      </c>
    </row>
    <row r="310" spans="1:8" hidden="1" x14ac:dyDescent="0.3">
      <c r="A310" s="60">
        <f t="shared" si="12"/>
        <v>306</v>
      </c>
      <c r="B310" s="4" t="s">
        <v>532</v>
      </c>
      <c r="C310" s="80">
        <v>4909822.9876285037</v>
      </c>
      <c r="D310" s="81">
        <f t="shared" si="11"/>
        <v>1.6438847881884433E-2</v>
      </c>
      <c r="E310" s="64">
        <f t="shared" si="8"/>
        <v>1.1918595273395814E-2</v>
      </c>
      <c r="F310" s="59">
        <f t="shared" si="9"/>
        <v>4773475.5978137106</v>
      </c>
      <c r="G310" s="82">
        <f t="shared" si="10"/>
        <v>0</v>
      </c>
    </row>
    <row r="311" spans="1:8" hidden="1" x14ac:dyDescent="0.3">
      <c r="A311" s="60">
        <f t="shared" si="12"/>
        <v>307</v>
      </c>
      <c r="B311" s="4" t="s">
        <v>533</v>
      </c>
      <c r="C311" s="80">
        <v>4959694.4313492849</v>
      </c>
      <c r="D311" s="81">
        <f t="shared" si="11"/>
        <v>1.0157483038888415E-2</v>
      </c>
      <c r="E311" s="64">
        <f t="shared" si="8"/>
        <v>1.1846746068802176E-2</v>
      </c>
      <c r="F311" s="59">
        <f t="shared" si="9"/>
        <v>4822792.3909678655</v>
      </c>
      <c r="G311" s="82">
        <f t="shared" si="10"/>
        <v>0</v>
      </c>
    </row>
    <row r="312" spans="1:8" hidden="1" x14ac:dyDescent="0.3">
      <c r="A312" s="60">
        <f t="shared" si="12"/>
        <v>308</v>
      </c>
      <c r="B312" s="4" t="s">
        <v>534</v>
      </c>
      <c r="C312" s="80">
        <v>4964093.4344410356</v>
      </c>
      <c r="D312" s="81">
        <f t="shared" si="11"/>
        <v>8.8695042661202095E-4</v>
      </c>
      <c r="E312" s="64">
        <f t="shared" si="8"/>
        <v>1.1826458733261666E-2</v>
      </c>
      <c r="F312" s="59">
        <f t="shared" si="9"/>
        <v>4827304.6189104356</v>
      </c>
      <c r="G312" s="82">
        <f t="shared" si="10"/>
        <v>0</v>
      </c>
    </row>
    <row r="313" spans="1:8" hidden="1" x14ac:dyDescent="0.3">
      <c r="A313" s="60">
        <f t="shared" si="12"/>
        <v>309</v>
      </c>
      <c r="B313" s="4" t="s">
        <v>535</v>
      </c>
      <c r="C313" s="80">
        <v>4992091.3407255644</v>
      </c>
      <c r="D313" s="81">
        <f t="shared" si="11"/>
        <v>5.6400844694579622E-3</v>
      </c>
      <c r="E313" s="64">
        <f t="shared" si="8"/>
        <v>1.1828340010305881E-2</v>
      </c>
      <c r="F313" s="59">
        <f t="shared" si="9"/>
        <v>4854509.1425099531</v>
      </c>
      <c r="G313" s="82">
        <f t="shared" si="10"/>
        <v>0</v>
      </c>
    </row>
    <row r="314" spans="1:8" hidden="1" x14ac:dyDescent="0.3">
      <c r="A314" s="60">
        <f t="shared" si="12"/>
        <v>310</v>
      </c>
      <c r="B314" s="4" t="s">
        <v>536</v>
      </c>
      <c r="C314" s="80">
        <v>4984138.2482514856</v>
      </c>
      <c r="D314" s="81">
        <f t="shared" si="11"/>
        <v>-1.5931384125922321E-3</v>
      </c>
      <c r="E314" s="64">
        <f t="shared" si="8"/>
        <v>1.1828769695216955E-2</v>
      </c>
      <c r="F314" s="59">
        <f t="shared" si="9"/>
        <v>4846770.247571771</v>
      </c>
      <c r="G314" s="82">
        <f t="shared" si="10"/>
        <v>0</v>
      </c>
    </row>
    <row r="315" spans="1:8" hidden="1" x14ac:dyDescent="0.3">
      <c r="A315" s="60">
        <f t="shared" si="12"/>
        <v>311</v>
      </c>
      <c r="B315" s="4" t="s">
        <v>537</v>
      </c>
      <c r="C315" s="80">
        <v>5015992.5177176548</v>
      </c>
      <c r="D315" s="81">
        <f t="shared" si="11"/>
        <v>6.3911287928950511E-3</v>
      </c>
      <c r="E315" s="64">
        <f t="shared" si="8"/>
        <v>1.179225211043311E-2</v>
      </c>
      <c r="F315" s="59">
        <f t="shared" si="9"/>
        <v>4878173.3710552286</v>
      </c>
      <c r="G315" s="82">
        <f t="shared" si="10"/>
        <v>0</v>
      </c>
    </row>
    <row r="316" spans="1:8" hidden="1" x14ac:dyDescent="0.3">
      <c r="A316" s="60">
        <f t="shared" si="12"/>
        <v>312</v>
      </c>
      <c r="B316" s="4" t="s">
        <v>538</v>
      </c>
      <c r="C316" s="80">
        <v>5001596.377993443</v>
      </c>
      <c r="D316" s="81">
        <f t="shared" si="11"/>
        <v>-2.8700480858695476E-3</v>
      </c>
      <c r="E316" s="64">
        <f t="shared" si="8"/>
        <v>1.1791758264861521E-2</v>
      </c>
      <c r="F316" s="59">
        <f t="shared" si="9"/>
        <v>4864178.5340468884</v>
      </c>
      <c r="G316" s="82">
        <f t="shared" si="10"/>
        <v>0</v>
      </c>
    </row>
    <row r="317" spans="1:8" hidden="1" x14ac:dyDescent="0.3">
      <c r="A317" s="60">
        <f t="shared" si="12"/>
        <v>313</v>
      </c>
      <c r="B317" s="4" t="s">
        <v>539</v>
      </c>
      <c r="C317" s="80">
        <v>5007352.1997561892</v>
      </c>
      <c r="D317" s="81">
        <f t="shared" si="11"/>
        <v>1.1507969311701505E-3</v>
      </c>
      <c r="E317" s="64">
        <f t="shared" si="8"/>
        <v>1.1791910608003175E-2</v>
      </c>
      <c r="F317" s="59">
        <f t="shared" si="9"/>
        <v>4869774.4383691996</v>
      </c>
      <c r="G317" s="82">
        <f t="shared" si="10"/>
        <v>0</v>
      </c>
    </row>
    <row r="318" spans="1:8" hidden="1" x14ac:dyDescent="0.3">
      <c r="A318" s="60">
        <f t="shared" si="12"/>
        <v>314</v>
      </c>
      <c r="B318" s="4" t="s">
        <v>540</v>
      </c>
      <c r="C318" s="80">
        <v>5027703.0547320992</v>
      </c>
      <c r="D318" s="81">
        <f t="shared" si="11"/>
        <v>4.0641948407185158E-3</v>
      </c>
      <c r="E318" s="64">
        <f t="shared" ref="E318:E381" si="13">STDEV(D70:D318)</f>
        <v>1.177994046639589E-2</v>
      </c>
      <c r="F318" s="59">
        <f t="shared" si="9"/>
        <v>4889706.3753169151</v>
      </c>
      <c r="G318" s="82">
        <f t="shared" si="10"/>
        <v>0</v>
      </c>
    </row>
    <row r="319" spans="1:8" hidden="1" x14ac:dyDescent="0.3">
      <c r="A319" s="60">
        <f t="shared" si="12"/>
        <v>315</v>
      </c>
      <c r="B319" s="4" t="s">
        <v>541</v>
      </c>
      <c r="C319" s="80">
        <v>5099748.7404401898</v>
      </c>
      <c r="D319" s="81">
        <f t="shared" si="11"/>
        <v>1.4329741618348102E-2</v>
      </c>
      <c r="E319" s="64">
        <f t="shared" si="13"/>
        <v>1.1813002696579054E-2</v>
      </c>
      <c r="F319" s="59">
        <f t="shared" ref="F319:F382" si="14">C319*(1-($F$512*E319))</f>
        <v>4959381.7451393092</v>
      </c>
      <c r="G319" s="82">
        <f t="shared" ref="G319:G382" si="15">IF(C320&lt;F319,1,0)</f>
        <v>0</v>
      </c>
      <c r="H319" s="88"/>
    </row>
    <row r="320" spans="1:8" hidden="1" x14ac:dyDescent="0.3">
      <c r="A320" s="60">
        <f t="shared" si="12"/>
        <v>316</v>
      </c>
      <c r="B320" s="4" t="s">
        <v>542</v>
      </c>
      <c r="C320" s="80">
        <v>5086972.8387305103</v>
      </c>
      <c r="D320" s="81">
        <f t="shared" si="11"/>
        <v>-2.5052021893487986E-3</v>
      </c>
      <c r="E320" s="64">
        <f t="shared" si="13"/>
        <v>1.1814065940515234E-2</v>
      </c>
      <c r="F320" s="59">
        <f t="shared" si="14"/>
        <v>4946944.8888788233</v>
      </c>
      <c r="G320" s="82">
        <f t="shared" si="15"/>
        <v>0</v>
      </c>
      <c r="H320" s="91"/>
    </row>
    <row r="321" spans="1:7" hidden="1" x14ac:dyDescent="0.3">
      <c r="A321" s="60">
        <f t="shared" si="12"/>
        <v>317</v>
      </c>
      <c r="B321" s="4" t="s">
        <v>543</v>
      </c>
      <c r="C321" s="80">
        <v>5032437.2825162122</v>
      </c>
      <c r="D321" s="81">
        <f t="shared" si="11"/>
        <v>-1.0720630509186702E-2</v>
      </c>
      <c r="E321" s="64">
        <f t="shared" si="13"/>
        <v>1.1813058843750134E-2</v>
      </c>
      <c r="F321" s="59">
        <f t="shared" si="14"/>
        <v>4893922.3293683911</v>
      </c>
      <c r="G321" s="82">
        <f t="shared" si="15"/>
        <v>0</v>
      </c>
    </row>
    <row r="322" spans="1:7" hidden="1" x14ac:dyDescent="0.3">
      <c r="A322" s="60">
        <f t="shared" si="12"/>
        <v>318</v>
      </c>
      <c r="B322" s="4" t="s">
        <v>544</v>
      </c>
      <c r="C322" s="80">
        <v>4978426.6977843978</v>
      </c>
      <c r="D322" s="81">
        <f t="shared" si="11"/>
        <v>-1.073249038183921E-2</v>
      </c>
      <c r="E322" s="64">
        <f t="shared" si="13"/>
        <v>1.1819577997581376E-2</v>
      </c>
      <c r="F322" s="59">
        <f t="shared" si="14"/>
        <v>4841322.7345872875</v>
      </c>
      <c r="G322" s="82">
        <f t="shared" si="15"/>
        <v>0</v>
      </c>
    </row>
    <row r="323" spans="1:7" hidden="1" x14ac:dyDescent="0.3">
      <c r="A323" s="60">
        <f t="shared" si="12"/>
        <v>319</v>
      </c>
      <c r="B323" s="4" t="s">
        <v>545</v>
      </c>
      <c r="C323" s="80">
        <v>5036486.3033743314</v>
      </c>
      <c r="D323" s="81">
        <f t="shared" si="11"/>
        <v>1.1662239722395107E-2</v>
      </c>
      <c r="E323" s="64">
        <f t="shared" si="13"/>
        <v>1.1841561531607241E-2</v>
      </c>
      <c r="F323" s="59">
        <f t="shared" si="14"/>
        <v>4897525.4238320366</v>
      </c>
      <c r="G323" s="82">
        <f t="shared" si="15"/>
        <v>0</v>
      </c>
    </row>
    <row r="324" spans="1:7" hidden="1" x14ac:dyDescent="0.3">
      <c r="A324" s="60">
        <f t="shared" si="12"/>
        <v>320</v>
      </c>
      <c r="B324" s="4" t="s">
        <v>546</v>
      </c>
      <c r="C324" s="80">
        <v>5349156.87033734</v>
      </c>
      <c r="D324" s="81">
        <f t="shared" si="11"/>
        <v>6.208109148505514E-2</v>
      </c>
      <c r="E324" s="64">
        <f t="shared" si="13"/>
        <v>1.245770426741304E-2</v>
      </c>
      <c r="F324" s="59">
        <f t="shared" si="14"/>
        <v>5193889.8308536941</v>
      </c>
      <c r="G324" s="82">
        <f t="shared" si="15"/>
        <v>0</v>
      </c>
    </row>
    <row r="325" spans="1:7" hidden="1" x14ac:dyDescent="0.3">
      <c r="A325" s="60">
        <f t="shared" si="12"/>
        <v>321</v>
      </c>
      <c r="B325" s="4" t="s">
        <v>547</v>
      </c>
      <c r="C325" s="80">
        <v>5381783.7597748479</v>
      </c>
      <c r="D325" s="81">
        <f t="shared" si="11"/>
        <v>6.0994452449942838E-3</v>
      </c>
      <c r="E325" s="64">
        <f t="shared" si="13"/>
        <v>1.2453026473329208E-2</v>
      </c>
      <c r="F325" s="59">
        <f t="shared" si="14"/>
        <v>5225628.33494714</v>
      </c>
      <c r="G325" s="82">
        <f t="shared" si="15"/>
        <v>0</v>
      </c>
    </row>
    <row r="326" spans="1:7" hidden="1" x14ac:dyDescent="0.3">
      <c r="A326" s="60">
        <f t="shared" si="12"/>
        <v>322</v>
      </c>
      <c r="B326" s="4" t="s">
        <v>548</v>
      </c>
      <c r="C326" s="80">
        <v>5416377.8573647598</v>
      </c>
      <c r="D326" s="81">
        <f t="shared" si="11"/>
        <v>6.4279984358492914E-3</v>
      </c>
      <c r="E326" s="64">
        <f t="shared" si="13"/>
        <v>1.2455490331511342E-2</v>
      </c>
      <c r="F326" s="59">
        <f t="shared" si="14"/>
        <v>5259187.57142503</v>
      </c>
      <c r="G326" s="82">
        <f t="shared" si="15"/>
        <v>0</v>
      </c>
    </row>
    <row r="327" spans="1:7" hidden="1" x14ac:dyDescent="0.3">
      <c r="A327" s="60">
        <f t="shared" si="12"/>
        <v>323</v>
      </c>
      <c r="B327" s="4" t="s">
        <v>549</v>
      </c>
      <c r="C327" s="80">
        <v>5411585.2317304173</v>
      </c>
      <c r="D327" s="81">
        <f t="shared" ref="D327:D390" si="16">C327/C326-1</f>
        <v>-8.8483960324625688E-4</v>
      </c>
      <c r="E327" s="64">
        <f t="shared" si="13"/>
        <v>1.2451301547383796E-2</v>
      </c>
      <c r="F327" s="59">
        <f t="shared" si="14"/>
        <v>5254586.8503331468</v>
      </c>
      <c r="G327" s="82">
        <f t="shared" si="15"/>
        <v>0</v>
      </c>
    </row>
    <row r="328" spans="1:7" hidden="1" x14ac:dyDescent="0.3">
      <c r="A328" s="60">
        <f t="shared" si="12"/>
        <v>324</v>
      </c>
      <c r="B328" s="4" t="s">
        <v>550</v>
      </c>
      <c r="C328" s="80">
        <v>5322933.0631528897</v>
      </c>
      <c r="D328" s="81">
        <f t="shared" si="16"/>
        <v>-1.6381922261470172E-2</v>
      </c>
      <c r="E328" s="64">
        <f t="shared" si="13"/>
        <v>1.2493023549641316E-2</v>
      </c>
      <c r="F328" s="59">
        <f t="shared" si="14"/>
        <v>5167989.1626539491</v>
      </c>
      <c r="G328" s="82">
        <f t="shared" si="15"/>
        <v>0</v>
      </c>
    </row>
    <row r="329" spans="1:7" hidden="1" x14ac:dyDescent="0.3">
      <c r="A329" s="60">
        <f t="shared" ref="A329:A392" si="17">A330-1</f>
        <v>325</v>
      </c>
      <c r="B329" s="4" t="s">
        <v>551</v>
      </c>
      <c r="C329" s="80">
        <v>5365479.2141627325</v>
      </c>
      <c r="D329" s="81">
        <f t="shared" si="16"/>
        <v>7.9929900498583173E-3</v>
      </c>
      <c r="E329" s="64">
        <f t="shared" si="13"/>
        <v>1.2499323044606478E-2</v>
      </c>
      <c r="F329" s="59">
        <f t="shared" si="14"/>
        <v>5209218.0950531596</v>
      </c>
      <c r="G329" s="82">
        <f t="shared" si="15"/>
        <v>0</v>
      </c>
    </row>
    <row r="330" spans="1:7" hidden="1" x14ac:dyDescent="0.3">
      <c r="A330" s="60">
        <f t="shared" si="17"/>
        <v>326</v>
      </c>
      <c r="B330" s="4" t="s">
        <v>552</v>
      </c>
      <c r="C330" s="80">
        <v>5350610.6520370981</v>
      </c>
      <c r="D330" s="81">
        <f t="shared" si="16"/>
        <v>-2.7711526840673573E-3</v>
      </c>
      <c r="E330" s="64">
        <f t="shared" si="13"/>
        <v>1.2416643112274752E-2</v>
      </c>
      <c r="F330" s="59">
        <f t="shared" si="14"/>
        <v>5195813.3206822407</v>
      </c>
      <c r="G330" s="82">
        <f t="shared" si="15"/>
        <v>0</v>
      </c>
    </row>
    <row r="331" spans="1:7" hidden="1" x14ac:dyDescent="0.3">
      <c r="A331" s="60">
        <f t="shared" si="17"/>
        <v>327</v>
      </c>
      <c r="B331" s="4" t="s">
        <v>553</v>
      </c>
      <c r="C331" s="80">
        <v>5387793.0739904651</v>
      </c>
      <c r="D331" s="81">
        <f t="shared" si="16"/>
        <v>6.9491922270985551E-3</v>
      </c>
      <c r="E331" s="64">
        <f t="shared" si="13"/>
        <v>1.2416194880947995E-2</v>
      </c>
      <c r="F331" s="59">
        <f t="shared" si="14"/>
        <v>5231925.6531216772</v>
      </c>
      <c r="G331" s="82">
        <f t="shared" si="15"/>
        <v>0</v>
      </c>
    </row>
    <row r="332" spans="1:7" hidden="1" x14ac:dyDescent="0.3">
      <c r="A332" s="60">
        <f t="shared" si="17"/>
        <v>328</v>
      </c>
      <c r="B332" s="4" t="s">
        <v>554</v>
      </c>
      <c r="C332" s="80">
        <v>5438224.1518604215</v>
      </c>
      <c r="D332" s="81">
        <f t="shared" si="16"/>
        <v>9.3602477261816031E-3</v>
      </c>
      <c r="E332" s="64">
        <f t="shared" si="13"/>
        <v>1.2413975847870275E-2</v>
      </c>
      <c r="F332" s="59">
        <f t="shared" si="14"/>
        <v>5280925.8908261759</v>
      </c>
      <c r="G332" s="82">
        <f t="shared" si="15"/>
        <v>0</v>
      </c>
    </row>
    <row r="333" spans="1:7" hidden="1" x14ac:dyDescent="0.3">
      <c r="A333" s="60">
        <f t="shared" si="17"/>
        <v>329</v>
      </c>
      <c r="B333" s="4" t="s">
        <v>555</v>
      </c>
      <c r="C333" s="80">
        <v>5392163.977561838</v>
      </c>
      <c r="D333" s="81">
        <f t="shared" si="16"/>
        <v>-8.4697086792250298E-3</v>
      </c>
      <c r="E333" s="64">
        <f t="shared" si="13"/>
        <v>1.2406806033136243E-2</v>
      </c>
      <c r="F333" s="59">
        <f t="shared" si="14"/>
        <v>5236288.0666772937</v>
      </c>
      <c r="G333" s="82">
        <f t="shared" si="15"/>
        <v>0</v>
      </c>
    </row>
    <row r="334" spans="1:7" hidden="1" x14ac:dyDescent="0.3">
      <c r="A334" s="60">
        <f t="shared" si="17"/>
        <v>330</v>
      </c>
      <c r="B334" s="4" t="s">
        <v>556</v>
      </c>
      <c r="C334" s="80">
        <v>5368809.1458324222</v>
      </c>
      <c r="D334" s="81">
        <f t="shared" si="16"/>
        <v>-4.3312539875643985E-3</v>
      </c>
      <c r="E334" s="64">
        <f t="shared" si="13"/>
        <v>1.2287357690089838E-2</v>
      </c>
      <c r="F334" s="59">
        <f t="shared" si="14"/>
        <v>5215102.5912893442</v>
      </c>
      <c r="G334" s="82">
        <f t="shared" si="15"/>
        <v>0</v>
      </c>
    </row>
    <row r="335" spans="1:7" hidden="1" x14ac:dyDescent="0.3">
      <c r="A335" s="60">
        <f t="shared" si="17"/>
        <v>331</v>
      </c>
      <c r="B335" s="4" t="s">
        <v>557</v>
      </c>
      <c r="C335" s="80">
        <v>5317172.9739178922</v>
      </c>
      <c r="D335" s="81">
        <f t="shared" si="16"/>
        <v>-9.6178073222462634E-3</v>
      </c>
      <c r="E335" s="64">
        <f t="shared" si="13"/>
        <v>1.2083910096829851E-2</v>
      </c>
      <c r="F335" s="59">
        <f t="shared" si="14"/>
        <v>5167465.2542842394</v>
      </c>
      <c r="G335" s="82">
        <f t="shared" si="15"/>
        <v>0</v>
      </c>
    </row>
    <row r="336" spans="1:7" hidden="1" x14ac:dyDescent="0.3">
      <c r="A336" s="60">
        <f t="shared" si="17"/>
        <v>332</v>
      </c>
      <c r="B336" s="4" t="s">
        <v>558</v>
      </c>
      <c r="C336" s="80">
        <v>5241468.9399256399</v>
      </c>
      <c r="D336" s="81">
        <f t="shared" si="16"/>
        <v>-1.4237647404664155E-2</v>
      </c>
      <c r="E336" s="64">
        <f t="shared" si="13"/>
        <v>1.2091808520547684E-2</v>
      </c>
      <c r="F336" s="59">
        <f t="shared" si="14"/>
        <v>5093796.245549649</v>
      </c>
      <c r="G336" s="82">
        <f t="shared" si="15"/>
        <v>0</v>
      </c>
    </row>
    <row r="337" spans="1:7" hidden="1" x14ac:dyDescent="0.3">
      <c r="A337" s="60">
        <f t="shared" si="17"/>
        <v>333</v>
      </c>
      <c r="B337" s="4" t="s">
        <v>559</v>
      </c>
      <c r="C337" s="80">
        <v>5177437.3465549881</v>
      </c>
      <c r="D337" s="81">
        <f t="shared" si="16"/>
        <v>-1.2216345094198E-2</v>
      </c>
      <c r="E337" s="64">
        <f t="shared" si="13"/>
        <v>1.2062711620751041E-2</v>
      </c>
      <c r="F337" s="59">
        <f t="shared" si="14"/>
        <v>5031919.6811598102</v>
      </c>
      <c r="G337" s="82">
        <f t="shared" si="15"/>
        <v>0</v>
      </c>
    </row>
    <row r="338" spans="1:7" hidden="1" x14ac:dyDescent="0.3">
      <c r="A338" s="60">
        <f t="shared" si="17"/>
        <v>334</v>
      </c>
      <c r="B338" s="4" t="s">
        <v>560</v>
      </c>
      <c r="C338" s="80">
        <v>5269233.5283395862</v>
      </c>
      <c r="D338" s="81">
        <f t="shared" si="16"/>
        <v>1.7730042034343141E-2</v>
      </c>
      <c r="E338" s="64">
        <f t="shared" si="13"/>
        <v>1.2055730737230512E-2</v>
      </c>
      <c r="F338" s="59">
        <f t="shared" si="14"/>
        <v>5121221.5351200355</v>
      </c>
      <c r="G338" s="82">
        <f t="shared" si="15"/>
        <v>0</v>
      </c>
    </row>
    <row r="339" spans="1:7" hidden="1" x14ac:dyDescent="0.3">
      <c r="A339" s="60">
        <f t="shared" si="17"/>
        <v>335</v>
      </c>
      <c r="B339" s="4" t="s">
        <v>561</v>
      </c>
      <c r="C339" s="80">
        <v>5268773.58012708</v>
      </c>
      <c r="D339" s="81">
        <f t="shared" si="16"/>
        <v>-8.7289396082490534E-5</v>
      </c>
      <c r="E339" s="64">
        <f t="shared" si="13"/>
        <v>1.2047006836968067E-2</v>
      </c>
      <c r="F339" s="59">
        <f t="shared" si="14"/>
        <v>5120881.6034996901</v>
      </c>
      <c r="G339" s="82">
        <f t="shared" si="15"/>
        <v>0</v>
      </c>
    </row>
    <row r="340" spans="1:7" hidden="1" x14ac:dyDescent="0.3">
      <c r="A340" s="60">
        <f t="shared" si="17"/>
        <v>336</v>
      </c>
      <c r="B340" s="4" t="s">
        <v>562</v>
      </c>
      <c r="C340" s="80">
        <v>5144181.6502598841</v>
      </c>
      <c r="D340" s="81">
        <f t="shared" si="16"/>
        <v>-2.3647235542088141E-2</v>
      </c>
      <c r="E340" s="64">
        <f t="shared" si="13"/>
        <v>1.2131926767830663E-2</v>
      </c>
      <c r="F340" s="59">
        <f t="shared" si="14"/>
        <v>4998769.0645668888</v>
      </c>
      <c r="G340" s="82">
        <f t="shared" si="15"/>
        <v>0</v>
      </c>
    </row>
    <row r="341" spans="1:7" hidden="1" x14ac:dyDescent="0.3">
      <c r="A341" s="60">
        <f t="shared" si="17"/>
        <v>337</v>
      </c>
      <c r="B341" s="4" t="s">
        <v>563</v>
      </c>
      <c r="C341" s="80">
        <v>5114025.1317757182</v>
      </c>
      <c r="D341" s="81">
        <f t="shared" si="16"/>
        <v>-5.862257698975748E-3</v>
      </c>
      <c r="E341" s="64">
        <f t="shared" si="13"/>
        <v>1.2137455552654783E-2</v>
      </c>
      <c r="F341" s="59">
        <f t="shared" si="14"/>
        <v>4969399.112909955</v>
      </c>
      <c r="G341" s="82">
        <f t="shared" si="15"/>
        <v>0</v>
      </c>
    </row>
    <row r="342" spans="1:7" hidden="1" x14ac:dyDescent="0.3">
      <c r="A342" s="60">
        <f t="shared" si="17"/>
        <v>338</v>
      </c>
      <c r="B342" s="4" t="s">
        <v>564</v>
      </c>
      <c r="C342" s="80">
        <v>5132784.6858309424</v>
      </c>
      <c r="D342" s="81">
        <f t="shared" si="16"/>
        <v>3.6682561332486152E-3</v>
      </c>
      <c r="E342" s="64">
        <f t="shared" si="13"/>
        <v>1.2139511706879947E-2</v>
      </c>
      <c r="F342" s="59">
        <f t="shared" si="14"/>
        <v>4987603.5513376268</v>
      </c>
      <c r="G342" s="82">
        <f t="shared" si="15"/>
        <v>0</v>
      </c>
    </row>
    <row r="343" spans="1:7" hidden="1" x14ac:dyDescent="0.3">
      <c r="A343" s="60">
        <f t="shared" si="17"/>
        <v>339</v>
      </c>
      <c r="B343" s="4" t="s">
        <v>565</v>
      </c>
      <c r="C343" s="80">
        <v>5128431.7420608336</v>
      </c>
      <c r="D343" s="81">
        <f t="shared" si="16"/>
        <v>-8.4806669995818318E-4</v>
      </c>
      <c r="E343" s="64">
        <f t="shared" si="13"/>
        <v>1.211843882807641E-2</v>
      </c>
      <c r="F343" s="59">
        <f t="shared" si="14"/>
        <v>4983625.5358650312</v>
      </c>
      <c r="G343" s="82">
        <f t="shared" si="15"/>
        <v>0</v>
      </c>
    </row>
    <row r="344" spans="1:7" hidden="1" x14ac:dyDescent="0.3">
      <c r="A344" s="60">
        <f t="shared" si="17"/>
        <v>340</v>
      </c>
      <c r="B344" s="4" t="s">
        <v>566</v>
      </c>
      <c r="C344" s="80">
        <v>5149931.2773181619</v>
      </c>
      <c r="D344" s="81">
        <f t="shared" si="16"/>
        <v>4.1922241220448964E-3</v>
      </c>
      <c r="E344" s="64">
        <f t="shared" si="13"/>
        <v>1.2121215040840098E-2</v>
      </c>
      <c r="F344" s="59">
        <f t="shared" si="14"/>
        <v>5004484.6983312042</v>
      </c>
      <c r="G344" s="82">
        <f t="shared" si="15"/>
        <v>0</v>
      </c>
    </row>
    <row r="345" spans="1:7" hidden="1" x14ac:dyDescent="0.3">
      <c r="A345" s="60">
        <f t="shared" si="17"/>
        <v>341</v>
      </c>
      <c r="B345" s="4" t="s">
        <v>567</v>
      </c>
      <c r="C345" s="80">
        <v>5077380.9280423643</v>
      </c>
      <c r="D345" s="81">
        <f t="shared" si="16"/>
        <v>-1.4087634449673314E-2</v>
      </c>
      <c r="E345" s="64">
        <f t="shared" si="13"/>
        <v>1.2152728767548788E-2</v>
      </c>
      <c r="F345" s="59">
        <f t="shared" si="14"/>
        <v>4933610.5305278683</v>
      </c>
      <c r="G345" s="82">
        <f t="shared" si="15"/>
        <v>0</v>
      </c>
    </row>
    <row r="346" spans="1:7" hidden="1" x14ac:dyDescent="0.3">
      <c r="A346" s="60">
        <f t="shared" si="17"/>
        <v>342</v>
      </c>
      <c r="B346" s="4" t="s">
        <v>568</v>
      </c>
      <c r="C346" s="80">
        <v>4994903.7965887832</v>
      </c>
      <c r="D346" s="81">
        <f t="shared" si="16"/>
        <v>-1.624403065723512E-2</v>
      </c>
      <c r="E346" s="64">
        <f t="shared" si="13"/>
        <v>1.2184998698475474E-2</v>
      </c>
      <c r="F346" s="59">
        <f t="shared" si="14"/>
        <v>4853093.2483019475</v>
      </c>
      <c r="G346" s="82">
        <f t="shared" si="15"/>
        <v>0</v>
      </c>
    </row>
    <row r="347" spans="1:7" hidden="1" x14ac:dyDescent="0.3">
      <c r="A347" s="60">
        <f t="shared" si="17"/>
        <v>343</v>
      </c>
      <c r="B347" s="4" t="s">
        <v>569</v>
      </c>
      <c r="C347" s="80">
        <v>5012485.404141441</v>
      </c>
      <c r="D347" s="81">
        <f t="shared" si="16"/>
        <v>3.5199091451301179E-3</v>
      </c>
      <c r="E347" s="64">
        <f t="shared" si="13"/>
        <v>1.218230019995489E-2</v>
      </c>
      <c r="F347" s="59">
        <f t="shared" si="14"/>
        <v>4870207.2116185771</v>
      </c>
      <c r="G347" s="82">
        <f t="shared" si="15"/>
        <v>0</v>
      </c>
    </row>
    <row r="348" spans="1:7" hidden="1" x14ac:dyDescent="0.3">
      <c r="A348" s="60">
        <f t="shared" si="17"/>
        <v>344</v>
      </c>
      <c r="B348" s="4" t="s">
        <v>570</v>
      </c>
      <c r="C348" s="80">
        <v>5059859.853311602</v>
      </c>
      <c r="D348" s="81">
        <f t="shared" si="16"/>
        <v>9.4512892009659399E-3</v>
      </c>
      <c r="E348" s="64">
        <f t="shared" si="13"/>
        <v>1.2174599427617604E-2</v>
      </c>
      <c r="F348" s="59">
        <f t="shared" si="14"/>
        <v>4916327.7364952927</v>
      </c>
      <c r="G348" s="82">
        <f t="shared" si="15"/>
        <v>0</v>
      </c>
    </row>
    <row r="349" spans="1:7" hidden="1" x14ac:dyDescent="0.3">
      <c r="A349" s="60">
        <f t="shared" si="17"/>
        <v>345</v>
      </c>
      <c r="B349" s="4" t="s">
        <v>571</v>
      </c>
      <c r="C349" s="80">
        <v>4944620.3690100396</v>
      </c>
      <c r="D349" s="81">
        <f t="shared" si="16"/>
        <v>-2.2775232445645721E-2</v>
      </c>
      <c r="E349" s="64">
        <f t="shared" si="13"/>
        <v>1.2256140052537959E-2</v>
      </c>
      <c r="F349" s="59">
        <f t="shared" si="14"/>
        <v>4803417.8027943596</v>
      </c>
      <c r="G349" s="82">
        <f t="shared" si="15"/>
        <v>0</v>
      </c>
    </row>
    <row r="350" spans="1:7" hidden="1" x14ac:dyDescent="0.3">
      <c r="A350" s="60">
        <f t="shared" si="17"/>
        <v>346</v>
      </c>
      <c r="B350" s="4" t="s">
        <v>572</v>
      </c>
      <c r="C350" s="80">
        <v>5030151.1493117306</v>
      </c>
      <c r="D350" s="81">
        <f t="shared" si="16"/>
        <v>1.7297744602952303E-2</v>
      </c>
      <c r="E350" s="64">
        <f t="shared" si="13"/>
        <v>1.23072054182805E-2</v>
      </c>
      <c r="F350" s="59">
        <f t="shared" si="14"/>
        <v>4885907.598204311</v>
      </c>
      <c r="G350" s="82">
        <f t="shared" si="15"/>
        <v>0</v>
      </c>
    </row>
    <row r="351" spans="1:7" hidden="1" x14ac:dyDescent="0.3">
      <c r="A351" s="60">
        <f t="shared" si="17"/>
        <v>347</v>
      </c>
      <c r="B351" s="4" t="s">
        <v>573</v>
      </c>
      <c r="C351" s="80">
        <v>5043071.389594377</v>
      </c>
      <c r="D351" s="81">
        <f t="shared" si="16"/>
        <v>2.5685590550126314E-3</v>
      </c>
      <c r="E351" s="64">
        <f t="shared" si="13"/>
        <v>1.2277128678687122E-2</v>
      </c>
      <c r="F351" s="59">
        <f t="shared" si="14"/>
        <v>4898810.7528153332</v>
      </c>
      <c r="G351" s="82">
        <f t="shared" si="15"/>
        <v>0</v>
      </c>
    </row>
    <row r="352" spans="1:7" hidden="1" x14ac:dyDescent="0.3">
      <c r="A352" s="60">
        <f t="shared" si="17"/>
        <v>348</v>
      </c>
      <c r="B352" s="4" t="s">
        <v>574</v>
      </c>
      <c r="C352" s="80">
        <v>5098492.2056804439</v>
      </c>
      <c r="D352" s="81">
        <f t="shared" si="16"/>
        <v>1.0989496638976748E-2</v>
      </c>
      <c r="E352" s="64">
        <f t="shared" si="13"/>
        <v>1.2244449907903446E-2</v>
      </c>
      <c r="F352" s="59">
        <f t="shared" si="14"/>
        <v>4953034.424145828</v>
      </c>
      <c r="G352" s="82">
        <f t="shared" si="15"/>
        <v>0</v>
      </c>
    </row>
    <row r="353" spans="1:9" hidden="1" x14ac:dyDescent="0.3">
      <c r="A353" s="60">
        <f t="shared" si="17"/>
        <v>349</v>
      </c>
      <c r="B353" s="4" t="s">
        <v>575</v>
      </c>
      <c r="C353" s="80">
        <v>5157281.8834589077</v>
      </c>
      <c r="D353" s="81">
        <f t="shared" si="16"/>
        <v>1.1530796833025159E-2</v>
      </c>
      <c r="E353" s="64">
        <f t="shared" si="13"/>
        <v>1.2242710541936487E-2</v>
      </c>
      <c r="F353" s="59">
        <f t="shared" si="14"/>
        <v>5010167.7588310083</v>
      </c>
      <c r="G353" s="82">
        <f t="shared" si="15"/>
        <v>0</v>
      </c>
    </row>
    <row r="354" spans="1:9" hidden="1" x14ac:dyDescent="0.3">
      <c r="A354" s="60">
        <f t="shared" si="17"/>
        <v>350</v>
      </c>
      <c r="B354" s="4" t="s">
        <v>576</v>
      </c>
      <c r="C354" s="80">
        <v>5186429.3010286903</v>
      </c>
      <c r="D354" s="81">
        <f t="shared" si="16"/>
        <v>5.6517014637629259E-3</v>
      </c>
      <c r="E354" s="64">
        <f t="shared" si="13"/>
        <v>1.2221273317930265E-2</v>
      </c>
      <c r="F354" s="59">
        <f t="shared" si="14"/>
        <v>5038742.7868541451</v>
      </c>
      <c r="G354" s="82">
        <f t="shared" si="15"/>
        <v>0</v>
      </c>
    </row>
    <row r="355" spans="1:9" hidden="1" x14ac:dyDescent="0.3">
      <c r="A355" s="60">
        <f t="shared" si="17"/>
        <v>351</v>
      </c>
      <c r="B355" s="4" t="s">
        <v>577</v>
      </c>
      <c r="C355" s="80">
        <v>5164209.4231398404</v>
      </c>
      <c r="D355" s="81">
        <f t="shared" si="16"/>
        <v>-4.2842342195704708E-3</v>
      </c>
      <c r="E355" s="64">
        <f t="shared" si="13"/>
        <v>1.2188679434912435E-2</v>
      </c>
      <c r="F355" s="59">
        <f t="shared" si="14"/>
        <v>5017547.8219992053</v>
      </c>
      <c r="G355" s="82">
        <f t="shared" si="15"/>
        <v>0</v>
      </c>
    </row>
    <row r="356" spans="1:9" hidden="1" x14ac:dyDescent="0.3">
      <c r="A356" s="60">
        <f t="shared" si="17"/>
        <v>352</v>
      </c>
      <c r="B356" s="4" t="s">
        <v>578</v>
      </c>
      <c r="C356" s="80">
        <v>5171529.7513291202</v>
      </c>
      <c r="D356" s="81">
        <f t="shared" si="16"/>
        <v>1.4175118763539718E-3</v>
      </c>
      <c r="E356" s="64">
        <f t="shared" si="13"/>
        <v>1.2187920089449517E-2</v>
      </c>
      <c r="F356" s="59">
        <f t="shared" si="14"/>
        <v>5024669.4054849949</v>
      </c>
      <c r="G356" s="82">
        <f t="shared" si="15"/>
        <v>0</v>
      </c>
    </row>
    <row r="357" spans="1:9" hidden="1" x14ac:dyDescent="0.3">
      <c r="A357" s="60">
        <f t="shared" si="17"/>
        <v>353</v>
      </c>
      <c r="B357" s="4" t="s">
        <v>579</v>
      </c>
      <c r="C357" s="80">
        <v>5178045.2573354533</v>
      </c>
      <c r="D357" s="81">
        <f t="shared" si="16"/>
        <v>1.2598798265945899E-3</v>
      </c>
      <c r="E357" s="64">
        <f t="shared" si="13"/>
        <v>1.2186364108595162E-2</v>
      </c>
      <c r="F357" s="59">
        <f t="shared" si="14"/>
        <v>5031018.6577728027</v>
      </c>
      <c r="G357" s="82">
        <f t="shared" si="15"/>
        <v>0</v>
      </c>
    </row>
    <row r="358" spans="1:9" hidden="1" x14ac:dyDescent="0.3">
      <c r="A358" s="60">
        <f t="shared" si="17"/>
        <v>354</v>
      </c>
      <c r="B358" s="4" t="s">
        <v>580</v>
      </c>
      <c r="C358" s="80">
        <v>5267113.1394727239</v>
      </c>
      <c r="D358" s="81">
        <f t="shared" si="16"/>
        <v>1.7201062893587693E-2</v>
      </c>
      <c r="E358" s="64">
        <f t="shared" si="13"/>
        <v>1.223573037562193E-2</v>
      </c>
      <c r="F358" s="59">
        <f t="shared" si="14"/>
        <v>5116951.6848510364</v>
      </c>
      <c r="G358" s="82">
        <f t="shared" si="15"/>
        <v>0</v>
      </c>
      <c r="H358" s="82"/>
    </row>
    <row r="359" spans="1:9" hidden="1" x14ac:dyDescent="0.3">
      <c r="A359" s="60">
        <f t="shared" si="17"/>
        <v>355</v>
      </c>
      <c r="B359" s="4" t="s">
        <v>581</v>
      </c>
      <c r="C359" s="80">
        <v>5227140.5061176168</v>
      </c>
      <c r="D359" s="81">
        <f t="shared" si="16"/>
        <v>-7.5890971575197641E-3</v>
      </c>
      <c r="E359" s="64">
        <f t="shared" si="13"/>
        <v>1.2235900215725964E-2</v>
      </c>
      <c r="F359" s="59">
        <f t="shared" si="14"/>
        <v>5078116.5728414245</v>
      </c>
      <c r="G359" s="82">
        <f t="shared" si="15"/>
        <v>0</v>
      </c>
      <c r="H359" s="88"/>
      <c r="I359" s="88"/>
    </row>
    <row r="360" spans="1:9" hidden="1" x14ac:dyDescent="0.3">
      <c r="A360" s="60">
        <f t="shared" si="17"/>
        <v>356</v>
      </c>
      <c r="B360" s="4" t="s">
        <v>582</v>
      </c>
      <c r="C360" s="80">
        <v>5162941.1001915699</v>
      </c>
      <c r="D360" s="81">
        <f t="shared" si="16"/>
        <v>-1.2281936146715577E-2</v>
      </c>
      <c r="E360" s="64">
        <f t="shared" si="13"/>
        <v>1.2219094413257013E-2</v>
      </c>
      <c r="F360" s="59">
        <f t="shared" si="14"/>
        <v>5015949.637316321</v>
      </c>
      <c r="G360" s="82">
        <f t="shared" si="15"/>
        <v>0</v>
      </c>
    </row>
    <row r="361" spans="1:9" hidden="1" x14ac:dyDescent="0.3">
      <c r="A361" s="60">
        <f t="shared" si="17"/>
        <v>357</v>
      </c>
      <c r="B361" s="4" t="s">
        <v>583</v>
      </c>
      <c r="C361" s="80">
        <v>5104974.3593629394</v>
      </c>
      <c r="D361" s="81">
        <f t="shared" si="16"/>
        <v>-1.1227465063755937E-2</v>
      </c>
      <c r="E361" s="64">
        <f t="shared" si="13"/>
        <v>1.219415676375582E-2</v>
      </c>
      <c r="F361" s="59">
        <f t="shared" si="14"/>
        <v>4959929.86112459</v>
      </c>
      <c r="G361" s="82">
        <f t="shared" si="15"/>
        <v>0</v>
      </c>
    </row>
    <row r="362" spans="1:9" hidden="1" x14ac:dyDescent="0.3">
      <c r="A362" s="60">
        <f t="shared" si="17"/>
        <v>358</v>
      </c>
      <c r="B362" s="4" t="s">
        <v>584</v>
      </c>
      <c r="C362" s="80">
        <v>5065738.7064926606</v>
      </c>
      <c r="D362" s="81">
        <f t="shared" si="16"/>
        <v>-7.6857688419761372E-3</v>
      </c>
      <c r="E362" s="64">
        <f t="shared" si="13"/>
        <v>1.218707807978857E-2</v>
      </c>
      <c r="F362" s="59">
        <f t="shared" si="14"/>
        <v>4921892.537658209</v>
      </c>
      <c r="G362" s="82">
        <f t="shared" si="15"/>
        <v>0</v>
      </c>
    </row>
    <row r="363" spans="1:9" hidden="1" x14ac:dyDescent="0.3">
      <c r="A363" s="60">
        <f t="shared" si="17"/>
        <v>359</v>
      </c>
      <c r="B363" s="4" t="s">
        <v>585</v>
      </c>
      <c r="C363" s="80">
        <v>5053158.2759161163</v>
      </c>
      <c r="D363" s="81">
        <f t="shared" si="16"/>
        <v>-2.4834345601797425E-3</v>
      </c>
      <c r="E363" s="64">
        <f t="shared" si="13"/>
        <v>1.2184350005216178E-2</v>
      </c>
      <c r="F363" s="59">
        <f t="shared" si="14"/>
        <v>4909701.4595934618</v>
      </c>
      <c r="G363" s="82">
        <f t="shared" si="15"/>
        <v>0</v>
      </c>
    </row>
    <row r="364" spans="1:9" hidden="1" x14ac:dyDescent="0.3">
      <c r="A364" s="60">
        <f t="shared" si="17"/>
        <v>360</v>
      </c>
      <c r="B364" s="4" t="s">
        <v>586</v>
      </c>
      <c r="C364" s="80">
        <v>4987065.06875314</v>
      </c>
      <c r="D364" s="81">
        <f t="shared" si="16"/>
        <v>-1.3079583807612649E-2</v>
      </c>
      <c r="E364" s="64">
        <f t="shared" si="13"/>
        <v>1.2198940259903623E-2</v>
      </c>
      <c r="F364" s="59">
        <f t="shared" si="14"/>
        <v>4845315.0711420262</v>
      </c>
      <c r="G364" s="82">
        <f t="shared" si="15"/>
        <v>0</v>
      </c>
    </row>
    <row r="365" spans="1:9" hidden="1" x14ac:dyDescent="0.3">
      <c r="A365" s="60">
        <f t="shared" si="17"/>
        <v>361</v>
      </c>
      <c r="B365" s="4" t="s">
        <v>587</v>
      </c>
      <c r="C365" s="80">
        <v>4993170.4372272706</v>
      </c>
      <c r="D365" s="81">
        <f t="shared" si="16"/>
        <v>1.2242407889129225E-3</v>
      </c>
      <c r="E365" s="64">
        <f t="shared" si="13"/>
        <v>1.2193207095424059E-2</v>
      </c>
      <c r="F365" s="59">
        <f t="shared" si="14"/>
        <v>4851313.6036222745</v>
      </c>
      <c r="G365" s="82">
        <f t="shared" si="15"/>
        <v>0</v>
      </c>
    </row>
    <row r="366" spans="1:9" hidden="1" x14ac:dyDescent="0.3">
      <c r="A366" s="60">
        <f t="shared" si="17"/>
        <v>362</v>
      </c>
      <c r="B366" s="4" t="s">
        <v>588</v>
      </c>
      <c r="C366" s="80">
        <v>5042213.4384675771</v>
      </c>
      <c r="D366" s="81">
        <f t="shared" si="16"/>
        <v>9.8220162633864128E-3</v>
      </c>
      <c r="E366" s="64">
        <f t="shared" si="13"/>
        <v>1.2209766224326575E-2</v>
      </c>
      <c r="F366" s="59">
        <f t="shared" si="14"/>
        <v>4898768.7421727236</v>
      </c>
      <c r="G366" s="82">
        <f t="shared" si="15"/>
        <v>0</v>
      </c>
    </row>
    <row r="367" spans="1:9" hidden="1" x14ac:dyDescent="0.3">
      <c r="A367" s="60">
        <f t="shared" si="17"/>
        <v>363</v>
      </c>
      <c r="B367" s="4" t="s">
        <v>589</v>
      </c>
      <c r="C367" s="80">
        <v>5011219.415816891</v>
      </c>
      <c r="D367" s="81">
        <f t="shared" si="16"/>
        <v>-6.1469081047282881E-3</v>
      </c>
      <c r="E367" s="64">
        <f t="shared" si="13"/>
        <v>1.2163370316845236E-2</v>
      </c>
      <c r="F367" s="59">
        <f t="shared" si="14"/>
        <v>4869198.1860569296</v>
      </c>
      <c r="G367" s="82">
        <f t="shared" si="15"/>
        <v>0</v>
      </c>
    </row>
    <row r="368" spans="1:9" hidden="1" x14ac:dyDescent="0.3">
      <c r="A368" s="60">
        <f t="shared" si="17"/>
        <v>364</v>
      </c>
      <c r="B368" s="4" t="s">
        <v>590</v>
      </c>
      <c r="C368" s="80">
        <v>5042355.3305371441</v>
      </c>
      <c r="D368" s="81">
        <f t="shared" si="16"/>
        <v>6.2132411568287527E-3</v>
      </c>
      <c r="E368" s="64">
        <f t="shared" si="13"/>
        <v>1.2055359412921149E-2</v>
      </c>
      <c r="F368" s="59">
        <f t="shared" si="14"/>
        <v>4900720.6750294724</v>
      </c>
      <c r="G368" s="82">
        <f t="shared" si="15"/>
        <v>0</v>
      </c>
    </row>
    <row r="369" spans="1:7" hidden="1" x14ac:dyDescent="0.3">
      <c r="A369" s="60">
        <f t="shared" si="17"/>
        <v>365</v>
      </c>
      <c r="B369" s="4" t="s">
        <v>591</v>
      </c>
      <c r="C369" s="80">
        <v>4997731.3138983883</v>
      </c>
      <c r="D369" s="81">
        <f t="shared" si="16"/>
        <v>-8.8498357837868413E-3</v>
      </c>
      <c r="E369" s="64">
        <f t="shared" si="13"/>
        <v>1.2061953695259675E-2</v>
      </c>
      <c r="F369" s="59">
        <f t="shared" si="14"/>
        <v>4857273.3133016396</v>
      </c>
      <c r="G369" s="82">
        <f t="shared" si="15"/>
        <v>0</v>
      </c>
    </row>
    <row r="370" spans="1:7" hidden="1" x14ac:dyDescent="0.3">
      <c r="A370" s="60">
        <f t="shared" si="17"/>
        <v>366</v>
      </c>
      <c r="B370" s="4" t="s">
        <v>592</v>
      </c>
      <c r="C370" s="80">
        <v>4940833.8087088009</v>
      </c>
      <c r="D370" s="81">
        <f t="shared" si="16"/>
        <v>-1.1384666684933431E-2</v>
      </c>
      <c r="E370" s="64">
        <f t="shared" si="13"/>
        <v>1.2057525142636064E-2</v>
      </c>
      <c r="F370" s="59">
        <f t="shared" si="14"/>
        <v>4802025.8577621654</v>
      </c>
      <c r="G370" s="82">
        <f t="shared" si="15"/>
        <v>0</v>
      </c>
    </row>
    <row r="371" spans="1:7" hidden="1" x14ac:dyDescent="0.3">
      <c r="A371" s="60">
        <f t="shared" si="17"/>
        <v>367</v>
      </c>
      <c r="B371" s="4" t="s">
        <v>593</v>
      </c>
      <c r="C371" s="80">
        <v>5040394.0046671601</v>
      </c>
      <c r="D371" s="81">
        <f t="shared" si="16"/>
        <v>2.0150484677884162E-2</v>
      </c>
      <c r="E371" s="64">
        <f t="shared" si="13"/>
        <v>1.2122661475322429E-2</v>
      </c>
      <c r="F371" s="59">
        <f t="shared" si="14"/>
        <v>4898024.0374526381</v>
      </c>
      <c r="G371" s="82">
        <f t="shared" si="15"/>
        <v>0</v>
      </c>
    </row>
    <row r="372" spans="1:7" hidden="1" x14ac:dyDescent="0.3">
      <c r="A372" s="60">
        <f t="shared" si="17"/>
        <v>368</v>
      </c>
      <c r="B372" s="4" t="s">
        <v>594</v>
      </c>
      <c r="C372" s="80">
        <v>5051047.6107171178</v>
      </c>
      <c r="D372" s="81">
        <f t="shared" si="16"/>
        <v>2.1136454888432965E-3</v>
      </c>
      <c r="E372" s="64">
        <f t="shared" si="13"/>
        <v>1.2118636793898881E-2</v>
      </c>
      <c r="F372" s="59">
        <f t="shared" si="14"/>
        <v>4908424.0901015941</v>
      </c>
      <c r="G372" s="82">
        <f t="shared" si="15"/>
        <v>0</v>
      </c>
    </row>
    <row r="373" spans="1:7" hidden="1" x14ac:dyDescent="0.3">
      <c r="A373" s="60">
        <f t="shared" si="17"/>
        <v>369</v>
      </c>
      <c r="B373" s="4" t="s">
        <v>595</v>
      </c>
      <c r="C373" s="80">
        <v>5025202.2614634493</v>
      </c>
      <c r="D373" s="81">
        <f t="shared" si="16"/>
        <v>-5.1168294669863279E-3</v>
      </c>
      <c r="E373" s="64">
        <f t="shared" si="13"/>
        <v>1.2121762414932388E-2</v>
      </c>
      <c r="F373" s="59">
        <f t="shared" si="14"/>
        <v>4883271.9240554227</v>
      </c>
      <c r="G373" s="82">
        <f t="shared" si="15"/>
        <v>0</v>
      </c>
    </row>
    <row r="374" spans="1:7" hidden="1" x14ac:dyDescent="0.3">
      <c r="A374" s="60">
        <f t="shared" si="17"/>
        <v>370</v>
      </c>
      <c r="B374" s="4" t="s">
        <v>596</v>
      </c>
      <c r="C374" s="80">
        <v>5036513.2729131253</v>
      </c>
      <c r="D374" s="81">
        <f t="shared" si="16"/>
        <v>2.2508569528467692E-3</v>
      </c>
      <c r="E374" s="64">
        <f t="shared" si="13"/>
        <v>1.2113745449718985E-2</v>
      </c>
      <c r="F374" s="59">
        <f t="shared" si="14"/>
        <v>4894357.5503137978</v>
      </c>
      <c r="G374" s="82">
        <f t="shared" si="15"/>
        <v>0</v>
      </c>
    </row>
    <row r="375" spans="1:7" hidden="1" x14ac:dyDescent="0.3">
      <c r="A375" s="60">
        <f t="shared" si="17"/>
        <v>371</v>
      </c>
      <c r="B375" s="4" t="s">
        <v>597</v>
      </c>
      <c r="C375" s="80">
        <v>4913721.5602361709</v>
      </c>
      <c r="D375" s="81">
        <f t="shared" si="16"/>
        <v>-2.4380301614083E-2</v>
      </c>
      <c r="E375" s="64">
        <f t="shared" si="13"/>
        <v>1.2210707713014073E-2</v>
      </c>
      <c r="F375" s="59">
        <f t="shared" si="14"/>
        <v>4773921.5188666023</v>
      </c>
      <c r="G375" s="82">
        <f t="shared" si="15"/>
        <v>0</v>
      </c>
    </row>
    <row r="376" spans="1:7" hidden="1" x14ac:dyDescent="0.3">
      <c r="A376" s="60">
        <f t="shared" si="17"/>
        <v>372</v>
      </c>
      <c r="B376" s="4" t="s">
        <v>598</v>
      </c>
      <c r="C376" s="80">
        <v>4904647.6275857892</v>
      </c>
      <c r="D376" s="81">
        <f t="shared" si="16"/>
        <v>-1.8466517768959134E-3</v>
      </c>
      <c r="E376" s="64">
        <f t="shared" si="13"/>
        <v>1.2164766061369566E-2</v>
      </c>
      <c r="F376" s="59">
        <f t="shared" si="14"/>
        <v>4765630.761548724</v>
      </c>
      <c r="G376" s="82">
        <f t="shared" si="15"/>
        <v>0</v>
      </c>
    </row>
    <row r="377" spans="1:7" hidden="1" x14ac:dyDescent="0.3">
      <c r="A377" s="60">
        <f t="shared" si="17"/>
        <v>373</v>
      </c>
      <c r="B377" s="4" t="s">
        <v>599</v>
      </c>
      <c r="C377" s="80">
        <v>4933232.8377559995</v>
      </c>
      <c r="D377" s="81">
        <f t="shared" si="16"/>
        <v>5.8281883512762978E-3</v>
      </c>
      <c r="E377" s="64">
        <f t="shared" si="13"/>
        <v>1.2170897345227158E-2</v>
      </c>
      <c r="F377" s="59">
        <f t="shared" si="14"/>
        <v>4793335.2796111526</v>
      </c>
      <c r="G377" s="82">
        <f t="shared" si="15"/>
        <v>0</v>
      </c>
    </row>
    <row r="378" spans="1:7" hidden="1" x14ac:dyDescent="0.3">
      <c r="A378" s="60">
        <f t="shared" si="17"/>
        <v>374</v>
      </c>
      <c r="B378" s="4" t="s">
        <v>600</v>
      </c>
      <c r="C378" s="80">
        <v>4850473.2478424581</v>
      </c>
      <c r="D378" s="81">
        <f t="shared" si="16"/>
        <v>-1.6775934287988403E-2</v>
      </c>
      <c r="E378" s="64">
        <f t="shared" si="13"/>
        <v>1.221302596417353E-2</v>
      </c>
      <c r="F378" s="59">
        <f t="shared" si="14"/>
        <v>4712446.4810278388</v>
      </c>
      <c r="G378" s="82">
        <f t="shared" si="15"/>
        <v>0</v>
      </c>
    </row>
    <row r="379" spans="1:7" hidden="1" x14ac:dyDescent="0.3">
      <c r="A379" s="60">
        <f t="shared" si="17"/>
        <v>375</v>
      </c>
      <c r="B379" s="4" t="s">
        <v>601</v>
      </c>
      <c r="C379" s="80">
        <v>4880938.1150818253</v>
      </c>
      <c r="D379" s="81">
        <f t="shared" si="16"/>
        <v>6.2808030645089552E-3</v>
      </c>
      <c r="E379" s="64">
        <f t="shared" si="13"/>
        <v>1.2207771630938542E-2</v>
      </c>
      <c r="F379" s="59">
        <f t="shared" si="14"/>
        <v>4742104.1846827921</v>
      </c>
      <c r="G379" s="82">
        <f t="shared" si="15"/>
        <v>0</v>
      </c>
    </row>
    <row r="380" spans="1:7" hidden="1" x14ac:dyDescent="0.3">
      <c r="A380" s="60">
        <f t="shared" si="17"/>
        <v>376</v>
      </c>
      <c r="B380" s="4" t="s">
        <v>602</v>
      </c>
      <c r="C380" s="80">
        <v>4914790.1354386248</v>
      </c>
      <c r="D380" s="81">
        <f t="shared" si="16"/>
        <v>6.9355561489703454E-3</v>
      </c>
      <c r="E380" s="64">
        <f t="shared" si="13"/>
        <v>1.2199573927881825E-2</v>
      </c>
      <c r="F380" s="59">
        <f t="shared" si="14"/>
        <v>4775087.1901968978</v>
      </c>
      <c r="G380" s="82">
        <f t="shared" si="15"/>
        <v>0</v>
      </c>
    </row>
    <row r="381" spans="1:7" hidden="1" x14ac:dyDescent="0.3">
      <c r="A381" s="60">
        <f t="shared" si="17"/>
        <v>377</v>
      </c>
      <c r="B381" s="4" t="s">
        <v>603</v>
      </c>
      <c r="C381" s="80">
        <v>4880069.7279016394</v>
      </c>
      <c r="D381" s="81">
        <f t="shared" si="16"/>
        <v>-7.0644740833653019E-3</v>
      </c>
      <c r="E381" s="64">
        <f t="shared" si="13"/>
        <v>1.2059582677778461E-2</v>
      </c>
      <c r="F381" s="59">
        <f t="shared" si="14"/>
        <v>4742945.4897499373</v>
      </c>
      <c r="G381" s="82">
        <f t="shared" si="15"/>
        <v>0</v>
      </c>
    </row>
    <row r="382" spans="1:7" hidden="1" x14ac:dyDescent="0.3">
      <c r="A382" s="60">
        <f t="shared" si="17"/>
        <v>378</v>
      </c>
      <c r="B382" s="4" t="s">
        <v>604</v>
      </c>
      <c r="C382" s="80">
        <v>4852093.6726789977</v>
      </c>
      <c r="D382" s="81">
        <f t="shared" si="16"/>
        <v>-5.7327162894188488E-3</v>
      </c>
      <c r="E382" s="64">
        <f t="shared" ref="E382:E445" si="18">STDEV(D134:D382)</f>
        <v>1.2064426911458632E-2</v>
      </c>
      <c r="F382" s="59">
        <f t="shared" si="14"/>
        <v>4715700.7629869012</v>
      </c>
      <c r="G382" s="82">
        <f t="shared" si="15"/>
        <v>0</v>
      </c>
    </row>
    <row r="383" spans="1:7" hidden="1" x14ac:dyDescent="0.3">
      <c r="A383" s="60">
        <f t="shared" si="17"/>
        <v>379</v>
      </c>
      <c r="B383" s="4" t="s">
        <v>605</v>
      </c>
      <c r="C383" s="80">
        <v>4856823.7816412216</v>
      </c>
      <c r="D383" s="81">
        <f t="shared" si="16"/>
        <v>9.7485936614494229E-4</v>
      </c>
      <c r="E383" s="64">
        <f t="shared" si="18"/>
        <v>1.2060282939944987E-2</v>
      </c>
      <c r="F383" s="59">
        <f t="shared" ref="F383:F446" si="19">C383*(1-($F$512*E383))</f>
        <v>4720344.8028804334</v>
      </c>
      <c r="G383" s="82">
        <f t="shared" ref="G383:G446" si="20">IF(C384&lt;F383,1,0)</f>
        <v>0</v>
      </c>
    </row>
    <row r="384" spans="1:7" hidden="1" x14ac:dyDescent="0.3">
      <c r="A384" s="60">
        <f t="shared" si="17"/>
        <v>380</v>
      </c>
      <c r="B384" s="4" t="s">
        <v>606</v>
      </c>
      <c r="C384" s="80">
        <v>4844634.6967764311</v>
      </c>
      <c r="D384" s="81">
        <f t="shared" si="16"/>
        <v>-2.5096823382526612E-3</v>
      </c>
      <c r="E384" s="64">
        <f t="shared" si="18"/>
        <v>1.2037837238296295E-2</v>
      </c>
      <c r="F384" s="59">
        <f t="shared" si="19"/>
        <v>4708751.603952433</v>
      </c>
      <c r="G384" s="82">
        <f t="shared" si="20"/>
        <v>0</v>
      </c>
    </row>
    <row r="385" spans="1:7" hidden="1" x14ac:dyDescent="0.3">
      <c r="A385" s="60">
        <f t="shared" si="17"/>
        <v>381</v>
      </c>
      <c r="B385" s="4" t="s">
        <v>607</v>
      </c>
      <c r="C385" s="80">
        <v>4902069.914005829</v>
      </c>
      <c r="D385" s="81">
        <f t="shared" si="16"/>
        <v>1.1855427875215208E-2</v>
      </c>
      <c r="E385" s="64">
        <f t="shared" si="18"/>
        <v>1.2048228447574685E-2</v>
      </c>
      <c r="F385" s="59">
        <f t="shared" si="19"/>
        <v>4764457.1824233038</v>
      </c>
      <c r="G385" s="82">
        <f t="shared" si="20"/>
        <v>0</v>
      </c>
    </row>
    <row r="386" spans="1:7" hidden="1" x14ac:dyDescent="0.3">
      <c r="A386" s="60">
        <f t="shared" si="17"/>
        <v>382</v>
      </c>
      <c r="B386" s="4" t="s">
        <v>608</v>
      </c>
      <c r="C386" s="80">
        <v>4915073.6890152832</v>
      </c>
      <c r="D386" s="81">
        <f t="shared" si="16"/>
        <v>2.6527110460625725E-3</v>
      </c>
      <c r="E386" s="64">
        <f t="shared" si="18"/>
        <v>1.2023482259246862E-2</v>
      </c>
      <c r="F386" s="59">
        <f t="shared" si="19"/>
        <v>4777379.3069798378</v>
      </c>
      <c r="G386" s="82">
        <f t="shared" si="20"/>
        <v>0</v>
      </c>
    </row>
    <row r="387" spans="1:7" hidden="1" x14ac:dyDescent="0.3">
      <c r="A387" s="60">
        <f t="shared" si="17"/>
        <v>383</v>
      </c>
      <c r="B387" s="4" t="s">
        <v>609</v>
      </c>
      <c r="C387" s="80">
        <v>4919025.3690751959</v>
      </c>
      <c r="D387" s="81">
        <f t="shared" si="16"/>
        <v>8.0399202737169162E-4</v>
      </c>
      <c r="E387" s="64">
        <f t="shared" si="18"/>
        <v>1.2022577807247789E-2</v>
      </c>
      <c r="F387" s="59">
        <f t="shared" si="19"/>
        <v>4781230.6480764057</v>
      </c>
      <c r="G387" s="82">
        <f t="shared" si="20"/>
        <v>0</v>
      </c>
    </row>
    <row r="388" spans="1:7" hidden="1" x14ac:dyDescent="0.3">
      <c r="A388" s="60">
        <f t="shared" si="17"/>
        <v>384</v>
      </c>
      <c r="B388" s="4" t="s">
        <v>610</v>
      </c>
      <c r="C388" s="80">
        <v>4853003.7975944988</v>
      </c>
      <c r="D388" s="81">
        <f t="shared" si="16"/>
        <v>-1.3421677370431873E-2</v>
      </c>
      <c r="E388" s="64">
        <f t="shared" si="18"/>
        <v>1.204995164826549E-2</v>
      </c>
      <c r="F388" s="59">
        <f t="shared" si="19"/>
        <v>4716748.9832085194</v>
      </c>
      <c r="G388" s="82">
        <f t="shared" si="20"/>
        <v>0</v>
      </c>
    </row>
    <row r="389" spans="1:7" hidden="1" x14ac:dyDescent="0.3">
      <c r="A389" s="60">
        <f t="shared" si="17"/>
        <v>385</v>
      </c>
      <c r="B389" s="4" t="s">
        <v>611</v>
      </c>
      <c r="C389" s="80">
        <v>4930392.872616644</v>
      </c>
      <c r="D389" s="81">
        <f t="shared" si="16"/>
        <v>1.5946633930207232E-2</v>
      </c>
      <c r="E389" s="64">
        <f t="shared" si="18"/>
        <v>1.2091963473816535E-2</v>
      </c>
      <c r="F389" s="59">
        <f t="shared" si="19"/>
        <v>4791482.6284881616</v>
      </c>
      <c r="G389" s="82">
        <f t="shared" si="20"/>
        <v>0</v>
      </c>
    </row>
    <row r="390" spans="1:7" hidden="1" x14ac:dyDescent="0.3">
      <c r="A390" s="60">
        <f t="shared" si="17"/>
        <v>386</v>
      </c>
      <c r="B390" s="4" t="s">
        <v>612</v>
      </c>
      <c r="C390" s="80">
        <v>4974406.4106092127</v>
      </c>
      <c r="D390" s="81">
        <f t="shared" si="16"/>
        <v>8.9269839401682205E-3</v>
      </c>
      <c r="E390" s="64">
        <f t="shared" si="18"/>
        <v>1.2099820230718894E-2</v>
      </c>
      <c r="F390" s="59">
        <f t="shared" si="19"/>
        <v>4834165.0542668393</v>
      </c>
      <c r="G390" s="82">
        <f t="shared" si="20"/>
        <v>0</v>
      </c>
    </row>
    <row r="391" spans="1:7" hidden="1" x14ac:dyDescent="0.3">
      <c r="A391" s="60">
        <f t="shared" si="17"/>
        <v>387</v>
      </c>
      <c r="B391" s="4" t="s">
        <v>613</v>
      </c>
      <c r="C391" s="80">
        <v>5012050.2991573811</v>
      </c>
      <c r="D391" s="81">
        <f t="shared" ref="D391:D454" si="21">C391/C390-1</f>
        <v>7.5675136771862217E-3</v>
      </c>
      <c r="E391" s="64">
        <f t="shared" si="18"/>
        <v>1.2103959380205654E-2</v>
      </c>
      <c r="F391" s="59">
        <f t="shared" si="19"/>
        <v>4870699.3271255428</v>
      </c>
      <c r="G391" s="82">
        <f t="shared" si="20"/>
        <v>0</v>
      </c>
    </row>
    <row r="392" spans="1:7" hidden="1" x14ac:dyDescent="0.3">
      <c r="A392" s="60">
        <f t="shared" si="17"/>
        <v>388</v>
      </c>
      <c r="B392" s="4" t="s">
        <v>614</v>
      </c>
      <c r="C392" s="80">
        <v>5002939.9318259293</v>
      </c>
      <c r="D392" s="81">
        <f t="shared" si="21"/>
        <v>-1.8176927180845182E-3</v>
      </c>
      <c r="E392" s="64">
        <f t="shared" si="18"/>
        <v>1.2091745515901808E-2</v>
      </c>
      <c r="F392" s="59">
        <f t="shared" si="19"/>
        <v>4861988.2676112605</v>
      </c>
      <c r="G392" s="82">
        <f t="shared" si="20"/>
        <v>0</v>
      </c>
    </row>
    <row r="393" spans="1:7" hidden="1" x14ac:dyDescent="0.3">
      <c r="A393" s="60">
        <f t="shared" ref="A393:A456" si="22">A394-1</f>
        <v>389</v>
      </c>
      <c r="B393" s="4" t="s">
        <v>615</v>
      </c>
      <c r="C393" s="80">
        <v>5063903.0388257839</v>
      </c>
      <c r="D393" s="81">
        <f t="shared" si="21"/>
        <v>1.2185456517684878E-2</v>
      </c>
      <c r="E393" s="64">
        <f t="shared" si="18"/>
        <v>1.2089615345554699E-2</v>
      </c>
      <c r="F393" s="59">
        <f t="shared" si="19"/>
        <v>4921258.9478900312</v>
      </c>
      <c r="G393" s="82">
        <f t="shared" si="20"/>
        <v>0</v>
      </c>
    </row>
    <row r="394" spans="1:7" hidden="1" x14ac:dyDescent="0.3">
      <c r="A394" s="60">
        <f t="shared" si="22"/>
        <v>390</v>
      </c>
      <c r="B394" s="4" t="s">
        <v>616</v>
      </c>
      <c r="C394" s="80">
        <v>5120170.4826399656</v>
      </c>
      <c r="D394" s="81">
        <f t="shared" si="21"/>
        <v>1.1111477329397879E-2</v>
      </c>
      <c r="E394" s="64">
        <f t="shared" si="18"/>
        <v>1.2066158430018048E-2</v>
      </c>
      <c r="F394" s="59">
        <f t="shared" si="19"/>
        <v>4976221.2460588561</v>
      </c>
      <c r="G394" s="82">
        <f t="shared" si="20"/>
        <v>0</v>
      </c>
    </row>
    <row r="395" spans="1:7" hidden="1" x14ac:dyDescent="0.3">
      <c r="A395" s="60">
        <f t="shared" si="22"/>
        <v>391</v>
      </c>
      <c r="B395" s="4" t="s">
        <v>617</v>
      </c>
      <c r="C395" s="80">
        <v>5127793.740211945</v>
      </c>
      <c r="D395" s="81">
        <f t="shared" si="21"/>
        <v>1.4888679191105147E-3</v>
      </c>
      <c r="E395" s="64">
        <f t="shared" si="18"/>
        <v>1.20663177516843E-2</v>
      </c>
      <c r="F395" s="59">
        <f t="shared" si="19"/>
        <v>4983628.2786935717</v>
      </c>
      <c r="G395" s="82">
        <f t="shared" si="20"/>
        <v>0</v>
      </c>
    </row>
    <row r="396" spans="1:7" hidden="1" x14ac:dyDescent="0.3">
      <c r="A396" s="60">
        <f t="shared" si="22"/>
        <v>392</v>
      </c>
      <c r="B396" s="4" t="s">
        <v>625</v>
      </c>
      <c r="C396" s="80">
        <v>5169522.0248032156</v>
      </c>
      <c r="D396" s="81">
        <f t="shared" si="21"/>
        <v>8.1376683044092069E-3</v>
      </c>
      <c r="E396" s="64">
        <f t="shared" si="18"/>
        <v>1.2059081739032754E-2</v>
      </c>
      <c r="F396" s="59">
        <f t="shared" si="19"/>
        <v>5024270.5502514374</v>
      </c>
      <c r="G396" s="82">
        <f t="shared" si="20"/>
        <v>0</v>
      </c>
    </row>
    <row r="397" spans="1:7" hidden="1" x14ac:dyDescent="0.3">
      <c r="A397" s="60">
        <f t="shared" si="22"/>
        <v>393</v>
      </c>
      <c r="B397" s="4" t="s">
        <v>626</v>
      </c>
      <c r="C397" s="80">
        <v>5197812.7176227663</v>
      </c>
      <c r="D397" s="81">
        <f t="shared" si="21"/>
        <v>5.4725935364647871E-3</v>
      </c>
      <c r="E397" s="64">
        <f t="shared" si="18"/>
        <v>1.2061722382033499E-2</v>
      </c>
      <c r="F397" s="59">
        <f t="shared" si="19"/>
        <v>5051734.3602172844</v>
      </c>
      <c r="G397" s="82">
        <f t="shared" si="20"/>
        <v>0</v>
      </c>
    </row>
    <row r="398" spans="1:7" hidden="1" x14ac:dyDescent="0.3">
      <c r="A398" s="60">
        <f t="shared" si="22"/>
        <v>394</v>
      </c>
      <c r="B398" s="4" t="s">
        <v>627</v>
      </c>
      <c r="C398" s="80">
        <v>5278088.7486233339</v>
      </c>
      <c r="D398" s="81">
        <f t="shared" si="21"/>
        <v>1.5444194579846693E-2</v>
      </c>
      <c r="E398" s="64">
        <f t="shared" si="18"/>
        <v>1.2084904090306171E-2</v>
      </c>
      <c r="F398" s="59">
        <f t="shared" si="19"/>
        <v>5129469.2412274713</v>
      </c>
      <c r="G398" s="82">
        <f t="shared" si="20"/>
        <v>0</v>
      </c>
    </row>
    <row r="399" spans="1:7" hidden="1" x14ac:dyDescent="0.3">
      <c r="A399" s="60">
        <f t="shared" si="22"/>
        <v>395</v>
      </c>
      <c r="B399" s="4" t="s">
        <v>628</v>
      </c>
      <c r="C399" s="80">
        <v>5259264.3532678019</v>
      </c>
      <c r="D399" s="81">
        <f t="shared" si="21"/>
        <v>-3.5665173990190313E-3</v>
      </c>
      <c r="E399" s="64">
        <f t="shared" si="18"/>
        <v>1.2079332798321258E-2</v>
      </c>
      <c r="F399" s="59">
        <f t="shared" si="19"/>
        <v>5111243.171021698</v>
      </c>
      <c r="G399" s="82">
        <f t="shared" si="20"/>
        <v>0</v>
      </c>
    </row>
    <row r="400" spans="1:7" hidden="1" x14ac:dyDescent="0.3">
      <c r="A400" s="60">
        <f t="shared" si="22"/>
        <v>396</v>
      </c>
      <c r="B400" s="4" t="s">
        <v>629</v>
      </c>
      <c r="C400" s="80">
        <v>5270459.1288254438</v>
      </c>
      <c r="D400" s="81">
        <f t="shared" si="21"/>
        <v>2.1285820232037622E-3</v>
      </c>
      <c r="E400" s="64">
        <f t="shared" si="18"/>
        <v>1.2076072940044993E-2</v>
      </c>
      <c r="F400" s="59">
        <f t="shared" si="19"/>
        <v>5122162.9029648164</v>
      </c>
      <c r="G400" s="82">
        <f t="shared" si="20"/>
        <v>0</v>
      </c>
    </row>
    <row r="401" spans="1:7" hidden="1" x14ac:dyDescent="0.3">
      <c r="A401" s="60">
        <f t="shared" si="22"/>
        <v>397</v>
      </c>
      <c r="B401" s="4" t="s">
        <v>630</v>
      </c>
      <c r="C401" s="80">
        <v>5184651.769272944</v>
      </c>
      <c r="D401" s="81">
        <f t="shared" si="21"/>
        <v>-1.6280813009856843E-2</v>
      </c>
      <c r="E401" s="64">
        <f t="shared" si="18"/>
        <v>1.211734797909964E-2</v>
      </c>
      <c r="F401" s="59">
        <f t="shared" si="19"/>
        <v>5038271.3142146915</v>
      </c>
      <c r="G401" s="82">
        <f t="shared" si="20"/>
        <v>0</v>
      </c>
    </row>
    <row r="402" spans="1:7" hidden="1" x14ac:dyDescent="0.3">
      <c r="A402" s="60">
        <f t="shared" si="22"/>
        <v>398</v>
      </c>
      <c r="B402" s="4" t="s">
        <v>631</v>
      </c>
      <c r="C402" s="80">
        <v>5121513.0414707353</v>
      </c>
      <c r="D402" s="81">
        <f t="shared" si="21"/>
        <v>-1.2178007436565497E-2</v>
      </c>
      <c r="E402" s="64">
        <f t="shared" si="18"/>
        <v>1.204537392196179E-2</v>
      </c>
      <c r="F402" s="59">
        <f t="shared" si="19"/>
        <v>4977774.0841311608</v>
      </c>
      <c r="G402" s="82">
        <f t="shared" si="20"/>
        <v>0</v>
      </c>
    </row>
    <row r="403" spans="1:7" hidden="1" x14ac:dyDescent="0.3">
      <c r="A403" s="60">
        <f t="shared" si="22"/>
        <v>399</v>
      </c>
      <c r="B403" s="4" t="s">
        <v>632</v>
      </c>
      <c r="C403" s="80">
        <v>5137756.8314960562</v>
      </c>
      <c r="D403" s="81">
        <f t="shared" si="21"/>
        <v>3.1716779580153176E-3</v>
      </c>
      <c r="E403" s="64">
        <f t="shared" si="18"/>
        <v>1.2001733848253595E-2</v>
      </c>
      <c r="F403" s="59">
        <f t="shared" si="19"/>
        <v>4994084.3946360722</v>
      </c>
      <c r="G403" s="82">
        <f t="shared" si="20"/>
        <v>0</v>
      </c>
    </row>
    <row r="404" spans="1:7" hidden="1" x14ac:dyDescent="0.3">
      <c r="A404" s="60">
        <f t="shared" si="22"/>
        <v>400</v>
      </c>
      <c r="B404" s="4" t="s">
        <v>633</v>
      </c>
      <c r="C404" s="80">
        <v>5099754.3524815505</v>
      </c>
      <c r="D404" s="81">
        <f t="shared" si="21"/>
        <v>-7.3967064345160649E-3</v>
      </c>
      <c r="E404" s="64">
        <f t="shared" si="18"/>
        <v>1.2008883159354885E-2</v>
      </c>
      <c r="F404" s="59">
        <f t="shared" si="19"/>
        <v>4957059.6672879057</v>
      </c>
      <c r="G404" s="82">
        <f t="shared" si="20"/>
        <v>0</v>
      </c>
    </row>
    <row r="405" spans="1:7" hidden="1" x14ac:dyDescent="0.3">
      <c r="A405" s="60">
        <f t="shared" si="22"/>
        <v>401</v>
      </c>
      <c r="B405" s="4" t="s">
        <v>634</v>
      </c>
      <c r="C405" s="80">
        <v>5038992.9484103844</v>
      </c>
      <c r="D405" s="81">
        <f t="shared" si="21"/>
        <v>-1.1914574677817535E-2</v>
      </c>
      <c r="E405" s="64">
        <f t="shared" si="18"/>
        <v>1.2021340918940972E-2</v>
      </c>
      <c r="F405" s="59">
        <f t="shared" si="19"/>
        <v>4897852.1449684994</v>
      </c>
      <c r="G405" s="82">
        <f t="shared" si="20"/>
        <v>0</v>
      </c>
    </row>
    <row r="406" spans="1:7" hidden="1" x14ac:dyDescent="0.3">
      <c r="A406" s="60">
        <f t="shared" si="22"/>
        <v>402</v>
      </c>
      <c r="B406" s="4" t="s">
        <v>635</v>
      </c>
      <c r="C406" s="80">
        <v>5037178.8151063947</v>
      </c>
      <c r="D406" s="81">
        <f t="shared" si="21"/>
        <v>-3.6001902018178988E-4</v>
      </c>
      <c r="E406" s="64">
        <f t="shared" si="18"/>
        <v>1.2021336390349748E-2</v>
      </c>
      <c r="F406" s="59">
        <f t="shared" si="19"/>
        <v>4896088.8781886566</v>
      </c>
      <c r="G406" s="82">
        <f t="shared" si="20"/>
        <v>0</v>
      </c>
    </row>
    <row r="407" spans="1:7" hidden="1" x14ac:dyDescent="0.3">
      <c r="A407" s="60">
        <f t="shared" si="22"/>
        <v>403</v>
      </c>
      <c r="B407" s="4" t="s">
        <v>636</v>
      </c>
      <c r="C407" s="80">
        <v>5020895.1884644339</v>
      </c>
      <c r="D407" s="81">
        <f t="shared" si="21"/>
        <v>-3.2326878277829652E-3</v>
      </c>
      <c r="E407" s="64">
        <f t="shared" si="18"/>
        <v>1.2018238724241482E-2</v>
      </c>
      <c r="F407" s="59">
        <f t="shared" si="19"/>
        <v>4880297.5898908731</v>
      </c>
      <c r="G407" s="82">
        <f t="shared" si="20"/>
        <v>0</v>
      </c>
    </row>
    <row r="408" spans="1:7" hidden="1" x14ac:dyDescent="0.3">
      <c r="A408" s="60">
        <f t="shared" si="22"/>
        <v>404</v>
      </c>
      <c r="B408" s="4" t="s">
        <v>637</v>
      </c>
      <c r="C408" s="80">
        <v>5205022.6030602725</v>
      </c>
      <c r="D408" s="81">
        <f t="shared" si="21"/>
        <v>3.6672228294841513E-2</v>
      </c>
      <c r="E408" s="64">
        <f t="shared" si="18"/>
        <v>1.2235216349216371E-2</v>
      </c>
      <c r="F408" s="59">
        <f t="shared" si="19"/>
        <v>5056637.5371334339</v>
      </c>
      <c r="G408" s="82">
        <f t="shared" si="20"/>
        <v>0</v>
      </c>
    </row>
    <row r="409" spans="1:7" hidden="1" x14ac:dyDescent="0.3">
      <c r="A409" s="60">
        <f t="shared" si="22"/>
        <v>405</v>
      </c>
      <c r="B409" s="4" t="s">
        <v>638</v>
      </c>
      <c r="C409" s="80">
        <v>5226663.1401028028</v>
      </c>
      <c r="D409" s="81">
        <f t="shared" si="21"/>
        <v>4.1576259495601509E-3</v>
      </c>
      <c r="E409" s="64">
        <f t="shared" si="18"/>
        <v>1.2228397163102506E-2</v>
      </c>
      <c r="F409" s="59">
        <f t="shared" si="19"/>
        <v>5077744.1894770265</v>
      </c>
      <c r="G409" s="82">
        <f t="shared" si="20"/>
        <v>0</v>
      </c>
    </row>
    <row r="410" spans="1:7" hidden="1" x14ac:dyDescent="0.3">
      <c r="A410" s="60">
        <f t="shared" si="22"/>
        <v>406</v>
      </c>
      <c r="B410" s="4" t="s">
        <v>639</v>
      </c>
      <c r="C410" s="80">
        <v>5349481.3848529654</v>
      </c>
      <c r="D410" s="81">
        <f t="shared" si="21"/>
        <v>2.3498404518900617E-2</v>
      </c>
      <c r="E410" s="64">
        <f t="shared" si="18"/>
        <v>1.2299262350482214E-2</v>
      </c>
      <c r="F410" s="59">
        <f t="shared" si="19"/>
        <v>5196179.7921231724</v>
      </c>
      <c r="G410" s="82">
        <f t="shared" si="20"/>
        <v>0</v>
      </c>
    </row>
    <row r="411" spans="1:7" hidden="1" x14ac:dyDescent="0.3">
      <c r="A411" s="60">
        <f t="shared" si="22"/>
        <v>407</v>
      </c>
      <c r="B411" s="4" t="s">
        <v>640</v>
      </c>
      <c r="C411" s="80">
        <v>5497028.1832120204</v>
      </c>
      <c r="D411" s="81">
        <f t="shared" si="21"/>
        <v>2.7581514495373938E-2</v>
      </c>
      <c r="E411" s="64">
        <f t="shared" si="18"/>
        <v>1.2422051578995561E-2</v>
      </c>
      <c r="F411" s="59">
        <f t="shared" si="19"/>
        <v>5337925.6066503096</v>
      </c>
      <c r="G411" s="82">
        <f t="shared" si="20"/>
        <v>0</v>
      </c>
    </row>
    <row r="412" spans="1:7" hidden="1" x14ac:dyDescent="0.3">
      <c r="A412" s="60">
        <f t="shared" si="22"/>
        <v>408</v>
      </c>
      <c r="B412" s="4" t="s">
        <v>641</v>
      </c>
      <c r="C412" s="80">
        <v>5501840.8731479095</v>
      </c>
      <c r="D412" s="81">
        <f t="shared" si="21"/>
        <v>8.7550759710253168E-4</v>
      </c>
      <c r="E412" s="64">
        <f t="shared" si="18"/>
        <v>1.2373736995011065E-2</v>
      </c>
      <c r="F412" s="59">
        <f t="shared" si="19"/>
        <v>5343218.3596980385</v>
      </c>
      <c r="G412" s="82">
        <f t="shared" si="20"/>
        <v>0</v>
      </c>
    </row>
    <row r="413" spans="1:7" hidden="1" x14ac:dyDescent="0.3">
      <c r="A413" s="60">
        <f t="shared" si="22"/>
        <v>409</v>
      </c>
      <c r="B413" s="4" t="s">
        <v>642</v>
      </c>
      <c r="C413" s="80">
        <v>5684411.2033107076</v>
      </c>
      <c r="D413" s="81">
        <f t="shared" si="21"/>
        <v>3.3183498827427771E-2</v>
      </c>
      <c r="E413" s="64">
        <f t="shared" si="18"/>
        <v>1.2545047881644057E-2</v>
      </c>
      <c r="F413" s="59">
        <f t="shared" si="19"/>
        <v>5518256.0823226534</v>
      </c>
      <c r="G413" s="82">
        <f t="shared" si="20"/>
        <v>0</v>
      </c>
    </row>
    <row r="414" spans="1:7" hidden="1" x14ac:dyDescent="0.3">
      <c r="A414" s="60">
        <f t="shared" si="22"/>
        <v>410</v>
      </c>
      <c r="B414" s="4" t="s">
        <v>643</v>
      </c>
      <c r="C414" s="80">
        <v>5752598.1854048716</v>
      </c>
      <c r="D414" s="81">
        <f t="shared" si="21"/>
        <v>1.1995434470759347E-2</v>
      </c>
      <c r="E414" s="64">
        <f t="shared" si="18"/>
        <v>1.2529360418105789E-2</v>
      </c>
      <c r="F414" s="59">
        <f t="shared" si="19"/>
        <v>5584660.2293121051</v>
      </c>
      <c r="G414" s="82">
        <f t="shared" si="20"/>
        <v>0</v>
      </c>
    </row>
    <row r="415" spans="1:7" hidden="1" x14ac:dyDescent="0.3">
      <c r="A415" s="60">
        <f t="shared" si="22"/>
        <v>411</v>
      </c>
      <c r="B415" s="4" t="s">
        <v>644</v>
      </c>
      <c r="C415" s="80">
        <v>5756376.207877256</v>
      </c>
      <c r="D415" s="81">
        <f t="shared" si="21"/>
        <v>6.5675062825865105E-4</v>
      </c>
      <c r="E415" s="64">
        <f t="shared" si="18"/>
        <v>1.2526271737855125E-2</v>
      </c>
      <c r="F415" s="59">
        <f t="shared" si="19"/>
        <v>5588369.3849071525</v>
      </c>
      <c r="G415" s="82">
        <f t="shared" si="20"/>
        <v>0</v>
      </c>
    </row>
    <row r="416" spans="1:7" hidden="1" x14ac:dyDescent="0.3">
      <c r="A416" s="60">
        <f t="shared" si="22"/>
        <v>412</v>
      </c>
      <c r="B416" s="4" t="s">
        <v>645</v>
      </c>
      <c r="C416" s="80">
        <v>5682712.5394553225</v>
      </c>
      <c r="D416" s="81">
        <f t="shared" si="21"/>
        <v>-1.2796882233153783E-2</v>
      </c>
      <c r="E416" s="64">
        <f t="shared" si="18"/>
        <v>1.2513071845378294E-2</v>
      </c>
      <c r="F416" s="59">
        <f t="shared" si="19"/>
        <v>5517030.456096313</v>
      </c>
      <c r="G416" s="82">
        <f t="shared" si="20"/>
        <v>0</v>
      </c>
    </row>
    <row r="417" spans="1:7" hidden="1" x14ac:dyDescent="0.3">
      <c r="A417" s="60">
        <f t="shared" si="22"/>
        <v>413</v>
      </c>
      <c r="B417" s="4" t="s">
        <v>646</v>
      </c>
      <c r="C417" s="80">
        <v>5697164.1217956888</v>
      </c>
      <c r="D417" s="81">
        <f t="shared" si="21"/>
        <v>2.5430781937372249E-3</v>
      </c>
      <c r="E417" s="64">
        <f t="shared" si="18"/>
        <v>1.2475398757590688E-2</v>
      </c>
      <c r="F417" s="59">
        <f t="shared" si="19"/>
        <v>5531560.7832937511</v>
      </c>
      <c r="G417" s="82">
        <f t="shared" si="20"/>
        <v>0</v>
      </c>
    </row>
    <row r="418" spans="1:7" hidden="1" x14ac:dyDescent="0.3">
      <c r="A418" s="60">
        <f t="shared" si="22"/>
        <v>414</v>
      </c>
      <c r="B418" s="4" t="s">
        <v>647</v>
      </c>
      <c r="C418" s="80">
        <v>5694235.2255811105</v>
      </c>
      <c r="D418" s="81">
        <f t="shared" si="21"/>
        <v>-5.1409721608219883E-4</v>
      </c>
      <c r="E418" s="64">
        <f t="shared" si="18"/>
        <v>1.2471761893485806E-2</v>
      </c>
      <c r="F418" s="59">
        <f t="shared" si="19"/>
        <v>5528765.275636564</v>
      </c>
      <c r="G418" s="82">
        <f t="shared" si="20"/>
        <v>0</v>
      </c>
    </row>
    <row r="419" spans="1:7" hidden="1" x14ac:dyDescent="0.3">
      <c r="A419" s="60">
        <f t="shared" si="22"/>
        <v>415</v>
      </c>
      <c r="B419" s="4" t="s">
        <v>648</v>
      </c>
      <c r="C419" s="80">
        <v>5672463.3826416163</v>
      </c>
      <c r="D419" s="81">
        <f t="shared" si="21"/>
        <v>-3.8234885067067736E-3</v>
      </c>
      <c r="E419" s="64">
        <f t="shared" si="18"/>
        <v>1.2473976911099301E-2</v>
      </c>
      <c r="F419" s="59">
        <f t="shared" si="19"/>
        <v>5507596.8296161983</v>
      </c>
      <c r="G419" s="82">
        <f t="shared" si="20"/>
        <v>0</v>
      </c>
    </row>
    <row r="420" spans="1:7" hidden="1" x14ac:dyDescent="0.3">
      <c r="A420" s="60">
        <f t="shared" si="22"/>
        <v>416</v>
      </c>
      <c r="B420" s="4" t="s">
        <v>649</v>
      </c>
      <c r="C420" s="80">
        <v>5715561.6062197248</v>
      </c>
      <c r="D420" s="81">
        <f t="shared" si="21"/>
        <v>7.5977967015166126E-3</v>
      </c>
      <c r="E420" s="64">
        <f t="shared" si="18"/>
        <v>1.2482729762375475E-2</v>
      </c>
      <c r="F420" s="59">
        <f t="shared" si="19"/>
        <v>5549325.8666581111</v>
      </c>
      <c r="G420" s="82">
        <f t="shared" si="20"/>
        <v>0</v>
      </c>
    </row>
    <row r="421" spans="1:7" hidden="1" x14ac:dyDescent="0.3">
      <c r="A421" s="60">
        <f t="shared" si="22"/>
        <v>417</v>
      </c>
      <c r="B421" s="4" t="s">
        <v>650</v>
      </c>
      <c r="C421" s="80">
        <v>5724542.1282408657</v>
      </c>
      <c r="D421" s="81">
        <f t="shared" si="21"/>
        <v>1.5712405254049155E-3</v>
      </c>
      <c r="E421" s="64">
        <f t="shared" si="18"/>
        <v>1.2481599245532177E-2</v>
      </c>
      <c r="F421" s="59">
        <f t="shared" si="19"/>
        <v>5558060.2713892022</v>
      </c>
      <c r="G421" s="82">
        <f t="shared" si="20"/>
        <v>0</v>
      </c>
    </row>
    <row r="422" spans="1:7" hidden="1" x14ac:dyDescent="0.3">
      <c r="A422" s="60">
        <f t="shared" si="22"/>
        <v>418</v>
      </c>
      <c r="B422" s="4" t="s">
        <v>651</v>
      </c>
      <c r="C422" s="80">
        <v>5765267.1122706914</v>
      </c>
      <c r="D422" s="81">
        <f t="shared" si="21"/>
        <v>7.1141032972605878E-3</v>
      </c>
      <c r="E422" s="64">
        <f t="shared" si="18"/>
        <v>1.2489011150885607E-2</v>
      </c>
      <c r="F422" s="59">
        <f t="shared" si="19"/>
        <v>5597501.3216312416</v>
      </c>
      <c r="G422" s="82">
        <f t="shared" si="20"/>
        <v>0</v>
      </c>
    </row>
    <row r="423" spans="1:7" hidden="1" x14ac:dyDescent="0.3">
      <c r="A423" s="60">
        <f t="shared" si="22"/>
        <v>419</v>
      </c>
      <c r="B423" s="4" t="s">
        <v>652</v>
      </c>
      <c r="C423" s="80">
        <v>5735314.5320855267</v>
      </c>
      <c r="D423" s="81">
        <f t="shared" si="21"/>
        <v>-5.1953499468244679E-3</v>
      </c>
      <c r="E423" s="64">
        <f t="shared" si="18"/>
        <v>1.2469412011229187E-2</v>
      </c>
      <c r="F423" s="59">
        <f t="shared" si="19"/>
        <v>5568682.252284592</v>
      </c>
      <c r="G423" s="82">
        <f t="shared" si="20"/>
        <v>0</v>
      </c>
    </row>
    <row r="424" spans="1:7" hidden="1" x14ac:dyDescent="0.3">
      <c r="A424" s="60">
        <f t="shared" si="22"/>
        <v>420</v>
      </c>
      <c r="B424" s="4" t="s">
        <v>653</v>
      </c>
      <c r="C424" s="80">
        <v>5733080.6266738474</v>
      </c>
      <c r="D424" s="81">
        <f t="shared" si="21"/>
        <v>-3.8950006999305398E-4</v>
      </c>
      <c r="E424" s="64">
        <f t="shared" si="18"/>
        <v>1.246895396792458E-2</v>
      </c>
      <c r="F424" s="59">
        <f t="shared" si="19"/>
        <v>5566519.3687356841</v>
      </c>
      <c r="G424" s="82">
        <f t="shared" si="20"/>
        <v>0</v>
      </c>
    </row>
    <row r="425" spans="1:7" hidden="1" x14ac:dyDescent="0.3">
      <c r="A425" s="60">
        <f t="shared" si="22"/>
        <v>421</v>
      </c>
      <c r="B425" s="4" t="s">
        <v>654</v>
      </c>
      <c r="C425" s="80">
        <v>5732167.5533597488</v>
      </c>
      <c r="D425" s="81">
        <f t="shared" si="21"/>
        <v>-1.5926399322740981E-4</v>
      </c>
      <c r="E425" s="64">
        <f t="shared" si="18"/>
        <v>1.2461374531879208E-2</v>
      </c>
      <c r="F425" s="59">
        <f t="shared" si="19"/>
        <v>5565734.0532045187</v>
      </c>
      <c r="G425" s="82">
        <f t="shared" si="20"/>
        <v>0</v>
      </c>
    </row>
    <row r="426" spans="1:7" hidden="1" x14ac:dyDescent="0.3">
      <c r="A426" s="60">
        <f t="shared" si="22"/>
        <v>422</v>
      </c>
      <c r="B426" s="4" t="s">
        <v>655</v>
      </c>
      <c r="C426" s="80">
        <v>5724183.5693322839</v>
      </c>
      <c r="D426" s="81">
        <f t="shared" si="21"/>
        <v>-1.3928385646692076E-3</v>
      </c>
      <c r="E426" s="64">
        <f t="shared" si="18"/>
        <v>1.2456967038477925E-2</v>
      </c>
      <c r="F426" s="59">
        <f t="shared" si="19"/>
        <v>5558040.6684465734</v>
      </c>
      <c r="G426" s="82">
        <f t="shared" si="20"/>
        <v>0</v>
      </c>
    </row>
    <row r="427" spans="1:7" hidden="1" x14ac:dyDescent="0.3">
      <c r="A427" s="60">
        <f t="shared" si="22"/>
        <v>423</v>
      </c>
      <c r="B427" s="4" t="s">
        <v>656</v>
      </c>
      <c r="C427" s="80">
        <v>5678450.9952694252</v>
      </c>
      <c r="D427" s="81">
        <f t="shared" si="21"/>
        <v>-7.9893618904666175E-3</v>
      </c>
      <c r="E427" s="64">
        <f t="shared" si="18"/>
        <v>1.2445759141253383E-2</v>
      </c>
      <c r="F427" s="59">
        <f t="shared" si="19"/>
        <v>5513783.7594881216</v>
      </c>
      <c r="G427" s="82">
        <f t="shared" si="20"/>
        <v>0</v>
      </c>
    </row>
    <row r="428" spans="1:7" hidden="1" x14ac:dyDescent="0.3">
      <c r="A428" s="60">
        <f t="shared" si="22"/>
        <v>424</v>
      </c>
      <c r="B428" s="4" t="s">
        <v>657</v>
      </c>
      <c r="C428" s="80">
        <v>5683637.2018256811</v>
      </c>
      <c r="D428" s="81">
        <f t="shared" si="21"/>
        <v>9.1331360622404212E-4</v>
      </c>
      <c r="E428" s="64">
        <f t="shared" si="18"/>
        <v>1.242117853880317E-2</v>
      </c>
      <c r="F428" s="59">
        <f t="shared" si="19"/>
        <v>5519145.0910552517</v>
      </c>
      <c r="G428" s="82">
        <f t="shared" si="20"/>
        <v>0</v>
      </c>
    </row>
    <row r="429" spans="1:7" hidden="1" x14ac:dyDescent="0.3">
      <c r="A429" s="60">
        <f t="shared" si="22"/>
        <v>425</v>
      </c>
      <c r="B429" s="4" t="s">
        <v>658</v>
      </c>
      <c r="C429" s="80">
        <v>5663364.0711005395</v>
      </c>
      <c r="D429" s="81">
        <f t="shared" si="21"/>
        <v>-3.5669290641263673E-3</v>
      </c>
      <c r="E429" s="64">
        <f t="shared" si="18"/>
        <v>1.2397764854656995E-2</v>
      </c>
      <c r="F429" s="59">
        <f t="shared" si="19"/>
        <v>5499767.650527765</v>
      </c>
      <c r="G429" s="82">
        <f t="shared" si="20"/>
        <v>0</v>
      </c>
    </row>
    <row r="430" spans="1:7" hidden="1" x14ac:dyDescent="0.3">
      <c r="A430" s="60">
        <f t="shared" si="22"/>
        <v>426</v>
      </c>
      <c r="B430" s="4" t="s">
        <v>659</v>
      </c>
      <c r="C430" s="80">
        <v>5590173.1447087973</v>
      </c>
      <c r="D430" s="81">
        <f t="shared" si="21"/>
        <v>-1.2923577836930322E-2</v>
      </c>
      <c r="E430" s="64">
        <f t="shared" si="18"/>
        <v>1.2421781019651806E-2</v>
      </c>
      <c r="F430" s="59">
        <f t="shared" si="19"/>
        <v>5428378.1621781569</v>
      </c>
      <c r="G430" s="82">
        <f t="shared" si="20"/>
        <v>0</v>
      </c>
    </row>
    <row r="431" spans="1:7" hidden="1" x14ac:dyDescent="0.3">
      <c r="A431" s="60">
        <f t="shared" si="22"/>
        <v>427</v>
      </c>
      <c r="B431" s="4" t="s">
        <v>660</v>
      </c>
      <c r="C431" s="80">
        <v>5632063.7247958547</v>
      </c>
      <c r="D431" s="81">
        <f t="shared" si="21"/>
        <v>7.4936104844458562E-3</v>
      </c>
      <c r="E431" s="64">
        <f t="shared" si="18"/>
        <v>1.2420229751039156E-2</v>
      </c>
      <c r="F431" s="59">
        <f t="shared" si="19"/>
        <v>5469076.6705335677</v>
      </c>
      <c r="G431" s="82">
        <f t="shared" si="20"/>
        <v>0</v>
      </c>
    </row>
    <row r="432" spans="1:7" hidden="1" x14ac:dyDescent="0.3">
      <c r="A432" s="60">
        <f t="shared" si="22"/>
        <v>428</v>
      </c>
      <c r="B432" s="4" t="s">
        <v>661</v>
      </c>
      <c r="C432" s="80">
        <v>5598013.7627874231</v>
      </c>
      <c r="D432" s="81">
        <f t="shared" si="21"/>
        <v>-6.0457345073213764E-3</v>
      </c>
      <c r="E432" s="64">
        <f t="shared" si="18"/>
        <v>1.2353905538632791E-2</v>
      </c>
      <c r="F432" s="59">
        <f t="shared" si="19"/>
        <v>5436877.1763628228</v>
      </c>
      <c r="G432" s="82">
        <f t="shared" si="20"/>
        <v>0</v>
      </c>
    </row>
    <row r="433" spans="1:8" hidden="1" x14ac:dyDescent="0.3">
      <c r="A433" s="60">
        <f t="shared" si="22"/>
        <v>429</v>
      </c>
      <c r="B433" s="4" t="s">
        <v>662</v>
      </c>
      <c r="C433" s="80">
        <v>5511405.4478545804</v>
      </c>
      <c r="D433" s="81">
        <f t="shared" si="21"/>
        <v>-1.5471257950197992E-2</v>
      </c>
      <c r="E433" s="64">
        <f t="shared" si="18"/>
        <v>1.2392937684591597E-2</v>
      </c>
      <c r="F433" s="59">
        <f t="shared" si="19"/>
        <v>5352260.6129059913</v>
      </c>
      <c r="G433" s="82">
        <f t="shared" si="20"/>
        <v>0</v>
      </c>
    </row>
    <row r="434" spans="1:8" hidden="1" x14ac:dyDescent="0.3">
      <c r="A434" s="60">
        <f t="shared" si="22"/>
        <v>430</v>
      </c>
      <c r="B434" s="4" t="s">
        <v>663</v>
      </c>
      <c r="C434" s="80">
        <v>5498439.1534347665</v>
      </c>
      <c r="D434" s="81">
        <f t="shared" si="21"/>
        <v>-2.3526293869128301E-3</v>
      </c>
      <c r="E434" s="64">
        <f t="shared" si="18"/>
        <v>1.2370527202094035E-2</v>
      </c>
      <c r="F434" s="59">
        <f t="shared" si="19"/>
        <v>5339955.836133033</v>
      </c>
      <c r="G434" s="82">
        <f t="shared" si="20"/>
        <v>0</v>
      </c>
    </row>
    <row r="435" spans="1:8" hidden="1" x14ac:dyDescent="0.3">
      <c r="A435" s="60">
        <f t="shared" si="22"/>
        <v>431</v>
      </c>
      <c r="B435" s="4" t="s">
        <v>664</v>
      </c>
      <c r="C435" s="80">
        <v>5506238.9330375921</v>
      </c>
      <c r="D435" s="81">
        <f t="shared" si="21"/>
        <v>1.4185443150631638E-3</v>
      </c>
      <c r="E435" s="64">
        <f t="shared" si="18"/>
        <v>1.237083059589456E-2</v>
      </c>
      <c r="F435" s="59">
        <f t="shared" si="19"/>
        <v>5347526.9077251656</v>
      </c>
      <c r="G435" s="82">
        <f t="shared" si="20"/>
        <v>0</v>
      </c>
    </row>
    <row r="436" spans="1:8" hidden="1" x14ac:dyDescent="0.3">
      <c r="A436" s="60">
        <f t="shared" si="22"/>
        <v>432</v>
      </c>
      <c r="B436" s="4" t="s">
        <v>665</v>
      </c>
      <c r="C436" s="80">
        <v>5612052.9824089445</v>
      </c>
      <c r="D436" s="81">
        <f t="shared" si="21"/>
        <v>1.9217119100383595E-2</v>
      </c>
      <c r="E436" s="64">
        <f t="shared" si="18"/>
        <v>1.2429065898943091E-2</v>
      </c>
      <c r="F436" s="59">
        <f t="shared" si="19"/>
        <v>5449529.4795210855</v>
      </c>
      <c r="G436" s="82">
        <f t="shared" si="20"/>
        <v>0</v>
      </c>
    </row>
    <row r="437" spans="1:8" hidden="1" x14ac:dyDescent="0.3">
      <c r="A437" s="60">
        <f t="shared" si="22"/>
        <v>433</v>
      </c>
      <c r="B437" s="4" t="s">
        <v>666</v>
      </c>
      <c r="C437" s="80">
        <v>5686248.5790195279</v>
      </c>
      <c r="D437" s="81">
        <f t="shared" si="21"/>
        <v>1.3220758400384058E-2</v>
      </c>
      <c r="E437" s="64">
        <f t="shared" si="18"/>
        <v>1.2434076507292674E-2</v>
      </c>
      <c r="F437" s="59">
        <f t="shared" si="19"/>
        <v>5521510.0068200678</v>
      </c>
      <c r="G437" s="82">
        <f t="shared" si="20"/>
        <v>0</v>
      </c>
    </row>
    <row r="438" spans="1:8" hidden="1" x14ac:dyDescent="0.3">
      <c r="A438" s="60">
        <f t="shared" si="22"/>
        <v>434</v>
      </c>
      <c r="B438" s="4" t="s">
        <v>667</v>
      </c>
      <c r="C438" s="80">
        <v>5641510.2030492164</v>
      </c>
      <c r="D438" s="81">
        <f t="shared" si="21"/>
        <v>-7.8678192394511237E-3</v>
      </c>
      <c r="E438" s="64">
        <f t="shared" si="18"/>
        <v>1.243841468748901E-2</v>
      </c>
      <c r="F438" s="59">
        <f t="shared" si="19"/>
        <v>5478010.739998919</v>
      </c>
      <c r="G438" s="82">
        <f t="shared" si="20"/>
        <v>1</v>
      </c>
    </row>
    <row r="439" spans="1:8" hidden="1" x14ac:dyDescent="0.3">
      <c r="A439" s="60">
        <f t="shared" si="22"/>
        <v>435</v>
      </c>
      <c r="B439" s="4" t="s">
        <v>668</v>
      </c>
      <c r="C439" s="80">
        <v>5333407.7471473347</v>
      </c>
      <c r="D439" s="81">
        <f t="shared" si="21"/>
        <v>-5.4613471360089649E-2</v>
      </c>
      <c r="E439" s="64">
        <f t="shared" si="18"/>
        <v>1.2878333795302555E-2</v>
      </c>
      <c r="F439" s="59">
        <f t="shared" si="19"/>
        <v>5173370.7529516118</v>
      </c>
      <c r="G439" s="82">
        <f t="shared" si="20"/>
        <v>0</v>
      </c>
      <c r="H439" s="88"/>
    </row>
    <row r="440" spans="1:8" hidden="1" x14ac:dyDescent="0.3">
      <c r="A440" s="60">
        <f t="shared" si="22"/>
        <v>436</v>
      </c>
      <c r="B440" s="4" t="s">
        <v>669</v>
      </c>
      <c r="C440" s="80">
        <v>5470699.3430882525</v>
      </c>
      <c r="D440" s="81">
        <f t="shared" si="21"/>
        <v>2.5741815073927254E-2</v>
      </c>
      <c r="E440" s="64">
        <f t="shared" si="18"/>
        <v>1.2982207991382964E-2</v>
      </c>
      <c r="F440" s="59">
        <f t="shared" si="19"/>
        <v>5305218.6499066679</v>
      </c>
      <c r="G440" s="82">
        <f t="shared" si="20"/>
        <v>0</v>
      </c>
      <c r="H440" s="88"/>
    </row>
    <row r="441" spans="1:8" hidden="1" x14ac:dyDescent="0.3">
      <c r="A441" s="60">
        <f t="shared" si="22"/>
        <v>437</v>
      </c>
      <c r="B441" s="4" t="s">
        <v>670</v>
      </c>
      <c r="C441" s="80">
        <v>5573520.684232194</v>
      </c>
      <c r="D441" s="81">
        <f t="shared" si="21"/>
        <v>1.8794917193511562E-2</v>
      </c>
      <c r="E441" s="64">
        <f t="shared" si="18"/>
        <v>1.303288396961897E-2</v>
      </c>
      <c r="F441" s="59">
        <f t="shared" si="19"/>
        <v>5404271.701507098</v>
      </c>
      <c r="G441" s="82">
        <f t="shared" si="20"/>
        <v>0</v>
      </c>
    </row>
    <row r="442" spans="1:8" hidden="1" x14ac:dyDescent="0.3">
      <c r="A442" s="60">
        <f t="shared" si="22"/>
        <v>438</v>
      </c>
      <c r="B442" s="4" t="s">
        <v>671</v>
      </c>
      <c r="C442" s="80">
        <v>5602328.4012705777</v>
      </c>
      <c r="D442" s="81">
        <f t="shared" si="21"/>
        <v>5.1686750028365758E-3</v>
      </c>
      <c r="E442" s="64">
        <f t="shared" si="18"/>
        <v>1.3033385966227653E-2</v>
      </c>
      <c r="F442" s="59">
        <f t="shared" si="19"/>
        <v>5432198.0727840457</v>
      </c>
      <c r="G442" s="82">
        <f t="shared" si="20"/>
        <v>0</v>
      </c>
    </row>
    <row r="443" spans="1:8" hidden="1" x14ac:dyDescent="0.3">
      <c r="A443" s="60">
        <f t="shared" si="22"/>
        <v>439</v>
      </c>
      <c r="B443" s="4" t="s">
        <v>672</v>
      </c>
      <c r="C443" s="80">
        <v>5497579.8834314663</v>
      </c>
      <c r="D443" s="81">
        <f t="shared" si="21"/>
        <v>-1.8697318389146012E-2</v>
      </c>
      <c r="E443" s="64">
        <f t="shared" si="18"/>
        <v>1.3084930181735713E-2</v>
      </c>
      <c r="F443" s="59">
        <f t="shared" si="19"/>
        <v>5329970.2873937739</v>
      </c>
      <c r="G443" s="82">
        <f t="shared" si="20"/>
        <v>0</v>
      </c>
    </row>
    <row r="444" spans="1:8" hidden="1" x14ac:dyDescent="0.3">
      <c r="A444" s="60">
        <f t="shared" si="22"/>
        <v>440</v>
      </c>
      <c r="B444" s="4" t="s">
        <v>673</v>
      </c>
      <c r="C444" s="80">
        <v>5573769.1281771511</v>
      </c>
      <c r="D444" s="81">
        <f t="shared" si="21"/>
        <v>1.3858688070236713E-2</v>
      </c>
      <c r="E444" s="64">
        <f t="shared" si="18"/>
        <v>1.3113826323283187E-2</v>
      </c>
      <c r="F444" s="59">
        <f t="shared" si="19"/>
        <v>5403461.4122478785</v>
      </c>
      <c r="G444" s="82">
        <f t="shared" si="20"/>
        <v>0</v>
      </c>
    </row>
    <row r="445" spans="1:8" hidden="1" x14ac:dyDescent="0.3">
      <c r="A445" s="60">
        <f t="shared" si="22"/>
        <v>441</v>
      </c>
      <c r="B445" s="4" t="s">
        <v>674</v>
      </c>
      <c r="C445" s="80">
        <v>5614464.6081151348</v>
      </c>
      <c r="D445" s="81">
        <f t="shared" si="21"/>
        <v>7.3012496574813568E-3</v>
      </c>
      <c r="E445" s="64">
        <f t="shared" si="18"/>
        <v>1.3110005358490006E-2</v>
      </c>
      <c r="F445" s="59">
        <f t="shared" si="19"/>
        <v>5442963.4177580951</v>
      </c>
      <c r="G445" s="82">
        <f t="shared" si="20"/>
        <v>0</v>
      </c>
    </row>
    <row r="446" spans="1:8" hidden="1" x14ac:dyDescent="0.3">
      <c r="A446" s="60">
        <f t="shared" si="22"/>
        <v>442</v>
      </c>
      <c r="B446" s="4" t="s">
        <v>675</v>
      </c>
      <c r="C446" s="80">
        <v>5522174.9447541144</v>
      </c>
      <c r="D446" s="81">
        <f t="shared" si="21"/>
        <v>-1.6437838654753456E-2</v>
      </c>
      <c r="E446" s="64">
        <f t="shared" ref="E446:E497" si="23">STDEV(D198:D446)</f>
        <v>1.3150152233821787E-2</v>
      </c>
      <c r="F446" s="59">
        <f t="shared" si="19"/>
        <v>5352976.3067923347</v>
      </c>
      <c r="G446" s="82">
        <f t="shared" si="20"/>
        <v>0</v>
      </c>
    </row>
    <row r="447" spans="1:8" hidden="1" x14ac:dyDescent="0.3">
      <c r="A447" s="60">
        <f t="shared" si="22"/>
        <v>443</v>
      </c>
      <c r="B447" s="4" t="s">
        <v>676</v>
      </c>
      <c r="C447" s="80">
        <v>5496630.8332482008</v>
      </c>
      <c r="D447" s="81">
        <f t="shared" si="21"/>
        <v>-4.6257338388345781E-3</v>
      </c>
      <c r="E447" s="64">
        <f t="shared" si="23"/>
        <v>1.3153017332672757E-2</v>
      </c>
      <c r="F447" s="59">
        <f t="shared" ref="F447:F509" si="24">C447*(1-($F$512*E447))</f>
        <v>5328178.1694012312</v>
      </c>
      <c r="G447" s="82">
        <f t="shared" ref="G447:G508" si="25">IF(C448&lt;F447,1,0)</f>
        <v>0</v>
      </c>
    </row>
    <row r="448" spans="1:8" hidden="1" x14ac:dyDescent="0.3">
      <c r="A448" s="60">
        <f t="shared" si="22"/>
        <v>444</v>
      </c>
      <c r="B448" s="4" t="s">
        <v>677</v>
      </c>
      <c r="C448" s="80">
        <v>5465343.2824744359</v>
      </c>
      <c r="D448" s="81">
        <f t="shared" si="21"/>
        <v>-5.692132457670529E-3</v>
      </c>
      <c r="E448" s="64">
        <f t="shared" si="23"/>
        <v>1.3154195289711693E-2</v>
      </c>
      <c r="F448" s="59">
        <f t="shared" si="24"/>
        <v>5297834.4731036862</v>
      </c>
      <c r="G448" s="82">
        <f t="shared" si="25"/>
        <v>0</v>
      </c>
    </row>
    <row r="449" spans="1:7" hidden="1" x14ac:dyDescent="0.3">
      <c r="A449" s="60">
        <f t="shared" si="22"/>
        <v>445</v>
      </c>
      <c r="B449" s="4" t="s">
        <v>678</v>
      </c>
      <c r="C449" s="80">
        <v>5397190.7278987551</v>
      </c>
      <c r="D449" s="81">
        <f t="shared" si="21"/>
        <v>-1.2469949471284547E-2</v>
      </c>
      <c r="E449" s="64">
        <f t="shared" si="23"/>
        <v>1.317529099377842E-2</v>
      </c>
      <c r="F449" s="59">
        <f t="shared" si="24"/>
        <v>5231505.4568524109</v>
      </c>
      <c r="G449" s="82">
        <f t="shared" si="25"/>
        <v>0</v>
      </c>
    </row>
    <row r="450" spans="1:7" hidden="1" x14ac:dyDescent="0.3">
      <c r="A450" s="60">
        <f t="shared" si="22"/>
        <v>446</v>
      </c>
      <c r="B450" s="4" t="s">
        <v>679</v>
      </c>
      <c r="C450" s="80">
        <v>5510378.0923556695</v>
      </c>
      <c r="D450" s="81">
        <f t="shared" si="21"/>
        <v>2.0971533185187408E-2</v>
      </c>
      <c r="E450" s="64">
        <f t="shared" si="23"/>
        <v>1.3240975011105259E-2</v>
      </c>
      <c r="F450" s="59">
        <f t="shared" si="24"/>
        <v>5340374.8181649577</v>
      </c>
      <c r="G450" s="82">
        <f t="shared" si="25"/>
        <v>0</v>
      </c>
    </row>
    <row r="451" spans="1:7" hidden="1" x14ac:dyDescent="0.3">
      <c r="A451" s="60">
        <f t="shared" si="22"/>
        <v>447</v>
      </c>
      <c r="B451" s="4" t="s">
        <v>680</v>
      </c>
      <c r="C451" s="80">
        <v>5506644.0394865768</v>
      </c>
      <c r="D451" s="81">
        <f t="shared" si="21"/>
        <v>-6.7764004692760782E-4</v>
      </c>
      <c r="E451" s="64">
        <f t="shared" si="23"/>
        <v>1.3235460557001817E-2</v>
      </c>
      <c r="F451" s="59">
        <f t="shared" si="24"/>
        <v>5336826.7194190249</v>
      </c>
      <c r="G451" s="82">
        <f t="shared" si="25"/>
        <v>0</v>
      </c>
    </row>
    <row r="452" spans="1:7" hidden="1" x14ac:dyDescent="0.3">
      <c r="A452" s="60">
        <f t="shared" si="22"/>
        <v>448</v>
      </c>
      <c r="B452" s="4" t="s">
        <v>681</v>
      </c>
      <c r="C452" s="80">
        <v>5435984.0263370033</v>
      </c>
      <c r="D452" s="81">
        <f t="shared" si="21"/>
        <v>-1.2831774242694993E-2</v>
      </c>
      <c r="E452" s="64">
        <f t="shared" si="23"/>
        <v>1.3238716535694882E-2</v>
      </c>
      <c r="F452" s="59">
        <f t="shared" si="24"/>
        <v>5268304.5240688324</v>
      </c>
      <c r="G452" s="82">
        <f t="shared" si="25"/>
        <v>0</v>
      </c>
    </row>
    <row r="453" spans="1:7" hidden="1" x14ac:dyDescent="0.3">
      <c r="A453" s="60">
        <f t="shared" si="22"/>
        <v>449</v>
      </c>
      <c r="B453" s="4" t="s">
        <v>682</v>
      </c>
      <c r="C453" s="80">
        <v>5299512.5861180266</v>
      </c>
      <c r="D453" s="81">
        <f t="shared" si="21"/>
        <v>-2.51051952245962E-2</v>
      </c>
      <c r="E453" s="64">
        <f t="shared" si="23"/>
        <v>1.3320326136626627E-2</v>
      </c>
      <c r="F453" s="59">
        <f t="shared" si="24"/>
        <v>5135035.0062094843</v>
      </c>
      <c r="G453" s="82">
        <f t="shared" si="25"/>
        <v>0</v>
      </c>
    </row>
    <row r="454" spans="1:7" hidden="1" x14ac:dyDescent="0.3">
      <c r="A454" s="60">
        <f t="shared" si="22"/>
        <v>450</v>
      </c>
      <c r="B454" s="4" t="s">
        <v>683</v>
      </c>
      <c r="C454" s="80">
        <v>5359727.57814789</v>
      </c>
      <c r="D454" s="81">
        <f t="shared" si="21"/>
        <v>1.1362364189415386E-2</v>
      </c>
      <c r="E454" s="64">
        <f t="shared" si="23"/>
        <v>1.3338593332878089E-2</v>
      </c>
      <c r="F454" s="59">
        <f t="shared" si="24"/>
        <v>5193153.0203098617</v>
      </c>
      <c r="G454" s="82">
        <f t="shared" si="25"/>
        <v>0</v>
      </c>
    </row>
    <row r="455" spans="1:7" hidden="1" x14ac:dyDescent="0.3">
      <c r="A455" s="60">
        <f t="shared" si="22"/>
        <v>451</v>
      </c>
      <c r="B455" s="4" t="s">
        <v>684</v>
      </c>
      <c r="C455" s="80">
        <v>5370686.9884867892</v>
      </c>
      <c r="D455" s="81">
        <f t="shared" ref="D455:D509" si="26">C455/C454-1</f>
        <v>2.0447700333841023E-3</v>
      </c>
      <c r="E455" s="64">
        <f t="shared" si="23"/>
        <v>1.3335729698395174E-2</v>
      </c>
      <c r="F455" s="59">
        <f t="shared" si="24"/>
        <v>5203807.6586493542</v>
      </c>
      <c r="G455" s="82">
        <f t="shared" si="25"/>
        <v>0</v>
      </c>
    </row>
    <row r="456" spans="1:7" hidden="1" x14ac:dyDescent="0.3">
      <c r="A456" s="60">
        <f t="shared" si="22"/>
        <v>452</v>
      </c>
      <c r="B456" s="4" t="s">
        <v>685</v>
      </c>
      <c r="C456" s="80">
        <v>5291596.5199791985</v>
      </c>
      <c r="D456" s="81">
        <f t="shared" si="26"/>
        <v>-1.4726322475530185E-2</v>
      </c>
      <c r="E456" s="64">
        <f t="shared" si="23"/>
        <v>1.3366833074405664E-2</v>
      </c>
      <c r="F456" s="59">
        <f t="shared" si="24"/>
        <v>5126791.222384572</v>
      </c>
      <c r="G456" s="82">
        <f t="shared" si="25"/>
        <v>0</v>
      </c>
    </row>
    <row r="457" spans="1:7" hidden="1" x14ac:dyDescent="0.3">
      <c r="A457" s="60">
        <f t="shared" ref="A457:A507" si="27">A458-1</f>
        <v>453</v>
      </c>
      <c r="B457" s="4" t="s">
        <v>686</v>
      </c>
      <c r="C457" s="80">
        <v>5316858.3241838235</v>
      </c>
      <c r="D457" s="81">
        <f t="shared" si="26"/>
        <v>4.7739475429098288E-3</v>
      </c>
      <c r="E457" s="64">
        <f t="shared" si="23"/>
        <v>1.3368196901866778E-2</v>
      </c>
      <c r="F457" s="59">
        <f t="shared" si="24"/>
        <v>5151249.3592673698</v>
      </c>
      <c r="G457" s="82">
        <f t="shared" si="25"/>
        <v>0</v>
      </c>
    </row>
    <row r="458" spans="1:7" hidden="1" x14ac:dyDescent="0.3">
      <c r="A458" s="60">
        <f t="shared" si="27"/>
        <v>454</v>
      </c>
      <c r="B458" s="4" t="s">
        <v>687</v>
      </c>
      <c r="C458" s="80">
        <v>5342144.37986138</v>
      </c>
      <c r="D458" s="81">
        <f t="shared" si="26"/>
        <v>4.755826492976567E-3</v>
      </c>
      <c r="E458" s="64">
        <f t="shared" si="23"/>
        <v>1.3261425047323503E-2</v>
      </c>
      <c r="F458" s="59">
        <f t="shared" si="24"/>
        <v>5177076.8176861368</v>
      </c>
      <c r="G458" s="82">
        <f t="shared" si="25"/>
        <v>0</v>
      </c>
    </row>
    <row r="459" spans="1:7" hidden="1" x14ac:dyDescent="0.3">
      <c r="A459" s="60">
        <f t="shared" si="27"/>
        <v>455</v>
      </c>
      <c r="B459" s="4" t="s">
        <v>688</v>
      </c>
      <c r="C459" s="80">
        <v>5280325.8022027072</v>
      </c>
      <c r="D459" s="81">
        <f t="shared" si="26"/>
        <v>-1.1571865764563372E-2</v>
      </c>
      <c r="E459" s="64">
        <f t="shared" si="23"/>
        <v>1.3269251175633353E-2</v>
      </c>
      <c r="F459" s="59">
        <f t="shared" si="24"/>
        <v>5117072.0935971569</v>
      </c>
      <c r="G459" s="82">
        <f t="shared" si="25"/>
        <v>0</v>
      </c>
    </row>
    <row r="460" spans="1:7" hidden="1" x14ac:dyDescent="0.3">
      <c r="A460" s="60">
        <f t="shared" si="27"/>
        <v>456</v>
      </c>
      <c r="B460" s="4" t="s">
        <v>689</v>
      </c>
      <c r="C460" s="80">
        <v>5161477.5907279141</v>
      </c>
      <c r="D460" s="81">
        <f t="shared" si="26"/>
        <v>-2.2507742121748442E-2</v>
      </c>
      <c r="E460" s="64">
        <f t="shared" si="23"/>
        <v>1.3345321369033911E-2</v>
      </c>
      <c r="F460" s="59">
        <f t="shared" si="24"/>
        <v>5000983.5158814332</v>
      </c>
      <c r="G460" s="82">
        <f t="shared" si="25"/>
        <v>0</v>
      </c>
    </row>
    <row r="461" spans="1:7" hidden="1" x14ac:dyDescent="0.3">
      <c r="A461" s="60">
        <f t="shared" si="27"/>
        <v>457</v>
      </c>
      <c r="B461" s="4" t="s">
        <v>690</v>
      </c>
      <c r="C461" s="80">
        <v>5308751.573438202</v>
      </c>
      <c r="D461" s="81">
        <f t="shared" si="26"/>
        <v>2.8533298870627943E-2</v>
      </c>
      <c r="E461" s="64">
        <f t="shared" si="23"/>
        <v>1.3421186712079435E-2</v>
      </c>
      <c r="F461" s="59">
        <f t="shared" si="24"/>
        <v>5142739.6650830805</v>
      </c>
      <c r="G461" s="82">
        <f t="shared" si="25"/>
        <v>0</v>
      </c>
    </row>
    <row r="462" spans="1:7" hidden="1" x14ac:dyDescent="0.3">
      <c r="A462" s="60">
        <f t="shared" si="27"/>
        <v>458</v>
      </c>
      <c r="B462" s="4" t="s">
        <v>691</v>
      </c>
      <c r="C462" s="80">
        <v>5326437.4123112438</v>
      </c>
      <c r="D462" s="81">
        <f t="shared" si="26"/>
        <v>3.3314497068446247E-3</v>
      </c>
      <c r="E462" s="64">
        <f t="shared" si="23"/>
        <v>1.3419097437219427E-2</v>
      </c>
      <c r="F462" s="59">
        <f t="shared" si="24"/>
        <v>5159898.372785544</v>
      </c>
      <c r="G462" s="82">
        <f t="shared" si="25"/>
        <v>0</v>
      </c>
    </row>
    <row r="463" spans="1:7" hidden="1" x14ac:dyDescent="0.3">
      <c r="A463" s="60">
        <f t="shared" si="27"/>
        <v>459</v>
      </c>
      <c r="B463" s="4" t="s">
        <v>692</v>
      </c>
      <c r="C463" s="80">
        <v>5211415.6827933127</v>
      </c>
      <c r="D463" s="81">
        <f t="shared" si="26"/>
        <v>-2.1594495647705547E-2</v>
      </c>
      <c r="E463" s="64">
        <f t="shared" si="23"/>
        <v>1.3484589450413632E-2</v>
      </c>
      <c r="F463" s="59">
        <f t="shared" si="24"/>
        <v>5047677.7266079709</v>
      </c>
      <c r="G463" s="82">
        <f t="shared" si="25"/>
        <v>0</v>
      </c>
    </row>
    <row r="464" spans="1:7" hidden="1" x14ac:dyDescent="0.3">
      <c r="A464" s="60">
        <f t="shared" si="27"/>
        <v>460</v>
      </c>
      <c r="B464" s="4" t="s">
        <v>693</v>
      </c>
      <c r="C464" s="80">
        <v>5300333.8019874161</v>
      </c>
      <c r="D464" s="81">
        <f t="shared" si="26"/>
        <v>1.706218129704884E-2</v>
      </c>
      <c r="E464" s="64">
        <f t="shared" si="23"/>
        <v>1.3511616115160129E-2</v>
      </c>
      <c r="F464" s="59">
        <f t="shared" si="24"/>
        <v>5133468.3458052557</v>
      </c>
      <c r="G464" s="82">
        <f t="shared" si="25"/>
        <v>0</v>
      </c>
    </row>
    <row r="465" spans="1:7" hidden="1" x14ac:dyDescent="0.3">
      <c r="A465" s="60">
        <f t="shared" si="27"/>
        <v>461</v>
      </c>
      <c r="B465" s="4" t="s">
        <v>694</v>
      </c>
      <c r="C465" s="80">
        <v>5372488.0178631805</v>
      </c>
      <c r="D465" s="81">
        <f t="shared" si="26"/>
        <v>1.3613145619000289E-2</v>
      </c>
      <c r="E465" s="64">
        <f t="shared" si="23"/>
        <v>1.353845538722153E-2</v>
      </c>
      <c r="F465" s="59">
        <f t="shared" si="24"/>
        <v>5203015.0266818218</v>
      </c>
      <c r="G465" s="82">
        <f t="shared" si="25"/>
        <v>0</v>
      </c>
    </row>
    <row r="466" spans="1:7" hidden="1" x14ac:dyDescent="0.3">
      <c r="A466" s="60">
        <f t="shared" si="27"/>
        <v>462</v>
      </c>
      <c r="B466" s="4" t="s">
        <v>695</v>
      </c>
      <c r="C466" s="80">
        <v>5452461.7263315096</v>
      </c>
      <c r="D466" s="81">
        <f t="shared" si="26"/>
        <v>1.4885786287921254E-2</v>
      </c>
      <c r="E466" s="64">
        <f t="shared" si="23"/>
        <v>1.3545033891166229E-2</v>
      </c>
      <c r="F466" s="59">
        <f t="shared" si="24"/>
        <v>5280382.4215563778</v>
      </c>
      <c r="G466" s="82">
        <f t="shared" si="25"/>
        <v>0</v>
      </c>
    </row>
    <row r="467" spans="1:7" hidden="1" x14ac:dyDescent="0.3">
      <c r="A467" s="60">
        <f t="shared" si="27"/>
        <v>463</v>
      </c>
      <c r="B467" s="4" t="s">
        <v>696</v>
      </c>
      <c r="C467" s="80">
        <v>5455629.7301869839</v>
      </c>
      <c r="D467" s="81">
        <f t="shared" si="26"/>
        <v>5.8102266727977359E-4</v>
      </c>
      <c r="E467" s="64">
        <f t="shared" si="23"/>
        <v>1.3497109778013135E-2</v>
      </c>
      <c r="F467" s="59">
        <f t="shared" si="24"/>
        <v>5284059.636419679</v>
      </c>
      <c r="G467" s="82">
        <f t="shared" si="25"/>
        <v>0</v>
      </c>
    </row>
    <row r="468" spans="1:7" hidden="1" x14ac:dyDescent="0.3">
      <c r="A468" s="60">
        <f t="shared" si="27"/>
        <v>464</v>
      </c>
      <c r="B468" s="4" t="s">
        <v>697</v>
      </c>
      <c r="C468" s="80">
        <v>5521921.0540861189</v>
      </c>
      <c r="D468" s="81">
        <f t="shared" si="26"/>
        <v>1.2150993959933354E-2</v>
      </c>
      <c r="E468" s="64">
        <f t="shared" si="23"/>
        <v>1.3514952003699114E-2</v>
      </c>
      <c r="F468" s="59">
        <f t="shared" si="24"/>
        <v>5348036.6537130577</v>
      </c>
      <c r="G468" s="82">
        <f t="shared" si="25"/>
        <v>0</v>
      </c>
    </row>
    <row r="469" spans="1:7" hidden="1" x14ac:dyDescent="0.3">
      <c r="A469" s="60">
        <f t="shared" si="27"/>
        <v>465</v>
      </c>
      <c r="B469" s="4" t="s">
        <v>698</v>
      </c>
      <c r="C469" s="80">
        <v>5467222.3858491462</v>
      </c>
      <c r="D469" s="81">
        <f t="shared" si="26"/>
        <v>-9.9057316649785454E-3</v>
      </c>
      <c r="E469" s="64">
        <f t="shared" si="23"/>
        <v>1.3520638494265155E-2</v>
      </c>
      <c r="F469" s="59">
        <f t="shared" si="24"/>
        <v>5294987.9995980551</v>
      </c>
      <c r="G469" s="82">
        <f t="shared" si="25"/>
        <v>0</v>
      </c>
    </row>
    <row r="470" spans="1:7" hidden="1" x14ac:dyDescent="0.3">
      <c r="A470" s="60">
        <f t="shared" si="27"/>
        <v>466</v>
      </c>
      <c r="B470" s="4" t="s">
        <v>699</v>
      </c>
      <c r="C470" s="80">
        <v>5555527.5531983739</v>
      </c>
      <c r="D470" s="81">
        <f t="shared" si="26"/>
        <v>1.6151742350519527E-2</v>
      </c>
      <c r="E470" s="64">
        <f t="shared" si="23"/>
        <v>1.3554936576092113E-2</v>
      </c>
      <c r="F470" s="59">
        <f t="shared" si="24"/>
        <v>5380067.3141396912</v>
      </c>
      <c r="G470" s="82">
        <f t="shared" si="25"/>
        <v>0</v>
      </c>
    </row>
    <row r="471" spans="1:7" hidden="1" x14ac:dyDescent="0.3">
      <c r="A471" s="60">
        <f t="shared" si="27"/>
        <v>467</v>
      </c>
      <c r="B471" s="4" t="s">
        <v>700</v>
      </c>
      <c r="C471" s="80">
        <v>5468428.8109298041</v>
      </c>
      <c r="D471" s="81">
        <f t="shared" si="26"/>
        <v>-1.567785263137178E-2</v>
      </c>
      <c r="E471" s="64">
        <f t="shared" si="23"/>
        <v>1.3583811828043746E-2</v>
      </c>
      <c r="F471" s="59">
        <f t="shared" si="24"/>
        <v>5295351.4993766584</v>
      </c>
      <c r="G471" s="82">
        <f t="shared" si="25"/>
        <v>0</v>
      </c>
    </row>
    <row r="472" spans="1:7" hidden="1" x14ac:dyDescent="0.3">
      <c r="A472" s="60">
        <f t="shared" si="27"/>
        <v>468</v>
      </c>
      <c r="B472" s="4" t="s">
        <v>701</v>
      </c>
      <c r="C472" s="80">
        <v>5395411.9089491842</v>
      </c>
      <c r="D472" s="81">
        <f t="shared" si="26"/>
        <v>-1.335244628853538E-2</v>
      </c>
      <c r="E472" s="64">
        <f t="shared" si="23"/>
        <v>1.3606076326427585E-2</v>
      </c>
      <c r="F472" s="59">
        <f t="shared" si="24"/>
        <v>5224365.7089967523</v>
      </c>
      <c r="G472" s="82">
        <f t="shared" si="25"/>
        <v>0</v>
      </c>
    </row>
    <row r="473" spans="1:7" hidden="1" x14ac:dyDescent="0.3">
      <c r="A473" s="60">
        <f t="shared" si="27"/>
        <v>469</v>
      </c>
      <c r="B473" s="4" t="s">
        <v>702</v>
      </c>
      <c r="C473" s="80">
        <v>5433015.9134043492</v>
      </c>
      <c r="D473" s="81">
        <f t="shared" si="26"/>
        <v>6.9696262472180859E-3</v>
      </c>
      <c r="E473" s="64">
        <f t="shared" si="23"/>
        <v>1.358247502857347E-2</v>
      </c>
      <c r="F473" s="59">
        <f t="shared" si="24"/>
        <v>5261076.3524757288</v>
      </c>
      <c r="G473" s="82">
        <f t="shared" si="25"/>
        <v>0</v>
      </c>
    </row>
    <row r="474" spans="1:7" hidden="1" x14ac:dyDescent="0.3">
      <c r="A474" s="60">
        <f t="shared" si="27"/>
        <v>470</v>
      </c>
      <c r="B474" s="4" t="s">
        <v>703</v>
      </c>
      <c r="C474" s="80">
        <v>5487381.6910835868</v>
      </c>
      <c r="D474" s="81">
        <f t="shared" si="26"/>
        <v>1.0006555943468998E-2</v>
      </c>
      <c r="E474" s="64">
        <f t="shared" si="23"/>
        <v>1.3592378867175951E-2</v>
      </c>
      <c r="F474" s="59">
        <f t="shared" si="24"/>
        <v>5313594.980807337</v>
      </c>
      <c r="G474" s="82">
        <f t="shared" si="25"/>
        <v>0</v>
      </c>
    </row>
    <row r="475" spans="1:7" hidden="1" x14ac:dyDescent="0.3">
      <c r="A475" s="60">
        <f t="shared" si="27"/>
        <v>471</v>
      </c>
      <c r="B475" s="4" t="s">
        <v>704</v>
      </c>
      <c r="C475" s="80">
        <v>5491216.2047173707</v>
      </c>
      <c r="D475" s="81">
        <f t="shared" si="26"/>
        <v>6.9878748183582751E-4</v>
      </c>
      <c r="E475" s="64">
        <f t="shared" si="23"/>
        <v>1.3537274299853248E-2</v>
      </c>
      <c r="F475" s="59">
        <f t="shared" si="24"/>
        <v>5318013.0917102452</v>
      </c>
      <c r="G475" s="82">
        <f t="shared" si="25"/>
        <v>0</v>
      </c>
    </row>
    <row r="476" spans="1:7" hidden="1" x14ac:dyDescent="0.3">
      <c r="A476" s="60">
        <f t="shared" si="27"/>
        <v>472</v>
      </c>
      <c r="B476" s="4" t="s">
        <v>705</v>
      </c>
      <c r="C476" s="80">
        <v>5440864.1972208209</v>
      </c>
      <c r="D476" s="81">
        <f t="shared" si="26"/>
        <v>-9.1695547251069431E-3</v>
      </c>
      <c r="E476" s="64">
        <f t="shared" si="23"/>
        <v>1.354580207352203E-2</v>
      </c>
      <c r="F476" s="59">
        <f t="shared" si="24"/>
        <v>5269141.1712288158</v>
      </c>
      <c r="G476" s="82">
        <f t="shared" si="25"/>
        <v>0</v>
      </c>
    </row>
    <row r="477" spans="1:7" hidden="1" x14ac:dyDescent="0.3">
      <c r="A477" s="60">
        <f t="shared" si="27"/>
        <v>473</v>
      </c>
      <c r="B477" s="4" t="s">
        <v>706</v>
      </c>
      <c r="C477" s="80">
        <v>5496624.3272257941</v>
      </c>
      <c r="D477" s="81">
        <f t="shared" si="26"/>
        <v>1.0248395840031232E-2</v>
      </c>
      <c r="E477" s="64">
        <f t="shared" si="23"/>
        <v>1.3559583589010334E-2</v>
      </c>
      <c r="F477" s="59">
        <f t="shared" si="24"/>
        <v>5322964.913963588</v>
      </c>
      <c r="G477" s="82">
        <f t="shared" si="25"/>
        <v>0</v>
      </c>
    </row>
    <row r="478" spans="1:7" hidden="1" x14ac:dyDescent="0.3">
      <c r="A478" s="60">
        <f t="shared" si="27"/>
        <v>474</v>
      </c>
      <c r="B478" s="4" t="s">
        <v>707</v>
      </c>
      <c r="C478" s="80">
        <v>5601929.0725475047</v>
      </c>
      <c r="D478" s="81">
        <f t="shared" si="26"/>
        <v>1.9158075766633198E-2</v>
      </c>
      <c r="E478" s="64">
        <f t="shared" si="23"/>
        <v>1.3613144985753063E-2</v>
      </c>
      <c r="F478" s="59">
        <f t="shared" si="24"/>
        <v>5424243.5692392327</v>
      </c>
      <c r="G478" s="82">
        <f t="shared" si="25"/>
        <v>0</v>
      </c>
    </row>
    <row r="479" spans="1:7" hidden="1" x14ac:dyDescent="0.3">
      <c r="A479" s="60">
        <f t="shared" si="27"/>
        <v>475</v>
      </c>
      <c r="B479" s="4" t="s">
        <v>708</v>
      </c>
      <c r="C479" s="80">
        <v>5554553.3766197031</v>
      </c>
      <c r="D479" s="81">
        <f t="shared" si="26"/>
        <v>-8.4570324461922253E-3</v>
      </c>
      <c r="E479" s="64">
        <f t="shared" si="23"/>
        <v>1.3587605198667195E-2</v>
      </c>
      <c r="F479" s="59">
        <f t="shared" si="24"/>
        <v>5378701.1040958166</v>
      </c>
      <c r="G479" s="82">
        <f t="shared" si="25"/>
        <v>0</v>
      </c>
    </row>
    <row r="480" spans="1:7" hidden="1" x14ac:dyDescent="0.3">
      <c r="A480" s="60">
        <f t="shared" si="27"/>
        <v>476</v>
      </c>
      <c r="B480" s="4" t="s">
        <v>709</v>
      </c>
      <c r="C480" s="80">
        <v>5570091.0547125125</v>
      </c>
      <c r="D480" s="81">
        <f t="shared" si="26"/>
        <v>2.7972866654248918E-3</v>
      </c>
      <c r="E480" s="64">
        <f t="shared" si="23"/>
        <v>1.3555287245229161E-2</v>
      </c>
      <c r="F480" s="59">
        <f t="shared" si="24"/>
        <v>5394166.3054596186</v>
      </c>
      <c r="G480" s="82">
        <f t="shared" si="25"/>
        <v>0</v>
      </c>
    </row>
    <row r="481" spans="1:7" hidden="1" x14ac:dyDescent="0.3">
      <c r="A481" s="60">
        <f t="shared" si="27"/>
        <v>477</v>
      </c>
      <c r="B481" s="4" t="s">
        <v>710</v>
      </c>
      <c r="C481" s="80">
        <v>5666537.6212428007</v>
      </c>
      <c r="D481" s="81">
        <f t="shared" si="26"/>
        <v>1.7315078978590526E-2</v>
      </c>
      <c r="E481" s="64">
        <f t="shared" si="23"/>
        <v>1.3596107417663882E-2</v>
      </c>
      <c r="F481" s="59">
        <f t="shared" si="24"/>
        <v>5487027.770992565</v>
      </c>
      <c r="G481" s="82">
        <f t="shared" si="25"/>
        <v>0</v>
      </c>
    </row>
    <row r="482" spans="1:7" hidden="1" x14ac:dyDescent="0.3">
      <c r="A482" s="60">
        <f t="shared" si="27"/>
        <v>478</v>
      </c>
      <c r="B482" s="4" t="s">
        <v>711</v>
      </c>
      <c r="C482" s="80">
        <v>5557984.0456999969</v>
      </c>
      <c r="D482" s="81">
        <f t="shared" si="26"/>
        <v>-1.9156949586967675E-2</v>
      </c>
      <c r="E482" s="64">
        <f t="shared" si="23"/>
        <v>1.3646548390328255E-2</v>
      </c>
      <c r="F482" s="59">
        <f t="shared" si="24"/>
        <v>5381259.8408186976</v>
      </c>
      <c r="G482" s="82">
        <f t="shared" si="25"/>
        <v>0</v>
      </c>
    </row>
    <row r="483" spans="1:7" hidden="1" x14ac:dyDescent="0.3">
      <c r="A483" s="60">
        <f t="shared" si="27"/>
        <v>479</v>
      </c>
      <c r="B483" s="4" t="s">
        <v>712</v>
      </c>
      <c r="C483" s="80">
        <v>5549112.5028452324</v>
      </c>
      <c r="D483" s="81">
        <f t="shared" si="26"/>
        <v>-1.5961799785352282E-3</v>
      </c>
      <c r="E483" s="64">
        <f t="shared" si="23"/>
        <v>1.3625002552883717E-2</v>
      </c>
      <c r="F483" s="59">
        <f t="shared" si="24"/>
        <v>5372948.9570444459</v>
      </c>
      <c r="G483" s="82">
        <f t="shared" si="25"/>
        <v>0</v>
      </c>
    </row>
    <row r="484" spans="1:7" hidden="1" x14ac:dyDescent="0.3">
      <c r="A484" s="60">
        <f t="shared" si="27"/>
        <v>480</v>
      </c>
      <c r="B484" s="4" t="s">
        <v>713</v>
      </c>
      <c r="C484" s="80">
        <v>5497456.5908728223</v>
      </c>
      <c r="D484" s="81">
        <f t="shared" si="26"/>
        <v>-9.308860100768257E-3</v>
      </c>
      <c r="E484" s="64">
        <f t="shared" si="23"/>
        <v>1.3615604507027847E-2</v>
      </c>
      <c r="F484" s="59">
        <f t="shared" si="24"/>
        <v>5323053.3071382269</v>
      </c>
      <c r="G484" s="82">
        <f t="shared" si="25"/>
        <v>0</v>
      </c>
    </row>
    <row r="485" spans="1:7" hidden="1" x14ac:dyDescent="0.3">
      <c r="A485" s="60">
        <f t="shared" si="27"/>
        <v>481</v>
      </c>
      <c r="B485" s="4" t="s">
        <v>714</v>
      </c>
      <c r="C485" s="80">
        <v>5556189.3896198971</v>
      </c>
      <c r="D485" s="81">
        <f t="shared" si="26"/>
        <v>1.0683631198577626E-2</v>
      </c>
      <c r="E485" s="64">
        <f t="shared" si="23"/>
        <v>1.3619485416698799E-2</v>
      </c>
      <c r="F485" s="59">
        <f t="shared" si="24"/>
        <v>5379872.6035709744</v>
      </c>
      <c r="G485" s="82">
        <f t="shared" si="25"/>
        <v>0</v>
      </c>
    </row>
    <row r="486" spans="1:7" hidden="1" x14ac:dyDescent="0.3">
      <c r="A486" s="60">
        <f t="shared" si="27"/>
        <v>482</v>
      </c>
      <c r="B486" s="4" t="s">
        <v>715</v>
      </c>
      <c r="C486" s="80">
        <v>5540046.364728326</v>
      </c>
      <c r="D486" s="81">
        <f t="shared" si="26"/>
        <v>-2.9054130015311319E-3</v>
      </c>
      <c r="E486" s="64">
        <f t="shared" si="23"/>
        <v>1.3614765661337616E-2</v>
      </c>
      <c r="F486" s="59">
        <f t="shared" si="24"/>
        <v>5364302.7758180052</v>
      </c>
      <c r="G486" s="82">
        <f t="shared" si="25"/>
        <v>0</v>
      </c>
    </row>
    <row r="487" spans="1:7" hidden="1" x14ac:dyDescent="0.3">
      <c r="A487" s="60">
        <f t="shared" si="27"/>
        <v>483</v>
      </c>
      <c r="B487" s="4" t="s">
        <v>716</v>
      </c>
      <c r="C487" s="80">
        <v>5551771.9894954767</v>
      </c>
      <c r="D487" s="81">
        <f t="shared" si="26"/>
        <v>2.1165210532900769E-3</v>
      </c>
      <c r="E487" s="64">
        <f t="shared" si="23"/>
        <v>1.3598514089749263E-2</v>
      </c>
      <c r="F487" s="59">
        <f t="shared" si="24"/>
        <v>5375866.6598756826</v>
      </c>
      <c r="G487" s="82">
        <f t="shared" si="25"/>
        <v>0</v>
      </c>
    </row>
    <row r="488" spans="1:7" hidden="1" x14ac:dyDescent="0.3">
      <c r="A488" s="60">
        <f t="shared" si="27"/>
        <v>484</v>
      </c>
      <c r="B488" s="4" t="s">
        <v>717</v>
      </c>
      <c r="C488" s="80">
        <v>5563659.9651142964</v>
      </c>
      <c r="D488" s="81">
        <f t="shared" si="26"/>
        <v>2.1412939222491545E-3</v>
      </c>
      <c r="E488" s="64">
        <f t="shared" si="23"/>
        <v>1.3589611688463465E-2</v>
      </c>
      <c r="F488" s="59">
        <f t="shared" si="24"/>
        <v>5387493.3752266467</v>
      </c>
      <c r="G488" s="82">
        <f t="shared" si="25"/>
        <v>0</v>
      </c>
    </row>
    <row r="489" spans="1:7" hidden="1" x14ac:dyDescent="0.3">
      <c r="A489" s="60">
        <f t="shared" si="27"/>
        <v>485</v>
      </c>
      <c r="B489" s="4" t="s">
        <v>718</v>
      </c>
      <c r="C489" s="80">
        <v>5541223.7382036913</v>
      </c>
      <c r="D489" s="81">
        <f t="shared" si="26"/>
        <v>-4.0326380568342923E-3</v>
      </c>
      <c r="E489" s="64">
        <f t="shared" si="23"/>
        <v>1.3592427722425896E-2</v>
      </c>
      <c r="F489" s="59">
        <f t="shared" si="24"/>
        <v>5365731.2064517858</v>
      </c>
      <c r="G489" s="82">
        <f t="shared" si="25"/>
        <v>0</v>
      </c>
    </row>
    <row r="490" spans="1:7" hidden="1" x14ac:dyDescent="0.3">
      <c r="A490" s="60">
        <f t="shared" si="27"/>
        <v>486</v>
      </c>
      <c r="B490" s="4" t="s">
        <v>719</v>
      </c>
      <c r="C490" s="80">
        <v>5680000.7660318026</v>
      </c>
      <c r="D490" s="81">
        <f t="shared" si="26"/>
        <v>2.5044472915128901E-2</v>
      </c>
      <c r="E490" s="64">
        <f t="shared" si="23"/>
        <v>1.3682425570839558E-2</v>
      </c>
      <c r="F490" s="59">
        <f t="shared" si="24"/>
        <v>5498922.0486359503</v>
      </c>
      <c r="G490" s="82">
        <f t="shared" si="25"/>
        <v>0</v>
      </c>
    </row>
    <row r="491" spans="1:7" hidden="1" x14ac:dyDescent="0.3">
      <c r="A491" s="60">
        <f t="shared" si="27"/>
        <v>487</v>
      </c>
      <c r="B491" s="4" t="s">
        <v>720</v>
      </c>
      <c r="C491" s="80">
        <v>5704552.7685683351</v>
      </c>
      <c r="D491" s="81">
        <f t="shared" si="26"/>
        <v>4.3225350748825608E-3</v>
      </c>
      <c r="E491" s="64">
        <f t="shared" si="23"/>
        <v>1.3590132929175316E-2</v>
      </c>
      <c r="F491" s="59">
        <f t="shared" si="24"/>
        <v>5523918.0496749664</v>
      </c>
      <c r="G491" s="82">
        <f t="shared" si="25"/>
        <v>0</v>
      </c>
    </row>
    <row r="492" spans="1:7" hidden="1" x14ac:dyDescent="0.3">
      <c r="A492" s="60">
        <f t="shared" si="27"/>
        <v>488</v>
      </c>
      <c r="B492" s="4" t="s">
        <v>721</v>
      </c>
      <c r="C492" s="80">
        <v>5736432.307013724</v>
      </c>
      <c r="D492" s="81">
        <f t="shared" si="26"/>
        <v>5.5884378212860408E-3</v>
      </c>
      <c r="E492" s="64">
        <f t="shared" si="23"/>
        <v>1.3593850977308987E-2</v>
      </c>
      <c r="F492" s="59">
        <f t="shared" si="24"/>
        <v>5554738.4272132143</v>
      </c>
      <c r="G492" s="82">
        <f t="shared" si="25"/>
        <v>0</v>
      </c>
    </row>
    <row r="493" spans="1:7" hidden="1" x14ac:dyDescent="0.3">
      <c r="A493" s="60">
        <f t="shared" si="27"/>
        <v>489</v>
      </c>
      <c r="B493" s="4" t="s">
        <v>722</v>
      </c>
      <c r="C493" s="80">
        <v>5731730.9068500586</v>
      </c>
      <c r="D493" s="81">
        <f t="shared" si="26"/>
        <v>-8.1956866429278019E-4</v>
      </c>
      <c r="E493" s="64">
        <f t="shared" si="23"/>
        <v>1.3573144991680419E-2</v>
      </c>
      <c r="F493" s="59">
        <f t="shared" si="24"/>
        <v>5550462.4647109639</v>
      </c>
      <c r="G493" s="82">
        <f t="shared" si="25"/>
        <v>0</v>
      </c>
    </row>
    <row r="494" spans="1:7" hidden="1" x14ac:dyDescent="0.3">
      <c r="A494" s="60">
        <f t="shared" si="27"/>
        <v>490</v>
      </c>
      <c r="B494" s="4" t="s">
        <v>723</v>
      </c>
      <c r="C494" s="80">
        <v>5762867.3895688662</v>
      </c>
      <c r="D494" s="81">
        <f t="shared" si="26"/>
        <v>5.4323001593805653E-3</v>
      </c>
      <c r="E494" s="64">
        <f t="shared" si="23"/>
        <v>1.3576352953122496E-2</v>
      </c>
      <c r="F494" s="59">
        <f t="shared" si="24"/>
        <v>5580571.1680012802</v>
      </c>
      <c r="G494" s="82">
        <f t="shared" si="25"/>
        <v>0</v>
      </c>
    </row>
    <row r="495" spans="1:7" hidden="1" x14ac:dyDescent="0.3">
      <c r="A495" s="60">
        <f t="shared" si="27"/>
        <v>491</v>
      </c>
      <c r="B495" s="4" t="s">
        <v>724</v>
      </c>
      <c r="C495" s="80">
        <v>5767817.2043055734</v>
      </c>
      <c r="D495" s="81">
        <f t="shared" si="26"/>
        <v>8.589152590370297E-4</v>
      </c>
      <c r="E495" s="64">
        <f t="shared" si="23"/>
        <v>1.3575400578787571E-2</v>
      </c>
      <c r="F495" s="59">
        <f t="shared" si="24"/>
        <v>5585377.2047037203</v>
      </c>
      <c r="G495" s="82">
        <f t="shared" si="25"/>
        <v>0</v>
      </c>
    </row>
    <row r="496" spans="1:7" hidden="1" x14ac:dyDescent="0.3">
      <c r="A496" s="60">
        <f t="shared" si="27"/>
        <v>492</v>
      </c>
      <c r="B496" s="4" t="s">
        <v>725</v>
      </c>
      <c r="C496" s="80">
        <v>5740492.741604127</v>
      </c>
      <c r="D496" s="81">
        <f t="shared" si="26"/>
        <v>-4.7374009497126446E-3</v>
      </c>
      <c r="E496" s="64">
        <f t="shared" si="23"/>
        <v>1.3571984047773296E-2</v>
      </c>
      <c r="F496" s="59">
        <f t="shared" si="24"/>
        <v>5558962.7307212232</v>
      </c>
      <c r="G496" s="82">
        <f t="shared" si="25"/>
        <v>0</v>
      </c>
    </row>
    <row r="497" spans="1:9" hidden="1" x14ac:dyDescent="0.3">
      <c r="A497" s="60">
        <f t="shared" si="27"/>
        <v>493</v>
      </c>
      <c r="B497" s="4" t="s">
        <v>726</v>
      </c>
      <c r="C497" s="80">
        <v>5744578.6542510707</v>
      </c>
      <c r="D497" s="81">
        <f t="shared" si="26"/>
        <v>7.1177037074376948E-4</v>
      </c>
      <c r="E497" s="64">
        <f t="shared" si="23"/>
        <v>1.3571984306586793E-2</v>
      </c>
      <c r="F497" s="59">
        <f t="shared" si="24"/>
        <v>5562919.4322208343</v>
      </c>
      <c r="G497" s="82">
        <f t="shared" si="25"/>
        <v>0</v>
      </c>
    </row>
    <row r="498" spans="1:9" hidden="1" x14ac:dyDescent="0.3">
      <c r="A498" s="60">
        <f t="shared" si="27"/>
        <v>494</v>
      </c>
      <c r="B498" s="4" t="s">
        <v>727</v>
      </c>
      <c r="C498" s="80">
        <v>5810187.3935605576</v>
      </c>
      <c r="D498" s="81">
        <f t="shared" si="26"/>
        <v>1.1420983723660072E-2</v>
      </c>
      <c r="E498" s="64">
        <f t="shared" ref="E498:E509" si="28">STDEV(D254:D498)</f>
        <v>1.3527118690434582E-2</v>
      </c>
      <c r="F498" s="59">
        <f t="shared" si="24"/>
        <v>5627060.823407338</v>
      </c>
      <c r="G498" s="82">
        <f t="shared" si="25"/>
        <v>0</v>
      </c>
    </row>
    <row r="499" spans="1:9" hidden="1" x14ac:dyDescent="0.3">
      <c r="A499" s="60">
        <f t="shared" si="27"/>
        <v>495</v>
      </c>
      <c r="B499" s="4" t="s">
        <v>728</v>
      </c>
      <c r="C499" s="80">
        <v>5799711.5901549961</v>
      </c>
      <c r="D499" s="81">
        <f t="shared" si="26"/>
        <v>-1.8030061159768351E-3</v>
      </c>
      <c r="E499" s="64">
        <f t="shared" si="28"/>
        <v>1.3526070338395342E-2</v>
      </c>
      <c r="F499" s="59">
        <f t="shared" si="24"/>
        <v>5616929.3650527317</v>
      </c>
      <c r="G499" s="82">
        <f t="shared" si="25"/>
        <v>0</v>
      </c>
    </row>
    <row r="500" spans="1:9" hidden="1" x14ac:dyDescent="0.3">
      <c r="A500" s="60">
        <f t="shared" si="27"/>
        <v>496</v>
      </c>
      <c r="B500" s="4" t="s">
        <v>729</v>
      </c>
      <c r="C500" s="80">
        <v>5763512.944163125</v>
      </c>
      <c r="D500" s="81">
        <f t="shared" si="26"/>
        <v>-6.2414562222918857E-3</v>
      </c>
      <c r="E500" s="64">
        <f t="shared" si="28"/>
        <v>1.3531095555682555E-2</v>
      </c>
      <c r="F500" s="59">
        <f t="shared" si="24"/>
        <v>5581804.0627486743</v>
      </c>
      <c r="G500" s="82">
        <f t="shared" si="25"/>
        <v>0</v>
      </c>
    </row>
    <row r="501" spans="1:9" hidden="1" x14ac:dyDescent="0.3">
      <c r="A501" s="60">
        <f t="shared" si="27"/>
        <v>497</v>
      </c>
      <c r="B501" s="4" t="s">
        <v>730</v>
      </c>
      <c r="C501" s="80">
        <v>5849013.813347239</v>
      </c>
      <c r="D501" s="81">
        <f t="shared" si="26"/>
        <v>1.4834853328594244E-2</v>
      </c>
      <c r="E501" s="64">
        <f t="shared" si="28"/>
        <v>1.3559281948951911E-2</v>
      </c>
      <c r="F501" s="59">
        <f t="shared" si="24"/>
        <v>5664225.1774621578</v>
      </c>
      <c r="G501" s="82">
        <f t="shared" si="25"/>
        <v>0</v>
      </c>
    </row>
    <row r="502" spans="1:9" hidden="1" x14ac:dyDescent="0.3">
      <c r="A502" s="60">
        <f t="shared" si="27"/>
        <v>498</v>
      </c>
      <c r="B502" s="4" t="s">
        <v>731</v>
      </c>
      <c r="C502" s="80">
        <v>5907696.8194939373</v>
      </c>
      <c r="D502" s="81">
        <f t="shared" si="26"/>
        <v>1.0032974449946774E-2</v>
      </c>
      <c r="E502" s="64">
        <f t="shared" si="28"/>
        <v>1.3571306503739751E-2</v>
      </c>
      <c r="F502" s="59">
        <f t="shared" si="24"/>
        <v>5720888.6867482839</v>
      </c>
      <c r="G502" s="82">
        <f t="shared" si="25"/>
        <v>0</v>
      </c>
      <c r="H502" s="88"/>
      <c r="I502" s="88"/>
    </row>
    <row r="503" spans="1:9" hidden="1" x14ac:dyDescent="0.3">
      <c r="A503" s="60">
        <f t="shared" si="27"/>
        <v>499</v>
      </c>
      <c r="B503" s="4" t="s">
        <v>732</v>
      </c>
      <c r="C503" s="80">
        <v>5837765.9311587345</v>
      </c>
      <c r="D503" s="81">
        <f t="shared" si="26"/>
        <v>-1.1837250703937263E-2</v>
      </c>
      <c r="E503" s="64">
        <f t="shared" si="28"/>
        <v>1.3511228157583242E-2</v>
      </c>
      <c r="F503" s="59">
        <f t="shared" si="24"/>
        <v>5653986.278455101</v>
      </c>
      <c r="G503" s="82">
        <f t="shared" si="25"/>
        <v>0</v>
      </c>
    </row>
    <row r="504" spans="1:9" hidden="1" x14ac:dyDescent="0.3">
      <c r="A504" s="60">
        <f t="shared" si="27"/>
        <v>500</v>
      </c>
      <c r="B504" s="4" t="s">
        <v>733</v>
      </c>
      <c r="C504" s="80">
        <v>5876294.7602650858</v>
      </c>
      <c r="D504" s="81">
        <f t="shared" si="26"/>
        <v>6.5999270201475557E-3</v>
      </c>
      <c r="E504" s="64">
        <f t="shared" si="28"/>
        <v>1.3513839397262873E-2</v>
      </c>
      <c r="F504" s="59">
        <f t="shared" si="24"/>
        <v>5691266.4227810912</v>
      </c>
      <c r="G504" s="82">
        <f t="shared" si="25"/>
        <v>0</v>
      </c>
    </row>
    <row r="505" spans="1:9" hidden="1" x14ac:dyDescent="0.3">
      <c r="A505" s="60">
        <f t="shared" si="27"/>
        <v>501</v>
      </c>
      <c r="B505" s="4" t="s">
        <v>734</v>
      </c>
      <c r="C505" s="80">
        <v>5864877.677941639</v>
      </c>
      <c r="D505" s="81">
        <f t="shared" si="26"/>
        <v>-1.9429049748572735E-3</v>
      </c>
      <c r="E505" s="64">
        <f t="shared" si="28"/>
        <v>1.347537372907417E-2</v>
      </c>
      <c r="F505" s="59">
        <f t="shared" si="24"/>
        <v>5680734.472637265</v>
      </c>
      <c r="G505" s="82">
        <f t="shared" si="25"/>
        <v>0</v>
      </c>
    </row>
    <row r="506" spans="1:9" x14ac:dyDescent="0.3">
      <c r="A506" s="60">
        <f t="shared" si="27"/>
        <v>502</v>
      </c>
      <c r="B506" s="4" t="s">
        <v>735</v>
      </c>
      <c r="C506" s="80">
        <v>5977991.0023236051</v>
      </c>
      <c r="D506" s="81">
        <f t="shared" si="26"/>
        <v>1.9286561560762916E-2</v>
      </c>
      <c r="E506" s="64">
        <f t="shared" si="28"/>
        <v>1.3485312666722293E-2</v>
      </c>
      <c r="F506" s="59">
        <f t="shared" si="24"/>
        <v>5790157.8710841211</v>
      </c>
      <c r="G506" s="82">
        <f t="shared" si="25"/>
        <v>0</v>
      </c>
    </row>
    <row r="507" spans="1:9" x14ac:dyDescent="0.3">
      <c r="A507" s="60">
        <f t="shared" si="27"/>
        <v>503</v>
      </c>
      <c r="B507" s="4" t="s">
        <v>736</v>
      </c>
      <c r="C507" s="80">
        <v>5976342.5857743146</v>
      </c>
      <c r="D507" s="81">
        <f t="shared" si="26"/>
        <v>-2.7574757952120166E-4</v>
      </c>
      <c r="E507" s="64">
        <f t="shared" si="28"/>
        <v>1.3475909497081873E-2</v>
      </c>
      <c r="F507" s="59">
        <f t="shared" si="24"/>
        <v>5788692.1870582942</v>
      </c>
      <c r="G507" s="82">
        <f t="shared" si="25"/>
        <v>0</v>
      </c>
    </row>
    <row r="508" spans="1:9" x14ac:dyDescent="0.3">
      <c r="A508" s="60">
        <f>A509-1</f>
        <v>504</v>
      </c>
      <c r="B508" s="4" t="s">
        <v>737</v>
      </c>
      <c r="C508" s="80">
        <v>5978364.3285765294</v>
      </c>
      <c r="D508" s="81">
        <f t="shared" si="26"/>
        <v>3.3829098201754171E-4</v>
      </c>
      <c r="E508" s="64">
        <f t="shared" si="28"/>
        <v>1.3412055167587688E-2</v>
      </c>
      <c r="F508" s="59">
        <f t="shared" si="24"/>
        <v>5791539.91398127</v>
      </c>
      <c r="G508" s="82">
        <f t="shared" si="25"/>
        <v>0</v>
      </c>
    </row>
    <row r="509" spans="1:9" x14ac:dyDescent="0.3">
      <c r="A509" s="60">
        <v>505</v>
      </c>
      <c r="B509" s="4" t="s">
        <v>738</v>
      </c>
      <c r="C509" s="80">
        <v>6000000</v>
      </c>
      <c r="D509" s="81">
        <f t="shared" si="26"/>
        <v>3.6189951355176664E-3</v>
      </c>
      <c r="E509" s="64">
        <f t="shared" si="28"/>
        <v>1.3403575289586462E-2</v>
      </c>
      <c r="F509" s="59">
        <f t="shared" si="24"/>
        <v>5812618.0174515815</v>
      </c>
      <c r="G509" s="82"/>
    </row>
    <row r="510" spans="1:9" ht="15" thickBot="1" x14ac:dyDescent="0.35">
      <c r="G510" s="65">
        <f>SUM(G254:G508)</f>
        <v>3</v>
      </c>
    </row>
    <row r="512" spans="1:9" ht="15" thickBot="1" x14ac:dyDescent="0.35">
      <c r="C512" s="182" t="s">
        <v>118</v>
      </c>
      <c r="D512" s="182"/>
      <c r="E512" s="182"/>
      <c r="F512" s="60">
        <f>ROUNDUP(NORMSINV(E517),2)</f>
        <v>2.3299999999999996</v>
      </c>
    </row>
    <row r="513" spans="3:9" ht="6.75" customHeight="1" x14ac:dyDescent="0.3"/>
    <row r="514" spans="3:9" x14ac:dyDescent="0.3">
      <c r="C514" s="60" t="s">
        <v>95</v>
      </c>
      <c r="E514" s="60">
        <f>COUNT(G254:G508)</f>
        <v>255</v>
      </c>
    </row>
    <row r="515" spans="3:9" x14ac:dyDescent="0.3">
      <c r="C515" s="60" t="s">
        <v>96</v>
      </c>
      <c r="E515" s="60">
        <f>G510</f>
        <v>3</v>
      </c>
    </row>
    <row r="516" spans="3:9" x14ac:dyDescent="0.3">
      <c r="C516" s="60" t="s">
        <v>97</v>
      </c>
      <c r="E516" s="66">
        <f>E515/E514</f>
        <v>1.1764705882352941E-2</v>
      </c>
    </row>
    <row r="517" spans="3:9" x14ac:dyDescent="0.3">
      <c r="C517" s="60" t="s">
        <v>7</v>
      </c>
      <c r="E517" s="67">
        <v>0.99</v>
      </c>
    </row>
    <row r="518" spans="3:9" x14ac:dyDescent="0.3">
      <c r="C518" t="s">
        <v>270</v>
      </c>
      <c r="D518"/>
      <c r="E518" s="25">
        <f>1-E517</f>
        <v>1.0000000000000009E-2</v>
      </c>
    </row>
    <row r="519" spans="3:9" x14ac:dyDescent="0.3">
      <c r="C519" t="s">
        <v>98</v>
      </c>
      <c r="D519"/>
      <c r="E519" s="68">
        <f>IFERROR((-2*LN(((1-E518)^(E514-E515))*((E518)^E515))+2*LN(((1-E516)^(E514-E515))*(E516^E515))),0)</f>
        <v>7.5916193061971171E-2</v>
      </c>
      <c r="G519" s="68" t="s">
        <v>7</v>
      </c>
      <c r="I519" s="67">
        <f>E517</f>
        <v>0.99</v>
      </c>
    </row>
    <row r="520" spans="3:9" x14ac:dyDescent="0.3">
      <c r="C520" s="60" t="s">
        <v>99</v>
      </c>
      <c r="E520" s="69" t="str">
        <f>IF(E519&lt;(CHIINV((1-E517),1)),"SÍ","NO")</f>
        <v>SÍ</v>
      </c>
      <c r="G520" s="60" t="s">
        <v>100</v>
      </c>
      <c r="I520" s="68">
        <f>CHIINV((1-I519),1)</f>
        <v>6.6348966010212118</v>
      </c>
    </row>
    <row r="521" spans="3:9" ht="15" thickBot="1" x14ac:dyDescent="0.35"/>
    <row r="522" spans="3:9" ht="15" thickBot="1" x14ac:dyDescent="0.35">
      <c r="C522" s="172" t="s">
        <v>101</v>
      </c>
      <c r="D522" s="173"/>
      <c r="E522" s="174"/>
    </row>
    <row r="523" spans="3:9" x14ac:dyDescent="0.3">
      <c r="C523" s="70" t="s">
        <v>102</v>
      </c>
      <c r="D523" s="175" t="s">
        <v>103</v>
      </c>
      <c r="E523" s="176"/>
    </row>
    <row r="524" spans="3:9" x14ac:dyDescent="0.3">
      <c r="C524" s="71">
        <v>0.01</v>
      </c>
      <c r="D524" s="177" t="s">
        <v>104</v>
      </c>
      <c r="E524" s="178"/>
    </row>
    <row r="525" spans="3:9" ht="15" thickBot="1" x14ac:dyDescent="0.35">
      <c r="C525" s="72">
        <v>0.05</v>
      </c>
      <c r="D525" s="179" t="s">
        <v>105</v>
      </c>
      <c r="E525" s="180"/>
    </row>
    <row r="526" spans="3:9" ht="7.5" customHeight="1" thickBot="1" x14ac:dyDescent="0.35"/>
    <row r="527" spans="3:9" ht="15" thickBot="1" x14ac:dyDescent="0.35">
      <c r="C527" s="172" t="s">
        <v>106</v>
      </c>
      <c r="D527" s="173"/>
      <c r="E527" s="174"/>
    </row>
    <row r="528" spans="3:9" x14ac:dyDescent="0.3">
      <c r="C528" s="70" t="s">
        <v>102</v>
      </c>
      <c r="D528" s="175" t="s">
        <v>103</v>
      </c>
      <c r="E528" s="176"/>
    </row>
    <row r="529" spans="2:5" x14ac:dyDescent="0.3">
      <c r="C529" s="71">
        <v>0.01</v>
      </c>
      <c r="D529" s="177" t="s">
        <v>107</v>
      </c>
      <c r="E529" s="178"/>
    </row>
    <row r="530" spans="2:5" ht="15" thickBot="1" x14ac:dyDescent="0.35">
      <c r="C530" s="72">
        <v>0.05</v>
      </c>
      <c r="D530" s="179" t="s">
        <v>108</v>
      </c>
      <c r="E530" s="180"/>
    </row>
    <row r="533" spans="2:5" ht="21" x14ac:dyDescent="0.4">
      <c r="B533" s="73" t="s">
        <v>109</v>
      </c>
      <c r="C533" s="74"/>
    </row>
    <row r="535" spans="2:5" ht="18" x14ac:dyDescent="0.35">
      <c r="B535" s="75" t="s">
        <v>110</v>
      </c>
    </row>
    <row r="536" spans="2:5" ht="18" x14ac:dyDescent="0.35">
      <c r="B536" s="75" t="s">
        <v>111</v>
      </c>
    </row>
  </sheetData>
  <mergeCells count="10">
    <mergeCell ref="C527:E527"/>
    <mergeCell ref="D528:E528"/>
    <mergeCell ref="D529:E529"/>
    <mergeCell ref="D530:E530"/>
    <mergeCell ref="A2:G2"/>
    <mergeCell ref="C512:E512"/>
    <mergeCell ref="C522:E522"/>
    <mergeCell ref="D523:E523"/>
    <mergeCell ref="D524:E524"/>
    <mergeCell ref="D525:E52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5015-4121-4E7F-B5A4-FE2E2832178A}">
  <dimension ref="C3:O32"/>
  <sheetViews>
    <sheetView zoomScale="90" zoomScaleNormal="90" workbookViewId="0">
      <selection activeCell="F8" sqref="F8"/>
    </sheetView>
  </sheetViews>
  <sheetFormatPr baseColWidth="10" defaultRowHeight="14.4" x14ac:dyDescent="0.3"/>
  <sheetData>
    <row r="3" spans="3:15" x14ac:dyDescent="0.3">
      <c r="G3" s="183" t="s">
        <v>91</v>
      </c>
      <c r="H3" s="183"/>
      <c r="I3" s="183"/>
      <c r="J3" s="183"/>
      <c r="K3" s="183"/>
      <c r="L3" s="183"/>
      <c r="M3" s="183"/>
      <c r="N3" s="183"/>
      <c r="O3" s="183"/>
    </row>
    <row r="9" spans="3:15" x14ac:dyDescent="0.3">
      <c r="C9" s="150" t="s">
        <v>54</v>
      </c>
      <c r="D9" s="150"/>
      <c r="E9" s="150"/>
    </row>
    <row r="15" spans="3:15" x14ac:dyDescent="0.3">
      <c r="C15" s="150" t="s">
        <v>52</v>
      </c>
      <c r="D15" s="150"/>
      <c r="E15" s="150"/>
    </row>
    <row r="21" spans="3:12" x14ac:dyDescent="0.3">
      <c r="C21" s="150" t="s">
        <v>53</v>
      </c>
      <c r="D21" s="150"/>
      <c r="E21" s="150"/>
    </row>
    <row r="26" spans="3:12" x14ac:dyDescent="0.3"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139</v>
      </c>
    </row>
    <row r="27" spans="3:12" x14ac:dyDescent="0.3">
      <c r="G27" s="1" t="s">
        <v>410</v>
      </c>
      <c r="H27" s="25">
        <v>0.2</v>
      </c>
      <c r="I27" s="25">
        <v>0.3</v>
      </c>
      <c r="J27" s="25">
        <v>0.2</v>
      </c>
      <c r="K27" s="25">
        <v>0.3</v>
      </c>
      <c r="L27" s="25">
        <v>0.05</v>
      </c>
    </row>
    <row r="28" spans="3:12" x14ac:dyDescent="0.3">
      <c r="G28" s="1" t="s">
        <v>409</v>
      </c>
      <c r="H28" s="25">
        <v>0.2</v>
      </c>
      <c r="I28" s="25">
        <v>0.2</v>
      </c>
      <c r="J28" s="25">
        <v>0.3</v>
      </c>
      <c r="K28" s="25">
        <v>0.3</v>
      </c>
      <c r="L28" s="25">
        <v>0.1</v>
      </c>
    </row>
    <row r="29" spans="3:12" x14ac:dyDescent="0.3">
      <c r="G29" s="1" t="s">
        <v>408</v>
      </c>
      <c r="H29" s="25">
        <v>0.2</v>
      </c>
      <c r="I29" s="25">
        <v>0.3</v>
      </c>
      <c r="J29" s="25">
        <v>0.1</v>
      </c>
      <c r="K29" s="25">
        <v>0.3</v>
      </c>
      <c r="L29" s="25">
        <v>0.2</v>
      </c>
    </row>
    <row r="30" spans="3:12" x14ac:dyDescent="0.3">
      <c r="G30" s="1" t="s">
        <v>407</v>
      </c>
      <c r="H30" s="25">
        <v>0.2</v>
      </c>
      <c r="I30" s="25">
        <v>0.1</v>
      </c>
      <c r="J30" s="25">
        <v>0.15</v>
      </c>
      <c r="K30" s="25">
        <v>0.05</v>
      </c>
      <c r="L30" s="25">
        <v>0.3</v>
      </c>
    </row>
    <row r="31" spans="3:12" x14ac:dyDescent="0.3">
      <c r="G31" s="1" t="s">
        <v>151</v>
      </c>
      <c r="H31" s="25">
        <v>0.2</v>
      </c>
      <c r="I31" s="25">
        <v>0.1</v>
      </c>
      <c r="J31" s="25">
        <v>0.25</v>
      </c>
      <c r="K31" s="25">
        <v>0.05</v>
      </c>
      <c r="L31" s="25">
        <v>0.35</v>
      </c>
    </row>
    <row r="32" spans="3:12" ht="15" thickBot="1" x14ac:dyDescent="0.35">
      <c r="H32" s="89">
        <f>SUM(H27:H31)</f>
        <v>1</v>
      </c>
      <c r="I32" s="89">
        <f t="shared" ref="I32:L32" si="0">SUM(I27:I31)</f>
        <v>1</v>
      </c>
      <c r="J32" s="89">
        <f t="shared" si="0"/>
        <v>1</v>
      </c>
      <c r="K32" s="89">
        <f t="shared" si="0"/>
        <v>1</v>
      </c>
      <c r="L32" s="89">
        <f t="shared" si="0"/>
        <v>1</v>
      </c>
    </row>
  </sheetData>
  <mergeCells count="4">
    <mergeCell ref="C15:E15"/>
    <mergeCell ref="C21:E21"/>
    <mergeCell ref="C9:E9"/>
    <mergeCell ref="G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CARACTERÍSTICAS</vt:lpstr>
      <vt:lpstr>AJUSTE DE PRECIOS</vt:lpstr>
      <vt:lpstr>PRECIO DE ACCIONES</vt:lpstr>
      <vt:lpstr>FÓRMULAS</vt:lpstr>
      <vt:lpstr>BACK TESTING</vt:lpstr>
      <vt:lpstr>FRONTERA CURVA EFICIENTE</vt:lpstr>
    </vt:vector>
  </TitlesOfParts>
  <Company>RIESGO Y DERIVADOS, S.C.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MALPICA MORA</dc:creator>
  <cp:lastModifiedBy>Brandon Cortes</cp:lastModifiedBy>
  <dcterms:created xsi:type="dcterms:W3CDTF">2019-07-30T17:54:22Z</dcterms:created>
  <dcterms:modified xsi:type="dcterms:W3CDTF">2024-09-10T06:06:38Z</dcterms:modified>
</cp:coreProperties>
</file>